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xl/charts/style6.xml" ContentType="application/vnd.ms-office.chartstyle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emf" ContentType="image/x-emf"/>
  <Default Extension="jpeg" ContentType="image/jpeg"/>
  <Override PartName="/xl/vbaProject.bin" ContentType="application/vnd.ms-office.vbaProject"/>
  <Override PartName="/xl/charts/style4.xml" ContentType="application/vnd.ms-office.chartstyle+xml"/>
  <Override PartName="/xl/charts/style5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olors6.xml" ContentType="application/vnd.ms-office.chartcolorstyle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35" activeTab="1"/>
  </bookViews>
  <sheets>
    <sheet name="Infos" sheetId="9" r:id="rId1"/>
    <sheet name="Données_brutes_P1" sheetId="4" r:id="rId2"/>
    <sheet name="DonnéesbrutesP2" sheetId="2" r:id="rId3"/>
    <sheet name="DonnéesbrutesP3" sheetId="3" r:id="rId4"/>
    <sheet name="Rapport" sheetId="5" r:id="rId5"/>
    <sheet name="Feuil3" sheetId="8" state="hidden" r:id="rId6"/>
  </sheets>
  <definedNames>
    <definedName name="_xlchart.v1.0" hidden="1">Données_brutes_P1!$B$3:$B$35</definedName>
    <definedName name="_xlchart.v1.1" hidden="1">Données_brutes_P1!$D$3:$D$35</definedName>
    <definedName name="_xlchart.v1.10" hidden="1">Données_brutes_P1!$M$3:$M$35</definedName>
    <definedName name="_xlchart.v1.11" hidden="1">Données_brutes_P1!$N$3:$N$35</definedName>
    <definedName name="_xlchart.v1.12" hidden="1">Données_brutes_P1!$O$3:$O$35</definedName>
    <definedName name="_xlchart.v1.2" hidden="1">Données_brutes_P1!$E$3:$E$35</definedName>
    <definedName name="_xlchart.v1.3" hidden="1">Données_brutes_P1!$F$3:$F$35</definedName>
    <definedName name="_xlchart.v1.4" hidden="1">Données_brutes_P1!$G$3:$G$35</definedName>
    <definedName name="_xlchart.v1.5" hidden="1">Données_brutes_P1!$H$3:$H$35</definedName>
    <definedName name="_xlchart.v1.6" hidden="1">Données_brutes_P1!$I$3:$I$35</definedName>
    <definedName name="_xlchart.v1.7" hidden="1">Données_brutes_P1!$J$3:$J$35</definedName>
    <definedName name="_xlchart.v1.8" hidden="1">Données_brutes_P1!$K$3:$K$35</definedName>
    <definedName name="_xlchart.v1.9" hidden="1">Données_brutes_P1!$L$3:$L$35</definedName>
    <definedName name="Adr">INDEX(Photos,MATCH(Rapport!$F$69,Noms,0))</definedName>
    <definedName name="Liste">OFFSET(Feuil3!$B$4,,,COUNTA(Feuil3!$B:$B)-1)</definedName>
    <definedName name="mon_image">INDIRECT(Feuil3!$C$4:$C$5)</definedName>
    <definedName name="Noms">OFFSET(Feuil3!$B$4,,,COUNTA(Feuil3!$B:$B)-1)</definedName>
    <definedName name="Photos">OFFSET(Feuil3!$C$4,,,COUNTA(Feuil3!$C:$C)-1)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4"/>
  <c r="E37"/>
  <c r="F37"/>
  <c r="G37"/>
  <c r="H37"/>
  <c r="I37"/>
  <c r="J37"/>
  <c r="K37"/>
  <c r="L37"/>
  <c r="M37"/>
  <c r="N37"/>
  <c r="O37"/>
  <c r="D423" i="5" l="1"/>
  <c r="D420"/>
  <c r="H397"/>
  <c r="H395"/>
  <c r="B397"/>
  <c r="B395"/>
  <c r="H399"/>
  <c r="A392"/>
  <c r="E351"/>
  <c r="K42" i="3"/>
  <c r="A343" i="5"/>
  <c r="H300"/>
  <c r="H298"/>
  <c r="B300"/>
  <c r="B298"/>
  <c r="A295"/>
  <c r="E252"/>
  <c r="A246"/>
  <c r="H203"/>
  <c r="H201"/>
  <c r="B203"/>
  <c r="B201"/>
  <c r="A197"/>
  <c r="J42" i="2"/>
  <c r="E153" i="5"/>
  <c r="K42" i="4"/>
  <c r="A148" i="5"/>
  <c r="H104"/>
  <c r="H102"/>
  <c r="B104"/>
  <c r="B102"/>
  <c r="A99"/>
  <c r="C94"/>
  <c r="H65"/>
  <c r="H63"/>
  <c r="H61"/>
  <c r="B65"/>
  <c r="B63"/>
  <c r="B61"/>
  <c r="H55"/>
  <c r="H53"/>
  <c r="B55"/>
  <c r="B53"/>
  <c r="H15"/>
  <c r="H13"/>
  <c r="H11"/>
  <c r="B15"/>
  <c r="B13"/>
  <c r="B11"/>
  <c r="H6"/>
  <c r="H4"/>
  <c r="B6"/>
  <c r="B4"/>
  <c r="A50"/>
  <c r="A1"/>
  <c r="E333" l="1"/>
  <c r="E332"/>
  <c r="E330"/>
  <c r="E329"/>
  <c r="F314"/>
  <c r="F315"/>
  <c r="F316"/>
  <c r="F317"/>
  <c r="F318"/>
  <c r="F319"/>
  <c r="F320"/>
  <c r="F321"/>
  <c r="F322"/>
  <c r="F323"/>
  <c r="F324"/>
  <c r="F313"/>
  <c r="E314"/>
  <c r="E315"/>
  <c r="E316"/>
  <c r="E317"/>
  <c r="E318"/>
  <c r="E319"/>
  <c r="E320"/>
  <c r="E321"/>
  <c r="E322"/>
  <c r="E323"/>
  <c r="E324"/>
  <c r="E313"/>
  <c r="D314"/>
  <c r="D315"/>
  <c r="D316"/>
  <c r="D317"/>
  <c r="D318"/>
  <c r="D319"/>
  <c r="D320"/>
  <c r="D321"/>
  <c r="D322"/>
  <c r="D323"/>
  <c r="D324"/>
  <c r="D313"/>
  <c r="C314"/>
  <c r="C315"/>
  <c r="C316"/>
  <c r="C317"/>
  <c r="C318"/>
  <c r="C319"/>
  <c r="C320"/>
  <c r="C321"/>
  <c r="C322"/>
  <c r="C323"/>
  <c r="C324"/>
  <c r="C313"/>
  <c r="E235"/>
  <c r="E230"/>
  <c r="F215"/>
  <c r="F216"/>
  <c r="F217"/>
  <c r="F218"/>
  <c r="F219"/>
  <c r="F220"/>
  <c r="F222"/>
  <c r="F223"/>
  <c r="F224"/>
  <c r="F225"/>
  <c r="F214"/>
  <c r="E215"/>
  <c r="E216"/>
  <c r="E217"/>
  <c r="E218"/>
  <c r="E219"/>
  <c r="E220"/>
  <c r="E222"/>
  <c r="E223"/>
  <c r="E224"/>
  <c r="E225"/>
  <c r="E214"/>
  <c r="D215"/>
  <c r="D216"/>
  <c r="D217"/>
  <c r="D218"/>
  <c r="D219"/>
  <c r="D220"/>
  <c r="D222"/>
  <c r="D223"/>
  <c r="D224"/>
  <c r="D225"/>
  <c r="D214"/>
  <c r="C215"/>
  <c r="C216"/>
  <c r="C217"/>
  <c r="C218"/>
  <c r="C219"/>
  <c r="C220"/>
  <c r="C222"/>
  <c r="C223"/>
  <c r="C224"/>
  <c r="C225"/>
  <c r="C214"/>
  <c r="E131"/>
  <c r="F118"/>
  <c r="F119"/>
  <c r="F120"/>
  <c r="F121"/>
  <c r="F123"/>
  <c r="F124"/>
  <c r="F125"/>
  <c r="F126"/>
  <c r="F116"/>
  <c r="F115"/>
  <c r="E126"/>
  <c r="E125"/>
  <c r="E124"/>
  <c r="E123"/>
  <c r="E121"/>
  <c r="E120"/>
  <c r="E119"/>
  <c r="E118"/>
  <c r="E116"/>
  <c r="E115"/>
  <c r="D126"/>
  <c r="D125"/>
  <c r="D124"/>
  <c r="D123"/>
  <c r="D120"/>
  <c r="D121"/>
  <c r="D119"/>
  <c r="D118"/>
  <c r="D116"/>
  <c r="D115"/>
  <c r="C123"/>
  <c r="R14" i="4"/>
  <c r="F24" s="1"/>
  <c r="S22"/>
  <c r="E134" i="5" s="1"/>
  <c r="T16" i="4"/>
  <c r="T15"/>
  <c r="T12"/>
  <c r="T11"/>
  <c r="T10"/>
  <c r="T9"/>
  <c r="T7"/>
  <c r="T6"/>
  <c r="S12"/>
  <c r="S11"/>
  <c r="S10"/>
  <c r="S9"/>
  <c r="S7"/>
  <c r="S6"/>
  <c r="R12"/>
  <c r="C121" i="5" s="1"/>
  <c r="R11" i="4"/>
  <c r="C120" i="5" s="1"/>
  <c r="R10" i="4"/>
  <c r="C119" i="5" s="1"/>
  <c r="R9" i="4"/>
  <c r="C118" i="5" s="1"/>
  <c r="R7" i="4"/>
  <c r="C116" i="5" s="1"/>
  <c r="R6" i="4"/>
  <c r="C115" i="5" s="1"/>
  <c r="E39" i="4"/>
  <c r="G39"/>
  <c r="H39"/>
  <c r="I39"/>
  <c r="J39"/>
  <c r="K39"/>
  <c r="S13" s="1"/>
  <c r="D122" i="5" s="1"/>
  <c r="L39" i="4"/>
  <c r="S14" s="1"/>
  <c r="M39"/>
  <c r="S15" s="1"/>
  <c r="N39"/>
  <c r="S16" s="1"/>
  <c r="O39"/>
  <c r="S17" s="1"/>
  <c r="D39"/>
  <c r="E38"/>
  <c r="G38"/>
  <c r="H38"/>
  <c r="I38"/>
  <c r="J38"/>
  <c r="K38"/>
  <c r="T13" s="1"/>
  <c r="E122" i="5" s="1"/>
  <c r="L38" i="4"/>
  <c r="T14" s="1"/>
  <c r="M38"/>
  <c r="N38"/>
  <c r="O38"/>
  <c r="T17" s="1"/>
  <c r="D38"/>
  <c r="R13"/>
  <c r="R15"/>
  <c r="C124" i="5" s="1"/>
  <c r="R16" i="4"/>
  <c r="C125" i="5" s="1"/>
  <c r="R17" i="4"/>
  <c r="C126" i="5" s="1"/>
  <c r="B35" i="4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S22" i="2"/>
  <c r="E233" i="5" s="1"/>
  <c r="S21" i="2"/>
  <c r="S24" s="1"/>
  <c r="T17"/>
  <c r="T16"/>
  <c r="T15"/>
  <c r="T12"/>
  <c r="T11"/>
  <c r="T10"/>
  <c r="T9"/>
  <c r="T8"/>
  <c r="T7"/>
  <c r="T6"/>
  <c r="S17"/>
  <c r="S16"/>
  <c r="S15"/>
  <c r="S14"/>
  <c r="S12"/>
  <c r="S11"/>
  <c r="S10"/>
  <c r="S9"/>
  <c r="S8"/>
  <c r="S7"/>
  <c r="S6"/>
  <c r="R17"/>
  <c r="R16"/>
  <c r="R15"/>
  <c r="R13"/>
  <c r="C221" i="5" s="1"/>
  <c r="R12" i="2"/>
  <c r="R11"/>
  <c r="R10"/>
  <c r="R9"/>
  <c r="R8"/>
  <c r="R6"/>
  <c r="R7"/>
  <c r="E39"/>
  <c r="F39"/>
  <c r="G39"/>
  <c r="H39"/>
  <c r="I39"/>
  <c r="J39"/>
  <c r="K39"/>
  <c r="S13" s="1"/>
  <c r="D221" i="5" s="1"/>
  <c r="L39" i="2"/>
  <c r="M39"/>
  <c r="N39"/>
  <c r="O39"/>
  <c r="D39"/>
  <c r="E38"/>
  <c r="F38"/>
  <c r="G38"/>
  <c r="H38"/>
  <c r="I38"/>
  <c r="J38"/>
  <c r="K38"/>
  <c r="T13" s="1"/>
  <c r="E221" i="5" s="1"/>
  <c r="L38" i="2"/>
  <c r="T14" s="1"/>
  <c r="M38"/>
  <c r="N38"/>
  <c r="O38"/>
  <c r="D38"/>
  <c r="E37"/>
  <c r="F37"/>
  <c r="G37"/>
  <c r="H37"/>
  <c r="I37"/>
  <c r="J37"/>
  <c r="K37"/>
  <c r="L37"/>
  <c r="R14" s="1"/>
  <c r="M37"/>
  <c r="N37"/>
  <c r="O37"/>
  <c r="D37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C7" i="8"/>
  <c r="C6"/>
  <c r="R8" i="4" l="1"/>
  <c r="C117" i="5" s="1"/>
  <c r="F38" i="4"/>
  <c r="T8" s="1"/>
  <c r="E117" i="5" s="1"/>
  <c r="F39" i="4"/>
  <c r="S8" s="1"/>
  <c r="D117" i="5" s="1"/>
  <c r="S21" i="4"/>
  <c r="E132" i="5" s="1"/>
  <c r="C122"/>
  <c r="E231"/>
  <c r="C5" i="8" l="1"/>
  <c r="C4"/>
  <c r="D37" i="3" l="1"/>
  <c r="E37"/>
  <c r="F37"/>
  <c r="G37"/>
  <c r="H37"/>
  <c r="I37"/>
  <c r="J37"/>
  <c r="K37"/>
  <c r="L37"/>
  <c r="D38"/>
  <c r="E38"/>
  <c r="F38"/>
  <c r="G38"/>
  <c r="H38"/>
  <c r="I38"/>
  <c r="J38"/>
  <c r="K38"/>
  <c r="L38"/>
  <c r="B31"/>
  <c r="B32"/>
  <c r="B33"/>
  <c r="B34"/>
  <c r="B35"/>
  <c r="S22"/>
  <c r="S21"/>
  <c r="S24" s="1"/>
  <c r="E334" i="5" s="1"/>
  <c r="T17" i="3"/>
  <c r="T16"/>
  <c r="T15"/>
  <c r="T14"/>
  <c r="T13"/>
  <c r="T12"/>
  <c r="T11"/>
  <c r="T10"/>
  <c r="T9"/>
  <c r="T8"/>
  <c r="T7"/>
  <c r="T6"/>
  <c r="S17"/>
  <c r="S16"/>
  <c r="S15"/>
  <c r="S14"/>
  <c r="S13"/>
  <c r="S12"/>
  <c r="S11"/>
  <c r="S10"/>
  <c r="S9"/>
  <c r="S8"/>
  <c r="U8" s="1"/>
  <c r="S7"/>
  <c r="S6"/>
  <c r="M37"/>
  <c r="R16"/>
  <c r="R15"/>
  <c r="R12"/>
  <c r="R11"/>
  <c r="R10"/>
  <c r="R13"/>
  <c r="N37"/>
  <c r="O37"/>
  <c r="R17" s="1"/>
  <c r="E39"/>
  <c r="F39"/>
  <c r="G39"/>
  <c r="H39"/>
  <c r="I39"/>
  <c r="J39"/>
  <c r="K39"/>
  <c r="L39"/>
  <c r="M39"/>
  <c r="N39"/>
  <c r="O39"/>
  <c r="D39"/>
  <c r="M38"/>
  <c r="N38"/>
  <c r="O38"/>
  <c r="R7"/>
  <c r="R8"/>
  <c r="R9"/>
  <c r="R14"/>
  <c r="R6"/>
  <c r="U9"/>
  <c r="U11"/>
  <c r="U1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"/>
  <c r="U17"/>
  <c r="U17" i="2"/>
  <c r="U16"/>
  <c r="U15"/>
  <c r="U14"/>
  <c r="S23" s="1"/>
  <c r="E234" i="5" s="1"/>
  <c r="U13" i="2"/>
  <c r="F221" i="5" s="1"/>
  <c r="U12" i="2"/>
  <c r="U11"/>
  <c r="U10"/>
  <c r="U9"/>
  <c r="U8"/>
  <c r="U7"/>
  <c r="U6"/>
  <c r="S24" i="4"/>
  <c r="E136" i="5" s="1"/>
  <c r="U15" i="4"/>
  <c r="U16"/>
  <c r="U17"/>
  <c r="U14"/>
  <c r="U13"/>
  <c r="F122" i="5" s="1"/>
  <c r="U12" i="4"/>
  <c r="U11"/>
  <c r="U10"/>
  <c r="U9"/>
  <c r="U8"/>
  <c r="F117" i="5" s="1"/>
  <c r="U7" i="4"/>
  <c r="U6"/>
  <c r="S23" l="1"/>
  <c r="E135" i="5" s="1"/>
  <c r="U15" i="3"/>
  <c r="U10"/>
  <c r="U7"/>
  <c r="U6"/>
  <c r="U12"/>
  <c r="U16"/>
  <c r="U14"/>
  <c r="S23" s="1"/>
</calcChain>
</file>

<file path=xl/sharedStrings.xml><?xml version="1.0" encoding="utf-8"?>
<sst xmlns="http://schemas.openxmlformats.org/spreadsheetml/2006/main" count="410" uniqueCount="127">
  <si>
    <t>Voie 9</t>
  </si>
  <si>
    <t>Voie 8</t>
  </si>
  <si>
    <t>Voie 7</t>
  </si>
  <si>
    <t>Voie 6</t>
  </si>
  <si>
    <t>Voie 5</t>
  </si>
  <si>
    <t>Voie 4</t>
  </si>
  <si>
    <t>Voie 3</t>
  </si>
  <si>
    <t>Voie 2</t>
  </si>
  <si>
    <t>Voie 1</t>
  </si>
  <si>
    <t>Heure</t>
  </si>
  <si>
    <t>Voie 10</t>
  </si>
  <si>
    <t>Voie 11</t>
  </si>
  <si>
    <t>Voie 12</t>
  </si>
  <si>
    <t>Température en °C</t>
  </si>
  <si>
    <t>Sonde</t>
  </si>
  <si>
    <t>Moyenne</t>
  </si>
  <si>
    <t>T°C Min</t>
  </si>
  <si>
    <t>T°C Max</t>
  </si>
  <si>
    <t>Stabilité</t>
  </si>
  <si>
    <t>Consigne</t>
  </si>
  <si>
    <t>°C</t>
  </si>
  <si>
    <t>Valeur Indicateur</t>
  </si>
  <si>
    <t xml:space="preserve">Températur moyenne four </t>
  </si>
  <si>
    <t>Homogéneité</t>
  </si>
  <si>
    <t>Stabilité maximale</t>
  </si>
  <si>
    <t>Écart de consigne</t>
  </si>
  <si>
    <t>Max</t>
  </si>
  <si>
    <t>Min</t>
  </si>
  <si>
    <t>08:22:00.000 30/05/2024</t>
  </si>
  <si>
    <t>08:23:00.000 30/05/2024</t>
  </si>
  <si>
    <t>08:24:00.000 30/05/2024</t>
  </si>
  <si>
    <t>08:25:00.000 30/05/2024</t>
  </si>
  <si>
    <t>08:26:00.000 30/05/2024</t>
  </si>
  <si>
    <t>08:27:00.000 30/05/2024</t>
  </si>
  <si>
    <t>08:28:00.000 30/05/2024</t>
  </si>
  <si>
    <t>08:29:00.000 30/05/2024</t>
  </si>
  <si>
    <t>08:30:00.000 30/05/2024</t>
  </si>
  <si>
    <t>08:31:00.000 30/05/2024</t>
  </si>
  <si>
    <t>08:32:00.000 30/05/2024</t>
  </si>
  <si>
    <t>08:33:00.000 30/05/2024</t>
  </si>
  <si>
    <t>08:34:00.000 30/05/2024</t>
  </si>
  <si>
    <t>08:35:00.000 30/05/2024</t>
  </si>
  <si>
    <t>08:36:00.000 30/05/2024</t>
  </si>
  <si>
    <t>08:37:00.000 30/05/2024</t>
  </si>
  <si>
    <t>08:38:00.000 30/05/2024</t>
  </si>
  <si>
    <t>08:39:00.000 30/05/2024</t>
  </si>
  <si>
    <t>08:40:00.000 30/05/2024</t>
  </si>
  <si>
    <t>08:41:00.000 30/05/2024</t>
  </si>
  <si>
    <t>08:42:00.000 30/05/2024</t>
  </si>
  <si>
    <t>08:43:00.000 30/05/2024</t>
  </si>
  <si>
    <t>08:44:00.000 30/05/2024</t>
  </si>
  <si>
    <t>08:45:00.000 30/05/2024</t>
  </si>
  <si>
    <t>08:46:00.000 30/05/2024</t>
  </si>
  <si>
    <t>08:47:00.000 30/05/2024</t>
  </si>
  <si>
    <t>08:48:00.000 30/05/2024</t>
  </si>
  <si>
    <t>08:49:00.000 30/05/2024</t>
  </si>
  <si>
    <t>08:50:00.000 30/05/2024</t>
  </si>
  <si>
    <t>08:51:00.000 30/05/2024</t>
  </si>
  <si>
    <t>08:52:00.000 30/05/2024</t>
  </si>
  <si>
    <t>08:53:00.000 30/05/2024</t>
  </si>
  <si>
    <t>08:54:00.000 30/05/2024</t>
  </si>
  <si>
    <t xml:space="preserve">Vérification : </t>
  </si>
  <si>
    <t>Délivré à :</t>
  </si>
  <si>
    <t>Prochaine vérification :</t>
  </si>
  <si>
    <t>Interlocuteur :</t>
  </si>
  <si>
    <t xml:space="preserve">INSTRUMENT DE MESURE VERIFIE </t>
  </si>
  <si>
    <t>Identification</t>
  </si>
  <si>
    <t>Désignation</t>
  </si>
  <si>
    <t>Constructeur</t>
  </si>
  <si>
    <t>Type :</t>
  </si>
  <si>
    <t>N° de série :</t>
  </si>
  <si>
    <t>Résolution :</t>
  </si>
  <si>
    <t xml:space="preserve">SOMMAIRE </t>
  </si>
  <si>
    <t>Page 2 :</t>
  </si>
  <si>
    <t xml:space="preserve">Page 3 : </t>
  </si>
  <si>
    <t>Page 4 à 5 :</t>
  </si>
  <si>
    <t xml:space="preserve">Pièces jointes </t>
  </si>
  <si>
    <t>Implantation des sondes / Matériel utilisé pour la cartographie</t>
  </si>
  <si>
    <t>Mode opératoire</t>
  </si>
  <si>
    <t xml:space="preserve">Données et courbes </t>
  </si>
  <si>
    <t>PV d'étalonnage</t>
  </si>
  <si>
    <t>Controlé par :</t>
  </si>
  <si>
    <t>Signature :</t>
  </si>
  <si>
    <t xml:space="preserve">Approuvé par </t>
  </si>
  <si>
    <t>Ph CORNELOUP</t>
  </si>
  <si>
    <t>IMPLANTATION DES CHAINES DE MESURE</t>
  </si>
  <si>
    <t>Nom</t>
  </si>
  <si>
    <t>Image</t>
  </si>
  <si>
    <t>1 PT</t>
  </si>
  <si>
    <t>1PT CYL</t>
  </si>
  <si>
    <t>5 PTS</t>
  </si>
  <si>
    <t>9 PTS</t>
  </si>
  <si>
    <t>MATERIEL UTILISE POUR LA VERIFICATION</t>
  </si>
  <si>
    <t>CF Annexe</t>
  </si>
  <si>
    <t>Vérification :</t>
  </si>
  <si>
    <t>RÉGIME ÉTABLI 1er PALIER</t>
  </si>
  <si>
    <t>Intérlocuteur :</t>
  </si>
  <si>
    <t xml:space="preserve">RÉGIME ÉTABLI 2eme PALIER </t>
  </si>
  <si>
    <t xml:space="preserve">RÉGIME ÉTABLI 3eme PALIER </t>
  </si>
  <si>
    <t>Commentaire :</t>
  </si>
  <si>
    <t>MODE OPERATOIRE</t>
  </si>
  <si>
    <t xml:space="preserve">Le four est instrumenté dans le centre de celui-ci soit 1 chaîne de mesure </t>
  </si>
  <si>
    <t>Les chaînes de mesure sont étalonnées au préalable de la cartographie</t>
  </si>
  <si>
    <t>dans un bain thermostaté avec 2 points d'étalonnage 25°C et 40°C</t>
  </si>
  <si>
    <t>prennant en compte la linéarisation particulière de chaque voies</t>
  </si>
  <si>
    <t>Vérification ;</t>
  </si>
  <si>
    <t>S/N: PL1348000908-4813-PL13</t>
  </si>
  <si>
    <t>Le référentiel utilisé pour l'étalonnage est une chaine de mesure PT100 COFRAC</t>
  </si>
  <si>
    <t>Les écarts constatés sur les différents points d'étalonnage sont corrigés</t>
  </si>
  <si>
    <t xml:space="preserve">directemment sur l'enregistreur à l'aide de voies virutelles de calculs </t>
  </si>
  <si>
    <r>
      <t>Sonde</t>
    </r>
    <r>
      <rPr>
        <b/>
        <sz val="12"/>
        <color rgb="FFFF0000"/>
        <rFont val="Calibri"/>
        <family val="2"/>
        <scheme val="minor"/>
      </rPr>
      <t xml:space="preserve"> "PT100"</t>
    </r>
    <r>
      <rPr>
        <sz val="12"/>
        <color theme="1"/>
        <rFont val="Calibri"/>
        <family val="2"/>
        <scheme val="minor"/>
      </rPr>
      <t xml:space="preserve"> sur 1 voie d'un </t>
    </r>
    <r>
      <rPr>
        <b/>
        <sz val="12"/>
        <color rgb="FFFF0000"/>
        <rFont val="Calibri"/>
        <family val="2"/>
        <scheme val="minor"/>
      </rPr>
      <t>enregistreur eurotherm 6100A</t>
    </r>
  </si>
  <si>
    <t>Ref étalon</t>
  </si>
  <si>
    <t xml:space="preserve">Ref certificat </t>
  </si>
  <si>
    <t>Ref travail</t>
  </si>
  <si>
    <t>Date de Vérification :</t>
  </si>
  <si>
    <t>Prochaine Vérification :</t>
  </si>
  <si>
    <t>Client :</t>
  </si>
  <si>
    <t>Identification appareil</t>
  </si>
  <si>
    <t>Désignation :</t>
  </si>
  <si>
    <t xml:space="preserve">Constructeur : </t>
  </si>
  <si>
    <t xml:space="preserve">Résolution : </t>
  </si>
  <si>
    <t>Matériel utilisé pour la vérif :</t>
  </si>
  <si>
    <t xml:space="preserve">La reproduction de ce document n'est autorisée que sous la forme de Fac Similé Photographique Integral - </t>
  </si>
  <si>
    <t>Identification:</t>
  </si>
  <si>
    <t>Désignation:</t>
  </si>
  <si>
    <t>Constructeur:</t>
  </si>
  <si>
    <t>PALIER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</si>
</sst>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0\°\C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u/>
      <sz val="20"/>
      <color theme="5" tint="-0.499984740745262"/>
      <name val="Calibri"/>
      <family val="2"/>
      <scheme val="minor"/>
    </font>
    <font>
      <b/>
      <u/>
      <sz val="11"/>
      <color rgb="FF002060"/>
      <name val="Calibri"/>
      <family val="2"/>
      <scheme val="minor"/>
    </font>
    <font>
      <b/>
      <u/>
      <sz val="12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808080"/>
        <bgColor theme="5" tint="0.59996337778862885"/>
      </patternFill>
    </fill>
  </fills>
  <borders count="68">
    <border>
      <left/>
      <right/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ck">
        <color theme="9" tint="0.59996337778862885"/>
      </left>
      <right style="medium">
        <color theme="9" tint="0.59996337778862885"/>
      </right>
      <top style="thick">
        <color theme="9" tint="0.59996337778862885"/>
      </top>
      <bottom style="thin">
        <color theme="9" tint="0.59996337778862885"/>
      </bottom>
      <diagonal/>
    </border>
    <border>
      <left style="medium">
        <color theme="9" tint="0.59996337778862885"/>
      </left>
      <right style="thick">
        <color theme="9" tint="0.59996337778862885"/>
      </right>
      <top style="thick">
        <color theme="9" tint="0.59996337778862885"/>
      </top>
      <bottom style="thin">
        <color theme="9" tint="0.59996337778862885"/>
      </bottom>
      <diagonal/>
    </border>
    <border>
      <left style="thick">
        <color theme="9" tint="0.59996337778862885"/>
      </left>
      <right style="medium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medium">
        <color theme="9" tint="0.59996337778862885"/>
      </left>
      <right style="thick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ck">
        <color theme="9" tint="0.59996337778862885"/>
      </left>
      <right style="medium">
        <color theme="9" tint="0.59996337778862885"/>
      </right>
      <top style="thin">
        <color theme="9" tint="0.59996337778862885"/>
      </top>
      <bottom style="thick">
        <color theme="9" tint="0.59996337778862885"/>
      </bottom>
      <diagonal/>
    </border>
    <border>
      <left style="medium">
        <color theme="9" tint="0.59996337778862885"/>
      </left>
      <right style="thick">
        <color theme="9" tint="0.59996337778862885"/>
      </right>
      <top style="thin">
        <color theme="9" tint="0.59996337778862885"/>
      </top>
      <bottom style="thick">
        <color theme="9" tint="0.59996337778862885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21" xfId="0" applyFon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2" borderId="40" xfId="0" applyFon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0" fontId="0" fillId="2" borderId="41" xfId="0" applyFont="1" applyFill="1" applyBorder="1" applyAlignment="1">
      <alignment horizontal="center"/>
    </xf>
    <xf numFmtId="2" fontId="0" fillId="2" borderId="22" xfId="0" applyNumberFormat="1" applyFill="1" applyBorder="1" applyAlignment="1">
      <alignment horizontal="center"/>
    </xf>
    <xf numFmtId="0" fontId="0" fillId="2" borderId="39" xfId="0" applyFont="1" applyFill="1" applyBorder="1" applyAlignment="1">
      <alignment horizontal="center"/>
    </xf>
    <xf numFmtId="2" fontId="0" fillId="2" borderId="9" xfId="0" applyNumberFormat="1" applyFill="1" applyBorder="1" applyAlignment="1">
      <alignment horizontal="center"/>
    </xf>
    <xf numFmtId="2" fontId="0" fillId="2" borderId="45" xfId="0" applyNumberFormat="1" applyFill="1" applyBorder="1" applyAlignment="1">
      <alignment horizontal="center"/>
    </xf>
    <xf numFmtId="2" fontId="0" fillId="2" borderId="47" xfId="0" applyNumberFormat="1" applyFill="1" applyBorder="1" applyAlignment="1">
      <alignment horizontal="center"/>
    </xf>
    <xf numFmtId="0" fontId="4" fillId="2" borderId="42" xfId="0" applyFont="1" applyFill="1" applyBorder="1"/>
    <xf numFmtId="0" fontId="1" fillId="2" borderId="14" xfId="0" applyFont="1" applyFill="1" applyBorder="1" applyAlignment="1">
      <alignment horizontal="center"/>
    </xf>
    <xf numFmtId="0" fontId="5" fillId="2" borderId="8" xfId="0" applyFont="1" applyFill="1" applyBorder="1"/>
    <xf numFmtId="0" fontId="6" fillId="2" borderId="7" xfId="0" applyFont="1" applyFill="1" applyBorder="1" applyAlignment="1">
      <alignment horizontal="center"/>
    </xf>
    <xf numFmtId="0" fontId="7" fillId="2" borderId="4" xfId="0" applyFont="1" applyFill="1" applyBorder="1"/>
    <xf numFmtId="0" fontId="8" fillId="2" borderId="3" xfId="0" applyFont="1" applyFill="1" applyBorder="1" applyAlignment="1">
      <alignment horizontal="center"/>
    </xf>
    <xf numFmtId="0" fontId="2" fillId="2" borderId="37" xfId="0" applyFont="1" applyFill="1" applyBorder="1" applyAlignment="1">
      <alignment horizontal="center"/>
    </xf>
    <xf numFmtId="0" fontId="4" fillId="2" borderId="31" xfId="0" applyFont="1" applyFill="1" applyBorder="1"/>
    <xf numFmtId="0" fontId="5" fillId="2" borderId="33" xfId="0" applyFont="1" applyFill="1" applyBorder="1"/>
    <xf numFmtId="0" fontId="7" fillId="2" borderId="49" xfId="0" applyFont="1" applyFill="1" applyBorder="1"/>
    <xf numFmtId="0" fontId="9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8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2" fontId="0" fillId="0" borderId="13" xfId="0" applyNumberFormat="1" applyBorder="1"/>
    <xf numFmtId="0" fontId="0" fillId="0" borderId="26" xfId="0" applyBorder="1"/>
    <xf numFmtId="2" fontId="0" fillId="0" borderId="6" xfId="0" applyNumberFormat="1" applyBorder="1"/>
    <xf numFmtId="0" fontId="0" fillId="0" borderId="28" xfId="0" applyBorder="1"/>
    <xf numFmtId="2" fontId="0" fillId="3" borderId="6" xfId="0" applyNumberFormat="1" applyFill="1" applyBorder="1"/>
    <xf numFmtId="0" fontId="0" fillId="3" borderId="28" xfId="0" applyFill="1" applyBorder="1"/>
    <xf numFmtId="2" fontId="0" fillId="0" borderId="2" xfId="0" applyNumberFormat="1" applyBorder="1"/>
    <xf numFmtId="0" fontId="0" fillId="0" borderId="56" xfId="0" applyBorder="1"/>
    <xf numFmtId="2" fontId="0" fillId="0" borderId="58" xfId="0" applyNumberFormat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60" xfId="0" applyNumberForma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7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12" fillId="0" borderId="0" xfId="0" applyFont="1"/>
    <xf numFmtId="0" fontId="0" fillId="6" borderId="0" xfId="0" applyFill="1"/>
    <xf numFmtId="0" fontId="11" fillId="7" borderId="61" xfId="0" applyFont="1" applyFill="1" applyBorder="1" applyAlignment="1">
      <alignment vertical="center"/>
    </xf>
    <xf numFmtId="0" fontId="11" fillId="7" borderId="62" xfId="0" applyFont="1" applyFill="1" applyBorder="1" applyAlignment="1">
      <alignment horizontal="center" vertical="center"/>
    </xf>
    <xf numFmtId="0" fontId="11" fillId="7" borderId="63" xfId="0" applyFont="1" applyFill="1" applyBorder="1" applyAlignment="1">
      <alignment vertical="center"/>
    </xf>
    <xf numFmtId="0" fontId="11" fillId="7" borderId="64" xfId="0" applyFont="1" applyFill="1" applyBorder="1" applyAlignment="1">
      <alignment horizontal="center" vertical="center"/>
    </xf>
    <xf numFmtId="0" fontId="11" fillId="8" borderId="63" xfId="0" applyFont="1" applyFill="1" applyBorder="1" applyAlignment="1">
      <alignment horizontal="left" vertical="center"/>
    </xf>
    <xf numFmtId="14" fontId="11" fillId="8" borderId="64" xfId="0" applyNumberFormat="1" applyFont="1" applyFill="1" applyBorder="1" applyAlignment="1">
      <alignment horizontal="center" vertical="center"/>
    </xf>
    <xf numFmtId="17" fontId="11" fillId="8" borderId="64" xfId="0" applyNumberFormat="1" applyFont="1" applyFill="1" applyBorder="1" applyAlignment="1">
      <alignment horizontal="center" vertical="center"/>
    </xf>
    <xf numFmtId="0" fontId="11" fillId="8" borderId="64" xfId="0" applyFont="1" applyFill="1" applyBorder="1" applyAlignment="1">
      <alignment horizontal="center" vertical="center"/>
    </xf>
    <xf numFmtId="0" fontId="11" fillId="8" borderId="65" xfId="0" applyFont="1" applyFill="1" applyBorder="1" applyAlignment="1">
      <alignment horizontal="left" vertical="center"/>
    </xf>
    <xf numFmtId="0" fontId="11" fillId="8" borderId="66" xfId="0" applyFont="1" applyFill="1" applyBorder="1" applyAlignment="1">
      <alignment horizontal="center" vertical="center"/>
    </xf>
    <xf numFmtId="14" fontId="0" fillId="0" borderId="0" xfId="0" applyNumberFormat="1"/>
    <xf numFmtId="0" fontId="17" fillId="0" borderId="0" xfId="0" applyFont="1" applyAlignment="1"/>
    <xf numFmtId="0" fontId="18" fillId="5" borderId="36" xfId="0" applyFont="1" applyFill="1" applyBorder="1" applyAlignment="1">
      <alignment horizontal="right"/>
    </xf>
    <xf numFmtId="165" fontId="18" fillId="5" borderId="38" xfId="0" applyNumberFormat="1" applyFont="1" applyFill="1" applyBorder="1" applyAlignment="1">
      <alignment horizontal="left"/>
    </xf>
    <xf numFmtId="0" fontId="19" fillId="0" borderId="36" xfId="0" applyFont="1" applyFill="1" applyBorder="1" applyAlignment="1">
      <alignment horizontal="right"/>
    </xf>
    <xf numFmtId="165" fontId="19" fillId="0" borderId="38" xfId="0" applyNumberFormat="1" applyFont="1" applyFill="1" applyBorder="1" applyAlignment="1">
      <alignment horizontal="left"/>
    </xf>
    <xf numFmtId="0" fontId="18" fillId="4" borderId="36" xfId="0" applyFont="1" applyFill="1" applyBorder="1" applyAlignment="1">
      <alignment horizontal="right"/>
    </xf>
    <xf numFmtId="165" fontId="18" fillId="4" borderId="38" xfId="0" applyNumberFormat="1" applyFont="1" applyFill="1" applyBorder="1" applyAlignment="1">
      <alignment horizontal="left"/>
    </xf>
    <xf numFmtId="0" fontId="19" fillId="0" borderId="36" xfId="0" applyFont="1" applyBorder="1" applyAlignment="1">
      <alignment horizontal="right"/>
    </xf>
    <xf numFmtId="165" fontId="19" fillId="0" borderId="38" xfId="0" applyNumberFormat="1" applyFont="1" applyBorder="1" applyAlignment="1">
      <alignment horizontal="left"/>
    </xf>
    <xf numFmtId="0" fontId="13" fillId="0" borderId="0" xfId="0" applyFont="1"/>
    <xf numFmtId="0" fontId="10" fillId="0" borderId="0" xfId="0" applyFont="1" applyProtection="1">
      <protection locked="0"/>
    </xf>
    <xf numFmtId="2" fontId="0" fillId="2" borderId="43" xfId="0" applyNumberFormat="1" applyFill="1" applyBorder="1" applyAlignment="1" applyProtection="1">
      <alignment horizontal="center"/>
      <protection locked="0"/>
    </xf>
    <xf numFmtId="2" fontId="0" fillId="2" borderId="45" xfId="0" applyNumberFormat="1" applyFill="1" applyBorder="1" applyAlignment="1" applyProtection="1">
      <alignment horizontal="center"/>
      <protection locked="0"/>
    </xf>
    <xf numFmtId="2" fontId="1" fillId="2" borderId="14" xfId="0" applyNumberFormat="1" applyFont="1" applyFill="1" applyBorder="1" applyAlignment="1">
      <alignment horizontal="center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32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31" xfId="0" applyFill="1" applyBorder="1" applyAlignment="1" applyProtection="1">
      <alignment horizontal="center"/>
      <protection locked="0"/>
    </xf>
    <xf numFmtId="0" fontId="0" fillId="2" borderId="26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32" xfId="0" applyFill="1" applyBorder="1" applyAlignment="1" applyProtection="1">
      <alignment horizontal="center"/>
      <protection locked="0"/>
    </xf>
    <xf numFmtId="0" fontId="0" fillId="2" borderId="27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33" xfId="0" applyFill="1" applyBorder="1" applyAlignment="1" applyProtection="1">
      <alignment horizontal="center"/>
      <protection locked="0"/>
    </xf>
    <xf numFmtId="0" fontId="0" fillId="2" borderId="28" xfId="0" applyFill="1" applyBorder="1" applyAlignment="1" applyProtection="1">
      <alignment horizontal="center"/>
      <protection locked="0"/>
    </xf>
    <xf numFmtId="164" fontId="0" fillId="2" borderId="33" xfId="0" applyNumberFormat="1" applyFill="1" applyBorder="1" applyAlignment="1" applyProtection="1">
      <alignment horizontal="center"/>
      <protection locked="0"/>
    </xf>
    <xf numFmtId="164" fontId="0" fillId="2" borderId="34" xfId="0" applyNumberFormat="1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2" borderId="34" xfId="0" applyFill="1" applyBorder="1" applyAlignment="1" applyProtection="1">
      <alignment horizontal="center"/>
      <protection locked="0"/>
    </xf>
    <xf numFmtId="0" fontId="0" fillId="2" borderId="29" xfId="0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35" xfId="0" applyNumberFormat="1" applyFill="1" applyBorder="1" applyAlignment="1" applyProtection="1">
      <alignment horizontal="center"/>
      <protection locked="0"/>
    </xf>
    <xf numFmtId="0" fontId="0" fillId="2" borderId="23" xfId="0" applyFill="1" applyBorder="1" applyAlignment="1" applyProtection="1">
      <alignment horizontal="center"/>
      <protection locked="0"/>
    </xf>
    <xf numFmtId="0" fontId="0" fillId="2" borderId="24" xfId="0" applyFill="1" applyBorder="1" applyAlignment="1" applyProtection="1">
      <alignment horizontal="center"/>
      <protection locked="0"/>
    </xf>
    <xf numFmtId="0" fontId="0" fillId="2" borderId="35" xfId="0" applyFill="1" applyBorder="1" applyAlignment="1" applyProtection="1">
      <alignment horizontal="center"/>
      <protection locked="0"/>
    </xf>
    <xf numFmtId="0" fontId="0" fillId="2" borderId="30" xfId="0" applyFill="1" applyBorder="1" applyAlignment="1" applyProtection="1">
      <alignment horizontal="center"/>
      <protection locked="0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44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0" fillId="3" borderId="8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11" fillId="0" borderId="50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0" fillId="0" borderId="4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16" fillId="0" borderId="0" xfId="0" applyFont="1" applyAlignment="1">
      <alignment horizontal="left"/>
    </xf>
    <xf numFmtId="0" fontId="1" fillId="2" borderId="67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04040"/>
      <color rgb="FF808080"/>
      <color rgb="FF515151"/>
      <color rgb="FF6B6B6B"/>
      <color rgb="FF494A5B"/>
      <color rgb="FFC2C9D4"/>
      <color rgb="FFB0B9C8"/>
      <color rgb="FF8AA5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5095929588435911E-2"/>
          <c:y val="2.9546065001343002E-2"/>
          <c:w val="0.93604709333004399"/>
          <c:h val="0.8161223803511265"/>
        </c:manualLayout>
      </c:layout>
      <c:lineChart>
        <c:grouping val="stacked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FC3-4798-A3AF-1102F22DA2B9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D06-40E3-A72E-6B14B3692AEC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0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D06-40E3-A72E-6B14B3692AEC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D06-40E3-A72E-6B14B3692AEC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7D06-40E3-A72E-6B14B3692AEC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D06-40E3-A72E-6B14B3692AEC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D06-40E3-A72E-6B14B3692AEC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Données_brutes_P1!$K$3:$K$35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7D06-40E3-A72E-6B14B3692AEC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Données_brutes_P1!$L$3:$L$35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7D06-40E3-A72E-6B14B3692AEC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7D06-40E3-A72E-6B14B3692AEC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7D06-40E3-A72E-6B14B3692AEC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7D06-40E3-A72E-6B14B3692AEC}"/>
            </c:ext>
          </c:extLst>
        </c:ser>
        <c:dLbls/>
        <c:marker val="1"/>
        <c:axId val="128885120"/>
        <c:axId val="128886656"/>
      </c:lineChart>
      <c:catAx>
        <c:axId val="1288851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886656"/>
        <c:crosses val="autoZero"/>
        <c:auto val="1"/>
        <c:lblAlgn val="ctr"/>
        <c:lblOffset val="100"/>
      </c:catAx>
      <c:valAx>
        <c:axId val="1288866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885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6546466287014386E-2"/>
          <c:y val="2.9546065001343002E-2"/>
          <c:w val="0.93604709333004399"/>
          <c:h val="0.79851423688880163"/>
        </c:manualLayout>
      </c:layout>
      <c:lineChart>
        <c:grouping val="stacked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8E-41BF-9633-7B081234F7A8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BF3-4D60-B8A4-C8A9553587C9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143.1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BF3-4D60-B8A4-C8A9553587C9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BF3-4D60-B8A4-C8A9553587C9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BF3-4D60-B8A4-C8A9553587C9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BF3-4D60-B8A4-C8A9553587C9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8BF3-4D60-B8A4-C8A9553587C9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DonnéesbrutesP2!$K$3:$K$35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8BF3-4D60-B8A4-C8A9553587C9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DonnéesbrutesP2!$L$3:$L$35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8BF3-4D60-B8A4-C8A9553587C9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8BF3-4D60-B8A4-C8A9553587C9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8BF3-4D60-B8A4-C8A9553587C9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8BF3-4D60-B8A4-C8A9553587C9}"/>
            </c:ext>
          </c:extLst>
        </c:ser>
        <c:dLbls/>
        <c:marker val="1"/>
        <c:axId val="135757824"/>
        <c:axId val="135759360"/>
      </c:lineChart>
      <c:catAx>
        <c:axId val="13575782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759360"/>
        <c:crosses val="autoZero"/>
        <c:auto val="1"/>
        <c:lblAlgn val="ctr"/>
        <c:lblOffset val="100"/>
      </c:catAx>
      <c:valAx>
        <c:axId val="1357593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75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406-442A-BDE1-43785891DB50}"/>
            </c:ext>
          </c:extLst>
        </c:ser>
        <c:ser>
          <c:idx val="0"/>
          <c:order val="1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406-442A-BDE1-43785891DB50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143.1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406-442A-BDE1-43785891DB50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406-442A-BDE1-43785891DB50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406-442A-BDE1-43785891DB50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406-442A-BDE1-43785891DB50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406-442A-BDE1-43785891DB50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DonnéesbrutesP3!$K$3:$K$35</c:f>
              <c:numCache>
                <c:formatCode>General</c:formatCode>
                <c:ptCount val="33"/>
                <c:pt idx="0">
                  <c:v>22.9</c:v>
                </c:pt>
                <c:pt idx="1">
                  <c:v>22.8</c:v>
                </c:pt>
                <c:pt idx="2">
                  <c:v>46.2</c:v>
                </c:pt>
                <c:pt idx="3">
                  <c:v>64.599999999999994</c:v>
                </c:pt>
                <c:pt idx="4">
                  <c:v>77.099999999999994</c:v>
                </c:pt>
                <c:pt idx="5">
                  <c:v>88.8</c:v>
                </c:pt>
                <c:pt idx="6">
                  <c:v>110</c:v>
                </c:pt>
                <c:pt idx="7">
                  <c:v>118.9</c:v>
                </c:pt>
                <c:pt idx="8">
                  <c:v>128.6</c:v>
                </c:pt>
                <c:pt idx="9">
                  <c:v>133.6</c:v>
                </c:pt>
                <c:pt idx="10">
                  <c:v>141.80000000000001</c:v>
                </c:pt>
                <c:pt idx="11">
                  <c:v>144.30000000000001</c:v>
                </c:pt>
                <c:pt idx="12">
                  <c:v>146.19999999999999</c:v>
                </c:pt>
                <c:pt idx="13">
                  <c:v>147.19999999999999</c:v>
                </c:pt>
                <c:pt idx="14">
                  <c:v>149.30000000000001</c:v>
                </c:pt>
                <c:pt idx="15">
                  <c:v>148.5</c:v>
                </c:pt>
                <c:pt idx="16">
                  <c:v>149</c:v>
                </c:pt>
                <c:pt idx="17">
                  <c:v>149.4</c:v>
                </c:pt>
                <c:pt idx="18">
                  <c:v>148.6</c:v>
                </c:pt>
                <c:pt idx="19">
                  <c:v>148.1</c:v>
                </c:pt>
                <c:pt idx="20">
                  <c:v>147.69999999999999</c:v>
                </c:pt>
                <c:pt idx="21">
                  <c:v>149.5</c:v>
                </c:pt>
                <c:pt idx="22">
                  <c:v>149.30000000000001</c:v>
                </c:pt>
                <c:pt idx="23">
                  <c:v>147.6</c:v>
                </c:pt>
                <c:pt idx="24">
                  <c:v>148.6</c:v>
                </c:pt>
                <c:pt idx="25">
                  <c:v>148.30000000000001</c:v>
                </c:pt>
                <c:pt idx="26">
                  <c:v>148.5</c:v>
                </c:pt>
                <c:pt idx="27">
                  <c:v>147.69999999999999</c:v>
                </c:pt>
                <c:pt idx="28">
                  <c:v>148</c:v>
                </c:pt>
                <c:pt idx="29">
                  <c:v>147.9</c:v>
                </c:pt>
                <c:pt idx="30">
                  <c:v>148.19999999999999</c:v>
                </c:pt>
                <c:pt idx="31">
                  <c:v>147.80000000000001</c:v>
                </c:pt>
                <c:pt idx="32">
                  <c:v>147.5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406-442A-BDE1-43785891DB50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DonnéesbrutesP3!$L$3:$L$35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41.3</c:v>
                </c:pt>
                <c:pt idx="3">
                  <c:v>57.3</c:v>
                </c:pt>
                <c:pt idx="4">
                  <c:v>68.7</c:v>
                </c:pt>
                <c:pt idx="5">
                  <c:v>79.8</c:v>
                </c:pt>
                <c:pt idx="6">
                  <c:v>100.4</c:v>
                </c:pt>
                <c:pt idx="7">
                  <c:v>109.8</c:v>
                </c:pt>
                <c:pt idx="8">
                  <c:v>119</c:v>
                </c:pt>
                <c:pt idx="9">
                  <c:v>125.1</c:v>
                </c:pt>
                <c:pt idx="10">
                  <c:v>134.69999999999999</c:v>
                </c:pt>
                <c:pt idx="11">
                  <c:v>137.80000000000001</c:v>
                </c:pt>
                <c:pt idx="12">
                  <c:v>140.6</c:v>
                </c:pt>
                <c:pt idx="13">
                  <c:v>142.5</c:v>
                </c:pt>
                <c:pt idx="14">
                  <c:v>145.5</c:v>
                </c:pt>
                <c:pt idx="15">
                  <c:v>146</c:v>
                </c:pt>
                <c:pt idx="16">
                  <c:v>146.69999999999999</c:v>
                </c:pt>
                <c:pt idx="17">
                  <c:v>147.4</c:v>
                </c:pt>
                <c:pt idx="18">
                  <c:v>147.6</c:v>
                </c:pt>
                <c:pt idx="19">
                  <c:v>147.80000000000001</c:v>
                </c:pt>
                <c:pt idx="20">
                  <c:v>148</c:v>
                </c:pt>
                <c:pt idx="21">
                  <c:v>148.1</c:v>
                </c:pt>
                <c:pt idx="22">
                  <c:v>148.19999999999999</c:v>
                </c:pt>
                <c:pt idx="23">
                  <c:v>148.19999999999999</c:v>
                </c:pt>
                <c:pt idx="24">
                  <c:v>148.1</c:v>
                </c:pt>
                <c:pt idx="25">
                  <c:v>148.1</c:v>
                </c:pt>
                <c:pt idx="26">
                  <c:v>148</c:v>
                </c:pt>
                <c:pt idx="27">
                  <c:v>147.80000000000001</c:v>
                </c:pt>
                <c:pt idx="28">
                  <c:v>147.9</c:v>
                </c:pt>
                <c:pt idx="29">
                  <c:v>147.9</c:v>
                </c:pt>
                <c:pt idx="30">
                  <c:v>147.9</c:v>
                </c:pt>
                <c:pt idx="31">
                  <c:v>147.9</c:v>
                </c:pt>
                <c:pt idx="32">
                  <c:v>147.9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406-442A-BDE1-43785891DB50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9406-442A-BDE1-43785891DB50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406-442A-BDE1-43785891DB50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406-442A-BDE1-43785891DB50}"/>
            </c:ext>
          </c:extLst>
        </c:ser>
        <c:dLbls/>
        <c:marker val="1"/>
        <c:axId val="135810432"/>
        <c:axId val="135824512"/>
      </c:lineChart>
      <c:catAx>
        <c:axId val="13581043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824512"/>
        <c:crosses val="autoZero"/>
        <c:auto val="1"/>
        <c:lblAlgn val="ctr"/>
        <c:lblOffset val="100"/>
      </c:catAx>
      <c:valAx>
        <c:axId val="1358245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810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5095929588435911E-2"/>
          <c:y val="2.9546065001343002E-2"/>
          <c:w val="0.93604709333004399"/>
          <c:h val="0.8161223803511265"/>
        </c:manualLayout>
      </c:layout>
      <c:lineChart>
        <c:grouping val="stacked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0B8-4EE9-A2F4-7D9446187335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0B8-4EE9-A2F4-7D9446187335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0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0B8-4EE9-A2F4-7D9446187335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0B8-4EE9-A2F4-7D9446187335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30B8-4EE9-A2F4-7D9446187335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30B8-4EE9-A2F4-7D9446187335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30B8-4EE9-A2F4-7D9446187335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Données_brutes_P1!$K$3:$K$35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30B8-4EE9-A2F4-7D9446187335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Données_brutes_P1!$L$3:$L$35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30B8-4EE9-A2F4-7D9446187335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30B8-4EE9-A2F4-7D9446187335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0B8-4EE9-A2F4-7D9446187335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Données_brutes_P1!$B$3:$B$35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Données_brutes_P1!$O$3:$O$35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30B8-4EE9-A2F4-7D9446187335}"/>
            </c:ext>
          </c:extLst>
        </c:ser>
        <c:dLbls/>
        <c:marker val="1"/>
        <c:axId val="135962624"/>
        <c:axId val="135964160"/>
      </c:lineChart>
      <c:catAx>
        <c:axId val="13596262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964160"/>
        <c:crosses val="autoZero"/>
        <c:auto val="1"/>
        <c:lblAlgn val="ctr"/>
        <c:lblOffset val="100"/>
      </c:catAx>
      <c:valAx>
        <c:axId val="1359641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962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4.6546466287014386E-2"/>
          <c:y val="2.9546065001343002E-2"/>
          <c:w val="0.93604709333004399"/>
          <c:h val="0.79851423688880163"/>
        </c:manualLayout>
      </c:layout>
      <c:lineChart>
        <c:grouping val="stacked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599-4C28-923C-FE72363B5FF7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599-4C28-923C-FE72363B5FF7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143.1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599-4C28-923C-FE72363B5FF7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B599-4C28-923C-FE72363B5FF7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599-4C28-923C-FE72363B5FF7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599-4C28-923C-FE72363B5FF7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599-4C28-923C-FE72363B5FF7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DonnéesbrutesP2!$K$3:$K$35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B599-4C28-923C-FE72363B5FF7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DonnéesbrutesP2!$L$3:$L$35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B599-4C28-923C-FE72363B5FF7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B599-4C28-923C-FE72363B5FF7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B599-4C28-923C-FE72363B5FF7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DonnéesbrutesP2!$B$3:$B$35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DonnéesbrutesP2!$O$3:$O$35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B599-4C28-923C-FE72363B5FF7}"/>
            </c:ext>
          </c:extLst>
        </c:ser>
        <c:dLbls/>
        <c:marker val="1"/>
        <c:axId val="137525888"/>
        <c:axId val="137535872"/>
      </c:lineChart>
      <c:catAx>
        <c:axId val="1375258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535872"/>
        <c:crosses val="autoZero"/>
        <c:auto val="1"/>
        <c:lblAlgn val="ctr"/>
        <c:lblOffset val="100"/>
      </c:catAx>
      <c:valAx>
        <c:axId val="13753587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525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cked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DonnéesbrutesP3!$D$3:$D$35</c:f>
              <c:numCache>
                <c:formatCode>General</c:formatCode>
                <c:ptCount val="33"/>
                <c:pt idx="0">
                  <c:v>21.4</c:v>
                </c:pt>
                <c:pt idx="1">
                  <c:v>21.4</c:v>
                </c:pt>
                <c:pt idx="2">
                  <c:v>32.1</c:v>
                </c:pt>
                <c:pt idx="3">
                  <c:v>44.5</c:v>
                </c:pt>
                <c:pt idx="4">
                  <c:v>52.8</c:v>
                </c:pt>
                <c:pt idx="5">
                  <c:v>62.3</c:v>
                </c:pt>
                <c:pt idx="6">
                  <c:v>77.900000000000006</c:v>
                </c:pt>
                <c:pt idx="7">
                  <c:v>86.2</c:v>
                </c:pt>
                <c:pt idx="8">
                  <c:v>93.5</c:v>
                </c:pt>
                <c:pt idx="9">
                  <c:v>100</c:v>
                </c:pt>
                <c:pt idx="10">
                  <c:v>110.3</c:v>
                </c:pt>
                <c:pt idx="11">
                  <c:v>114.6</c:v>
                </c:pt>
                <c:pt idx="12">
                  <c:v>119.1</c:v>
                </c:pt>
                <c:pt idx="13">
                  <c:v>122.1</c:v>
                </c:pt>
                <c:pt idx="14">
                  <c:v>128.1</c:v>
                </c:pt>
                <c:pt idx="15">
                  <c:v>130.1</c:v>
                </c:pt>
                <c:pt idx="16">
                  <c:v>131.6</c:v>
                </c:pt>
                <c:pt idx="17">
                  <c:v>133.30000000000001</c:v>
                </c:pt>
                <c:pt idx="18">
                  <c:v>136</c:v>
                </c:pt>
                <c:pt idx="19">
                  <c:v>136.69999999999999</c:v>
                </c:pt>
                <c:pt idx="20">
                  <c:v>137.6</c:v>
                </c:pt>
                <c:pt idx="21">
                  <c:v>138.30000000000001</c:v>
                </c:pt>
                <c:pt idx="22">
                  <c:v>139.4</c:v>
                </c:pt>
                <c:pt idx="23">
                  <c:v>139.69999999999999</c:v>
                </c:pt>
                <c:pt idx="24">
                  <c:v>141</c:v>
                </c:pt>
                <c:pt idx="25">
                  <c:v>141.30000000000001</c:v>
                </c:pt>
                <c:pt idx="26">
                  <c:v>141.80000000000001</c:v>
                </c:pt>
                <c:pt idx="27">
                  <c:v>141.9</c:v>
                </c:pt>
                <c:pt idx="28">
                  <c:v>142.19999999999999</c:v>
                </c:pt>
                <c:pt idx="29">
                  <c:v>142.30000000000001</c:v>
                </c:pt>
                <c:pt idx="30">
                  <c:v>142.69999999999999</c:v>
                </c:pt>
                <c:pt idx="31">
                  <c:v>142.9</c:v>
                </c:pt>
                <c:pt idx="32">
                  <c:v>143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5E38-47BE-80BE-232B0D6C1835}"/>
            </c:ext>
          </c:extLst>
        </c:ser>
        <c:ser>
          <c:idx val="0"/>
          <c:order val="1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DonnéesbrutesP3!$E$3:$E$35</c:f>
              <c:numCache>
                <c:formatCode>General</c:formatCode>
                <c:ptCount val="33"/>
                <c:pt idx="0">
                  <c:v>22.5</c:v>
                </c:pt>
                <c:pt idx="1">
                  <c:v>22.4</c:v>
                </c:pt>
                <c:pt idx="2">
                  <c:v>29.9</c:v>
                </c:pt>
                <c:pt idx="3">
                  <c:v>38.9</c:v>
                </c:pt>
                <c:pt idx="4">
                  <c:v>46</c:v>
                </c:pt>
                <c:pt idx="5">
                  <c:v>53.6</c:v>
                </c:pt>
                <c:pt idx="6">
                  <c:v>67.5</c:v>
                </c:pt>
                <c:pt idx="7">
                  <c:v>74.7</c:v>
                </c:pt>
                <c:pt idx="8">
                  <c:v>81.3</c:v>
                </c:pt>
                <c:pt idx="9">
                  <c:v>88</c:v>
                </c:pt>
                <c:pt idx="10">
                  <c:v>99.6</c:v>
                </c:pt>
                <c:pt idx="11">
                  <c:v>104.3</c:v>
                </c:pt>
                <c:pt idx="12">
                  <c:v>108.6</c:v>
                </c:pt>
                <c:pt idx="13">
                  <c:v>112.6</c:v>
                </c:pt>
                <c:pt idx="14">
                  <c:v>119.4</c:v>
                </c:pt>
                <c:pt idx="15">
                  <c:v>122.2</c:v>
                </c:pt>
                <c:pt idx="16">
                  <c:v>124.6</c:v>
                </c:pt>
                <c:pt idx="17">
                  <c:v>126.8</c:v>
                </c:pt>
                <c:pt idx="18">
                  <c:v>130.69999999999999</c:v>
                </c:pt>
                <c:pt idx="19">
                  <c:v>132.30000000000001</c:v>
                </c:pt>
                <c:pt idx="20">
                  <c:v>133.6</c:v>
                </c:pt>
                <c:pt idx="21">
                  <c:v>134.9</c:v>
                </c:pt>
                <c:pt idx="22">
                  <c:v>137</c:v>
                </c:pt>
                <c:pt idx="23">
                  <c:v>137.80000000000001</c:v>
                </c:pt>
                <c:pt idx="24">
                  <c:v>138.6</c:v>
                </c:pt>
                <c:pt idx="25">
                  <c:v>139.4</c:v>
                </c:pt>
                <c:pt idx="26">
                  <c:v>141</c:v>
                </c:pt>
                <c:pt idx="27">
                  <c:v>141.5</c:v>
                </c:pt>
                <c:pt idx="28">
                  <c:v>141.80000000000001</c:v>
                </c:pt>
                <c:pt idx="29">
                  <c:v>142.19999999999999</c:v>
                </c:pt>
                <c:pt idx="30">
                  <c:v>142.9</c:v>
                </c:pt>
                <c:pt idx="31">
                  <c:v>143</c:v>
                </c:pt>
                <c:pt idx="32">
                  <c:v>143.30000000000001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5E38-47BE-80BE-232B0D6C1835}"/>
            </c:ext>
          </c:extLst>
        </c:ser>
        <c:ser>
          <c:idx val="2"/>
          <c:order val="2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DonnéesbrutesP3!$F$3:$F$35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36.6</c:v>
                </c:pt>
                <c:pt idx="3">
                  <c:v>49.3</c:v>
                </c:pt>
                <c:pt idx="4">
                  <c:v>59.1</c:v>
                </c:pt>
                <c:pt idx="5">
                  <c:v>68</c:v>
                </c:pt>
                <c:pt idx="6">
                  <c:v>86.3</c:v>
                </c:pt>
                <c:pt idx="7">
                  <c:v>94.9</c:v>
                </c:pt>
                <c:pt idx="8">
                  <c:v>103</c:v>
                </c:pt>
                <c:pt idx="9">
                  <c:v>109.1</c:v>
                </c:pt>
                <c:pt idx="10">
                  <c:v>119.4</c:v>
                </c:pt>
                <c:pt idx="11">
                  <c:v>123.3</c:v>
                </c:pt>
                <c:pt idx="12">
                  <c:v>126.6</c:v>
                </c:pt>
                <c:pt idx="13">
                  <c:v>129.9</c:v>
                </c:pt>
                <c:pt idx="14">
                  <c:v>134.19999999999999</c:v>
                </c:pt>
                <c:pt idx="15">
                  <c:v>136</c:v>
                </c:pt>
                <c:pt idx="16">
                  <c:v>137.30000000000001</c:v>
                </c:pt>
                <c:pt idx="17">
                  <c:v>138.69999999999999</c:v>
                </c:pt>
                <c:pt idx="18">
                  <c:v>141.1</c:v>
                </c:pt>
                <c:pt idx="19">
                  <c:v>141.9</c:v>
                </c:pt>
                <c:pt idx="20">
                  <c:v>142.6</c:v>
                </c:pt>
                <c:pt idx="21">
                  <c:v>143.1</c:v>
                </c:pt>
                <c:pt idx="22">
                  <c:v>143.9</c:v>
                </c:pt>
                <c:pt idx="23">
                  <c:v>144.19999999999999</c:v>
                </c:pt>
                <c:pt idx="24">
                  <c:v>144.5</c:v>
                </c:pt>
                <c:pt idx="25">
                  <c:v>144.69999999999999</c:v>
                </c:pt>
                <c:pt idx="26">
                  <c:v>145</c:v>
                </c:pt>
                <c:pt idx="27">
                  <c:v>145.1</c:v>
                </c:pt>
                <c:pt idx="28">
                  <c:v>145.30000000000001</c:v>
                </c:pt>
                <c:pt idx="29">
                  <c:v>145.30000000000001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5E38-47BE-80BE-232B0D6C1835}"/>
            </c:ext>
          </c:extLst>
        </c:ser>
        <c:ser>
          <c:idx val="3"/>
          <c:order val="3"/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DonnéesbrutesP3!$G$3:$G$35</c:f>
              <c:numCache>
                <c:formatCode>General</c:formatCode>
                <c:ptCount val="33"/>
                <c:pt idx="0">
                  <c:v>22.2</c:v>
                </c:pt>
                <c:pt idx="1">
                  <c:v>22.2</c:v>
                </c:pt>
                <c:pt idx="2">
                  <c:v>35.9</c:v>
                </c:pt>
                <c:pt idx="3">
                  <c:v>49.4</c:v>
                </c:pt>
                <c:pt idx="4">
                  <c:v>59.9</c:v>
                </c:pt>
                <c:pt idx="5">
                  <c:v>68.3</c:v>
                </c:pt>
                <c:pt idx="6">
                  <c:v>91</c:v>
                </c:pt>
                <c:pt idx="7">
                  <c:v>98.7</c:v>
                </c:pt>
                <c:pt idx="8">
                  <c:v>108.6</c:v>
                </c:pt>
                <c:pt idx="9">
                  <c:v>115.4</c:v>
                </c:pt>
                <c:pt idx="10">
                  <c:v>127.2</c:v>
                </c:pt>
                <c:pt idx="11">
                  <c:v>131</c:v>
                </c:pt>
                <c:pt idx="12">
                  <c:v>134</c:v>
                </c:pt>
                <c:pt idx="13">
                  <c:v>136.69999999999999</c:v>
                </c:pt>
                <c:pt idx="14">
                  <c:v>141.19999999999999</c:v>
                </c:pt>
                <c:pt idx="15">
                  <c:v>142.30000000000001</c:v>
                </c:pt>
                <c:pt idx="16">
                  <c:v>143.19999999999999</c:v>
                </c:pt>
                <c:pt idx="17">
                  <c:v>143.9</c:v>
                </c:pt>
                <c:pt idx="18">
                  <c:v>144.6</c:v>
                </c:pt>
                <c:pt idx="19">
                  <c:v>145</c:v>
                </c:pt>
                <c:pt idx="20">
                  <c:v>145.1</c:v>
                </c:pt>
                <c:pt idx="21">
                  <c:v>145.19999999999999</c:v>
                </c:pt>
                <c:pt idx="22">
                  <c:v>145.30000000000001</c:v>
                </c:pt>
                <c:pt idx="23">
                  <c:v>145.4</c:v>
                </c:pt>
                <c:pt idx="24">
                  <c:v>145.5</c:v>
                </c:pt>
                <c:pt idx="25">
                  <c:v>145.5</c:v>
                </c:pt>
                <c:pt idx="26">
                  <c:v>145.5</c:v>
                </c:pt>
                <c:pt idx="27">
                  <c:v>145.4</c:v>
                </c:pt>
                <c:pt idx="28">
                  <c:v>145.6</c:v>
                </c:pt>
                <c:pt idx="29">
                  <c:v>145.4</c:v>
                </c:pt>
                <c:pt idx="30">
                  <c:v>145.6</c:v>
                </c:pt>
                <c:pt idx="31">
                  <c:v>145.6</c:v>
                </c:pt>
                <c:pt idx="32">
                  <c:v>145.69999999999999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5E38-47BE-80BE-232B0D6C1835}"/>
            </c:ext>
          </c:extLst>
        </c:ser>
        <c:ser>
          <c:idx val="4"/>
          <c:order val="4"/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DonnéesbrutesP3!$H$3:$H$35</c:f>
              <c:numCache>
                <c:formatCode>General</c:formatCode>
                <c:ptCount val="33"/>
                <c:pt idx="0">
                  <c:v>22.8</c:v>
                </c:pt>
                <c:pt idx="1">
                  <c:v>22.7</c:v>
                </c:pt>
                <c:pt idx="2">
                  <c:v>33.799999999999997</c:v>
                </c:pt>
                <c:pt idx="3">
                  <c:v>46.8</c:v>
                </c:pt>
                <c:pt idx="4">
                  <c:v>56.9</c:v>
                </c:pt>
                <c:pt idx="5">
                  <c:v>66.400000000000006</c:v>
                </c:pt>
                <c:pt idx="6">
                  <c:v>84.9</c:v>
                </c:pt>
                <c:pt idx="7">
                  <c:v>93.8</c:v>
                </c:pt>
                <c:pt idx="8">
                  <c:v>102.4</c:v>
                </c:pt>
                <c:pt idx="9">
                  <c:v>109.2</c:v>
                </c:pt>
                <c:pt idx="10">
                  <c:v>120.8</c:v>
                </c:pt>
                <c:pt idx="11">
                  <c:v>125.5</c:v>
                </c:pt>
                <c:pt idx="12">
                  <c:v>129.19999999999999</c:v>
                </c:pt>
                <c:pt idx="13">
                  <c:v>132.5</c:v>
                </c:pt>
                <c:pt idx="14">
                  <c:v>137.30000000000001</c:v>
                </c:pt>
                <c:pt idx="15">
                  <c:v>139</c:v>
                </c:pt>
                <c:pt idx="16">
                  <c:v>141.1</c:v>
                </c:pt>
                <c:pt idx="17">
                  <c:v>142.19999999999999</c:v>
                </c:pt>
                <c:pt idx="18">
                  <c:v>144</c:v>
                </c:pt>
                <c:pt idx="19">
                  <c:v>144.6</c:v>
                </c:pt>
                <c:pt idx="20">
                  <c:v>145.1</c:v>
                </c:pt>
                <c:pt idx="21">
                  <c:v>145.5</c:v>
                </c:pt>
                <c:pt idx="22">
                  <c:v>146.1</c:v>
                </c:pt>
                <c:pt idx="23">
                  <c:v>146.19999999999999</c:v>
                </c:pt>
                <c:pt idx="24">
                  <c:v>146.4</c:v>
                </c:pt>
                <c:pt idx="25">
                  <c:v>146.5</c:v>
                </c:pt>
                <c:pt idx="26">
                  <c:v>146.6</c:v>
                </c:pt>
                <c:pt idx="27">
                  <c:v>146.69999999999999</c:v>
                </c:pt>
                <c:pt idx="28">
                  <c:v>146.69999999999999</c:v>
                </c:pt>
                <c:pt idx="29">
                  <c:v>146.69999999999999</c:v>
                </c:pt>
                <c:pt idx="30">
                  <c:v>146.80000000000001</c:v>
                </c:pt>
                <c:pt idx="31">
                  <c:v>146.69999999999999</c:v>
                </c:pt>
                <c:pt idx="32">
                  <c:v>146.69999999999999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5E38-47BE-80BE-232B0D6C1835}"/>
            </c:ext>
          </c:extLst>
        </c:ser>
        <c:ser>
          <c:idx val="5"/>
          <c:order val="5"/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DonnéesbrutesP3!$I$3:$I$35</c:f>
              <c:numCache>
                <c:formatCode>General</c:formatCode>
                <c:ptCount val="33"/>
                <c:pt idx="0">
                  <c:v>21.8</c:v>
                </c:pt>
                <c:pt idx="1">
                  <c:v>21.8</c:v>
                </c:pt>
                <c:pt idx="2">
                  <c:v>35.700000000000003</c:v>
                </c:pt>
                <c:pt idx="3">
                  <c:v>49.1</c:v>
                </c:pt>
                <c:pt idx="4">
                  <c:v>59</c:v>
                </c:pt>
                <c:pt idx="5">
                  <c:v>68.400000000000006</c:v>
                </c:pt>
                <c:pt idx="6">
                  <c:v>87</c:v>
                </c:pt>
                <c:pt idx="7">
                  <c:v>95.3</c:v>
                </c:pt>
                <c:pt idx="8">
                  <c:v>103.8</c:v>
                </c:pt>
                <c:pt idx="9">
                  <c:v>110.2</c:v>
                </c:pt>
                <c:pt idx="10">
                  <c:v>121.3</c:v>
                </c:pt>
                <c:pt idx="11">
                  <c:v>125.4</c:v>
                </c:pt>
                <c:pt idx="12">
                  <c:v>128.9</c:v>
                </c:pt>
                <c:pt idx="13">
                  <c:v>132</c:v>
                </c:pt>
                <c:pt idx="14">
                  <c:v>136.9</c:v>
                </c:pt>
                <c:pt idx="15">
                  <c:v>138.69999999999999</c:v>
                </c:pt>
                <c:pt idx="16">
                  <c:v>141.19999999999999</c:v>
                </c:pt>
                <c:pt idx="17">
                  <c:v>142.4</c:v>
                </c:pt>
                <c:pt idx="18">
                  <c:v>144.1</c:v>
                </c:pt>
                <c:pt idx="19">
                  <c:v>144.80000000000001</c:v>
                </c:pt>
                <c:pt idx="20">
                  <c:v>145.4</c:v>
                </c:pt>
                <c:pt idx="21">
                  <c:v>145.9</c:v>
                </c:pt>
                <c:pt idx="22">
                  <c:v>146.5</c:v>
                </c:pt>
                <c:pt idx="23">
                  <c:v>146.69999999999999</c:v>
                </c:pt>
                <c:pt idx="24">
                  <c:v>146.80000000000001</c:v>
                </c:pt>
                <c:pt idx="25">
                  <c:v>147</c:v>
                </c:pt>
                <c:pt idx="26">
                  <c:v>147.19999999999999</c:v>
                </c:pt>
                <c:pt idx="27">
                  <c:v>147.30000000000001</c:v>
                </c:pt>
                <c:pt idx="28">
                  <c:v>147.30000000000001</c:v>
                </c:pt>
                <c:pt idx="29">
                  <c:v>147.30000000000001</c:v>
                </c:pt>
                <c:pt idx="30">
                  <c:v>147.4</c:v>
                </c:pt>
                <c:pt idx="31">
                  <c:v>147.30000000000001</c:v>
                </c:pt>
                <c:pt idx="32">
                  <c:v>147.4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5E38-47BE-80BE-232B0D6C1835}"/>
            </c:ext>
          </c:extLst>
        </c:ser>
        <c:ser>
          <c:idx val="6"/>
          <c:order val="6"/>
          <c:spPr>
            <a:ln w="349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DonnéesbrutesP3!$J$3:$J$35</c:f>
              <c:numCache>
                <c:formatCode>General</c:formatCode>
                <c:ptCount val="33"/>
                <c:pt idx="0">
                  <c:v>22.1</c:v>
                </c:pt>
                <c:pt idx="1">
                  <c:v>22.1</c:v>
                </c:pt>
                <c:pt idx="2">
                  <c:v>35.799999999999997</c:v>
                </c:pt>
                <c:pt idx="3">
                  <c:v>49</c:v>
                </c:pt>
                <c:pt idx="4">
                  <c:v>59.8</c:v>
                </c:pt>
                <c:pt idx="5">
                  <c:v>69.099999999999994</c:v>
                </c:pt>
                <c:pt idx="6">
                  <c:v>88.8</c:v>
                </c:pt>
                <c:pt idx="7">
                  <c:v>97.7</c:v>
                </c:pt>
                <c:pt idx="8">
                  <c:v>107.2</c:v>
                </c:pt>
                <c:pt idx="9">
                  <c:v>114.3</c:v>
                </c:pt>
                <c:pt idx="10">
                  <c:v>125.6</c:v>
                </c:pt>
                <c:pt idx="11">
                  <c:v>130.5</c:v>
                </c:pt>
                <c:pt idx="12">
                  <c:v>134</c:v>
                </c:pt>
                <c:pt idx="13">
                  <c:v>137.1</c:v>
                </c:pt>
                <c:pt idx="14">
                  <c:v>142.6</c:v>
                </c:pt>
                <c:pt idx="15">
                  <c:v>144</c:v>
                </c:pt>
                <c:pt idx="16">
                  <c:v>145.5</c:v>
                </c:pt>
                <c:pt idx="17">
                  <c:v>146.69999999999999</c:v>
                </c:pt>
                <c:pt idx="18">
                  <c:v>147.6</c:v>
                </c:pt>
                <c:pt idx="19">
                  <c:v>148.19999999999999</c:v>
                </c:pt>
                <c:pt idx="20">
                  <c:v>148.6</c:v>
                </c:pt>
                <c:pt idx="21">
                  <c:v>148.6</c:v>
                </c:pt>
                <c:pt idx="22">
                  <c:v>148.80000000000001</c:v>
                </c:pt>
                <c:pt idx="23">
                  <c:v>149</c:v>
                </c:pt>
                <c:pt idx="24">
                  <c:v>148.9</c:v>
                </c:pt>
                <c:pt idx="25">
                  <c:v>148.9</c:v>
                </c:pt>
                <c:pt idx="26">
                  <c:v>148.6</c:v>
                </c:pt>
                <c:pt idx="27">
                  <c:v>148.30000000000001</c:v>
                </c:pt>
                <c:pt idx="28">
                  <c:v>147.9</c:v>
                </c:pt>
                <c:pt idx="29">
                  <c:v>148.19999999999999</c:v>
                </c:pt>
                <c:pt idx="30">
                  <c:v>148.4</c:v>
                </c:pt>
                <c:pt idx="31">
                  <c:v>147.4</c:v>
                </c:pt>
                <c:pt idx="32">
                  <c:v>147.30000000000001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5E38-47BE-80BE-232B0D6C1835}"/>
            </c:ext>
          </c:extLst>
        </c:ser>
        <c:ser>
          <c:idx val="7"/>
          <c:order val="7"/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DonnéesbrutesP3!$K$3:$K$35</c:f>
              <c:numCache>
                <c:formatCode>General</c:formatCode>
                <c:ptCount val="33"/>
                <c:pt idx="0">
                  <c:v>22.9</c:v>
                </c:pt>
                <c:pt idx="1">
                  <c:v>22.8</c:v>
                </c:pt>
                <c:pt idx="2">
                  <c:v>46.2</c:v>
                </c:pt>
                <c:pt idx="3">
                  <c:v>64.599999999999994</c:v>
                </c:pt>
                <c:pt idx="4">
                  <c:v>77.099999999999994</c:v>
                </c:pt>
                <c:pt idx="5">
                  <c:v>88.8</c:v>
                </c:pt>
                <c:pt idx="6">
                  <c:v>110</c:v>
                </c:pt>
                <c:pt idx="7">
                  <c:v>118.9</c:v>
                </c:pt>
                <c:pt idx="8">
                  <c:v>128.6</c:v>
                </c:pt>
                <c:pt idx="9">
                  <c:v>133.6</c:v>
                </c:pt>
                <c:pt idx="10">
                  <c:v>141.80000000000001</c:v>
                </c:pt>
                <c:pt idx="11">
                  <c:v>144.30000000000001</c:v>
                </c:pt>
                <c:pt idx="12">
                  <c:v>146.19999999999999</c:v>
                </c:pt>
                <c:pt idx="13">
                  <c:v>147.19999999999999</c:v>
                </c:pt>
                <c:pt idx="14">
                  <c:v>149.30000000000001</c:v>
                </c:pt>
                <c:pt idx="15">
                  <c:v>148.5</c:v>
                </c:pt>
                <c:pt idx="16">
                  <c:v>149</c:v>
                </c:pt>
                <c:pt idx="17">
                  <c:v>149.4</c:v>
                </c:pt>
                <c:pt idx="18">
                  <c:v>148.6</c:v>
                </c:pt>
                <c:pt idx="19">
                  <c:v>148.1</c:v>
                </c:pt>
                <c:pt idx="20">
                  <c:v>147.69999999999999</c:v>
                </c:pt>
                <c:pt idx="21">
                  <c:v>149.5</c:v>
                </c:pt>
                <c:pt idx="22">
                  <c:v>149.30000000000001</c:v>
                </c:pt>
                <c:pt idx="23">
                  <c:v>147.6</c:v>
                </c:pt>
                <c:pt idx="24">
                  <c:v>148.6</c:v>
                </c:pt>
                <c:pt idx="25">
                  <c:v>148.30000000000001</c:v>
                </c:pt>
                <c:pt idx="26">
                  <c:v>148.5</c:v>
                </c:pt>
                <c:pt idx="27">
                  <c:v>147.69999999999999</c:v>
                </c:pt>
                <c:pt idx="28">
                  <c:v>148</c:v>
                </c:pt>
                <c:pt idx="29">
                  <c:v>147.9</c:v>
                </c:pt>
                <c:pt idx="30">
                  <c:v>148.19999999999999</c:v>
                </c:pt>
                <c:pt idx="31">
                  <c:v>147.80000000000001</c:v>
                </c:pt>
                <c:pt idx="32">
                  <c:v>147.5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5E38-47BE-80BE-232B0D6C1835}"/>
            </c:ext>
          </c:extLst>
        </c:ser>
        <c:ser>
          <c:idx val="8"/>
          <c:order val="8"/>
          <c:spPr>
            <a:ln w="349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DonnéesbrutesP3!$L$3:$L$35</c:f>
              <c:numCache>
                <c:formatCode>General</c:formatCode>
                <c:ptCount val="33"/>
                <c:pt idx="0">
                  <c:v>22.7</c:v>
                </c:pt>
                <c:pt idx="1">
                  <c:v>22.7</c:v>
                </c:pt>
                <c:pt idx="2">
                  <c:v>41.3</c:v>
                </c:pt>
                <c:pt idx="3">
                  <c:v>57.3</c:v>
                </c:pt>
                <c:pt idx="4">
                  <c:v>68.7</c:v>
                </c:pt>
                <c:pt idx="5">
                  <c:v>79.8</c:v>
                </c:pt>
                <c:pt idx="6">
                  <c:v>100.4</c:v>
                </c:pt>
                <c:pt idx="7">
                  <c:v>109.8</c:v>
                </c:pt>
                <c:pt idx="8">
                  <c:v>119</c:v>
                </c:pt>
                <c:pt idx="9">
                  <c:v>125.1</c:v>
                </c:pt>
                <c:pt idx="10">
                  <c:v>134.69999999999999</c:v>
                </c:pt>
                <c:pt idx="11">
                  <c:v>137.80000000000001</c:v>
                </c:pt>
                <c:pt idx="12">
                  <c:v>140.6</c:v>
                </c:pt>
                <c:pt idx="13">
                  <c:v>142.5</c:v>
                </c:pt>
                <c:pt idx="14">
                  <c:v>145.5</c:v>
                </c:pt>
                <c:pt idx="15">
                  <c:v>146</c:v>
                </c:pt>
                <c:pt idx="16">
                  <c:v>146.69999999999999</c:v>
                </c:pt>
                <c:pt idx="17">
                  <c:v>147.4</c:v>
                </c:pt>
                <c:pt idx="18">
                  <c:v>147.6</c:v>
                </c:pt>
                <c:pt idx="19">
                  <c:v>147.80000000000001</c:v>
                </c:pt>
                <c:pt idx="20">
                  <c:v>148</c:v>
                </c:pt>
                <c:pt idx="21">
                  <c:v>148.1</c:v>
                </c:pt>
                <c:pt idx="22">
                  <c:v>148.19999999999999</c:v>
                </c:pt>
                <c:pt idx="23">
                  <c:v>148.19999999999999</c:v>
                </c:pt>
                <c:pt idx="24">
                  <c:v>148.1</c:v>
                </c:pt>
                <c:pt idx="25">
                  <c:v>148.1</c:v>
                </c:pt>
                <c:pt idx="26">
                  <c:v>148</c:v>
                </c:pt>
                <c:pt idx="27">
                  <c:v>147.80000000000001</c:v>
                </c:pt>
                <c:pt idx="28">
                  <c:v>147.9</c:v>
                </c:pt>
                <c:pt idx="29">
                  <c:v>147.9</c:v>
                </c:pt>
                <c:pt idx="30">
                  <c:v>147.9</c:v>
                </c:pt>
                <c:pt idx="31">
                  <c:v>147.9</c:v>
                </c:pt>
                <c:pt idx="32">
                  <c:v>147.9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5E38-47BE-80BE-232B0D6C1835}"/>
            </c:ext>
          </c:extLst>
        </c:ser>
        <c:ser>
          <c:idx val="9"/>
          <c:order val="9"/>
          <c:spPr>
            <a:ln w="349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DonnéesbrutesP3!$M$3:$M$35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5E38-47BE-80BE-232B0D6C1835}"/>
            </c:ext>
          </c:extLst>
        </c:ser>
        <c:ser>
          <c:idx val="10"/>
          <c:order val="10"/>
          <c:spPr>
            <a:ln w="349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DonnéesbrutesP3!$N$3:$N$35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5E38-47BE-80BE-232B0D6C1835}"/>
            </c:ext>
          </c:extLst>
        </c:ser>
        <c:ser>
          <c:idx val="11"/>
          <c:order val="11"/>
          <c:spPr>
            <a:ln w="349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DonnéesbrutesP3!$B$3:$B$35</c:f>
              <c:strCache>
                <c:ptCount val="33"/>
                <c:pt idx="0">
                  <c:v>08:22</c:v>
                </c:pt>
                <c:pt idx="1">
                  <c:v>08:23</c:v>
                </c:pt>
                <c:pt idx="2">
                  <c:v>08:24</c:v>
                </c:pt>
                <c:pt idx="3">
                  <c:v>08:25</c:v>
                </c:pt>
                <c:pt idx="4">
                  <c:v>08:26</c:v>
                </c:pt>
                <c:pt idx="5">
                  <c:v>08:27</c:v>
                </c:pt>
                <c:pt idx="6">
                  <c:v>08:28</c:v>
                </c:pt>
                <c:pt idx="7">
                  <c:v>08:29</c:v>
                </c:pt>
                <c:pt idx="8">
                  <c:v>08:30</c:v>
                </c:pt>
                <c:pt idx="9">
                  <c:v>08:31</c:v>
                </c:pt>
                <c:pt idx="10">
                  <c:v>08:32</c:v>
                </c:pt>
                <c:pt idx="11">
                  <c:v>08:33</c:v>
                </c:pt>
                <c:pt idx="12">
                  <c:v>08:34</c:v>
                </c:pt>
                <c:pt idx="13">
                  <c:v>08:35</c:v>
                </c:pt>
                <c:pt idx="14">
                  <c:v>08:36</c:v>
                </c:pt>
                <c:pt idx="15">
                  <c:v>08:37</c:v>
                </c:pt>
                <c:pt idx="16">
                  <c:v>08:38</c:v>
                </c:pt>
                <c:pt idx="17">
                  <c:v>08:39</c:v>
                </c:pt>
                <c:pt idx="18">
                  <c:v>08:40</c:v>
                </c:pt>
                <c:pt idx="19">
                  <c:v>08:41</c:v>
                </c:pt>
                <c:pt idx="20">
                  <c:v>08:42</c:v>
                </c:pt>
                <c:pt idx="21">
                  <c:v>08:43</c:v>
                </c:pt>
                <c:pt idx="22">
                  <c:v>08:44</c:v>
                </c:pt>
                <c:pt idx="23">
                  <c:v>08:45</c:v>
                </c:pt>
                <c:pt idx="24">
                  <c:v>08:46</c:v>
                </c:pt>
                <c:pt idx="25">
                  <c:v>08:47</c:v>
                </c:pt>
                <c:pt idx="26">
                  <c:v>08:48</c:v>
                </c:pt>
                <c:pt idx="27">
                  <c:v>08:49</c:v>
                </c:pt>
                <c:pt idx="28">
                  <c:v>08:50</c:v>
                </c:pt>
                <c:pt idx="29">
                  <c:v>08:51</c:v>
                </c:pt>
                <c:pt idx="30">
                  <c:v>08:52</c:v>
                </c:pt>
                <c:pt idx="31">
                  <c:v>08:53</c:v>
                </c:pt>
                <c:pt idx="32">
                  <c:v>08:54</c:v>
                </c:pt>
              </c:strCache>
            </c:strRef>
          </c:cat>
          <c:val>
            <c:numRef>
              <c:f>DonnéesbrutesP3!$O$3:$O$35</c:f>
              <c:numCache>
                <c:formatCode>General</c:formatCode>
                <c:ptCount val="33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5E38-47BE-80BE-232B0D6C1835}"/>
            </c:ext>
          </c:extLst>
        </c:ser>
        <c:dLbls/>
        <c:marker val="1"/>
        <c:axId val="137602944"/>
        <c:axId val="137604480"/>
      </c:lineChart>
      <c:catAx>
        <c:axId val="13760294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04480"/>
        <c:crosses val="autoZero"/>
        <c:auto val="1"/>
        <c:lblAlgn val="ctr"/>
        <c:lblOffset val="100"/>
      </c:catAx>
      <c:valAx>
        <c:axId val="1376044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602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769620</xdr:colOff>
      <xdr:row>1</xdr:row>
      <xdr:rowOff>167640</xdr:rowOff>
    </xdr:from>
    <xdr:to>
      <xdr:col>4</xdr:col>
      <xdr:colOff>4229100</xdr:colOff>
      <xdr:row>5</xdr:row>
      <xdr:rowOff>114300</xdr:rowOff>
    </xdr:to>
    <xdr:sp macro="" textlink="">
      <xdr:nvSpPr>
        <xdr:cNvPr id="3" name="Rectangle avec coins arrondis en diagonale 2"/>
        <xdr:cNvSpPr/>
      </xdr:nvSpPr>
      <xdr:spPr>
        <a:xfrm>
          <a:off x="4381500" y="350520"/>
          <a:ext cx="6057900" cy="678180"/>
        </a:xfrm>
        <a:prstGeom prst="round2DiagRect">
          <a:avLst/>
        </a:prstGeom>
        <a:solidFill>
          <a:schemeClr val="accent6">
            <a:lumMod val="40000"/>
            <a:lumOff val="60000"/>
          </a:schemeClr>
        </a:solidFill>
        <a:ln w="57150">
          <a:solidFill>
            <a:schemeClr val="accent6">
              <a:lumMod val="20000"/>
              <a:lumOff val="80000"/>
            </a:schemeClr>
          </a:solidFill>
        </a:ln>
        <a:effectLst>
          <a:outerShdw blurRad="152400" dist="317500" dir="5400000" sx="90000" sy="-19000" rotWithShape="0">
            <a:schemeClr val="accent6">
              <a:lumMod val="40000"/>
              <a:lumOff val="60000"/>
              <a:alpha val="15000"/>
            </a:schemeClr>
          </a:outerShdw>
          <a:softEdge rad="76200"/>
        </a:effectLst>
        <a:scene3d>
          <a:camera prst="orthographicFront"/>
          <a:lightRig rig="threePt" dir="t"/>
        </a:scene3d>
        <a:sp3d prstMaterial="dkEdg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 i="1">
              <a:solidFill>
                <a:srgbClr val="404040"/>
              </a:solidFill>
              <a:latin typeface="Comic Sans MS" panose="030F0702030302020204" pitchFamily="66" charset="0"/>
            </a:rPr>
            <a:t>INFOS GÉNÉRALES</a:t>
          </a:r>
        </a:p>
      </xdr:txBody>
    </xdr:sp>
    <xdr:clientData/>
  </xdr:twoCellAnchor>
  <xdr:twoCellAnchor>
    <xdr:from>
      <xdr:col>0</xdr:col>
      <xdr:colOff>236220</xdr:colOff>
      <xdr:row>32</xdr:row>
      <xdr:rowOff>68580</xdr:rowOff>
    </xdr:from>
    <xdr:to>
      <xdr:col>2</xdr:col>
      <xdr:colOff>1699260</xdr:colOff>
      <xdr:row>38</xdr:row>
      <xdr:rowOff>38100</xdr:rowOff>
    </xdr:to>
    <xdr:sp macro="[0]!RAZINFO_Cliquer" textlink="">
      <xdr:nvSpPr>
        <xdr:cNvPr id="4" name="RAZINFO"/>
        <xdr:cNvSpPr/>
      </xdr:nvSpPr>
      <xdr:spPr>
        <a:xfrm>
          <a:off x="236220" y="6164580"/>
          <a:ext cx="3048000" cy="1066800"/>
        </a:xfrm>
        <a:prstGeom prst="flowChartPreparation">
          <a:avLst/>
        </a:prstGeom>
        <a:solidFill>
          <a:schemeClr val="accent6">
            <a:lumMod val="40000"/>
            <a:lumOff val="60000"/>
          </a:schemeClr>
        </a:solidFill>
        <a:ln w="57150"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404040"/>
              </a:solidFill>
              <a:latin typeface="Comic Sans MS" panose="030F0702030302020204" pitchFamily="66" charset="0"/>
            </a:rPr>
            <a:t>Remise</a:t>
          </a:r>
          <a:r>
            <a:rPr lang="fr-FR" sz="1800" b="1" baseline="0">
              <a:solidFill>
                <a:srgbClr val="404040"/>
              </a:solidFill>
              <a:latin typeface="Comic Sans MS" panose="030F0702030302020204" pitchFamily="66" charset="0"/>
            </a:rPr>
            <a:t> à Zéro</a:t>
          </a:r>
          <a:endParaRPr lang="fr-FR" sz="1800" b="1">
            <a:solidFill>
              <a:srgbClr val="40404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42</xdr:row>
      <xdr:rowOff>156210</xdr:rowOff>
    </xdr:from>
    <xdr:to>
      <xdr:col>15</xdr:col>
      <xdr:colOff>457200</xdr:colOff>
      <xdr:row>68</xdr:row>
      <xdr:rowOff>129540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29</xdr:row>
      <xdr:rowOff>0</xdr:rowOff>
    </xdr:from>
    <xdr:to>
      <xdr:col>20</xdr:col>
      <xdr:colOff>670560</xdr:colOff>
      <xdr:row>34</xdr:row>
      <xdr:rowOff>152400</xdr:rowOff>
    </xdr:to>
    <xdr:sp macro="[0]!RAZINFO_Cliquer" textlink="">
      <xdr:nvSpPr>
        <xdr:cNvPr id="3" name="RAZDB1"/>
        <xdr:cNvSpPr/>
      </xdr:nvSpPr>
      <xdr:spPr>
        <a:xfrm>
          <a:off x="13472160" y="5433060"/>
          <a:ext cx="3048000" cy="1066800"/>
        </a:xfrm>
        <a:prstGeom prst="flowChartPreparation">
          <a:avLst/>
        </a:prstGeom>
        <a:solidFill>
          <a:schemeClr val="accent6">
            <a:lumMod val="40000"/>
            <a:lumOff val="60000"/>
          </a:schemeClr>
        </a:solidFill>
        <a:ln w="57150"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404040"/>
              </a:solidFill>
              <a:latin typeface="Comic Sans MS" panose="030F0702030302020204" pitchFamily="66" charset="0"/>
            </a:rPr>
            <a:t>Remise</a:t>
          </a:r>
          <a:r>
            <a:rPr lang="fr-FR" sz="1800" b="1" baseline="0">
              <a:solidFill>
                <a:srgbClr val="404040"/>
              </a:solidFill>
              <a:latin typeface="Comic Sans MS" panose="030F0702030302020204" pitchFamily="66" charset="0"/>
            </a:rPr>
            <a:t> à Zéro</a:t>
          </a:r>
          <a:endParaRPr lang="fr-FR" sz="1800" b="1">
            <a:solidFill>
              <a:srgbClr val="40404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601980</xdr:colOff>
      <xdr:row>43</xdr:row>
      <xdr:rowOff>99060</xdr:rowOff>
    </xdr:from>
    <xdr:to>
      <xdr:col>14</xdr:col>
      <xdr:colOff>640080</xdr:colOff>
      <xdr:row>69</xdr:row>
      <xdr:rowOff>72390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251460</xdr:colOff>
      <xdr:row>30</xdr:row>
      <xdr:rowOff>137160</xdr:rowOff>
    </xdr:from>
    <xdr:to>
      <xdr:col>21</xdr:col>
      <xdr:colOff>129540</xdr:colOff>
      <xdr:row>36</xdr:row>
      <xdr:rowOff>83820</xdr:rowOff>
    </xdr:to>
    <xdr:sp macro="[0]!RAZDB2_Cliquer" textlink="">
      <xdr:nvSpPr>
        <xdr:cNvPr id="3" name="RAZDB2"/>
        <xdr:cNvSpPr/>
      </xdr:nvSpPr>
      <xdr:spPr>
        <a:xfrm>
          <a:off x="13723620" y="5753100"/>
          <a:ext cx="3048000" cy="1066800"/>
        </a:xfrm>
        <a:prstGeom prst="flowChartPreparation">
          <a:avLst/>
        </a:prstGeom>
        <a:solidFill>
          <a:schemeClr val="accent6">
            <a:lumMod val="40000"/>
            <a:lumOff val="60000"/>
          </a:schemeClr>
        </a:solidFill>
        <a:ln w="57150"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404040"/>
              </a:solidFill>
              <a:latin typeface="Comic Sans MS" panose="030F0702030302020204" pitchFamily="66" charset="0"/>
            </a:rPr>
            <a:t>Remise</a:t>
          </a:r>
          <a:r>
            <a:rPr lang="fr-FR" sz="1800" b="1" baseline="0">
              <a:solidFill>
                <a:srgbClr val="404040"/>
              </a:solidFill>
              <a:latin typeface="Comic Sans MS" panose="030F0702030302020204" pitchFamily="66" charset="0"/>
            </a:rPr>
            <a:t> à Zéro</a:t>
          </a:r>
          <a:endParaRPr lang="fr-FR" sz="1800" b="1">
            <a:solidFill>
              <a:srgbClr val="40404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43</xdr:row>
      <xdr:rowOff>7620</xdr:rowOff>
    </xdr:from>
    <xdr:to>
      <xdr:col>15</xdr:col>
      <xdr:colOff>304800</xdr:colOff>
      <xdr:row>68</xdr:row>
      <xdr:rowOff>163830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160020</xdr:colOff>
      <xdr:row>31</xdr:row>
      <xdr:rowOff>45720</xdr:rowOff>
    </xdr:from>
    <xdr:to>
      <xdr:col>21</xdr:col>
      <xdr:colOff>38100</xdr:colOff>
      <xdr:row>36</xdr:row>
      <xdr:rowOff>175260</xdr:rowOff>
    </xdr:to>
    <xdr:sp macro="[0]!RAZDB3_Cliquer" textlink="">
      <xdr:nvSpPr>
        <xdr:cNvPr id="3" name="RAZDB3"/>
        <xdr:cNvSpPr/>
      </xdr:nvSpPr>
      <xdr:spPr>
        <a:xfrm>
          <a:off x="13632180" y="5844540"/>
          <a:ext cx="3048000" cy="1066800"/>
        </a:xfrm>
        <a:prstGeom prst="flowChartPreparation">
          <a:avLst/>
        </a:prstGeom>
        <a:solidFill>
          <a:schemeClr val="accent6">
            <a:lumMod val="40000"/>
            <a:lumOff val="60000"/>
          </a:schemeClr>
        </a:solidFill>
        <a:ln w="57150"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404040"/>
              </a:solidFill>
              <a:latin typeface="Comic Sans MS" panose="030F0702030302020204" pitchFamily="66" charset="0"/>
            </a:rPr>
            <a:t>Remise</a:t>
          </a:r>
          <a:r>
            <a:rPr lang="fr-FR" sz="1800" b="1" baseline="0">
              <a:solidFill>
                <a:srgbClr val="404040"/>
              </a:solidFill>
              <a:latin typeface="Comic Sans MS" panose="030F0702030302020204" pitchFamily="66" charset="0"/>
            </a:rPr>
            <a:t> à Zéro</a:t>
          </a:r>
          <a:endParaRPr lang="fr-FR" sz="1800" b="1">
            <a:solidFill>
              <a:srgbClr val="404040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155</xdr:row>
      <xdr:rowOff>0</xdr:rowOff>
    </xdr:from>
    <xdr:to>
      <xdr:col>7</xdr:col>
      <xdr:colOff>1201271</xdr:colOff>
      <xdr:row>181</xdr:row>
      <xdr:rowOff>66563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254</xdr:row>
      <xdr:rowOff>35859</xdr:rowOff>
    </xdr:from>
    <xdr:to>
      <xdr:col>7</xdr:col>
      <xdr:colOff>1201271</xdr:colOff>
      <xdr:row>280</xdr:row>
      <xdr:rowOff>102422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353</xdr:row>
      <xdr:rowOff>0</xdr:rowOff>
    </xdr:from>
    <xdr:to>
      <xdr:col>7</xdr:col>
      <xdr:colOff>1210234</xdr:colOff>
      <xdr:row>379</xdr:row>
      <xdr:rowOff>66563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</xdr:colOff>
      <xdr:row>3</xdr:row>
      <xdr:rowOff>198120</xdr:rowOff>
    </xdr:from>
    <xdr:to>
      <xdr:col>2</xdr:col>
      <xdr:colOff>3850262</xdr:colOff>
      <xdr:row>3</xdr:row>
      <xdr:rowOff>2194560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00200" y="746760"/>
          <a:ext cx="3835022" cy="1996440"/>
        </a:xfrm>
        <a:prstGeom prst="rect">
          <a:avLst/>
        </a:prstGeom>
      </xdr:spPr>
    </xdr:pic>
    <xdr:clientData/>
  </xdr:twoCellAnchor>
  <xdr:twoCellAnchor editAs="oneCell">
    <xdr:from>
      <xdr:col>2</xdr:col>
      <xdr:colOff>182879</xdr:colOff>
      <xdr:row>4</xdr:row>
      <xdr:rowOff>121920</xdr:rowOff>
    </xdr:from>
    <xdr:to>
      <xdr:col>2</xdr:col>
      <xdr:colOff>3973586</xdr:colOff>
      <xdr:row>4</xdr:row>
      <xdr:rowOff>1851660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67839" y="3147060"/>
          <a:ext cx="3790707" cy="1729740"/>
        </a:xfrm>
        <a:prstGeom prst="rect">
          <a:avLst/>
        </a:prstGeom>
      </xdr:spPr>
    </xdr:pic>
    <xdr:clientData/>
  </xdr:twoCellAnchor>
  <xdr:twoCellAnchor editAs="oneCell">
    <xdr:from>
      <xdr:col>2</xdr:col>
      <xdr:colOff>137160</xdr:colOff>
      <xdr:row>5</xdr:row>
      <xdr:rowOff>205740</xdr:rowOff>
    </xdr:from>
    <xdr:to>
      <xdr:col>2</xdr:col>
      <xdr:colOff>3596254</xdr:colOff>
      <xdr:row>5</xdr:row>
      <xdr:rowOff>1615440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22120" y="5219700"/>
          <a:ext cx="3459094" cy="1409700"/>
        </a:xfrm>
        <a:prstGeom prst="rect">
          <a:avLst/>
        </a:prstGeom>
      </xdr:spPr>
    </xdr:pic>
    <xdr:clientData/>
  </xdr:twoCellAnchor>
  <xdr:twoCellAnchor editAs="oneCell">
    <xdr:from>
      <xdr:col>2</xdr:col>
      <xdr:colOff>99060</xdr:colOff>
      <xdr:row>6</xdr:row>
      <xdr:rowOff>106680</xdr:rowOff>
    </xdr:from>
    <xdr:to>
      <xdr:col>2</xdr:col>
      <xdr:colOff>4023360</xdr:colOff>
      <xdr:row>7</xdr:row>
      <xdr:rowOff>1971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84020" y="6911340"/>
          <a:ext cx="3924300" cy="2097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D8:E23"/>
  <sheetViews>
    <sheetView showGridLines="0" workbookViewId="0">
      <selection activeCell="D36" sqref="D36"/>
    </sheetView>
  </sheetViews>
  <sheetFormatPr baseColWidth="10" defaultColWidth="11.5703125" defaultRowHeight="15"/>
  <cols>
    <col min="1" max="2" width="11.5703125" style="73"/>
    <col min="3" max="3" width="29.5703125" style="73" customWidth="1"/>
    <col min="4" max="4" width="37.85546875" style="73" customWidth="1"/>
    <col min="5" max="5" width="73.85546875" style="73" customWidth="1"/>
    <col min="6" max="16384" width="11.5703125" style="73"/>
  </cols>
  <sheetData>
    <row r="8" spans="4:5" ht="15.75" thickBot="1"/>
    <row r="9" spans="4:5" ht="16.5" thickTop="1">
      <c r="D9" s="74" t="s">
        <v>111</v>
      </c>
      <c r="E9" s="75"/>
    </row>
    <row r="10" spans="4:5" ht="15.75">
      <c r="D10" s="76" t="s">
        <v>112</v>
      </c>
      <c r="E10" s="77"/>
    </row>
    <row r="11" spans="4:5" ht="15.75">
      <c r="D11" s="76" t="s">
        <v>113</v>
      </c>
      <c r="E11" s="77"/>
    </row>
    <row r="12" spans="4:5" ht="15.75">
      <c r="D12" s="78" t="s">
        <v>114</v>
      </c>
      <c r="E12" s="79"/>
    </row>
    <row r="13" spans="4:5" ht="15.75">
      <c r="D13" s="78" t="s">
        <v>115</v>
      </c>
      <c r="E13" s="80"/>
    </row>
    <row r="14" spans="4:5" ht="15.75">
      <c r="D14" s="78" t="s">
        <v>116</v>
      </c>
      <c r="E14" s="81"/>
    </row>
    <row r="15" spans="4:5" ht="15.75">
      <c r="D15" s="78" t="s">
        <v>64</v>
      </c>
      <c r="E15" s="81"/>
    </row>
    <row r="16" spans="4:5" ht="15.75">
      <c r="D16" s="78" t="s">
        <v>117</v>
      </c>
      <c r="E16" s="81"/>
    </row>
    <row r="17" spans="4:5" ht="15.75">
      <c r="D17" s="78" t="s">
        <v>118</v>
      </c>
      <c r="E17" s="81"/>
    </row>
    <row r="18" spans="4:5" ht="15.75">
      <c r="D18" s="78" t="s">
        <v>119</v>
      </c>
      <c r="E18" s="81"/>
    </row>
    <row r="19" spans="4:5" ht="15.75">
      <c r="D19" s="78" t="s">
        <v>69</v>
      </c>
      <c r="E19" s="81"/>
    </row>
    <row r="20" spans="4:5" ht="15.75">
      <c r="D20" s="78" t="s">
        <v>70</v>
      </c>
      <c r="E20" s="81"/>
    </row>
    <row r="21" spans="4:5" ht="15.75">
      <c r="D21" s="78" t="s">
        <v>120</v>
      </c>
      <c r="E21" s="81"/>
    </row>
    <row r="22" spans="4:5" ht="16.5" thickBot="1">
      <c r="D22" s="82" t="s">
        <v>121</v>
      </c>
      <c r="E22" s="83"/>
    </row>
    <row r="23" spans="4:5" ht="15.75" thickTop="1"/>
  </sheetData>
  <pageMargins left="0.7" right="0.7" top="0.75" bottom="0.75" header="0.3" footer="0.3"/>
  <pageSetup paperSize="9" orientation="portrait" r:id="rId1"/>
  <headerFooter>
    <oddHeader>&amp;L&amp;"Calibri"&amp;10&amp;K000000Non classifié&amp;1#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U43"/>
  <sheetViews>
    <sheetView showGridLines="0" tabSelected="1" workbookViewId="0">
      <selection activeCell="D37" sqref="D37"/>
    </sheetView>
  </sheetViews>
  <sheetFormatPr baseColWidth="10" defaultRowHeight="15"/>
  <sheetData>
    <row r="1" spans="2:21" ht="15.75" thickBot="1"/>
    <row r="2" spans="2:21" ht="16.5" thickTop="1" thickBot="1">
      <c r="B2" s="6" t="s">
        <v>9</v>
      </c>
      <c r="C2" s="31"/>
      <c r="D2" s="5" t="s">
        <v>8</v>
      </c>
      <c r="E2" s="5" t="s">
        <v>7</v>
      </c>
      <c r="F2" s="5" t="s">
        <v>6</v>
      </c>
      <c r="G2" s="5" t="s">
        <v>5</v>
      </c>
      <c r="H2" s="5" t="s">
        <v>4</v>
      </c>
      <c r="I2" s="5" t="s">
        <v>3</v>
      </c>
      <c r="J2" s="5" t="s">
        <v>2</v>
      </c>
      <c r="K2" s="5" t="s">
        <v>1</v>
      </c>
      <c r="L2" s="5" t="s">
        <v>0</v>
      </c>
      <c r="M2" s="5" t="s">
        <v>10</v>
      </c>
      <c r="N2" s="5" t="s">
        <v>11</v>
      </c>
      <c r="O2" s="5" t="s">
        <v>12</v>
      </c>
    </row>
    <row r="3" spans="2:21" ht="16.5" thickTop="1" thickBot="1">
      <c r="B3" s="99" t="str">
        <f>REPLACE(C3,6,20,"")</f>
        <v>08:22</v>
      </c>
      <c r="C3" s="100" t="s">
        <v>28</v>
      </c>
      <c r="D3" s="101">
        <v>21.4</v>
      </c>
      <c r="E3" s="101">
        <v>22.5</v>
      </c>
      <c r="F3" s="102">
        <v>22.7</v>
      </c>
      <c r="G3" s="101">
        <v>22.2</v>
      </c>
      <c r="H3" s="102">
        <v>22.8</v>
      </c>
      <c r="I3" s="101">
        <v>21.8</v>
      </c>
      <c r="J3" s="101">
        <v>22.1</v>
      </c>
      <c r="K3" s="102"/>
      <c r="L3" s="102"/>
      <c r="M3" s="101"/>
      <c r="N3" s="103"/>
      <c r="O3" s="104"/>
    </row>
    <row r="4" spans="2:21" ht="19.5" thickTop="1" thickBot="1">
      <c r="B4" s="99" t="str">
        <f t="shared" ref="B4:B35" si="0">REPLACE(C4,6,20,"")</f>
        <v>08:23</v>
      </c>
      <c r="C4" s="100" t="s">
        <v>29</v>
      </c>
      <c r="D4" s="105">
        <v>21.4</v>
      </c>
      <c r="E4" s="105">
        <v>22.4</v>
      </c>
      <c r="F4" s="106">
        <v>22.7</v>
      </c>
      <c r="G4" s="105">
        <v>22.2</v>
      </c>
      <c r="H4" s="106">
        <v>22.7</v>
      </c>
      <c r="I4" s="105">
        <v>21.8</v>
      </c>
      <c r="J4" s="105">
        <v>22.1</v>
      </c>
      <c r="K4" s="106"/>
      <c r="L4" s="106"/>
      <c r="M4" s="105"/>
      <c r="N4" s="107"/>
      <c r="O4" s="108"/>
      <c r="Q4" s="125" t="s">
        <v>13</v>
      </c>
      <c r="R4" s="126"/>
      <c r="S4" s="126"/>
      <c r="T4" s="126"/>
      <c r="U4" s="127"/>
    </row>
    <row r="5" spans="2:21" ht="15.75" thickTop="1">
      <c r="B5" s="99" t="str">
        <f t="shared" si="0"/>
        <v>08:24</v>
      </c>
      <c r="C5" s="100" t="s">
        <v>30</v>
      </c>
      <c r="D5" s="105">
        <v>32.1</v>
      </c>
      <c r="E5" s="105">
        <v>29.9</v>
      </c>
      <c r="F5" s="106">
        <v>36.6</v>
      </c>
      <c r="G5" s="105">
        <v>35.9</v>
      </c>
      <c r="H5" s="106">
        <v>33.799999999999997</v>
      </c>
      <c r="I5" s="105">
        <v>35.700000000000003</v>
      </c>
      <c r="J5" s="105">
        <v>35.799999999999997</v>
      </c>
      <c r="K5" s="106"/>
      <c r="L5" s="106"/>
      <c r="M5" s="105"/>
      <c r="N5" s="107"/>
      <c r="O5" s="108"/>
      <c r="Q5" s="11" t="s">
        <v>14</v>
      </c>
      <c r="R5" s="12" t="s">
        <v>15</v>
      </c>
      <c r="S5" s="13" t="s">
        <v>16</v>
      </c>
      <c r="T5" s="13" t="s">
        <v>17</v>
      </c>
      <c r="U5" s="14" t="s">
        <v>18</v>
      </c>
    </row>
    <row r="6" spans="2:21">
      <c r="B6" s="99" t="str">
        <f t="shared" si="0"/>
        <v>08:25</v>
      </c>
      <c r="C6" s="100" t="s">
        <v>31</v>
      </c>
      <c r="D6" s="105">
        <v>44.5</v>
      </c>
      <c r="E6" s="105">
        <v>38.9</v>
      </c>
      <c r="F6" s="106">
        <v>49.3</v>
      </c>
      <c r="G6" s="105">
        <v>49.4</v>
      </c>
      <c r="H6" s="106">
        <v>46.8</v>
      </c>
      <c r="I6" s="105">
        <v>49.1</v>
      </c>
      <c r="J6" s="105">
        <v>49</v>
      </c>
      <c r="K6" s="106"/>
      <c r="L6" s="106"/>
      <c r="M6" s="105"/>
      <c r="N6" s="107"/>
      <c r="O6" s="108"/>
      <c r="Q6" s="15" t="s">
        <v>8</v>
      </c>
      <c r="R6" s="16">
        <f>D37</f>
        <v>111.76060606060605</v>
      </c>
      <c r="S6" s="2">
        <f>D39</f>
        <v>21.4</v>
      </c>
      <c r="T6" s="2">
        <f>D38</f>
        <v>143</v>
      </c>
      <c r="U6" s="1">
        <f>T6-S6</f>
        <v>121.6</v>
      </c>
    </row>
    <row r="7" spans="2:21">
      <c r="B7" s="99" t="str">
        <f t="shared" si="0"/>
        <v>08:26</v>
      </c>
      <c r="C7" s="100" t="s">
        <v>32</v>
      </c>
      <c r="D7" s="105">
        <v>52.8</v>
      </c>
      <c r="E7" s="105">
        <v>46</v>
      </c>
      <c r="F7" s="106">
        <v>59.1</v>
      </c>
      <c r="G7" s="105">
        <v>59.9</v>
      </c>
      <c r="H7" s="106">
        <v>56.9</v>
      </c>
      <c r="I7" s="105">
        <v>59</v>
      </c>
      <c r="J7" s="105">
        <v>59.8</v>
      </c>
      <c r="K7" s="106"/>
      <c r="L7" s="106"/>
      <c r="M7" s="105"/>
      <c r="N7" s="107"/>
      <c r="O7" s="108"/>
      <c r="Q7" s="15" t="s">
        <v>7</v>
      </c>
      <c r="R7" s="16">
        <f>E37</f>
        <v>106.75454545454545</v>
      </c>
      <c r="S7" s="2">
        <f>E39</f>
        <v>22.4</v>
      </c>
      <c r="T7" s="2">
        <f>E38</f>
        <v>143.30000000000001</v>
      </c>
      <c r="U7" s="1">
        <f t="shared" ref="U7:U17" si="1">T7-S7</f>
        <v>120.9</v>
      </c>
    </row>
    <row r="8" spans="2:21">
      <c r="B8" s="99" t="str">
        <f t="shared" si="0"/>
        <v>08:27</v>
      </c>
      <c r="C8" s="100" t="s">
        <v>33</v>
      </c>
      <c r="D8" s="105">
        <v>62.3</v>
      </c>
      <c r="E8" s="105">
        <v>53.6</v>
      </c>
      <c r="F8" s="106">
        <v>68</v>
      </c>
      <c r="G8" s="105">
        <v>68.3</v>
      </c>
      <c r="H8" s="106">
        <v>66.400000000000006</v>
      </c>
      <c r="I8" s="105">
        <v>68.400000000000006</v>
      </c>
      <c r="J8" s="105">
        <v>69.099999999999994</v>
      </c>
      <c r="K8" s="106"/>
      <c r="L8" s="106"/>
      <c r="M8" s="105"/>
      <c r="N8" s="107"/>
      <c r="O8" s="108"/>
      <c r="Q8" s="15" t="s">
        <v>6</v>
      </c>
      <c r="R8" s="16">
        <f>F37</f>
        <v>116.175</v>
      </c>
      <c r="S8" s="2">
        <f>F39</f>
        <v>22.7</v>
      </c>
      <c r="T8" s="2">
        <f>F38</f>
        <v>145.69999999999999</v>
      </c>
      <c r="U8" s="1">
        <f t="shared" si="1"/>
        <v>122.99999999999999</v>
      </c>
    </row>
    <row r="9" spans="2:21">
      <c r="B9" s="99" t="str">
        <f t="shared" si="0"/>
        <v>08:28</v>
      </c>
      <c r="C9" s="100" t="s">
        <v>34</v>
      </c>
      <c r="D9" s="105">
        <v>77.900000000000006</v>
      </c>
      <c r="E9" s="105">
        <v>67.5</v>
      </c>
      <c r="F9" s="106">
        <v>86.3</v>
      </c>
      <c r="G9" s="105">
        <v>91</v>
      </c>
      <c r="H9" s="106">
        <v>84.9</v>
      </c>
      <c r="I9" s="105">
        <v>87</v>
      </c>
      <c r="J9" s="105">
        <v>88.8</v>
      </c>
      <c r="K9" s="106"/>
      <c r="L9" s="106"/>
      <c r="M9" s="105"/>
      <c r="N9" s="107"/>
      <c r="O9" s="108"/>
      <c r="Q9" s="15" t="s">
        <v>5</v>
      </c>
      <c r="R9" s="16">
        <f>G37</f>
        <v>119.74242424242424</v>
      </c>
      <c r="S9" s="2">
        <f>G39</f>
        <v>22.2</v>
      </c>
      <c r="T9" s="2">
        <f>G38</f>
        <v>145.69999999999999</v>
      </c>
      <c r="U9" s="1">
        <f t="shared" si="1"/>
        <v>123.49999999999999</v>
      </c>
    </row>
    <row r="10" spans="2:21">
      <c r="B10" s="99" t="str">
        <f t="shared" si="0"/>
        <v>08:29</v>
      </c>
      <c r="C10" s="100" t="s">
        <v>35</v>
      </c>
      <c r="D10" s="105">
        <v>86.2</v>
      </c>
      <c r="E10" s="105">
        <v>74.7</v>
      </c>
      <c r="F10" s="106">
        <v>94.9</v>
      </c>
      <c r="G10" s="105">
        <v>98.7</v>
      </c>
      <c r="H10" s="106">
        <v>93.8</v>
      </c>
      <c r="I10" s="105">
        <v>95.3</v>
      </c>
      <c r="J10" s="105">
        <v>97.7</v>
      </c>
      <c r="K10" s="106"/>
      <c r="L10" s="106"/>
      <c r="M10" s="105"/>
      <c r="N10" s="107"/>
      <c r="O10" s="108"/>
      <c r="Q10" s="15" t="s">
        <v>4</v>
      </c>
      <c r="R10" s="16">
        <f>H37</f>
        <v>118.13939393939391</v>
      </c>
      <c r="S10" s="2">
        <f>H39</f>
        <v>22.7</v>
      </c>
      <c r="T10" s="2">
        <f>H38</f>
        <v>146.80000000000001</v>
      </c>
      <c r="U10" s="1">
        <f t="shared" si="1"/>
        <v>124.10000000000001</v>
      </c>
    </row>
    <row r="11" spans="2:21">
      <c r="B11" s="99" t="str">
        <f t="shared" si="0"/>
        <v>08:30</v>
      </c>
      <c r="C11" s="100" t="s">
        <v>36</v>
      </c>
      <c r="D11" s="105">
        <v>93.5</v>
      </c>
      <c r="E11" s="105">
        <v>81.3</v>
      </c>
      <c r="F11" s="106">
        <v>103</v>
      </c>
      <c r="G11" s="105">
        <v>108.6</v>
      </c>
      <c r="H11" s="106">
        <v>102.4</v>
      </c>
      <c r="I11" s="105">
        <v>103.8</v>
      </c>
      <c r="J11" s="105">
        <v>107.2</v>
      </c>
      <c r="K11" s="106"/>
      <c r="L11" s="106"/>
      <c r="M11" s="105"/>
      <c r="N11" s="107"/>
      <c r="O11" s="108"/>
      <c r="Q11" s="15" t="s">
        <v>3</v>
      </c>
      <c r="R11" s="16">
        <f>I37</f>
        <v>118.70606060606065</v>
      </c>
      <c r="S11" s="2">
        <f>I39</f>
        <v>21.8</v>
      </c>
      <c r="T11" s="2">
        <f>I38</f>
        <v>147.4</v>
      </c>
      <c r="U11" s="1">
        <f t="shared" si="1"/>
        <v>125.60000000000001</v>
      </c>
    </row>
    <row r="12" spans="2:21">
      <c r="B12" s="99" t="str">
        <f t="shared" si="0"/>
        <v>08:31</v>
      </c>
      <c r="C12" s="100" t="s">
        <v>37</v>
      </c>
      <c r="D12" s="105">
        <v>100</v>
      </c>
      <c r="E12" s="105">
        <v>88</v>
      </c>
      <c r="F12" s="106">
        <v>109.1</v>
      </c>
      <c r="G12" s="105">
        <v>115.4</v>
      </c>
      <c r="H12" s="106">
        <v>109.2</v>
      </c>
      <c r="I12" s="105">
        <v>110.2</v>
      </c>
      <c r="J12" s="105">
        <v>114.3</v>
      </c>
      <c r="K12" s="106"/>
      <c r="L12" s="106"/>
      <c r="M12" s="105"/>
      <c r="N12" s="107"/>
      <c r="O12" s="108"/>
      <c r="Q12" s="15" t="s">
        <v>2</v>
      </c>
      <c r="R12" s="16">
        <f>J37</f>
        <v>121.10909090909092</v>
      </c>
      <c r="S12" s="2">
        <f>J39</f>
        <v>22.1</v>
      </c>
      <c r="T12" s="2">
        <f>J38</f>
        <v>149</v>
      </c>
      <c r="U12" s="1">
        <f t="shared" si="1"/>
        <v>126.9</v>
      </c>
    </row>
    <row r="13" spans="2:21">
      <c r="B13" s="99" t="str">
        <f t="shared" si="0"/>
        <v>08:32</v>
      </c>
      <c r="C13" s="100" t="s">
        <v>38</v>
      </c>
      <c r="D13" s="105">
        <v>110.3</v>
      </c>
      <c r="E13" s="105">
        <v>99.6</v>
      </c>
      <c r="F13" s="106">
        <v>119.4</v>
      </c>
      <c r="G13" s="105">
        <v>127.2</v>
      </c>
      <c r="H13" s="106">
        <v>120.8</v>
      </c>
      <c r="I13" s="105">
        <v>121.3</v>
      </c>
      <c r="J13" s="105">
        <v>125.6</v>
      </c>
      <c r="K13" s="106"/>
      <c r="L13" s="106"/>
      <c r="M13" s="105"/>
      <c r="N13" s="107"/>
      <c r="O13" s="108"/>
      <c r="Q13" s="15" t="s">
        <v>1</v>
      </c>
      <c r="R13" s="16" t="str">
        <f>K37</f>
        <v>0</v>
      </c>
      <c r="S13" s="2">
        <f>K39</f>
        <v>0</v>
      </c>
      <c r="T13" s="2">
        <f>K38</f>
        <v>0</v>
      </c>
      <c r="U13" s="1">
        <f t="shared" si="1"/>
        <v>0</v>
      </c>
    </row>
    <row r="14" spans="2:21">
      <c r="B14" s="99" t="str">
        <f t="shared" si="0"/>
        <v>08:33</v>
      </c>
      <c r="C14" s="100" t="s">
        <v>39</v>
      </c>
      <c r="D14" s="105">
        <v>114.6</v>
      </c>
      <c r="E14" s="105">
        <v>104.3</v>
      </c>
      <c r="F14" s="106">
        <v>123.3</v>
      </c>
      <c r="G14" s="105">
        <v>131</v>
      </c>
      <c r="H14" s="106">
        <v>125.5</v>
      </c>
      <c r="I14" s="105">
        <v>125.4</v>
      </c>
      <c r="J14" s="105">
        <v>130.5</v>
      </c>
      <c r="K14" s="106"/>
      <c r="L14" s="106"/>
      <c r="M14" s="105"/>
      <c r="N14" s="107"/>
      <c r="O14" s="108"/>
      <c r="Q14" s="17" t="s">
        <v>0</v>
      </c>
      <c r="R14" s="18" t="str">
        <f>L37</f>
        <v>0</v>
      </c>
      <c r="S14" s="7">
        <f>L39</f>
        <v>0</v>
      </c>
      <c r="T14" s="7">
        <f>L38</f>
        <v>0</v>
      </c>
      <c r="U14" s="8">
        <f t="shared" si="1"/>
        <v>0</v>
      </c>
    </row>
    <row r="15" spans="2:21">
      <c r="B15" s="99" t="str">
        <f t="shared" si="0"/>
        <v>08:34</v>
      </c>
      <c r="C15" s="100" t="s">
        <v>40</v>
      </c>
      <c r="D15" s="105">
        <v>119.1</v>
      </c>
      <c r="E15" s="105">
        <v>108.6</v>
      </c>
      <c r="F15" s="106">
        <v>126.6</v>
      </c>
      <c r="G15" s="105">
        <v>134</v>
      </c>
      <c r="H15" s="106">
        <v>129.19999999999999</v>
      </c>
      <c r="I15" s="105">
        <v>128.9</v>
      </c>
      <c r="J15" s="105">
        <v>134</v>
      </c>
      <c r="K15" s="106"/>
      <c r="L15" s="106"/>
      <c r="M15" s="105"/>
      <c r="N15" s="107"/>
      <c r="O15" s="108"/>
      <c r="Q15" s="15" t="s">
        <v>10</v>
      </c>
      <c r="R15" s="16" t="str">
        <f>M37</f>
        <v>0</v>
      </c>
      <c r="S15" s="2">
        <f>M39</f>
        <v>0</v>
      </c>
      <c r="T15" s="2">
        <f>M38</f>
        <v>0</v>
      </c>
      <c r="U15" s="1">
        <f t="shared" si="1"/>
        <v>0</v>
      </c>
    </row>
    <row r="16" spans="2:21">
      <c r="B16" s="99" t="str">
        <f t="shared" si="0"/>
        <v>08:35</v>
      </c>
      <c r="C16" s="100" t="s">
        <v>41</v>
      </c>
      <c r="D16" s="105">
        <v>122.1</v>
      </c>
      <c r="E16" s="105">
        <v>112.6</v>
      </c>
      <c r="F16" s="106">
        <v>129.9</v>
      </c>
      <c r="G16" s="105">
        <v>136.69999999999999</v>
      </c>
      <c r="H16" s="106">
        <v>132.5</v>
      </c>
      <c r="I16" s="105">
        <v>132</v>
      </c>
      <c r="J16" s="105">
        <v>137.1</v>
      </c>
      <c r="K16" s="106"/>
      <c r="L16" s="106"/>
      <c r="M16" s="105"/>
      <c r="N16" s="107"/>
      <c r="O16" s="108"/>
      <c r="Q16" s="21" t="s">
        <v>11</v>
      </c>
      <c r="R16" s="22" t="str">
        <f>N37</f>
        <v>0</v>
      </c>
      <c r="S16" s="4">
        <f>N39</f>
        <v>0</v>
      </c>
      <c r="T16" s="4">
        <f>N38</f>
        <v>0</v>
      </c>
      <c r="U16" s="3">
        <f t="shared" si="1"/>
        <v>0</v>
      </c>
    </row>
    <row r="17" spans="2:21" ht="15.75" thickBot="1">
      <c r="B17" s="99" t="str">
        <f t="shared" si="0"/>
        <v>08:36</v>
      </c>
      <c r="C17" s="100" t="s">
        <v>42</v>
      </c>
      <c r="D17" s="105">
        <v>128.1</v>
      </c>
      <c r="E17" s="105">
        <v>119.4</v>
      </c>
      <c r="F17" s="106">
        <v>134.19999999999999</v>
      </c>
      <c r="G17" s="105">
        <v>141.19999999999999</v>
      </c>
      <c r="H17" s="106">
        <v>137.30000000000001</v>
      </c>
      <c r="I17" s="105">
        <v>136.9</v>
      </c>
      <c r="J17" s="105">
        <v>142.6</v>
      </c>
      <c r="K17" s="106"/>
      <c r="L17" s="106"/>
      <c r="M17" s="105"/>
      <c r="N17" s="107"/>
      <c r="O17" s="108"/>
      <c r="Q17" s="19" t="s">
        <v>12</v>
      </c>
      <c r="R17" s="20" t="str">
        <f>O37</f>
        <v>0</v>
      </c>
      <c r="S17" s="9">
        <f>O39</f>
        <v>0</v>
      </c>
      <c r="T17" s="9">
        <f>O38</f>
        <v>0</v>
      </c>
      <c r="U17" s="10">
        <f t="shared" si="1"/>
        <v>0</v>
      </c>
    </row>
    <row r="18" spans="2:21" ht="16.5" thickTop="1" thickBot="1">
      <c r="B18" s="99" t="str">
        <f t="shared" si="0"/>
        <v>08:37</v>
      </c>
      <c r="C18" s="100" t="s">
        <v>43</v>
      </c>
      <c r="D18" s="105">
        <v>130.1</v>
      </c>
      <c r="E18" s="105">
        <v>122.2</v>
      </c>
      <c r="F18" s="106">
        <v>136</v>
      </c>
      <c r="G18" s="105">
        <v>142.30000000000001</v>
      </c>
      <c r="H18" s="106">
        <v>139</v>
      </c>
      <c r="I18" s="105">
        <v>138.69999999999999</v>
      </c>
      <c r="J18" s="105">
        <v>144</v>
      </c>
      <c r="K18" s="106"/>
      <c r="L18" s="106"/>
      <c r="M18" s="105"/>
      <c r="N18" s="107"/>
      <c r="O18" s="108"/>
    </row>
    <row r="19" spans="2:21" ht="15.75" thickTop="1">
      <c r="B19" s="99" t="str">
        <f t="shared" si="0"/>
        <v>08:38</v>
      </c>
      <c r="C19" s="100" t="s">
        <v>44</v>
      </c>
      <c r="D19" s="105">
        <v>131.6</v>
      </c>
      <c r="E19" s="105">
        <v>124.6</v>
      </c>
      <c r="F19" s="106">
        <v>137.30000000000001</v>
      </c>
      <c r="G19" s="105">
        <v>143.19999999999999</v>
      </c>
      <c r="H19" s="106">
        <v>141.1</v>
      </c>
      <c r="I19" s="105">
        <v>141.19999999999999</v>
      </c>
      <c r="J19" s="105">
        <v>145.5</v>
      </c>
      <c r="K19" s="106"/>
      <c r="L19" s="106"/>
      <c r="M19" s="105"/>
      <c r="N19" s="107"/>
      <c r="O19" s="108"/>
      <c r="Q19" s="128" t="s">
        <v>19</v>
      </c>
      <c r="R19" s="129"/>
      <c r="S19" s="96">
        <v>30</v>
      </c>
      <c r="T19" s="130" t="s">
        <v>20</v>
      </c>
    </row>
    <row r="20" spans="2:21">
      <c r="B20" s="99" t="str">
        <f t="shared" si="0"/>
        <v>08:39</v>
      </c>
      <c r="C20" s="100" t="s">
        <v>45</v>
      </c>
      <c r="D20" s="105">
        <v>133.30000000000001</v>
      </c>
      <c r="E20" s="105">
        <v>126.8</v>
      </c>
      <c r="F20" s="106">
        <v>138.69999999999999</v>
      </c>
      <c r="G20" s="105">
        <v>143.9</v>
      </c>
      <c r="H20" s="106">
        <v>142.19999999999999</v>
      </c>
      <c r="I20" s="105">
        <v>142.4</v>
      </c>
      <c r="J20" s="105">
        <v>146.69999999999999</v>
      </c>
      <c r="K20" s="106"/>
      <c r="L20" s="106"/>
      <c r="M20" s="105"/>
      <c r="N20" s="107"/>
      <c r="O20" s="108"/>
      <c r="Q20" s="133" t="s">
        <v>21</v>
      </c>
      <c r="R20" s="134"/>
      <c r="S20" s="97"/>
      <c r="T20" s="131"/>
    </row>
    <row r="21" spans="2:21">
      <c r="B21" s="99" t="str">
        <f t="shared" si="0"/>
        <v>08:40</v>
      </c>
      <c r="C21" s="100" t="s">
        <v>46</v>
      </c>
      <c r="D21" s="105">
        <v>136</v>
      </c>
      <c r="E21" s="105">
        <v>130.69999999999999</v>
      </c>
      <c r="F21" s="106">
        <v>141.1</v>
      </c>
      <c r="G21" s="105">
        <v>144.6</v>
      </c>
      <c r="H21" s="106">
        <v>144</v>
      </c>
      <c r="I21" s="105">
        <v>144.1</v>
      </c>
      <c r="J21" s="105">
        <v>147.6</v>
      </c>
      <c r="K21" s="106"/>
      <c r="L21" s="106"/>
      <c r="M21" s="105"/>
      <c r="N21" s="107"/>
      <c r="O21" s="108"/>
      <c r="Q21" s="133" t="s">
        <v>22</v>
      </c>
      <c r="R21" s="134"/>
      <c r="S21" s="23">
        <f>AVERAGE(D3:O35)</f>
        <v>116.05478260869573</v>
      </c>
      <c r="T21" s="131"/>
    </row>
    <row r="22" spans="2:21">
      <c r="B22" s="99" t="str">
        <f t="shared" si="0"/>
        <v>08:41</v>
      </c>
      <c r="C22" s="100" t="s">
        <v>47</v>
      </c>
      <c r="D22" s="109">
        <v>136.69999999999999</v>
      </c>
      <c r="E22" s="109">
        <v>132.30000000000001</v>
      </c>
      <c r="F22" s="110">
        <v>141.9</v>
      </c>
      <c r="G22" s="109">
        <v>145</v>
      </c>
      <c r="H22" s="110">
        <v>144.6</v>
      </c>
      <c r="I22" s="109">
        <v>144.80000000000001</v>
      </c>
      <c r="J22" s="109">
        <v>148.19999999999999</v>
      </c>
      <c r="K22" s="110"/>
      <c r="L22" s="110"/>
      <c r="M22" s="109"/>
      <c r="N22" s="111"/>
      <c r="O22" s="112"/>
      <c r="Q22" s="133" t="s">
        <v>23</v>
      </c>
      <c r="R22" s="134"/>
      <c r="S22" s="23">
        <f>MAX(D3:O35)-MIN(D3:O35)</f>
        <v>127.6</v>
      </c>
      <c r="T22" s="131"/>
    </row>
    <row r="23" spans="2:21">
      <c r="B23" s="99" t="str">
        <f t="shared" si="0"/>
        <v>08:42</v>
      </c>
      <c r="C23" s="100" t="s">
        <v>48</v>
      </c>
      <c r="D23" s="109">
        <v>137.6</v>
      </c>
      <c r="E23" s="109">
        <v>133.6</v>
      </c>
      <c r="F23" s="110">
        <v>142.6</v>
      </c>
      <c r="G23" s="109">
        <v>145.1</v>
      </c>
      <c r="H23" s="110">
        <v>145.1</v>
      </c>
      <c r="I23" s="109">
        <v>145.4</v>
      </c>
      <c r="J23" s="109">
        <v>148.6</v>
      </c>
      <c r="K23" s="110"/>
      <c r="L23" s="110"/>
      <c r="M23" s="109"/>
      <c r="N23" s="111"/>
      <c r="O23" s="112"/>
      <c r="Q23" s="133" t="s">
        <v>24</v>
      </c>
      <c r="R23" s="134"/>
      <c r="S23" s="23">
        <f>MAX(U6:U17)</f>
        <v>126.9</v>
      </c>
      <c r="T23" s="131"/>
    </row>
    <row r="24" spans="2:21" ht="15.75" thickBot="1">
      <c r="B24" s="99" t="str">
        <f t="shared" si="0"/>
        <v>08:43</v>
      </c>
      <c r="C24" s="100" t="s">
        <v>49</v>
      </c>
      <c r="D24" s="109">
        <v>138.30000000000001</v>
      </c>
      <c r="E24" s="109">
        <v>134.9</v>
      </c>
      <c r="F24" s="110" t="str">
        <f>IF(ISTEXT(LOOKUP("#",Données_brutes_P1!R14)),"","")</f>
        <v/>
      </c>
      <c r="G24" s="109">
        <v>145.19999999999999</v>
      </c>
      <c r="H24" s="110">
        <v>145.5</v>
      </c>
      <c r="I24" s="109">
        <v>145.9</v>
      </c>
      <c r="J24" s="109">
        <v>148.6</v>
      </c>
      <c r="K24" s="110"/>
      <c r="L24" s="110"/>
      <c r="M24" s="109"/>
      <c r="N24" s="111"/>
      <c r="O24" s="112"/>
      <c r="Q24" s="135" t="s">
        <v>25</v>
      </c>
      <c r="R24" s="136"/>
      <c r="S24" s="24">
        <f>S19-S21</f>
        <v>-86.054782608695731</v>
      </c>
      <c r="T24" s="132"/>
    </row>
    <row r="25" spans="2:21" ht="15.75" thickTop="1">
      <c r="B25" s="99" t="str">
        <f t="shared" si="0"/>
        <v>08:44</v>
      </c>
      <c r="C25" s="100" t="s">
        <v>50</v>
      </c>
      <c r="D25" s="109">
        <v>139.4</v>
      </c>
      <c r="E25" s="109">
        <v>137</v>
      </c>
      <c r="F25" s="110">
        <v>143.9</v>
      </c>
      <c r="G25" s="109">
        <v>145.30000000000001</v>
      </c>
      <c r="H25" s="110">
        <v>146.1</v>
      </c>
      <c r="I25" s="109">
        <v>146.5</v>
      </c>
      <c r="J25" s="109">
        <v>148.80000000000001</v>
      </c>
      <c r="K25" s="110"/>
      <c r="L25" s="110"/>
      <c r="M25" s="109"/>
      <c r="N25" s="111"/>
      <c r="O25" s="112"/>
    </row>
    <row r="26" spans="2:21">
      <c r="B26" s="99" t="str">
        <f t="shared" si="0"/>
        <v>08:45</v>
      </c>
      <c r="C26" s="113" t="s">
        <v>51</v>
      </c>
      <c r="D26" s="109">
        <v>139.69999999999999</v>
      </c>
      <c r="E26" s="109">
        <v>137.80000000000001</v>
      </c>
      <c r="F26" s="110">
        <v>144.19999999999999</v>
      </c>
      <c r="G26" s="109">
        <v>145.4</v>
      </c>
      <c r="H26" s="110">
        <v>146.19999999999999</v>
      </c>
      <c r="I26" s="109">
        <v>146.69999999999999</v>
      </c>
      <c r="J26" s="109">
        <v>149</v>
      </c>
      <c r="K26" s="110"/>
      <c r="L26" s="110"/>
      <c r="M26" s="109"/>
      <c r="N26" s="111"/>
      <c r="O26" s="112"/>
    </row>
    <row r="27" spans="2:21">
      <c r="B27" s="99" t="str">
        <f t="shared" si="0"/>
        <v>08:46</v>
      </c>
      <c r="C27" s="113" t="s">
        <v>52</v>
      </c>
      <c r="D27" s="109">
        <v>141</v>
      </c>
      <c r="E27" s="109">
        <v>138.6</v>
      </c>
      <c r="F27" s="110">
        <v>144.5</v>
      </c>
      <c r="G27" s="109">
        <v>145.5</v>
      </c>
      <c r="H27" s="110">
        <v>146.4</v>
      </c>
      <c r="I27" s="109">
        <v>146.80000000000001</v>
      </c>
      <c r="J27" s="109">
        <v>148.9</v>
      </c>
      <c r="K27" s="110"/>
      <c r="L27" s="110"/>
      <c r="M27" s="109"/>
      <c r="N27" s="111"/>
      <c r="O27" s="112"/>
    </row>
    <row r="28" spans="2:21">
      <c r="B28" s="99" t="str">
        <f t="shared" si="0"/>
        <v>08:47</v>
      </c>
      <c r="C28" s="113" t="s">
        <v>53</v>
      </c>
      <c r="D28" s="109">
        <v>141.30000000000001</v>
      </c>
      <c r="E28" s="109">
        <v>139.4</v>
      </c>
      <c r="F28" s="110">
        <v>144.69999999999999</v>
      </c>
      <c r="G28" s="109">
        <v>145.5</v>
      </c>
      <c r="H28" s="110">
        <v>146.5</v>
      </c>
      <c r="I28" s="109">
        <v>147</v>
      </c>
      <c r="J28" s="109">
        <v>148.9</v>
      </c>
      <c r="K28" s="110"/>
      <c r="L28" s="110"/>
      <c r="M28" s="109"/>
      <c r="N28" s="111"/>
      <c r="O28" s="112"/>
    </row>
    <row r="29" spans="2:21">
      <c r="B29" s="99" t="str">
        <f t="shared" si="0"/>
        <v>08:48</v>
      </c>
      <c r="C29" s="113" t="s">
        <v>54</v>
      </c>
      <c r="D29" s="109">
        <v>141.80000000000001</v>
      </c>
      <c r="E29" s="109">
        <v>141</v>
      </c>
      <c r="F29" s="110">
        <v>145</v>
      </c>
      <c r="G29" s="109">
        <v>145.5</v>
      </c>
      <c r="H29" s="110">
        <v>146.6</v>
      </c>
      <c r="I29" s="109">
        <v>147.19999999999999</v>
      </c>
      <c r="J29" s="109">
        <v>148.6</v>
      </c>
      <c r="K29" s="110"/>
      <c r="L29" s="110"/>
      <c r="M29" s="109"/>
      <c r="N29" s="111"/>
      <c r="O29" s="112"/>
    </row>
    <row r="30" spans="2:21">
      <c r="B30" s="99" t="str">
        <f t="shared" si="0"/>
        <v>08:49</v>
      </c>
      <c r="C30" s="113" t="s">
        <v>55</v>
      </c>
      <c r="D30" s="109">
        <v>141.9</v>
      </c>
      <c r="E30" s="109">
        <v>141.5</v>
      </c>
      <c r="F30" s="110">
        <v>145.1</v>
      </c>
      <c r="G30" s="109">
        <v>145.4</v>
      </c>
      <c r="H30" s="110">
        <v>146.69999999999999</v>
      </c>
      <c r="I30" s="109">
        <v>147.30000000000001</v>
      </c>
      <c r="J30" s="109">
        <v>148.30000000000001</v>
      </c>
      <c r="K30" s="110"/>
      <c r="L30" s="110"/>
      <c r="M30" s="109"/>
      <c r="N30" s="111"/>
      <c r="O30" s="112"/>
    </row>
    <row r="31" spans="2:21">
      <c r="B31" s="99" t="str">
        <f t="shared" si="0"/>
        <v>08:50</v>
      </c>
      <c r="C31" s="113" t="s">
        <v>56</v>
      </c>
      <c r="D31" s="109">
        <v>142.19999999999999</v>
      </c>
      <c r="E31" s="109">
        <v>141.80000000000001</v>
      </c>
      <c r="F31" s="110">
        <v>145.30000000000001</v>
      </c>
      <c r="G31" s="109">
        <v>145.6</v>
      </c>
      <c r="H31" s="110">
        <v>146.69999999999999</v>
      </c>
      <c r="I31" s="109">
        <v>147.30000000000001</v>
      </c>
      <c r="J31" s="109">
        <v>147.9</v>
      </c>
      <c r="K31" s="110"/>
      <c r="L31" s="110"/>
      <c r="M31" s="109"/>
      <c r="N31" s="111"/>
      <c r="O31" s="112"/>
    </row>
    <row r="32" spans="2:21">
      <c r="B32" s="99" t="str">
        <f t="shared" si="0"/>
        <v>08:51</v>
      </c>
      <c r="C32" s="114" t="s">
        <v>57</v>
      </c>
      <c r="D32" s="115">
        <v>142.30000000000001</v>
      </c>
      <c r="E32" s="115">
        <v>142.19999999999999</v>
      </c>
      <c r="F32" s="116">
        <v>145.30000000000001</v>
      </c>
      <c r="G32" s="115">
        <v>145.4</v>
      </c>
      <c r="H32" s="116">
        <v>146.69999999999999</v>
      </c>
      <c r="I32" s="115">
        <v>147.30000000000001</v>
      </c>
      <c r="J32" s="115">
        <v>148.19999999999999</v>
      </c>
      <c r="K32" s="116"/>
      <c r="L32" s="116"/>
      <c r="M32" s="115"/>
      <c r="N32" s="117"/>
      <c r="O32" s="118"/>
    </row>
    <row r="33" spans="2:15">
      <c r="B33" s="99" t="str">
        <f t="shared" si="0"/>
        <v>08:52</v>
      </c>
      <c r="C33" s="114" t="s">
        <v>58</v>
      </c>
      <c r="D33" s="115">
        <v>142.69999999999999</v>
      </c>
      <c r="E33" s="115">
        <v>142.9</v>
      </c>
      <c r="F33" s="116">
        <v>145.6</v>
      </c>
      <c r="G33" s="115">
        <v>145.6</v>
      </c>
      <c r="H33" s="116">
        <v>146.80000000000001</v>
      </c>
      <c r="I33" s="115">
        <v>147.4</v>
      </c>
      <c r="J33" s="115">
        <v>148.4</v>
      </c>
      <c r="K33" s="116"/>
      <c r="L33" s="116"/>
      <c r="M33" s="115"/>
      <c r="N33" s="117"/>
      <c r="O33" s="118"/>
    </row>
    <row r="34" spans="2:15">
      <c r="B34" s="99" t="str">
        <f t="shared" si="0"/>
        <v>08:53</v>
      </c>
      <c r="C34" s="113" t="s">
        <v>59</v>
      </c>
      <c r="D34" s="109">
        <v>142.9</v>
      </c>
      <c r="E34" s="109">
        <v>143</v>
      </c>
      <c r="F34" s="110">
        <v>145.6</v>
      </c>
      <c r="G34" s="109">
        <v>145.6</v>
      </c>
      <c r="H34" s="110">
        <v>146.69999999999999</v>
      </c>
      <c r="I34" s="109">
        <v>147.30000000000001</v>
      </c>
      <c r="J34" s="109">
        <v>147.4</v>
      </c>
      <c r="K34" s="110"/>
      <c r="L34" s="110"/>
      <c r="M34" s="109"/>
      <c r="N34" s="111"/>
      <c r="O34" s="112"/>
    </row>
    <row r="35" spans="2:15" ht="15.75" thickBot="1">
      <c r="B35" s="119" t="str">
        <f t="shared" si="0"/>
        <v>08:54</v>
      </c>
      <c r="C35" s="120" t="s">
        <v>60</v>
      </c>
      <c r="D35" s="121">
        <v>143</v>
      </c>
      <c r="E35" s="121">
        <v>143.30000000000001</v>
      </c>
      <c r="F35" s="122">
        <v>145.69999999999999</v>
      </c>
      <c r="G35" s="121">
        <v>145.69999999999999</v>
      </c>
      <c r="H35" s="122">
        <v>146.69999999999999</v>
      </c>
      <c r="I35" s="121">
        <v>147.4</v>
      </c>
      <c r="J35" s="121">
        <v>147.30000000000001</v>
      </c>
      <c r="K35" s="122"/>
      <c r="L35" s="122"/>
      <c r="M35" s="121"/>
      <c r="N35" s="123"/>
      <c r="O35" s="124"/>
    </row>
    <row r="36" spans="2:15" ht="16.5" thickTop="1" thickBot="1"/>
    <row r="37" spans="2:15" ht="15.75" thickTop="1">
      <c r="B37" s="25" t="s">
        <v>15</v>
      </c>
      <c r="C37" s="32"/>
      <c r="D37" s="26">
        <f>IFERROR(AVERAGE(D$3:D$35),"0")</f>
        <v>111.76060606060605</v>
      </c>
      <c r="E37" s="26">
        <f>IFERROR(AVERAGE(E$3:E$35),"0")</f>
        <v>106.75454545454545</v>
      </c>
      <c r="F37" s="26">
        <f>IFERROR(AVERAGE(F$3:F$35),"0")</f>
        <v>116.175</v>
      </c>
      <c r="G37" s="26">
        <f>IFERROR(AVERAGE(G$3:G$35),"0")</f>
        <v>119.74242424242424</v>
      </c>
      <c r="H37" s="26">
        <f>IFERROR(AVERAGE(H$3:H$35),"0")</f>
        <v>118.13939393939391</v>
      </c>
      <c r="I37" s="26">
        <f>IFERROR(AVERAGE(I$3:I$35),"0")</f>
        <v>118.70606060606065</v>
      </c>
      <c r="J37" s="26">
        <f>IFERROR(AVERAGE(J$3:J$35),"0")</f>
        <v>121.10909090909092</v>
      </c>
      <c r="K37" s="26" t="str">
        <f>IFERROR(AVERAGE(K$3:K$35),"0")</f>
        <v>0</v>
      </c>
      <c r="L37" s="26" t="str">
        <f>IFERROR(AVERAGE(L$3:L$35),"0")</f>
        <v>0</v>
      </c>
      <c r="M37" s="26" t="str">
        <f>IFERROR(AVERAGE(M$3:M$35),"0")</f>
        <v>0</v>
      </c>
      <c r="N37" s="26" t="str">
        <f>IFERROR(AVERAGE(N$3:N$35),"0")</f>
        <v>0</v>
      </c>
      <c r="O37" s="157" t="str">
        <f>IFERROR(AVERAGE(O$3:O$35),"0")</f>
        <v>0</v>
      </c>
    </row>
    <row r="38" spans="2:15">
      <c r="B38" s="27" t="s">
        <v>26</v>
      </c>
      <c r="C38" s="33"/>
      <c r="D38" s="28">
        <f>MAX(D3:D35)</f>
        <v>143</v>
      </c>
      <c r="E38" s="28">
        <f t="shared" ref="E38:O38" si="2">MAX(E3:E35)</f>
        <v>143.30000000000001</v>
      </c>
      <c r="F38" s="28">
        <f t="shared" si="2"/>
        <v>145.69999999999999</v>
      </c>
      <c r="G38" s="28">
        <f t="shared" si="2"/>
        <v>145.69999999999999</v>
      </c>
      <c r="H38" s="28">
        <f t="shared" si="2"/>
        <v>146.80000000000001</v>
      </c>
      <c r="I38" s="28">
        <f t="shared" si="2"/>
        <v>147.4</v>
      </c>
      <c r="J38" s="28">
        <f t="shared" si="2"/>
        <v>149</v>
      </c>
      <c r="K38" s="28">
        <f t="shared" si="2"/>
        <v>0</v>
      </c>
      <c r="L38" s="28">
        <f t="shared" si="2"/>
        <v>0</v>
      </c>
      <c r="M38" s="28">
        <f t="shared" si="2"/>
        <v>0</v>
      </c>
      <c r="N38" s="28">
        <f t="shared" si="2"/>
        <v>0</v>
      </c>
      <c r="O38" s="158">
        <f t="shared" si="2"/>
        <v>0</v>
      </c>
    </row>
    <row r="39" spans="2:15" ht="15.75" thickBot="1">
      <c r="B39" s="29" t="s">
        <v>27</v>
      </c>
      <c r="C39" s="34"/>
      <c r="D39" s="30">
        <f>MIN(D3:D35)</f>
        <v>21.4</v>
      </c>
      <c r="E39" s="30">
        <f t="shared" ref="E39:O39" si="3">MIN(E3:E35)</f>
        <v>22.4</v>
      </c>
      <c r="F39" s="30">
        <f t="shared" si="3"/>
        <v>22.7</v>
      </c>
      <c r="G39" s="30">
        <f t="shared" si="3"/>
        <v>22.2</v>
      </c>
      <c r="H39" s="30">
        <f t="shared" si="3"/>
        <v>22.7</v>
      </c>
      <c r="I39" s="30">
        <f t="shared" si="3"/>
        <v>21.8</v>
      </c>
      <c r="J39" s="30">
        <f t="shared" si="3"/>
        <v>22.1</v>
      </c>
      <c r="K39" s="30">
        <f t="shared" si="3"/>
        <v>0</v>
      </c>
      <c r="L39" s="30">
        <f t="shared" si="3"/>
        <v>0</v>
      </c>
      <c r="M39" s="30">
        <f t="shared" si="3"/>
        <v>0</v>
      </c>
      <c r="N39" s="30">
        <f t="shared" si="3"/>
        <v>0</v>
      </c>
      <c r="O39" s="159">
        <f t="shared" si="3"/>
        <v>0</v>
      </c>
    </row>
    <row r="40" spans="2:15" ht="15.75" thickTop="1"/>
    <row r="41" spans="2:15" ht="15.75" thickBot="1"/>
    <row r="42" spans="2:15" ht="20.25" thickTop="1" thickBot="1">
      <c r="J42" s="86" t="s">
        <v>126</v>
      </c>
      <c r="K42" s="87">
        <f>S19</f>
        <v>30</v>
      </c>
    </row>
    <row r="43" spans="2:15" ht="15.75" thickTop="1"/>
  </sheetData>
  <mergeCells count="8">
    <mergeCell ref="Q4:U4"/>
    <mergeCell ref="Q19:R19"/>
    <mergeCell ref="T19:T24"/>
    <mergeCell ref="Q20:R20"/>
    <mergeCell ref="Q21:R21"/>
    <mergeCell ref="Q22:R22"/>
    <mergeCell ref="Q23:R23"/>
    <mergeCell ref="Q24:R24"/>
  </mergeCells>
  <pageMargins left="0.7" right="0.7" top="0.75" bottom="0.75" header="0.3" footer="0.3"/>
  <pageSetup paperSize="9" orientation="portrait" r:id="rId1"/>
  <headerFooter>
    <oddHeader>&amp;L&amp;"Calibri"&amp;10&amp;K000000Non classifié&amp;1#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U43"/>
  <sheetViews>
    <sheetView showGridLines="0" workbookViewId="0">
      <selection activeCell="D37" sqref="D37:O37"/>
    </sheetView>
  </sheetViews>
  <sheetFormatPr baseColWidth="10" defaultRowHeight="15"/>
  <sheetData>
    <row r="1" spans="2:21" ht="15.75" thickBot="1"/>
    <row r="2" spans="2:21" ht="16.5" thickTop="1" thickBot="1">
      <c r="B2" s="6" t="s">
        <v>9</v>
      </c>
      <c r="C2" s="31"/>
      <c r="D2" s="5" t="s">
        <v>8</v>
      </c>
      <c r="E2" s="5" t="s">
        <v>7</v>
      </c>
      <c r="F2" s="5" t="s">
        <v>6</v>
      </c>
      <c r="G2" s="5" t="s">
        <v>5</v>
      </c>
      <c r="H2" s="5" t="s">
        <v>4</v>
      </c>
      <c r="I2" s="5" t="s">
        <v>3</v>
      </c>
      <c r="J2" s="5" t="s">
        <v>2</v>
      </c>
      <c r="K2" s="5" t="s">
        <v>1</v>
      </c>
      <c r="L2" s="5" t="s">
        <v>0</v>
      </c>
      <c r="M2" s="5" t="s">
        <v>10</v>
      </c>
      <c r="N2" s="5" t="s">
        <v>11</v>
      </c>
      <c r="O2" s="5" t="s">
        <v>12</v>
      </c>
    </row>
    <row r="3" spans="2:21" ht="16.5" thickTop="1" thickBot="1">
      <c r="B3" s="99" t="str">
        <f>REPLACE(C3,6,20,"")</f>
        <v>08:22</v>
      </c>
      <c r="C3" s="100" t="s">
        <v>28</v>
      </c>
      <c r="D3" s="101">
        <v>21.4</v>
      </c>
      <c r="E3" s="101">
        <v>22.5</v>
      </c>
      <c r="F3" s="102">
        <v>22.7</v>
      </c>
      <c r="G3" s="101">
        <v>22.2</v>
      </c>
      <c r="H3" s="102">
        <v>22.8</v>
      </c>
      <c r="I3" s="101">
        <v>21.8</v>
      </c>
      <c r="J3" s="101">
        <v>22.1</v>
      </c>
      <c r="K3" s="102"/>
      <c r="L3" s="102"/>
      <c r="M3" s="101"/>
      <c r="N3" s="103"/>
      <c r="O3" s="104"/>
    </row>
    <row r="4" spans="2:21" ht="19.5" thickTop="1" thickBot="1">
      <c r="B4" s="99" t="str">
        <f t="shared" ref="B4:B35" si="0">REPLACE(C4,6,20,"")</f>
        <v>08:23</v>
      </c>
      <c r="C4" s="100" t="s">
        <v>29</v>
      </c>
      <c r="D4" s="105">
        <v>21.4</v>
      </c>
      <c r="E4" s="105">
        <v>22.4</v>
      </c>
      <c r="F4" s="106">
        <v>22.7</v>
      </c>
      <c r="G4" s="105">
        <v>22.2</v>
      </c>
      <c r="H4" s="106">
        <v>22.7</v>
      </c>
      <c r="I4" s="105">
        <v>21.8</v>
      </c>
      <c r="J4" s="105">
        <v>22.1</v>
      </c>
      <c r="K4" s="106"/>
      <c r="L4" s="106"/>
      <c r="M4" s="105"/>
      <c r="N4" s="107"/>
      <c r="O4" s="108"/>
      <c r="Q4" s="125" t="s">
        <v>13</v>
      </c>
      <c r="R4" s="126"/>
      <c r="S4" s="126"/>
      <c r="T4" s="126"/>
      <c r="U4" s="127"/>
    </row>
    <row r="5" spans="2:21" ht="15.75" thickTop="1">
      <c r="B5" s="99" t="str">
        <f t="shared" si="0"/>
        <v>08:24</v>
      </c>
      <c r="C5" s="100" t="s">
        <v>30</v>
      </c>
      <c r="D5" s="105">
        <v>32.1</v>
      </c>
      <c r="E5" s="105">
        <v>29.9</v>
      </c>
      <c r="F5" s="106">
        <v>36.6</v>
      </c>
      <c r="G5" s="105">
        <v>35.9</v>
      </c>
      <c r="H5" s="106">
        <v>33.799999999999997</v>
      </c>
      <c r="I5" s="105">
        <v>35.700000000000003</v>
      </c>
      <c r="J5" s="105">
        <v>35.799999999999997</v>
      </c>
      <c r="K5" s="106"/>
      <c r="L5" s="106"/>
      <c r="M5" s="105"/>
      <c r="N5" s="107"/>
      <c r="O5" s="108"/>
      <c r="Q5" s="11" t="s">
        <v>14</v>
      </c>
      <c r="R5" s="12" t="s">
        <v>15</v>
      </c>
      <c r="S5" s="13" t="s">
        <v>16</v>
      </c>
      <c r="T5" s="13" t="s">
        <v>17</v>
      </c>
      <c r="U5" s="14" t="s">
        <v>18</v>
      </c>
    </row>
    <row r="6" spans="2:21">
      <c r="B6" s="99" t="str">
        <f t="shared" si="0"/>
        <v>08:25</v>
      </c>
      <c r="C6" s="100" t="s">
        <v>31</v>
      </c>
      <c r="D6" s="105">
        <v>44.5</v>
      </c>
      <c r="E6" s="105">
        <v>38.9</v>
      </c>
      <c r="F6" s="106">
        <v>49.3</v>
      </c>
      <c r="G6" s="105">
        <v>49.4</v>
      </c>
      <c r="H6" s="106">
        <v>46.8</v>
      </c>
      <c r="I6" s="105">
        <v>49.1</v>
      </c>
      <c r="J6" s="105">
        <v>49</v>
      </c>
      <c r="K6" s="106"/>
      <c r="L6" s="106"/>
      <c r="M6" s="105"/>
      <c r="N6" s="107"/>
      <c r="O6" s="108"/>
      <c r="Q6" s="15" t="s">
        <v>8</v>
      </c>
      <c r="R6" s="16">
        <f>D37</f>
        <v>111.76060606060605</v>
      </c>
      <c r="S6" s="2">
        <f>D39</f>
        <v>21.4</v>
      </c>
      <c r="T6" s="2">
        <f>D38</f>
        <v>143</v>
      </c>
      <c r="U6" s="1">
        <f>T6-S6</f>
        <v>121.6</v>
      </c>
    </row>
    <row r="7" spans="2:21">
      <c r="B7" s="99" t="str">
        <f t="shared" si="0"/>
        <v>08:26</v>
      </c>
      <c r="C7" s="100" t="s">
        <v>32</v>
      </c>
      <c r="D7" s="105">
        <v>52.8</v>
      </c>
      <c r="E7" s="105">
        <v>46</v>
      </c>
      <c r="F7" s="106">
        <v>59.1</v>
      </c>
      <c r="G7" s="105">
        <v>59.9</v>
      </c>
      <c r="H7" s="106">
        <v>56.9</v>
      </c>
      <c r="I7" s="105">
        <v>59</v>
      </c>
      <c r="J7" s="105">
        <v>59.8</v>
      </c>
      <c r="K7" s="106"/>
      <c r="L7" s="106"/>
      <c r="M7" s="105"/>
      <c r="N7" s="107"/>
      <c r="O7" s="108"/>
      <c r="Q7" s="15" t="s">
        <v>7</v>
      </c>
      <c r="R7" s="16">
        <f>E37</f>
        <v>106.75454545454545</v>
      </c>
      <c r="S7" s="2">
        <f>E39</f>
        <v>22.4</v>
      </c>
      <c r="T7" s="2">
        <f>E38</f>
        <v>143.30000000000001</v>
      </c>
      <c r="U7" s="1">
        <f t="shared" ref="U7:U17" si="1">T7-S7</f>
        <v>120.9</v>
      </c>
    </row>
    <row r="8" spans="2:21">
      <c r="B8" s="99" t="str">
        <f t="shared" si="0"/>
        <v>08:27</v>
      </c>
      <c r="C8" s="100" t="s">
        <v>33</v>
      </c>
      <c r="D8" s="105">
        <v>62.3</v>
      </c>
      <c r="E8" s="105">
        <v>53.6</v>
      </c>
      <c r="F8" s="106">
        <v>68</v>
      </c>
      <c r="G8" s="105">
        <v>68.3</v>
      </c>
      <c r="H8" s="106">
        <v>66.400000000000006</v>
      </c>
      <c r="I8" s="105">
        <v>68.400000000000006</v>
      </c>
      <c r="J8" s="105">
        <v>69.099999999999994</v>
      </c>
      <c r="K8" s="106"/>
      <c r="L8" s="106"/>
      <c r="M8" s="105"/>
      <c r="N8" s="107"/>
      <c r="O8" s="108"/>
      <c r="Q8" s="15" t="s">
        <v>6</v>
      </c>
      <c r="R8" s="16">
        <f>F37</f>
        <v>116.99090909090908</v>
      </c>
      <c r="S8" s="2">
        <f>F39</f>
        <v>22.7</v>
      </c>
      <c r="T8" s="2">
        <f>F38</f>
        <v>145.69999999999999</v>
      </c>
      <c r="U8" s="1">
        <f t="shared" si="1"/>
        <v>122.99999999999999</v>
      </c>
    </row>
    <row r="9" spans="2:21">
      <c r="B9" s="99" t="str">
        <f t="shared" si="0"/>
        <v>08:28</v>
      </c>
      <c r="C9" s="100" t="s">
        <v>34</v>
      </c>
      <c r="D9" s="105">
        <v>77.900000000000006</v>
      </c>
      <c r="E9" s="105">
        <v>67.5</v>
      </c>
      <c r="F9" s="106">
        <v>86.3</v>
      </c>
      <c r="G9" s="105">
        <v>91</v>
      </c>
      <c r="H9" s="106">
        <v>84.9</v>
      </c>
      <c r="I9" s="105">
        <v>87</v>
      </c>
      <c r="J9" s="105">
        <v>88.8</v>
      </c>
      <c r="K9" s="106"/>
      <c r="L9" s="106"/>
      <c r="M9" s="105"/>
      <c r="N9" s="107"/>
      <c r="O9" s="108"/>
      <c r="Q9" s="15" t="s">
        <v>5</v>
      </c>
      <c r="R9" s="16">
        <f>G37</f>
        <v>119.74242424242424</v>
      </c>
      <c r="S9" s="2">
        <f>G39</f>
        <v>22.2</v>
      </c>
      <c r="T9" s="2">
        <f>G38</f>
        <v>145.69999999999999</v>
      </c>
      <c r="U9" s="1">
        <f t="shared" si="1"/>
        <v>123.49999999999999</v>
      </c>
    </row>
    <row r="10" spans="2:21">
      <c r="B10" s="99" t="str">
        <f t="shared" si="0"/>
        <v>08:29</v>
      </c>
      <c r="C10" s="100" t="s">
        <v>35</v>
      </c>
      <c r="D10" s="105">
        <v>86.2</v>
      </c>
      <c r="E10" s="105">
        <v>74.7</v>
      </c>
      <c r="F10" s="106">
        <v>94.9</v>
      </c>
      <c r="G10" s="105">
        <v>98.7</v>
      </c>
      <c r="H10" s="106">
        <v>93.8</v>
      </c>
      <c r="I10" s="105">
        <v>95.3</v>
      </c>
      <c r="J10" s="105">
        <v>97.7</v>
      </c>
      <c r="K10" s="106"/>
      <c r="L10" s="106"/>
      <c r="M10" s="105"/>
      <c r="N10" s="107"/>
      <c r="O10" s="108"/>
      <c r="Q10" s="15" t="s">
        <v>4</v>
      </c>
      <c r="R10" s="16">
        <f>H37</f>
        <v>118.13939393939391</v>
      </c>
      <c r="S10" s="2">
        <f>H39</f>
        <v>22.7</v>
      </c>
      <c r="T10" s="2">
        <f>H38</f>
        <v>146.80000000000001</v>
      </c>
      <c r="U10" s="1">
        <f t="shared" si="1"/>
        <v>124.10000000000001</v>
      </c>
    </row>
    <row r="11" spans="2:21">
      <c r="B11" s="99" t="str">
        <f t="shared" si="0"/>
        <v>08:30</v>
      </c>
      <c r="C11" s="100" t="s">
        <v>36</v>
      </c>
      <c r="D11" s="105">
        <v>93.5</v>
      </c>
      <c r="E11" s="105">
        <v>81.3</v>
      </c>
      <c r="F11" s="106">
        <v>103</v>
      </c>
      <c r="G11" s="105">
        <v>108.6</v>
      </c>
      <c r="H11" s="106">
        <v>102.4</v>
      </c>
      <c r="I11" s="105">
        <v>103.8</v>
      </c>
      <c r="J11" s="105">
        <v>107.2</v>
      </c>
      <c r="K11" s="106"/>
      <c r="L11" s="106"/>
      <c r="M11" s="105"/>
      <c r="N11" s="107"/>
      <c r="O11" s="108"/>
      <c r="Q11" s="15" t="s">
        <v>3</v>
      </c>
      <c r="R11" s="16">
        <f>I37</f>
        <v>118.70606060606065</v>
      </c>
      <c r="S11" s="2">
        <f>I39</f>
        <v>21.8</v>
      </c>
      <c r="T11" s="2">
        <f>I38</f>
        <v>147.4</v>
      </c>
      <c r="U11" s="1">
        <f t="shared" si="1"/>
        <v>125.60000000000001</v>
      </c>
    </row>
    <row r="12" spans="2:21">
      <c r="B12" s="99" t="str">
        <f t="shared" si="0"/>
        <v>08:31</v>
      </c>
      <c r="C12" s="100" t="s">
        <v>37</v>
      </c>
      <c r="D12" s="105">
        <v>100</v>
      </c>
      <c r="E12" s="105">
        <v>88</v>
      </c>
      <c r="F12" s="106">
        <v>109.1</v>
      </c>
      <c r="G12" s="105">
        <v>115.4</v>
      </c>
      <c r="H12" s="106">
        <v>109.2</v>
      </c>
      <c r="I12" s="105">
        <v>110.2</v>
      </c>
      <c r="J12" s="105">
        <v>114.3</v>
      </c>
      <c r="K12" s="106"/>
      <c r="L12" s="106"/>
      <c r="M12" s="105"/>
      <c r="N12" s="107"/>
      <c r="O12" s="108"/>
      <c r="Q12" s="15" t="s">
        <v>2</v>
      </c>
      <c r="R12" s="16">
        <f>J37</f>
        <v>121.10909090909092</v>
      </c>
      <c r="S12" s="2">
        <f>J39</f>
        <v>22.1</v>
      </c>
      <c r="T12" s="2">
        <f>J38</f>
        <v>149</v>
      </c>
      <c r="U12" s="1">
        <f t="shared" si="1"/>
        <v>126.9</v>
      </c>
    </row>
    <row r="13" spans="2:21">
      <c r="B13" s="99" t="str">
        <f t="shared" si="0"/>
        <v>08:32</v>
      </c>
      <c r="C13" s="100" t="s">
        <v>38</v>
      </c>
      <c r="D13" s="105">
        <v>110.3</v>
      </c>
      <c r="E13" s="105">
        <v>99.6</v>
      </c>
      <c r="F13" s="106">
        <v>119.4</v>
      </c>
      <c r="G13" s="105">
        <v>127.2</v>
      </c>
      <c r="H13" s="106">
        <v>120.8</v>
      </c>
      <c r="I13" s="105">
        <v>121.3</v>
      </c>
      <c r="J13" s="105">
        <v>125.6</v>
      </c>
      <c r="K13" s="106"/>
      <c r="L13" s="106"/>
      <c r="M13" s="105"/>
      <c r="N13" s="107"/>
      <c r="O13" s="108"/>
      <c r="Q13" s="15" t="s">
        <v>1</v>
      </c>
      <c r="R13" s="16" t="e">
        <f>K37</f>
        <v>#DIV/0!</v>
      </c>
      <c r="S13" s="2">
        <f>K39</f>
        <v>0</v>
      </c>
      <c r="T13" s="2">
        <f>K38</f>
        <v>0</v>
      </c>
      <c r="U13" s="1">
        <f t="shared" si="1"/>
        <v>0</v>
      </c>
    </row>
    <row r="14" spans="2:21">
      <c r="B14" s="99" t="str">
        <f t="shared" si="0"/>
        <v>08:33</v>
      </c>
      <c r="C14" s="100" t="s">
        <v>39</v>
      </c>
      <c r="D14" s="105">
        <v>114.6</v>
      </c>
      <c r="E14" s="105">
        <v>104.3</v>
      </c>
      <c r="F14" s="106">
        <v>123.3</v>
      </c>
      <c r="G14" s="105">
        <v>131</v>
      </c>
      <c r="H14" s="106">
        <v>125.5</v>
      </c>
      <c r="I14" s="105">
        <v>125.4</v>
      </c>
      <c r="J14" s="105">
        <v>130.5</v>
      </c>
      <c r="K14" s="106"/>
      <c r="L14" s="106"/>
      <c r="M14" s="105"/>
      <c r="N14" s="107"/>
      <c r="O14" s="108"/>
      <c r="Q14" s="17" t="s">
        <v>0</v>
      </c>
      <c r="R14" s="16" t="e">
        <f>L37</f>
        <v>#DIV/0!</v>
      </c>
      <c r="S14" s="7">
        <f>L39</f>
        <v>0</v>
      </c>
      <c r="T14" s="7">
        <f>L38</f>
        <v>0</v>
      </c>
      <c r="U14" s="8">
        <f t="shared" si="1"/>
        <v>0</v>
      </c>
    </row>
    <row r="15" spans="2:21">
      <c r="B15" s="99" t="str">
        <f t="shared" si="0"/>
        <v>08:34</v>
      </c>
      <c r="C15" s="100" t="s">
        <v>40</v>
      </c>
      <c r="D15" s="105">
        <v>119.1</v>
      </c>
      <c r="E15" s="105">
        <v>108.6</v>
      </c>
      <c r="F15" s="106">
        <v>126.6</v>
      </c>
      <c r="G15" s="105">
        <v>134</v>
      </c>
      <c r="H15" s="106">
        <v>129.19999999999999</v>
      </c>
      <c r="I15" s="105">
        <v>128.9</v>
      </c>
      <c r="J15" s="105">
        <v>134</v>
      </c>
      <c r="K15" s="106"/>
      <c r="L15" s="106"/>
      <c r="M15" s="105"/>
      <c r="N15" s="107"/>
      <c r="O15" s="108"/>
      <c r="Q15" s="15" t="s">
        <v>10</v>
      </c>
      <c r="R15" s="16" t="e">
        <f>M37</f>
        <v>#DIV/0!</v>
      </c>
      <c r="S15" s="2">
        <f>M39</f>
        <v>0</v>
      </c>
      <c r="T15" s="2">
        <f>M38</f>
        <v>0</v>
      </c>
      <c r="U15" s="1">
        <f t="shared" si="1"/>
        <v>0</v>
      </c>
    </row>
    <row r="16" spans="2:21">
      <c r="B16" s="99" t="str">
        <f t="shared" si="0"/>
        <v>08:35</v>
      </c>
      <c r="C16" s="100" t="s">
        <v>41</v>
      </c>
      <c r="D16" s="105">
        <v>122.1</v>
      </c>
      <c r="E16" s="105">
        <v>112.6</v>
      </c>
      <c r="F16" s="106">
        <v>129.9</v>
      </c>
      <c r="G16" s="105">
        <v>136.69999999999999</v>
      </c>
      <c r="H16" s="106">
        <v>132.5</v>
      </c>
      <c r="I16" s="105">
        <v>132</v>
      </c>
      <c r="J16" s="105">
        <v>137.1</v>
      </c>
      <c r="K16" s="106"/>
      <c r="L16" s="106"/>
      <c r="M16" s="105"/>
      <c r="N16" s="107"/>
      <c r="O16" s="108"/>
      <c r="Q16" s="21" t="s">
        <v>11</v>
      </c>
      <c r="R16" s="16" t="e">
        <f>N37</f>
        <v>#DIV/0!</v>
      </c>
      <c r="S16" s="4">
        <f>N39</f>
        <v>0</v>
      </c>
      <c r="T16" s="4">
        <f>N38</f>
        <v>0</v>
      </c>
      <c r="U16" s="3">
        <f t="shared" si="1"/>
        <v>0</v>
      </c>
    </row>
    <row r="17" spans="2:21" ht="15.75" thickBot="1">
      <c r="B17" s="99" t="str">
        <f t="shared" si="0"/>
        <v>08:36</v>
      </c>
      <c r="C17" s="100" t="s">
        <v>42</v>
      </c>
      <c r="D17" s="105">
        <v>128.1</v>
      </c>
      <c r="E17" s="105">
        <v>119.4</v>
      </c>
      <c r="F17" s="106">
        <v>134.19999999999999</v>
      </c>
      <c r="G17" s="105">
        <v>141.19999999999999</v>
      </c>
      <c r="H17" s="106">
        <v>137.30000000000001</v>
      </c>
      <c r="I17" s="105">
        <v>136.9</v>
      </c>
      <c r="J17" s="105">
        <v>142.6</v>
      </c>
      <c r="K17" s="106"/>
      <c r="L17" s="106"/>
      <c r="M17" s="105"/>
      <c r="N17" s="107"/>
      <c r="O17" s="108"/>
      <c r="Q17" s="19" t="s">
        <v>12</v>
      </c>
      <c r="R17" s="16" t="e">
        <f>O37</f>
        <v>#DIV/0!</v>
      </c>
      <c r="S17" s="9">
        <f>O39</f>
        <v>0</v>
      </c>
      <c r="T17" s="9">
        <f>O38</f>
        <v>0</v>
      </c>
      <c r="U17" s="10">
        <f t="shared" si="1"/>
        <v>0</v>
      </c>
    </row>
    <row r="18" spans="2:21" ht="16.5" thickTop="1" thickBot="1">
      <c r="B18" s="99" t="str">
        <f t="shared" si="0"/>
        <v>08:37</v>
      </c>
      <c r="C18" s="100" t="s">
        <v>43</v>
      </c>
      <c r="D18" s="105">
        <v>130.1</v>
      </c>
      <c r="E18" s="105">
        <v>122.2</v>
      </c>
      <c r="F18" s="106">
        <v>136</v>
      </c>
      <c r="G18" s="105">
        <v>142.30000000000001</v>
      </c>
      <c r="H18" s="106">
        <v>139</v>
      </c>
      <c r="I18" s="105">
        <v>138.69999999999999</v>
      </c>
      <c r="J18" s="105">
        <v>144</v>
      </c>
      <c r="K18" s="106"/>
      <c r="L18" s="106"/>
      <c r="M18" s="105"/>
      <c r="N18" s="107"/>
      <c r="O18" s="108"/>
    </row>
    <row r="19" spans="2:21" ht="15.75" thickTop="1">
      <c r="B19" s="99" t="str">
        <f t="shared" si="0"/>
        <v>08:38</v>
      </c>
      <c r="C19" s="100" t="s">
        <v>44</v>
      </c>
      <c r="D19" s="105">
        <v>131.6</v>
      </c>
      <c r="E19" s="105">
        <v>124.6</v>
      </c>
      <c r="F19" s="106">
        <v>137.30000000000001</v>
      </c>
      <c r="G19" s="105">
        <v>143.19999999999999</v>
      </c>
      <c r="H19" s="106">
        <v>141.1</v>
      </c>
      <c r="I19" s="105">
        <v>141.19999999999999</v>
      </c>
      <c r="J19" s="105">
        <v>145.5</v>
      </c>
      <c r="K19" s="106"/>
      <c r="L19" s="106"/>
      <c r="M19" s="105"/>
      <c r="N19" s="107"/>
      <c r="O19" s="108"/>
      <c r="Q19" s="128" t="s">
        <v>19</v>
      </c>
      <c r="R19" s="129"/>
      <c r="S19" s="96">
        <v>30</v>
      </c>
      <c r="T19" s="130" t="s">
        <v>20</v>
      </c>
    </row>
    <row r="20" spans="2:21">
      <c r="B20" s="99" t="str">
        <f t="shared" si="0"/>
        <v>08:39</v>
      </c>
      <c r="C20" s="100" t="s">
        <v>45</v>
      </c>
      <c r="D20" s="105">
        <v>133.30000000000001</v>
      </c>
      <c r="E20" s="105">
        <v>126.8</v>
      </c>
      <c r="F20" s="106">
        <v>138.69999999999999</v>
      </c>
      <c r="G20" s="105">
        <v>143.9</v>
      </c>
      <c r="H20" s="106">
        <v>142.19999999999999</v>
      </c>
      <c r="I20" s="105">
        <v>142.4</v>
      </c>
      <c r="J20" s="105">
        <v>146.69999999999999</v>
      </c>
      <c r="K20" s="106"/>
      <c r="L20" s="106"/>
      <c r="M20" s="105"/>
      <c r="N20" s="107"/>
      <c r="O20" s="108"/>
      <c r="Q20" s="133" t="s">
        <v>21</v>
      </c>
      <c r="R20" s="134"/>
      <c r="S20" s="97"/>
      <c r="T20" s="131"/>
    </row>
    <row r="21" spans="2:21">
      <c r="B21" s="99" t="str">
        <f t="shared" si="0"/>
        <v>08:40</v>
      </c>
      <c r="C21" s="100" t="s">
        <v>46</v>
      </c>
      <c r="D21" s="105">
        <v>136</v>
      </c>
      <c r="E21" s="105">
        <v>130.69999999999999</v>
      </c>
      <c r="F21" s="106">
        <v>141.1</v>
      </c>
      <c r="G21" s="105">
        <v>144.6</v>
      </c>
      <c r="H21" s="106">
        <v>144</v>
      </c>
      <c r="I21" s="105">
        <v>144.1</v>
      </c>
      <c r="J21" s="105">
        <v>147.6</v>
      </c>
      <c r="K21" s="106"/>
      <c r="L21" s="106"/>
      <c r="M21" s="105"/>
      <c r="N21" s="107"/>
      <c r="O21" s="108"/>
      <c r="Q21" s="133" t="s">
        <v>22</v>
      </c>
      <c r="R21" s="134"/>
      <c r="S21" s="23">
        <f>AVERAGE(D3:O35)</f>
        <v>116.17186147186155</v>
      </c>
      <c r="T21" s="131"/>
    </row>
    <row r="22" spans="2:21">
      <c r="B22" s="99" t="str">
        <f t="shared" si="0"/>
        <v>08:41</v>
      </c>
      <c r="C22" s="100" t="s">
        <v>47</v>
      </c>
      <c r="D22" s="109">
        <v>136.69999999999999</v>
      </c>
      <c r="E22" s="109">
        <v>132.30000000000001</v>
      </c>
      <c r="F22" s="110">
        <v>141.9</v>
      </c>
      <c r="G22" s="109">
        <v>145</v>
      </c>
      <c r="H22" s="110">
        <v>144.6</v>
      </c>
      <c r="I22" s="109">
        <v>144.80000000000001</v>
      </c>
      <c r="J22" s="109">
        <v>148.19999999999999</v>
      </c>
      <c r="K22" s="110"/>
      <c r="L22" s="110"/>
      <c r="M22" s="109"/>
      <c r="N22" s="111"/>
      <c r="O22" s="112"/>
      <c r="Q22" s="133" t="s">
        <v>23</v>
      </c>
      <c r="R22" s="134"/>
      <c r="S22" s="23">
        <f>MAX(D3:O35)-MIN(D3:O35)</f>
        <v>127.6</v>
      </c>
      <c r="T22" s="131"/>
    </row>
    <row r="23" spans="2:21">
      <c r="B23" s="99" t="str">
        <f t="shared" si="0"/>
        <v>08:42</v>
      </c>
      <c r="C23" s="100" t="s">
        <v>48</v>
      </c>
      <c r="D23" s="109">
        <v>137.6</v>
      </c>
      <c r="E23" s="109">
        <v>133.6</v>
      </c>
      <c r="F23" s="110">
        <v>142.6</v>
      </c>
      <c r="G23" s="109">
        <v>145.1</v>
      </c>
      <c r="H23" s="110">
        <v>145.1</v>
      </c>
      <c r="I23" s="109">
        <v>145.4</v>
      </c>
      <c r="J23" s="109">
        <v>148.6</v>
      </c>
      <c r="K23" s="110"/>
      <c r="L23" s="110"/>
      <c r="M23" s="109"/>
      <c r="N23" s="111"/>
      <c r="O23" s="112"/>
      <c r="Q23" s="133" t="s">
        <v>24</v>
      </c>
      <c r="R23" s="134"/>
      <c r="S23" s="23">
        <f>MAX(U6:U17)</f>
        <v>126.9</v>
      </c>
      <c r="T23" s="131"/>
    </row>
    <row r="24" spans="2:21" ht="15.75" thickBot="1">
      <c r="B24" s="99" t="str">
        <f t="shared" si="0"/>
        <v>08:43</v>
      </c>
      <c r="C24" s="100" t="s">
        <v>49</v>
      </c>
      <c r="D24" s="109">
        <v>138.30000000000001</v>
      </c>
      <c r="E24" s="109">
        <v>134.9</v>
      </c>
      <c r="F24" s="110">
        <v>143.1</v>
      </c>
      <c r="G24" s="109">
        <v>145.19999999999999</v>
      </c>
      <c r="H24" s="110">
        <v>145.5</v>
      </c>
      <c r="I24" s="109">
        <v>145.9</v>
      </c>
      <c r="J24" s="109">
        <v>148.6</v>
      </c>
      <c r="K24" s="110"/>
      <c r="L24" s="110"/>
      <c r="M24" s="109"/>
      <c r="N24" s="111"/>
      <c r="O24" s="112"/>
      <c r="Q24" s="135" t="s">
        <v>25</v>
      </c>
      <c r="R24" s="136"/>
      <c r="S24" s="24">
        <f>S19-S21</f>
        <v>-86.171861471861547</v>
      </c>
      <c r="T24" s="132"/>
    </row>
    <row r="25" spans="2:21" ht="15.75" thickTop="1">
      <c r="B25" s="99" t="str">
        <f t="shared" si="0"/>
        <v>08:44</v>
      </c>
      <c r="C25" s="100" t="s">
        <v>50</v>
      </c>
      <c r="D25" s="109">
        <v>139.4</v>
      </c>
      <c r="E25" s="109">
        <v>137</v>
      </c>
      <c r="F25" s="110">
        <v>143.9</v>
      </c>
      <c r="G25" s="109">
        <v>145.30000000000001</v>
      </c>
      <c r="H25" s="110">
        <v>146.1</v>
      </c>
      <c r="I25" s="109">
        <v>146.5</v>
      </c>
      <c r="J25" s="109">
        <v>148.80000000000001</v>
      </c>
      <c r="K25" s="110"/>
      <c r="L25" s="110"/>
      <c r="M25" s="109"/>
      <c r="N25" s="111"/>
      <c r="O25" s="112"/>
    </row>
    <row r="26" spans="2:21">
      <c r="B26" s="99" t="str">
        <f t="shared" si="0"/>
        <v>08:45</v>
      </c>
      <c r="C26" s="113" t="s">
        <v>51</v>
      </c>
      <c r="D26" s="109">
        <v>139.69999999999999</v>
      </c>
      <c r="E26" s="109">
        <v>137.80000000000001</v>
      </c>
      <c r="F26" s="110">
        <v>144.19999999999999</v>
      </c>
      <c r="G26" s="109">
        <v>145.4</v>
      </c>
      <c r="H26" s="110">
        <v>146.19999999999999</v>
      </c>
      <c r="I26" s="109">
        <v>146.69999999999999</v>
      </c>
      <c r="J26" s="109">
        <v>149</v>
      </c>
      <c r="K26" s="110"/>
      <c r="L26" s="110"/>
      <c r="M26" s="109"/>
      <c r="N26" s="111"/>
      <c r="O26" s="112"/>
    </row>
    <row r="27" spans="2:21">
      <c r="B27" s="99" t="str">
        <f t="shared" si="0"/>
        <v>08:46</v>
      </c>
      <c r="C27" s="113" t="s">
        <v>52</v>
      </c>
      <c r="D27" s="109">
        <v>141</v>
      </c>
      <c r="E27" s="109">
        <v>138.6</v>
      </c>
      <c r="F27" s="110">
        <v>144.5</v>
      </c>
      <c r="G27" s="109">
        <v>145.5</v>
      </c>
      <c r="H27" s="110">
        <v>146.4</v>
      </c>
      <c r="I27" s="109">
        <v>146.80000000000001</v>
      </c>
      <c r="J27" s="109">
        <v>148.9</v>
      </c>
      <c r="K27" s="110"/>
      <c r="L27" s="110"/>
      <c r="M27" s="109"/>
      <c r="N27" s="111"/>
      <c r="O27" s="112"/>
    </row>
    <row r="28" spans="2:21">
      <c r="B28" s="99" t="str">
        <f t="shared" si="0"/>
        <v>08:47</v>
      </c>
      <c r="C28" s="113" t="s">
        <v>53</v>
      </c>
      <c r="D28" s="109">
        <v>141.30000000000001</v>
      </c>
      <c r="E28" s="109">
        <v>139.4</v>
      </c>
      <c r="F28" s="110">
        <v>144.69999999999999</v>
      </c>
      <c r="G28" s="109">
        <v>145.5</v>
      </c>
      <c r="H28" s="110">
        <v>146.5</v>
      </c>
      <c r="I28" s="109">
        <v>147</v>
      </c>
      <c r="J28" s="109">
        <v>148.9</v>
      </c>
      <c r="K28" s="110"/>
      <c r="L28" s="110"/>
      <c r="M28" s="109"/>
      <c r="N28" s="111"/>
      <c r="O28" s="112"/>
    </row>
    <row r="29" spans="2:21">
      <c r="B29" s="99" t="str">
        <f t="shared" si="0"/>
        <v>08:48</v>
      </c>
      <c r="C29" s="113" t="s">
        <v>54</v>
      </c>
      <c r="D29" s="109">
        <v>141.80000000000001</v>
      </c>
      <c r="E29" s="109">
        <v>141</v>
      </c>
      <c r="F29" s="110">
        <v>145</v>
      </c>
      <c r="G29" s="109">
        <v>145.5</v>
      </c>
      <c r="H29" s="110">
        <v>146.6</v>
      </c>
      <c r="I29" s="109">
        <v>147.19999999999999</v>
      </c>
      <c r="J29" s="109">
        <v>148.6</v>
      </c>
      <c r="K29" s="110"/>
      <c r="L29" s="110"/>
      <c r="M29" s="109"/>
      <c r="N29" s="111"/>
      <c r="O29" s="112"/>
    </row>
    <row r="30" spans="2:21">
      <c r="B30" s="99" t="str">
        <f t="shared" si="0"/>
        <v>08:49</v>
      </c>
      <c r="C30" s="113" t="s">
        <v>55</v>
      </c>
      <c r="D30" s="109">
        <v>141.9</v>
      </c>
      <c r="E30" s="109">
        <v>141.5</v>
      </c>
      <c r="F30" s="110">
        <v>145.1</v>
      </c>
      <c r="G30" s="109">
        <v>145.4</v>
      </c>
      <c r="H30" s="110">
        <v>146.69999999999999</v>
      </c>
      <c r="I30" s="109">
        <v>147.30000000000001</v>
      </c>
      <c r="J30" s="109">
        <v>148.30000000000001</v>
      </c>
      <c r="K30" s="110"/>
      <c r="L30" s="110"/>
      <c r="M30" s="109"/>
      <c r="N30" s="111"/>
      <c r="O30" s="112"/>
    </row>
    <row r="31" spans="2:21">
      <c r="B31" s="99" t="str">
        <f t="shared" si="0"/>
        <v>08:50</v>
      </c>
      <c r="C31" s="113" t="s">
        <v>56</v>
      </c>
      <c r="D31" s="109">
        <v>142.19999999999999</v>
      </c>
      <c r="E31" s="109">
        <v>141.80000000000001</v>
      </c>
      <c r="F31" s="110">
        <v>145.30000000000001</v>
      </c>
      <c r="G31" s="109">
        <v>145.6</v>
      </c>
      <c r="H31" s="110">
        <v>146.69999999999999</v>
      </c>
      <c r="I31" s="109">
        <v>147.30000000000001</v>
      </c>
      <c r="J31" s="109">
        <v>147.9</v>
      </c>
      <c r="K31" s="110"/>
      <c r="L31" s="110"/>
      <c r="M31" s="109"/>
      <c r="N31" s="111"/>
      <c r="O31" s="112"/>
    </row>
    <row r="32" spans="2:21">
      <c r="B32" s="99" t="str">
        <f t="shared" si="0"/>
        <v>08:51</v>
      </c>
      <c r="C32" s="114" t="s">
        <v>57</v>
      </c>
      <c r="D32" s="115">
        <v>142.30000000000001</v>
      </c>
      <c r="E32" s="115">
        <v>142.19999999999999</v>
      </c>
      <c r="F32" s="116">
        <v>145.30000000000001</v>
      </c>
      <c r="G32" s="115">
        <v>145.4</v>
      </c>
      <c r="H32" s="116">
        <v>146.69999999999999</v>
      </c>
      <c r="I32" s="115">
        <v>147.30000000000001</v>
      </c>
      <c r="J32" s="115">
        <v>148.19999999999999</v>
      </c>
      <c r="K32" s="116"/>
      <c r="L32" s="116"/>
      <c r="M32" s="115"/>
      <c r="N32" s="117"/>
      <c r="O32" s="118"/>
    </row>
    <row r="33" spans="2:15">
      <c r="B33" s="99" t="str">
        <f t="shared" si="0"/>
        <v>08:52</v>
      </c>
      <c r="C33" s="114" t="s">
        <v>58</v>
      </c>
      <c r="D33" s="115">
        <v>142.69999999999999</v>
      </c>
      <c r="E33" s="115">
        <v>142.9</v>
      </c>
      <c r="F33" s="116">
        <v>145.6</v>
      </c>
      <c r="G33" s="115">
        <v>145.6</v>
      </c>
      <c r="H33" s="116">
        <v>146.80000000000001</v>
      </c>
      <c r="I33" s="115">
        <v>147.4</v>
      </c>
      <c r="J33" s="115">
        <v>148.4</v>
      </c>
      <c r="K33" s="116"/>
      <c r="L33" s="116"/>
      <c r="M33" s="115"/>
      <c r="N33" s="117"/>
      <c r="O33" s="118"/>
    </row>
    <row r="34" spans="2:15">
      <c r="B34" s="99" t="str">
        <f t="shared" si="0"/>
        <v>08:53</v>
      </c>
      <c r="C34" s="113" t="s">
        <v>59</v>
      </c>
      <c r="D34" s="109">
        <v>142.9</v>
      </c>
      <c r="E34" s="109">
        <v>143</v>
      </c>
      <c r="F34" s="110">
        <v>145.6</v>
      </c>
      <c r="G34" s="109">
        <v>145.6</v>
      </c>
      <c r="H34" s="110">
        <v>146.69999999999999</v>
      </c>
      <c r="I34" s="109">
        <v>147.30000000000001</v>
      </c>
      <c r="J34" s="109">
        <v>147.4</v>
      </c>
      <c r="K34" s="110"/>
      <c r="L34" s="110"/>
      <c r="M34" s="109"/>
      <c r="N34" s="111"/>
      <c r="O34" s="112"/>
    </row>
    <row r="35" spans="2:15" ht="15.75" thickBot="1">
      <c r="B35" s="119" t="str">
        <f t="shared" si="0"/>
        <v>08:54</v>
      </c>
      <c r="C35" s="120" t="s">
        <v>60</v>
      </c>
      <c r="D35" s="121">
        <v>143</v>
      </c>
      <c r="E35" s="121">
        <v>143.30000000000001</v>
      </c>
      <c r="F35" s="122">
        <v>145.69999999999999</v>
      </c>
      <c r="G35" s="121">
        <v>145.69999999999999</v>
      </c>
      <c r="H35" s="122">
        <v>146.69999999999999</v>
      </c>
      <c r="I35" s="121">
        <v>147.4</v>
      </c>
      <c r="J35" s="121">
        <v>147.30000000000001</v>
      </c>
      <c r="K35" s="122"/>
      <c r="L35" s="122"/>
      <c r="M35" s="121"/>
      <c r="N35" s="123"/>
      <c r="O35" s="124"/>
    </row>
    <row r="36" spans="2:15" ht="16.5" thickTop="1" thickBot="1"/>
    <row r="37" spans="2:15" ht="15.75" thickTop="1">
      <c r="B37" s="25" t="s">
        <v>15</v>
      </c>
      <c r="C37" s="32"/>
      <c r="D37" s="26">
        <f>AVERAGE(D3:D35)</f>
        <v>111.76060606060605</v>
      </c>
      <c r="E37" s="26">
        <f t="shared" ref="E37:O37" si="2">AVERAGE(E3:E35)</f>
        <v>106.75454545454545</v>
      </c>
      <c r="F37" s="26">
        <f t="shared" si="2"/>
        <v>116.99090909090908</v>
      </c>
      <c r="G37" s="26">
        <f t="shared" si="2"/>
        <v>119.74242424242424</v>
      </c>
      <c r="H37" s="26">
        <f t="shared" si="2"/>
        <v>118.13939393939391</v>
      </c>
      <c r="I37" s="26">
        <f t="shared" si="2"/>
        <v>118.70606060606065</v>
      </c>
      <c r="J37" s="26">
        <f t="shared" si="2"/>
        <v>121.10909090909092</v>
      </c>
      <c r="K37" s="26" t="e">
        <f t="shared" si="2"/>
        <v>#DIV/0!</v>
      </c>
      <c r="L37" s="26" t="e">
        <f t="shared" si="2"/>
        <v>#DIV/0!</v>
      </c>
      <c r="M37" s="26" t="e">
        <f t="shared" si="2"/>
        <v>#DIV/0!</v>
      </c>
      <c r="N37" s="26" t="e">
        <f t="shared" si="2"/>
        <v>#DIV/0!</v>
      </c>
      <c r="O37" s="26" t="e">
        <f t="shared" si="2"/>
        <v>#DIV/0!</v>
      </c>
    </row>
    <row r="38" spans="2:15">
      <c r="B38" s="27" t="s">
        <v>26</v>
      </c>
      <c r="C38" s="33"/>
      <c r="D38" s="28">
        <f>MAX(D3:D35)</f>
        <v>143</v>
      </c>
      <c r="E38" s="28">
        <f t="shared" ref="E38:O38" si="3">MAX(E3:E35)</f>
        <v>143.30000000000001</v>
      </c>
      <c r="F38" s="28">
        <f t="shared" si="3"/>
        <v>145.69999999999999</v>
      </c>
      <c r="G38" s="28">
        <f t="shared" si="3"/>
        <v>145.69999999999999</v>
      </c>
      <c r="H38" s="28">
        <f t="shared" si="3"/>
        <v>146.80000000000001</v>
      </c>
      <c r="I38" s="28">
        <f t="shared" si="3"/>
        <v>147.4</v>
      </c>
      <c r="J38" s="28">
        <f t="shared" si="3"/>
        <v>149</v>
      </c>
      <c r="K38" s="28">
        <f t="shared" si="3"/>
        <v>0</v>
      </c>
      <c r="L38" s="28">
        <f t="shared" si="3"/>
        <v>0</v>
      </c>
      <c r="M38" s="28">
        <f t="shared" si="3"/>
        <v>0</v>
      </c>
      <c r="N38" s="28">
        <f t="shared" si="3"/>
        <v>0</v>
      </c>
      <c r="O38" s="28">
        <f t="shared" si="3"/>
        <v>0</v>
      </c>
    </row>
    <row r="39" spans="2:15" ht="15.75" thickBot="1">
      <c r="B39" s="29" t="s">
        <v>27</v>
      </c>
      <c r="C39" s="34"/>
      <c r="D39" s="30">
        <f>MIN(D3:D35)</f>
        <v>21.4</v>
      </c>
      <c r="E39" s="30">
        <f t="shared" ref="E39:O39" si="4">MIN(E3:E35)</f>
        <v>22.4</v>
      </c>
      <c r="F39" s="30">
        <f t="shared" si="4"/>
        <v>22.7</v>
      </c>
      <c r="G39" s="30">
        <f t="shared" si="4"/>
        <v>22.2</v>
      </c>
      <c r="H39" s="30">
        <f t="shared" si="4"/>
        <v>22.7</v>
      </c>
      <c r="I39" s="30">
        <f t="shared" si="4"/>
        <v>21.8</v>
      </c>
      <c r="J39" s="30">
        <f t="shared" si="4"/>
        <v>22.1</v>
      </c>
      <c r="K39" s="30">
        <f t="shared" si="4"/>
        <v>0</v>
      </c>
      <c r="L39" s="30">
        <f t="shared" si="4"/>
        <v>0</v>
      </c>
      <c r="M39" s="30">
        <f t="shared" si="4"/>
        <v>0</v>
      </c>
      <c r="N39" s="30">
        <f t="shared" si="4"/>
        <v>0</v>
      </c>
      <c r="O39" s="30">
        <f t="shared" si="4"/>
        <v>0</v>
      </c>
    </row>
    <row r="40" spans="2:15" ht="15.75" thickTop="1"/>
    <row r="41" spans="2:15" ht="15.75" thickBot="1"/>
    <row r="42" spans="2:15" ht="20.25" thickTop="1" thickBot="1">
      <c r="I42" s="90" t="s">
        <v>126</v>
      </c>
      <c r="J42" s="91">
        <f>S19</f>
        <v>30</v>
      </c>
    </row>
    <row r="43" spans="2:15" ht="15.75" thickTop="1"/>
  </sheetData>
  <sheetProtection algorithmName="SHA-512" hashValue="jvmLw4UvLmNhGCiQJBKOTueY7JVIWh4v6RhI1xEgyKRq9IpC34szMBrEfBZSjHD3NQJc2T95PYuL/R0g8uqQgQ==" saltValue="3PrNQh0cGarCfwE2JHXbSA==" spinCount="100000" sheet="1" objects="1" scenarios="1"/>
  <mergeCells count="8">
    <mergeCell ref="Q4:U4"/>
    <mergeCell ref="Q19:R19"/>
    <mergeCell ref="T19:T24"/>
    <mergeCell ref="Q20:R20"/>
    <mergeCell ref="Q21:R21"/>
    <mergeCell ref="Q22:R22"/>
    <mergeCell ref="Q23:R23"/>
    <mergeCell ref="Q24:R24"/>
  </mergeCells>
  <pageMargins left="0.7" right="0.7" top="0.75" bottom="0.75" header="0.3" footer="0.3"/>
  <pageSetup paperSize="9" orientation="portrait" r:id="rId1"/>
  <headerFooter>
    <oddHeader>&amp;L&amp;"Calibri"&amp;10&amp;K000000Non classifié&amp;1#</oddHeader>
  </headerFooter>
  <ignoredErrors>
    <ignoredError sqref="R7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B1:U43"/>
  <sheetViews>
    <sheetView showGridLines="0" workbookViewId="0">
      <selection activeCell="P29" sqref="P29"/>
    </sheetView>
  </sheetViews>
  <sheetFormatPr baseColWidth="10" defaultRowHeight="15"/>
  <cols>
    <col min="3" max="3" width="11.5703125" customWidth="1"/>
  </cols>
  <sheetData>
    <row r="1" spans="2:21" ht="15.75" thickBot="1"/>
    <row r="2" spans="2:21" ht="16.5" thickTop="1" thickBot="1">
      <c r="B2" s="6" t="s">
        <v>9</v>
      </c>
      <c r="C2" s="31"/>
      <c r="D2" s="5" t="s">
        <v>8</v>
      </c>
      <c r="E2" s="5" t="s">
        <v>7</v>
      </c>
      <c r="F2" s="5" t="s">
        <v>6</v>
      </c>
      <c r="G2" s="5" t="s">
        <v>5</v>
      </c>
      <c r="H2" s="5" t="s">
        <v>4</v>
      </c>
      <c r="I2" s="5" t="s">
        <v>3</v>
      </c>
      <c r="J2" s="5" t="s">
        <v>2</v>
      </c>
      <c r="K2" s="5" t="s">
        <v>1</v>
      </c>
      <c r="L2" s="5" t="s">
        <v>0</v>
      </c>
      <c r="M2" s="5" t="s">
        <v>10</v>
      </c>
      <c r="N2" s="5" t="s">
        <v>11</v>
      </c>
      <c r="O2" s="5" t="s">
        <v>12</v>
      </c>
    </row>
    <row r="3" spans="2:21" ht="16.5" thickTop="1" thickBot="1">
      <c r="B3" s="99" t="str">
        <f>REPLACE(C3,6,20,"")</f>
        <v>08:22</v>
      </c>
      <c r="C3" s="100" t="s">
        <v>28</v>
      </c>
      <c r="D3" s="101">
        <v>21.4</v>
      </c>
      <c r="E3" s="101">
        <v>22.5</v>
      </c>
      <c r="F3" s="102">
        <v>22.7</v>
      </c>
      <c r="G3" s="101">
        <v>22.2</v>
      </c>
      <c r="H3" s="102">
        <v>22.8</v>
      </c>
      <c r="I3" s="101">
        <v>21.8</v>
      </c>
      <c r="J3" s="101">
        <v>22.1</v>
      </c>
      <c r="K3" s="102">
        <v>22.9</v>
      </c>
      <c r="L3" s="102">
        <v>22.7</v>
      </c>
      <c r="M3" s="101"/>
      <c r="N3" s="103"/>
      <c r="O3" s="104"/>
    </row>
    <row r="4" spans="2:21" ht="19.5" thickTop="1" thickBot="1">
      <c r="B4" s="99" t="str">
        <f t="shared" ref="B4:B35" si="0">REPLACE(C4,6,20,"")</f>
        <v>08:23</v>
      </c>
      <c r="C4" s="100" t="s">
        <v>29</v>
      </c>
      <c r="D4" s="105">
        <v>21.4</v>
      </c>
      <c r="E4" s="105">
        <v>22.4</v>
      </c>
      <c r="F4" s="106">
        <v>22.7</v>
      </c>
      <c r="G4" s="105">
        <v>22.2</v>
      </c>
      <c r="H4" s="106">
        <v>22.7</v>
      </c>
      <c r="I4" s="105">
        <v>21.8</v>
      </c>
      <c r="J4" s="105">
        <v>22.1</v>
      </c>
      <c r="K4" s="106">
        <v>22.8</v>
      </c>
      <c r="L4" s="106">
        <v>22.7</v>
      </c>
      <c r="M4" s="105"/>
      <c r="N4" s="107"/>
      <c r="O4" s="108"/>
      <c r="Q4" s="125" t="s">
        <v>13</v>
      </c>
      <c r="R4" s="126"/>
      <c r="S4" s="126"/>
      <c r="T4" s="126"/>
      <c r="U4" s="127"/>
    </row>
    <row r="5" spans="2:21" ht="15.75" thickTop="1">
      <c r="B5" s="99" t="str">
        <f t="shared" si="0"/>
        <v>08:24</v>
      </c>
      <c r="C5" s="100" t="s">
        <v>30</v>
      </c>
      <c r="D5" s="105">
        <v>32.1</v>
      </c>
      <c r="E5" s="105">
        <v>29.9</v>
      </c>
      <c r="F5" s="106">
        <v>36.6</v>
      </c>
      <c r="G5" s="105">
        <v>35.9</v>
      </c>
      <c r="H5" s="106">
        <v>33.799999999999997</v>
      </c>
      <c r="I5" s="105">
        <v>35.700000000000003</v>
      </c>
      <c r="J5" s="105">
        <v>35.799999999999997</v>
      </c>
      <c r="K5" s="106">
        <v>46.2</v>
      </c>
      <c r="L5" s="106">
        <v>41.3</v>
      </c>
      <c r="M5" s="105"/>
      <c r="N5" s="107"/>
      <c r="O5" s="108"/>
      <c r="Q5" s="11" t="s">
        <v>14</v>
      </c>
      <c r="R5" s="12" t="s">
        <v>15</v>
      </c>
      <c r="S5" s="13" t="s">
        <v>16</v>
      </c>
      <c r="T5" s="13" t="s">
        <v>17</v>
      </c>
      <c r="U5" s="14" t="s">
        <v>18</v>
      </c>
    </row>
    <row r="6" spans="2:21">
      <c r="B6" s="99" t="str">
        <f t="shared" si="0"/>
        <v>08:25</v>
      </c>
      <c r="C6" s="100" t="s">
        <v>31</v>
      </c>
      <c r="D6" s="105">
        <v>44.5</v>
      </c>
      <c r="E6" s="105">
        <v>38.9</v>
      </c>
      <c r="F6" s="106">
        <v>49.3</v>
      </c>
      <c r="G6" s="105">
        <v>49.4</v>
      </c>
      <c r="H6" s="106">
        <v>46.8</v>
      </c>
      <c r="I6" s="105">
        <v>49.1</v>
      </c>
      <c r="J6" s="105">
        <v>49</v>
      </c>
      <c r="K6" s="106">
        <v>64.599999999999994</v>
      </c>
      <c r="L6" s="106">
        <v>57.3</v>
      </c>
      <c r="M6" s="105"/>
      <c r="N6" s="107"/>
      <c r="O6" s="108"/>
      <c r="Q6" s="15" t="s">
        <v>8</v>
      </c>
      <c r="R6" s="16">
        <f>D37</f>
        <v>111.76060606060605</v>
      </c>
      <c r="S6" s="2">
        <f>MIN(D3:D35)</f>
        <v>21.4</v>
      </c>
      <c r="T6" s="2">
        <f>MAX(D3:D35)</f>
        <v>143</v>
      </c>
      <c r="U6" s="1">
        <f>T6-S6</f>
        <v>121.6</v>
      </c>
    </row>
    <row r="7" spans="2:21">
      <c r="B7" s="99" t="str">
        <f t="shared" si="0"/>
        <v>08:26</v>
      </c>
      <c r="C7" s="100" t="s">
        <v>32</v>
      </c>
      <c r="D7" s="105">
        <v>52.8</v>
      </c>
      <c r="E7" s="105">
        <v>46</v>
      </c>
      <c r="F7" s="106">
        <v>59.1</v>
      </c>
      <c r="G7" s="105">
        <v>59.9</v>
      </c>
      <c r="H7" s="106">
        <v>56.9</v>
      </c>
      <c r="I7" s="105">
        <v>59</v>
      </c>
      <c r="J7" s="105">
        <v>59.8</v>
      </c>
      <c r="K7" s="106">
        <v>77.099999999999994</v>
      </c>
      <c r="L7" s="106">
        <v>68.7</v>
      </c>
      <c r="M7" s="105"/>
      <c r="N7" s="107"/>
      <c r="O7" s="108"/>
      <c r="Q7" s="15" t="s">
        <v>7</v>
      </c>
      <c r="R7" s="16">
        <f>E37</f>
        <v>106.75454545454545</v>
      </c>
      <c r="S7" s="2">
        <f>MIN(E3:E35)</f>
        <v>22.4</v>
      </c>
      <c r="T7" s="2">
        <f>MAX(E3:E35)</f>
        <v>143.30000000000001</v>
      </c>
      <c r="U7" s="1">
        <f t="shared" ref="U7:U17" si="1">T7-S7</f>
        <v>120.9</v>
      </c>
    </row>
    <row r="8" spans="2:21">
      <c r="B8" s="99" t="str">
        <f t="shared" si="0"/>
        <v>08:27</v>
      </c>
      <c r="C8" s="100" t="s">
        <v>33</v>
      </c>
      <c r="D8" s="105">
        <v>62.3</v>
      </c>
      <c r="E8" s="105">
        <v>53.6</v>
      </c>
      <c r="F8" s="106">
        <v>68</v>
      </c>
      <c r="G8" s="105">
        <v>68.3</v>
      </c>
      <c r="H8" s="106">
        <v>66.400000000000006</v>
      </c>
      <c r="I8" s="105">
        <v>68.400000000000006</v>
      </c>
      <c r="J8" s="105">
        <v>69.099999999999994</v>
      </c>
      <c r="K8" s="106">
        <v>88.8</v>
      </c>
      <c r="L8" s="106">
        <v>79.8</v>
      </c>
      <c r="M8" s="105"/>
      <c r="N8" s="107"/>
      <c r="O8" s="108"/>
      <c r="Q8" s="15" t="s">
        <v>6</v>
      </c>
      <c r="R8" s="16">
        <f>F37</f>
        <v>116.99090909090908</v>
      </c>
      <c r="S8" s="2">
        <f>MIN(F3:F35)</f>
        <v>22.7</v>
      </c>
      <c r="T8" s="2">
        <f>MAX(F3:F35)</f>
        <v>145.69999999999999</v>
      </c>
      <c r="U8" s="1">
        <f t="shared" si="1"/>
        <v>122.99999999999999</v>
      </c>
    </row>
    <row r="9" spans="2:21">
      <c r="B9" s="99" t="str">
        <f t="shared" si="0"/>
        <v>08:28</v>
      </c>
      <c r="C9" s="100" t="s">
        <v>34</v>
      </c>
      <c r="D9" s="105">
        <v>77.900000000000006</v>
      </c>
      <c r="E9" s="105">
        <v>67.5</v>
      </c>
      <c r="F9" s="106">
        <v>86.3</v>
      </c>
      <c r="G9" s="105">
        <v>91</v>
      </c>
      <c r="H9" s="106">
        <v>84.9</v>
      </c>
      <c r="I9" s="105">
        <v>87</v>
      </c>
      <c r="J9" s="105">
        <v>88.8</v>
      </c>
      <c r="K9" s="106">
        <v>110</v>
      </c>
      <c r="L9" s="106">
        <v>100.4</v>
      </c>
      <c r="M9" s="105"/>
      <c r="N9" s="107"/>
      <c r="O9" s="108"/>
      <c r="Q9" s="15" t="s">
        <v>5</v>
      </c>
      <c r="R9" s="16">
        <f>G37</f>
        <v>119.74242424242424</v>
      </c>
      <c r="S9" s="2">
        <f>MIN(G3:G35)</f>
        <v>22.2</v>
      </c>
      <c r="T9" s="2">
        <f>MAX(G3:G35)</f>
        <v>145.69999999999999</v>
      </c>
      <c r="U9" s="1">
        <f t="shared" si="1"/>
        <v>123.49999999999999</v>
      </c>
    </row>
    <row r="10" spans="2:21">
      <c r="B10" s="99" t="str">
        <f t="shared" si="0"/>
        <v>08:29</v>
      </c>
      <c r="C10" s="100" t="s">
        <v>35</v>
      </c>
      <c r="D10" s="105">
        <v>86.2</v>
      </c>
      <c r="E10" s="105">
        <v>74.7</v>
      </c>
      <c r="F10" s="106">
        <v>94.9</v>
      </c>
      <c r="G10" s="105">
        <v>98.7</v>
      </c>
      <c r="H10" s="106">
        <v>93.8</v>
      </c>
      <c r="I10" s="105">
        <v>95.3</v>
      </c>
      <c r="J10" s="105">
        <v>97.7</v>
      </c>
      <c r="K10" s="106">
        <v>118.9</v>
      </c>
      <c r="L10" s="106">
        <v>109.8</v>
      </c>
      <c r="M10" s="105"/>
      <c r="N10" s="107"/>
      <c r="O10" s="108"/>
      <c r="Q10" s="15" t="s">
        <v>4</v>
      </c>
      <c r="R10" s="16">
        <f>K30</f>
        <v>147.69999999999999</v>
      </c>
      <c r="S10" s="2">
        <f>MIN(H3:H35)</f>
        <v>22.7</v>
      </c>
      <c r="T10" s="2">
        <f>MAX(H3:H35)</f>
        <v>146.80000000000001</v>
      </c>
      <c r="U10" s="1">
        <f t="shared" si="1"/>
        <v>124.10000000000001</v>
      </c>
    </row>
    <row r="11" spans="2:21">
      <c r="B11" s="99" t="str">
        <f t="shared" si="0"/>
        <v>08:30</v>
      </c>
      <c r="C11" s="100" t="s">
        <v>36</v>
      </c>
      <c r="D11" s="105">
        <v>93.5</v>
      </c>
      <c r="E11" s="105">
        <v>81.3</v>
      </c>
      <c r="F11" s="106">
        <v>103</v>
      </c>
      <c r="G11" s="105">
        <v>108.6</v>
      </c>
      <c r="H11" s="106">
        <v>102.4</v>
      </c>
      <c r="I11" s="105">
        <v>103.8</v>
      </c>
      <c r="J11" s="105">
        <v>107.2</v>
      </c>
      <c r="K11" s="106">
        <v>128.6</v>
      </c>
      <c r="L11" s="106">
        <v>119</v>
      </c>
      <c r="M11" s="105"/>
      <c r="N11" s="107"/>
      <c r="O11" s="108"/>
      <c r="Q11" s="15" t="s">
        <v>3</v>
      </c>
      <c r="R11" s="16">
        <f>I37</f>
        <v>118.70606060606065</v>
      </c>
      <c r="S11" s="2">
        <f>MIN(I3:I35)</f>
        <v>21.8</v>
      </c>
      <c r="T11" s="2">
        <f>MAX(I3:I35)</f>
        <v>147.4</v>
      </c>
      <c r="U11" s="1">
        <f t="shared" si="1"/>
        <v>125.60000000000001</v>
      </c>
    </row>
    <row r="12" spans="2:21">
      <c r="B12" s="99" t="str">
        <f t="shared" si="0"/>
        <v>08:31</v>
      </c>
      <c r="C12" s="100" t="s">
        <v>37</v>
      </c>
      <c r="D12" s="105">
        <v>100</v>
      </c>
      <c r="E12" s="105">
        <v>88</v>
      </c>
      <c r="F12" s="106">
        <v>109.1</v>
      </c>
      <c r="G12" s="105">
        <v>115.4</v>
      </c>
      <c r="H12" s="106">
        <v>109.2</v>
      </c>
      <c r="I12" s="105">
        <v>110.2</v>
      </c>
      <c r="J12" s="105">
        <v>114.3</v>
      </c>
      <c r="K12" s="106">
        <v>133.6</v>
      </c>
      <c r="L12" s="106">
        <v>125.1</v>
      </c>
      <c r="M12" s="105"/>
      <c r="N12" s="107"/>
      <c r="O12" s="108"/>
      <c r="Q12" s="15" t="s">
        <v>2</v>
      </c>
      <c r="R12" s="16">
        <f>J37</f>
        <v>121.10909090909092</v>
      </c>
      <c r="S12" s="2">
        <f>MIN(J3:J35)</f>
        <v>22.1</v>
      </c>
      <c r="T12" s="2">
        <f>MAX(J3:J35)</f>
        <v>149</v>
      </c>
      <c r="U12" s="1">
        <f t="shared" si="1"/>
        <v>126.9</v>
      </c>
    </row>
    <row r="13" spans="2:21">
      <c r="B13" s="99" t="str">
        <f t="shared" si="0"/>
        <v>08:32</v>
      </c>
      <c r="C13" s="100" t="s">
        <v>38</v>
      </c>
      <c r="D13" s="105">
        <v>110.3</v>
      </c>
      <c r="E13" s="105">
        <v>99.6</v>
      </c>
      <c r="F13" s="106">
        <v>119.4</v>
      </c>
      <c r="G13" s="105">
        <v>127.2</v>
      </c>
      <c r="H13" s="106">
        <v>120.8</v>
      </c>
      <c r="I13" s="105">
        <v>121.3</v>
      </c>
      <c r="J13" s="105">
        <v>125.6</v>
      </c>
      <c r="K13" s="106">
        <v>141.80000000000001</v>
      </c>
      <c r="L13" s="106">
        <v>134.69999999999999</v>
      </c>
      <c r="M13" s="105"/>
      <c r="N13" s="107"/>
      <c r="O13" s="108"/>
      <c r="Q13" s="15" t="s">
        <v>1</v>
      </c>
      <c r="R13" s="16">
        <f>N30</f>
        <v>0</v>
      </c>
      <c r="S13" s="2">
        <f>MIN(K3:K35)</f>
        <v>22.8</v>
      </c>
      <c r="T13" s="2">
        <f>MAX(K3:K35)</f>
        <v>149.5</v>
      </c>
      <c r="U13" s="1">
        <f t="shared" si="1"/>
        <v>126.7</v>
      </c>
    </row>
    <row r="14" spans="2:21">
      <c r="B14" s="99" t="str">
        <f t="shared" si="0"/>
        <v>08:33</v>
      </c>
      <c r="C14" s="100" t="s">
        <v>39</v>
      </c>
      <c r="D14" s="105">
        <v>114.6</v>
      </c>
      <c r="E14" s="105">
        <v>104.3</v>
      </c>
      <c r="F14" s="106">
        <v>123.3</v>
      </c>
      <c r="G14" s="105">
        <v>131</v>
      </c>
      <c r="H14" s="106">
        <v>125.5</v>
      </c>
      <c r="I14" s="105">
        <v>125.4</v>
      </c>
      <c r="J14" s="105">
        <v>130.5</v>
      </c>
      <c r="K14" s="106">
        <v>144.30000000000001</v>
      </c>
      <c r="L14" s="106">
        <v>137.80000000000001</v>
      </c>
      <c r="M14" s="105"/>
      <c r="N14" s="107"/>
      <c r="O14" s="108"/>
      <c r="Q14" s="17" t="s">
        <v>0</v>
      </c>
      <c r="R14" s="18">
        <f>L37</f>
        <v>124.46666666666665</v>
      </c>
      <c r="S14" s="7">
        <f>MIN(L3:L35)</f>
        <v>22.7</v>
      </c>
      <c r="T14" s="7">
        <f>MAX(L3:L35)</f>
        <v>148.19999999999999</v>
      </c>
      <c r="U14" s="8">
        <f t="shared" si="1"/>
        <v>125.49999999999999</v>
      </c>
    </row>
    <row r="15" spans="2:21">
      <c r="B15" s="99" t="str">
        <f t="shared" si="0"/>
        <v>08:34</v>
      </c>
      <c r="C15" s="100" t="s">
        <v>40</v>
      </c>
      <c r="D15" s="105">
        <v>119.1</v>
      </c>
      <c r="E15" s="105">
        <v>108.6</v>
      </c>
      <c r="F15" s="106">
        <v>126.6</v>
      </c>
      <c r="G15" s="105">
        <v>134</v>
      </c>
      <c r="H15" s="106">
        <v>129.19999999999999</v>
      </c>
      <c r="I15" s="105">
        <v>128.9</v>
      </c>
      <c r="J15" s="105">
        <v>134</v>
      </c>
      <c r="K15" s="106">
        <v>146.19999999999999</v>
      </c>
      <c r="L15" s="106">
        <v>140.6</v>
      </c>
      <c r="M15" s="105"/>
      <c r="N15" s="107"/>
      <c r="O15" s="108"/>
      <c r="Q15" s="15" t="s">
        <v>10</v>
      </c>
      <c r="R15" s="16" t="e">
        <f>M37</f>
        <v>#DIV/0!</v>
      </c>
      <c r="S15" s="2">
        <f>MIN(M3:M35)</f>
        <v>0</v>
      </c>
      <c r="T15" s="2">
        <f>MAX(M3:M35)</f>
        <v>0</v>
      </c>
      <c r="U15" s="1">
        <f t="shared" si="1"/>
        <v>0</v>
      </c>
    </row>
    <row r="16" spans="2:21">
      <c r="B16" s="99" t="str">
        <f t="shared" si="0"/>
        <v>08:35</v>
      </c>
      <c r="C16" s="100" t="s">
        <v>41</v>
      </c>
      <c r="D16" s="105">
        <v>122.1</v>
      </c>
      <c r="E16" s="105">
        <v>112.6</v>
      </c>
      <c r="F16" s="106">
        <v>129.9</v>
      </c>
      <c r="G16" s="105">
        <v>136.69999999999999</v>
      </c>
      <c r="H16" s="106">
        <v>132.5</v>
      </c>
      <c r="I16" s="105">
        <v>132</v>
      </c>
      <c r="J16" s="105">
        <v>137.1</v>
      </c>
      <c r="K16" s="106">
        <v>147.19999999999999</v>
      </c>
      <c r="L16" s="106">
        <v>142.5</v>
      </c>
      <c r="M16" s="105"/>
      <c r="N16" s="107"/>
      <c r="O16" s="108"/>
      <c r="Q16" s="21" t="s">
        <v>11</v>
      </c>
      <c r="R16" s="22" t="e">
        <f>N37</f>
        <v>#DIV/0!</v>
      </c>
      <c r="S16" s="4">
        <f>MIN(N3:N35)</f>
        <v>0</v>
      </c>
      <c r="T16" s="4">
        <f>MAX(N3:N35)</f>
        <v>0</v>
      </c>
      <c r="U16" s="3">
        <f t="shared" si="1"/>
        <v>0</v>
      </c>
    </row>
    <row r="17" spans="2:21" ht="15.75" thickBot="1">
      <c r="B17" s="99" t="str">
        <f t="shared" si="0"/>
        <v>08:36</v>
      </c>
      <c r="C17" s="100" t="s">
        <v>42</v>
      </c>
      <c r="D17" s="105">
        <v>128.1</v>
      </c>
      <c r="E17" s="105">
        <v>119.4</v>
      </c>
      <c r="F17" s="106">
        <v>134.19999999999999</v>
      </c>
      <c r="G17" s="105">
        <v>141.19999999999999</v>
      </c>
      <c r="H17" s="106">
        <v>137.30000000000001</v>
      </c>
      <c r="I17" s="105">
        <v>136.9</v>
      </c>
      <c r="J17" s="105">
        <v>142.6</v>
      </c>
      <c r="K17" s="106">
        <v>149.30000000000001</v>
      </c>
      <c r="L17" s="106">
        <v>145.5</v>
      </c>
      <c r="M17" s="105"/>
      <c r="N17" s="107"/>
      <c r="O17" s="108"/>
      <c r="Q17" s="19" t="s">
        <v>12</v>
      </c>
      <c r="R17" s="20" t="e">
        <f>O37</f>
        <v>#DIV/0!</v>
      </c>
      <c r="S17" s="9">
        <f>MIN(O3:O35)</f>
        <v>0</v>
      </c>
      <c r="T17" s="9">
        <f>MAX(O3:O35)</f>
        <v>0</v>
      </c>
      <c r="U17" s="10">
        <f t="shared" si="1"/>
        <v>0</v>
      </c>
    </row>
    <row r="18" spans="2:21" ht="16.5" thickTop="1" thickBot="1">
      <c r="B18" s="99" t="str">
        <f t="shared" si="0"/>
        <v>08:37</v>
      </c>
      <c r="C18" s="100" t="s">
        <v>43</v>
      </c>
      <c r="D18" s="105">
        <v>130.1</v>
      </c>
      <c r="E18" s="105">
        <v>122.2</v>
      </c>
      <c r="F18" s="106">
        <v>136</v>
      </c>
      <c r="G18" s="105">
        <v>142.30000000000001</v>
      </c>
      <c r="H18" s="106">
        <v>139</v>
      </c>
      <c r="I18" s="105">
        <v>138.69999999999999</v>
      </c>
      <c r="J18" s="105">
        <v>144</v>
      </c>
      <c r="K18" s="106">
        <v>148.5</v>
      </c>
      <c r="L18" s="106">
        <v>146</v>
      </c>
      <c r="M18" s="105"/>
      <c r="N18" s="107"/>
      <c r="O18" s="108"/>
    </row>
    <row r="19" spans="2:21" ht="15.75" thickTop="1">
      <c r="B19" s="99" t="str">
        <f t="shared" si="0"/>
        <v>08:38</v>
      </c>
      <c r="C19" s="100" t="s">
        <v>44</v>
      </c>
      <c r="D19" s="105">
        <v>131.6</v>
      </c>
      <c r="E19" s="105">
        <v>124.6</v>
      </c>
      <c r="F19" s="106">
        <v>137.30000000000001</v>
      </c>
      <c r="G19" s="105">
        <v>143.19999999999999</v>
      </c>
      <c r="H19" s="106">
        <v>141.1</v>
      </c>
      <c r="I19" s="105">
        <v>141.19999999999999</v>
      </c>
      <c r="J19" s="105">
        <v>145.5</v>
      </c>
      <c r="K19" s="106">
        <v>149</v>
      </c>
      <c r="L19" s="106">
        <v>146.69999999999999</v>
      </c>
      <c r="M19" s="105"/>
      <c r="N19" s="107"/>
      <c r="O19" s="108"/>
      <c r="Q19" s="128" t="s">
        <v>19</v>
      </c>
      <c r="R19" s="129"/>
      <c r="S19" s="96">
        <v>30</v>
      </c>
      <c r="T19" s="130" t="s">
        <v>20</v>
      </c>
    </row>
    <row r="20" spans="2:21">
      <c r="B20" s="99" t="str">
        <f t="shared" si="0"/>
        <v>08:39</v>
      </c>
      <c r="C20" s="100" t="s">
        <v>45</v>
      </c>
      <c r="D20" s="105">
        <v>133.30000000000001</v>
      </c>
      <c r="E20" s="105">
        <v>126.8</v>
      </c>
      <c r="F20" s="106">
        <v>138.69999999999999</v>
      </c>
      <c r="G20" s="105">
        <v>143.9</v>
      </c>
      <c r="H20" s="106">
        <v>142.19999999999999</v>
      </c>
      <c r="I20" s="105">
        <v>142.4</v>
      </c>
      <c r="J20" s="105">
        <v>146.69999999999999</v>
      </c>
      <c r="K20" s="106">
        <v>149.4</v>
      </c>
      <c r="L20" s="106">
        <v>147.4</v>
      </c>
      <c r="M20" s="105"/>
      <c r="N20" s="107"/>
      <c r="O20" s="108"/>
      <c r="Q20" s="133" t="s">
        <v>21</v>
      </c>
      <c r="R20" s="134"/>
      <c r="S20" s="97"/>
      <c r="T20" s="131"/>
    </row>
    <row r="21" spans="2:21">
      <c r="B21" s="99" t="str">
        <f t="shared" si="0"/>
        <v>08:40</v>
      </c>
      <c r="C21" s="100" t="s">
        <v>46</v>
      </c>
      <c r="D21" s="105">
        <v>136</v>
      </c>
      <c r="E21" s="105">
        <v>130.69999999999999</v>
      </c>
      <c r="F21" s="106">
        <v>141.1</v>
      </c>
      <c r="G21" s="105">
        <v>144.6</v>
      </c>
      <c r="H21" s="106">
        <v>144</v>
      </c>
      <c r="I21" s="105">
        <v>144.1</v>
      </c>
      <c r="J21" s="105">
        <v>147.6</v>
      </c>
      <c r="K21" s="106">
        <v>148.6</v>
      </c>
      <c r="L21" s="106">
        <v>147.6</v>
      </c>
      <c r="M21" s="105"/>
      <c r="N21" s="107"/>
      <c r="O21" s="108"/>
      <c r="Q21" s="133" t="s">
        <v>22</v>
      </c>
      <c r="R21" s="134"/>
      <c r="S21" s="23">
        <f>AVERAGE(D3:O35)</f>
        <v>118.36902356902358</v>
      </c>
      <c r="T21" s="131"/>
    </row>
    <row r="22" spans="2:21">
      <c r="B22" s="99" t="str">
        <f t="shared" si="0"/>
        <v>08:41</v>
      </c>
      <c r="C22" s="100" t="s">
        <v>47</v>
      </c>
      <c r="D22" s="109">
        <v>136.69999999999999</v>
      </c>
      <c r="E22" s="109">
        <v>132.30000000000001</v>
      </c>
      <c r="F22" s="110">
        <v>141.9</v>
      </c>
      <c r="G22" s="109">
        <v>145</v>
      </c>
      <c r="H22" s="110">
        <v>144.6</v>
      </c>
      <c r="I22" s="109">
        <v>144.80000000000001</v>
      </c>
      <c r="J22" s="109">
        <v>148.19999999999999</v>
      </c>
      <c r="K22" s="110">
        <v>148.1</v>
      </c>
      <c r="L22" s="110">
        <v>147.80000000000001</v>
      </c>
      <c r="M22" s="109"/>
      <c r="N22" s="111"/>
      <c r="O22" s="112"/>
      <c r="Q22" s="133" t="s">
        <v>23</v>
      </c>
      <c r="R22" s="134"/>
      <c r="S22" s="23">
        <f>MAX(D3:O35)-MIN(D3:O35)</f>
        <v>128.1</v>
      </c>
      <c r="T22" s="131"/>
    </row>
    <row r="23" spans="2:21">
      <c r="B23" s="99" t="str">
        <f t="shared" si="0"/>
        <v>08:42</v>
      </c>
      <c r="C23" s="100" t="s">
        <v>48</v>
      </c>
      <c r="D23" s="109">
        <v>137.6</v>
      </c>
      <c r="E23" s="109">
        <v>133.6</v>
      </c>
      <c r="F23" s="110">
        <v>142.6</v>
      </c>
      <c r="G23" s="109">
        <v>145.1</v>
      </c>
      <c r="H23" s="110">
        <v>145.1</v>
      </c>
      <c r="I23" s="109">
        <v>145.4</v>
      </c>
      <c r="J23" s="109">
        <v>148.6</v>
      </c>
      <c r="K23" s="110">
        <v>147.69999999999999</v>
      </c>
      <c r="L23" s="110">
        <v>148</v>
      </c>
      <c r="M23" s="109"/>
      <c r="N23" s="111"/>
      <c r="O23" s="112"/>
      <c r="Q23" s="133" t="s">
        <v>24</v>
      </c>
      <c r="R23" s="134"/>
      <c r="S23" s="23">
        <f>MAX(U7:U15)</f>
        <v>126.9</v>
      </c>
      <c r="T23" s="131"/>
    </row>
    <row r="24" spans="2:21" ht="15.75" thickBot="1">
      <c r="B24" s="99" t="str">
        <f t="shared" si="0"/>
        <v>08:43</v>
      </c>
      <c r="C24" s="100" t="s">
        <v>49</v>
      </c>
      <c r="D24" s="109">
        <v>138.30000000000001</v>
      </c>
      <c r="E24" s="109">
        <v>134.9</v>
      </c>
      <c r="F24" s="110">
        <v>143.1</v>
      </c>
      <c r="G24" s="109">
        <v>145.19999999999999</v>
      </c>
      <c r="H24" s="110">
        <v>145.5</v>
      </c>
      <c r="I24" s="109">
        <v>145.9</v>
      </c>
      <c r="J24" s="109">
        <v>148.6</v>
      </c>
      <c r="K24" s="110">
        <v>149.5</v>
      </c>
      <c r="L24" s="110">
        <v>148.1</v>
      </c>
      <c r="M24" s="109"/>
      <c r="N24" s="111"/>
      <c r="O24" s="112"/>
      <c r="Q24" s="135" t="s">
        <v>25</v>
      </c>
      <c r="R24" s="136"/>
      <c r="S24" s="24">
        <f>S19-S21</f>
        <v>-88.369023569023582</v>
      </c>
      <c r="T24" s="132"/>
    </row>
    <row r="25" spans="2:21" ht="15.75" thickTop="1">
      <c r="B25" s="99" t="str">
        <f t="shared" si="0"/>
        <v>08:44</v>
      </c>
      <c r="C25" s="100" t="s">
        <v>50</v>
      </c>
      <c r="D25" s="109">
        <v>139.4</v>
      </c>
      <c r="E25" s="109">
        <v>137</v>
      </c>
      <c r="F25" s="110">
        <v>143.9</v>
      </c>
      <c r="G25" s="109">
        <v>145.30000000000001</v>
      </c>
      <c r="H25" s="110">
        <v>146.1</v>
      </c>
      <c r="I25" s="109">
        <v>146.5</v>
      </c>
      <c r="J25" s="109">
        <v>148.80000000000001</v>
      </c>
      <c r="K25" s="110">
        <v>149.30000000000001</v>
      </c>
      <c r="L25" s="110">
        <v>148.19999999999999</v>
      </c>
      <c r="M25" s="109"/>
      <c r="N25" s="111"/>
      <c r="O25" s="112"/>
    </row>
    <row r="26" spans="2:21">
      <c r="B26" s="99" t="str">
        <f t="shared" si="0"/>
        <v>08:45</v>
      </c>
      <c r="C26" s="113" t="s">
        <v>51</v>
      </c>
      <c r="D26" s="109">
        <v>139.69999999999999</v>
      </c>
      <c r="E26" s="109">
        <v>137.80000000000001</v>
      </c>
      <c r="F26" s="110">
        <v>144.19999999999999</v>
      </c>
      <c r="G26" s="109">
        <v>145.4</v>
      </c>
      <c r="H26" s="110">
        <v>146.19999999999999</v>
      </c>
      <c r="I26" s="109">
        <v>146.69999999999999</v>
      </c>
      <c r="J26" s="109">
        <v>149</v>
      </c>
      <c r="K26" s="110">
        <v>147.6</v>
      </c>
      <c r="L26" s="110">
        <v>148.19999999999999</v>
      </c>
      <c r="M26" s="109"/>
      <c r="N26" s="111"/>
      <c r="O26" s="112"/>
    </row>
    <row r="27" spans="2:21">
      <c r="B27" s="99" t="str">
        <f t="shared" si="0"/>
        <v>08:46</v>
      </c>
      <c r="C27" s="113" t="s">
        <v>52</v>
      </c>
      <c r="D27" s="109">
        <v>141</v>
      </c>
      <c r="E27" s="109">
        <v>138.6</v>
      </c>
      <c r="F27" s="110">
        <v>144.5</v>
      </c>
      <c r="G27" s="109">
        <v>145.5</v>
      </c>
      <c r="H27" s="110">
        <v>146.4</v>
      </c>
      <c r="I27" s="109">
        <v>146.80000000000001</v>
      </c>
      <c r="J27" s="109">
        <v>148.9</v>
      </c>
      <c r="K27" s="110">
        <v>148.6</v>
      </c>
      <c r="L27" s="110">
        <v>148.1</v>
      </c>
      <c r="M27" s="109"/>
      <c r="N27" s="111"/>
      <c r="O27" s="112"/>
    </row>
    <row r="28" spans="2:21">
      <c r="B28" s="99" t="str">
        <f t="shared" si="0"/>
        <v>08:47</v>
      </c>
      <c r="C28" s="113" t="s">
        <v>53</v>
      </c>
      <c r="D28" s="109">
        <v>141.30000000000001</v>
      </c>
      <c r="E28" s="109">
        <v>139.4</v>
      </c>
      <c r="F28" s="110">
        <v>144.69999999999999</v>
      </c>
      <c r="G28" s="109">
        <v>145.5</v>
      </c>
      <c r="H28" s="110">
        <v>146.5</v>
      </c>
      <c r="I28" s="109">
        <v>147</v>
      </c>
      <c r="J28" s="109">
        <v>148.9</v>
      </c>
      <c r="K28" s="110">
        <v>148.30000000000001</v>
      </c>
      <c r="L28" s="110">
        <v>148.1</v>
      </c>
      <c r="M28" s="109"/>
      <c r="N28" s="111"/>
      <c r="O28" s="112"/>
    </row>
    <row r="29" spans="2:21">
      <c r="B29" s="99" t="str">
        <f t="shared" si="0"/>
        <v>08:48</v>
      </c>
      <c r="C29" s="113" t="s">
        <v>54</v>
      </c>
      <c r="D29" s="109">
        <v>141.80000000000001</v>
      </c>
      <c r="E29" s="109">
        <v>141</v>
      </c>
      <c r="F29" s="110">
        <v>145</v>
      </c>
      <c r="G29" s="109">
        <v>145.5</v>
      </c>
      <c r="H29" s="110">
        <v>146.6</v>
      </c>
      <c r="I29" s="109">
        <v>147.19999999999999</v>
      </c>
      <c r="J29" s="109">
        <v>148.6</v>
      </c>
      <c r="K29" s="110">
        <v>148.5</v>
      </c>
      <c r="L29" s="110">
        <v>148</v>
      </c>
      <c r="M29" s="109"/>
      <c r="N29" s="111"/>
      <c r="O29" s="112"/>
    </row>
    <row r="30" spans="2:21">
      <c r="B30" s="99" t="str">
        <f t="shared" si="0"/>
        <v>08:49</v>
      </c>
      <c r="C30" s="113" t="s">
        <v>55</v>
      </c>
      <c r="D30" s="109">
        <v>141.9</v>
      </c>
      <c r="E30" s="109">
        <v>141.5</v>
      </c>
      <c r="F30" s="110">
        <v>145.1</v>
      </c>
      <c r="G30" s="109">
        <v>145.4</v>
      </c>
      <c r="H30" s="110">
        <v>146.69999999999999</v>
      </c>
      <c r="I30" s="109">
        <v>147.30000000000001</v>
      </c>
      <c r="J30" s="109">
        <v>148.30000000000001</v>
      </c>
      <c r="K30" s="110">
        <v>147.69999999999999</v>
      </c>
      <c r="L30" s="110">
        <v>147.80000000000001</v>
      </c>
      <c r="M30" s="109"/>
      <c r="N30" s="111"/>
      <c r="O30" s="112"/>
    </row>
    <row r="31" spans="2:21">
      <c r="B31" s="99" t="str">
        <f t="shared" si="0"/>
        <v>08:50</v>
      </c>
      <c r="C31" s="113" t="s">
        <v>56</v>
      </c>
      <c r="D31" s="109">
        <v>142.19999999999999</v>
      </c>
      <c r="E31" s="109">
        <v>141.80000000000001</v>
      </c>
      <c r="F31" s="110">
        <v>145.30000000000001</v>
      </c>
      <c r="G31" s="109">
        <v>145.6</v>
      </c>
      <c r="H31" s="110">
        <v>146.69999999999999</v>
      </c>
      <c r="I31" s="109">
        <v>147.30000000000001</v>
      </c>
      <c r="J31" s="109">
        <v>147.9</v>
      </c>
      <c r="K31" s="110">
        <v>148</v>
      </c>
      <c r="L31" s="110">
        <v>147.9</v>
      </c>
      <c r="M31" s="109"/>
      <c r="N31" s="111"/>
      <c r="O31" s="112"/>
    </row>
    <row r="32" spans="2:21">
      <c r="B32" s="99" t="str">
        <f t="shared" si="0"/>
        <v>08:51</v>
      </c>
      <c r="C32" s="114" t="s">
        <v>57</v>
      </c>
      <c r="D32" s="115">
        <v>142.30000000000001</v>
      </c>
      <c r="E32" s="115">
        <v>142.19999999999999</v>
      </c>
      <c r="F32" s="116">
        <v>145.30000000000001</v>
      </c>
      <c r="G32" s="115">
        <v>145.4</v>
      </c>
      <c r="H32" s="116">
        <v>146.69999999999999</v>
      </c>
      <c r="I32" s="115">
        <v>147.30000000000001</v>
      </c>
      <c r="J32" s="115">
        <v>148.19999999999999</v>
      </c>
      <c r="K32" s="116">
        <v>147.9</v>
      </c>
      <c r="L32" s="116">
        <v>147.9</v>
      </c>
      <c r="M32" s="115"/>
      <c r="N32" s="117"/>
      <c r="O32" s="118"/>
    </row>
    <row r="33" spans="2:15">
      <c r="B33" s="99" t="str">
        <f t="shared" si="0"/>
        <v>08:52</v>
      </c>
      <c r="C33" s="114" t="s">
        <v>58</v>
      </c>
      <c r="D33" s="115">
        <v>142.69999999999999</v>
      </c>
      <c r="E33" s="115">
        <v>142.9</v>
      </c>
      <c r="F33" s="116">
        <v>145.6</v>
      </c>
      <c r="G33" s="115">
        <v>145.6</v>
      </c>
      <c r="H33" s="116">
        <v>146.80000000000001</v>
      </c>
      <c r="I33" s="115">
        <v>147.4</v>
      </c>
      <c r="J33" s="115">
        <v>148.4</v>
      </c>
      <c r="K33" s="116">
        <v>148.19999999999999</v>
      </c>
      <c r="L33" s="116">
        <v>147.9</v>
      </c>
      <c r="M33" s="115"/>
      <c r="N33" s="117"/>
      <c r="O33" s="118"/>
    </row>
    <row r="34" spans="2:15">
      <c r="B34" s="99" t="str">
        <f t="shared" si="0"/>
        <v>08:53</v>
      </c>
      <c r="C34" s="113" t="s">
        <v>59</v>
      </c>
      <c r="D34" s="109">
        <v>142.9</v>
      </c>
      <c r="E34" s="109">
        <v>143</v>
      </c>
      <c r="F34" s="110">
        <v>145.6</v>
      </c>
      <c r="G34" s="109">
        <v>145.6</v>
      </c>
      <c r="H34" s="110">
        <v>146.69999999999999</v>
      </c>
      <c r="I34" s="109">
        <v>147.30000000000001</v>
      </c>
      <c r="J34" s="109">
        <v>147.4</v>
      </c>
      <c r="K34" s="110">
        <v>147.80000000000001</v>
      </c>
      <c r="L34" s="110">
        <v>147.9</v>
      </c>
      <c r="M34" s="109"/>
      <c r="N34" s="111"/>
      <c r="O34" s="112"/>
    </row>
    <row r="35" spans="2:15" ht="15.75" thickBot="1">
      <c r="B35" s="119" t="str">
        <f t="shared" si="0"/>
        <v>08:54</v>
      </c>
      <c r="C35" s="120" t="s">
        <v>60</v>
      </c>
      <c r="D35" s="121">
        <v>143</v>
      </c>
      <c r="E35" s="121">
        <v>143.30000000000001</v>
      </c>
      <c r="F35" s="122">
        <v>145.69999999999999</v>
      </c>
      <c r="G35" s="121">
        <v>145.69999999999999</v>
      </c>
      <c r="H35" s="122">
        <v>146.69999999999999</v>
      </c>
      <c r="I35" s="121">
        <v>147.4</v>
      </c>
      <c r="J35" s="121">
        <v>147.30000000000001</v>
      </c>
      <c r="K35" s="122">
        <v>147.5</v>
      </c>
      <c r="L35" s="122">
        <v>147.9</v>
      </c>
      <c r="M35" s="121"/>
      <c r="N35" s="123"/>
      <c r="O35" s="124"/>
    </row>
    <row r="36" spans="2:15" ht="16.5" thickTop="1" thickBot="1"/>
    <row r="37" spans="2:15" ht="15.75" thickTop="1">
      <c r="B37" s="25" t="s">
        <v>15</v>
      </c>
      <c r="C37" s="32"/>
      <c r="D37" s="98">
        <f>AVERAGE(D3:D35)</f>
        <v>111.76060606060605</v>
      </c>
      <c r="E37" s="98">
        <f t="shared" ref="E37:O37" si="2">AVERAGE(E3:E35)</f>
        <v>106.75454545454545</v>
      </c>
      <c r="F37" s="98">
        <f t="shared" si="2"/>
        <v>116.99090909090908</v>
      </c>
      <c r="G37" s="98">
        <f t="shared" si="2"/>
        <v>119.74242424242424</v>
      </c>
      <c r="H37" s="98">
        <f t="shared" si="2"/>
        <v>118.13939393939391</v>
      </c>
      <c r="I37" s="98">
        <f t="shared" si="2"/>
        <v>118.70606060606065</v>
      </c>
      <c r="J37" s="98">
        <f t="shared" si="2"/>
        <v>121.10909090909092</v>
      </c>
      <c r="K37" s="98">
        <f t="shared" si="2"/>
        <v>127.65151515151516</v>
      </c>
      <c r="L37" s="98">
        <f t="shared" si="2"/>
        <v>124.46666666666665</v>
      </c>
      <c r="M37" s="26" t="e">
        <f>AVERAGE(M3:M35)</f>
        <v>#DIV/0!</v>
      </c>
      <c r="N37" s="26" t="e">
        <f t="shared" si="2"/>
        <v>#DIV/0!</v>
      </c>
      <c r="O37" s="26" t="e">
        <f t="shared" si="2"/>
        <v>#DIV/0!</v>
      </c>
    </row>
    <row r="38" spans="2:15">
      <c r="B38" s="27" t="s">
        <v>26</v>
      </c>
      <c r="C38" s="33"/>
      <c r="D38" s="28">
        <f>MAX(D3:D35)</f>
        <v>143</v>
      </c>
      <c r="E38" s="28">
        <f t="shared" ref="E38:O38" si="3">MAX(E3:E35)</f>
        <v>143.30000000000001</v>
      </c>
      <c r="F38" s="28">
        <f t="shared" si="3"/>
        <v>145.69999999999999</v>
      </c>
      <c r="G38" s="28">
        <f t="shared" si="3"/>
        <v>145.69999999999999</v>
      </c>
      <c r="H38" s="28">
        <f t="shared" si="3"/>
        <v>146.80000000000001</v>
      </c>
      <c r="I38" s="28">
        <f t="shared" si="3"/>
        <v>147.4</v>
      </c>
      <c r="J38" s="28">
        <f t="shared" si="3"/>
        <v>149</v>
      </c>
      <c r="K38" s="28">
        <f t="shared" si="3"/>
        <v>149.5</v>
      </c>
      <c r="L38" s="28">
        <f t="shared" si="3"/>
        <v>148.19999999999999</v>
      </c>
      <c r="M38" s="28">
        <f t="shared" si="3"/>
        <v>0</v>
      </c>
      <c r="N38" s="28">
        <f t="shared" si="3"/>
        <v>0</v>
      </c>
      <c r="O38" s="28">
        <f t="shared" si="3"/>
        <v>0</v>
      </c>
    </row>
    <row r="39" spans="2:15" ht="15.75" thickBot="1">
      <c r="B39" s="29" t="s">
        <v>27</v>
      </c>
      <c r="C39" s="34"/>
      <c r="D39" s="30">
        <f>MIN(D3:D35)</f>
        <v>21.4</v>
      </c>
      <c r="E39" s="30">
        <f t="shared" ref="E39:O39" si="4">MIN(E3:E35)</f>
        <v>22.4</v>
      </c>
      <c r="F39" s="30">
        <f t="shared" si="4"/>
        <v>22.7</v>
      </c>
      <c r="G39" s="30">
        <f t="shared" si="4"/>
        <v>22.2</v>
      </c>
      <c r="H39" s="30">
        <f t="shared" si="4"/>
        <v>22.7</v>
      </c>
      <c r="I39" s="30">
        <f t="shared" si="4"/>
        <v>21.8</v>
      </c>
      <c r="J39" s="30">
        <f t="shared" si="4"/>
        <v>22.1</v>
      </c>
      <c r="K39" s="30">
        <f t="shared" si="4"/>
        <v>22.8</v>
      </c>
      <c r="L39" s="30">
        <f t="shared" si="4"/>
        <v>22.7</v>
      </c>
      <c r="M39" s="30">
        <f t="shared" si="4"/>
        <v>0</v>
      </c>
      <c r="N39" s="30">
        <f t="shared" si="4"/>
        <v>0</v>
      </c>
      <c r="O39" s="30">
        <f t="shared" si="4"/>
        <v>0</v>
      </c>
    </row>
    <row r="40" spans="2:15" ht="15.75" thickTop="1"/>
    <row r="41" spans="2:15" ht="15.75" thickBot="1"/>
    <row r="42" spans="2:15" ht="20.25" thickTop="1" thickBot="1">
      <c r="J42" s="90" t="s">
        <v>126</v>
      </c>
      <c r="K42" s="91">
        <f>S19</f>
        <v>30</v>
      </c>
    </row>
    <row r="43" spans="2:15" ht="15.75" thickTop="1"/>
  </sheetData>
  <sheetProtection algorithmName="SHA-512" hashValue="9OwDbV3vkK02SLvDIy2kANNcDSfUiC5m6z1scILCGKIbY4NdUE/GC2XiA4YJaX6OEy9AEkR7XH18LGsuAEUiyA==" saltValue="YghKlfmWtHf9EfzHiL06Gg==" spinCount="100000" sheet="1" objects="1" scenarios="1"/>
  <mergeCells count="8">
    <mergeCell ref="Q4:U4"/>
    <mergeCell ref="Q19:R19"/>
    <mergeCell ref="T19:T24"/>
    <mergeCell ref="Q20:R20"/>
    <mergeCell ref="Q21:R21"/>
    <mergeCell ref="Q22:R22"/>
    <mergeCell ref="Q23:R23"/>
    <mergeCell ref="Q24:R24"/>
  </mergeCells>
  <pageMargins left="0.7" right="0.7" top="0.75" bottom="0.75" header="0.3" footer="0.3"/>
  <pageSetup paperSize="9" orientation="portrait" r:id="rId1"/>
  <headerFooter>
    <oddHeader>&amp;L&amp;"Calibri"&amp;10&amp;K000000Non classifié&amp;1#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H439"/>
  <sheetViews>
    <sheetView view="pageLayout" topLeftCell="A103" zoomScale="85" zoomScaleNormal="100" zoomScalePageLayoutView="85" workbookViewId="0">
      <selection activeCell="G141" sqref="G141"/>
    </sheetView>
  </sheetViews>
  <sheetFormatPr baseColWidth="10" defaultRowHeight="15"/>
  <cols>
    <col min="7" max="7" width="11" customWidth="1"/>
    <col min="8" max="8" width="17.28515625" customWidth="1"/>
  </cols>
  <sheetData>
    <row r="1" spans="1:8">
      <c r="A1" s="137">
        <f>Infos!E10</f>
        <v>0</v>
      </c>
      <c r="B1" s="137"/>
      <c r="C1" s="137"/>
      <c r="D1" s="137"/>
      <c r="E1" s="137"/>
      <c r="F1" s="137"/>
      <c r="G1" s="137"/>
      <c r="H1" s="137"/>
    </row>
    <row r="2" spans="1:8">
      <c r="A2" s="137"/>
      <c r="B2" s="137"/>
      <c r="C2" s="137"/>
      <c r="D2" s="137"/>
      <c r="E2" s="137"/>
      <c r="F2" s="137"/>
      <c r="G2" s="137"/>
      <c r="H2" s="137"/>
    </row>
    <row r="4" spans="1:8">
      <c r="A4" t="s">
        <v>61</v>
      </c>
      <c r="B4" s="84">
        <f>Infos!E12</f>
        <v>0</v>
      </c>
      <c r="F4" s="140" t="s">
        <v>63</v>
      </c>
      <c r="G4" s="140"/>
      <c r="H4" s="71">
        <f>Infos!E13</f>
        <v>0</v>
      </c>
    </row>
    <row r="6" spans="1:8">
      <c r="A6" t="s">
        <v>62</v>
      </c>
      <c r="B6" s="37">
        <f>Infos!E14</f>
        <v>0</v>
      </c>
      <c r="F6" s="140" t="s">
        <v>64</v>
      </c>
      <c r="G6" s="140"/>
      <c r="H6" s="37">
        <f>Infos!E15</f>
        <v>0</v>
      </c>
    </row>
    <row r="9" spans="1:8">
      <c r="A9" s="156" t="s">
        <v>65</v>
      </c>
      <c r="B9" s="156"/>
      <c r="C9" s="156"/>
    </row>
    <row r="11" spans="1:8">
      <c r="A11" t="s">
        <v>123</v>
      </c>
      <c r="B11" s="37">
        <f>Infos!E16</f>
        <v>0</v>
      </c>
      <c r="F11" s="140" t="s">
        <v>69</v>
      </c>
      <c r="G11" s="140"/>
      <c r="H11" s="37">
        <f>Infos!E19</f>
        <v>0</v>
      </c>
    </row>
    <row r="12" spans="1:8">
      <c r="B12" s="37"/>
    </row>
    <row r="13" spans="1:8">
      <c r="A13" t="s">
        <v>124</v>
      </c>
      <c r="B13" s="140">
        <f>Infos!E17</f>
        <v>0</v>
      </c>
      <c r="C13" s="140"/>
      <c r="F13" s="140" t="s">
        <v>70</v>
      </c>
      <c r="G13" s="140"/>
      <c r="H13" s="37">
        <f>Infos!E20</f>
        <v>0</v>
      </c>
    </row>
    <row r="14" spans="1:8">
      <c r="B14" s="37"/>
    </row>
    <row r="15" spans="1:8">
      <c r="A15" t="s">
        <v>125</v>
      </c>
      <c r="B15" s="37">
        <f>Infos!E18</f>
        <v>0</v>
      </c>
      <c r="F15" s="140" t="s">
        <v>71</v>
      </c>
      <c r="G15" s="140"/>
      <c r="H15" s="37">
        <f>Infos!E21</f>
        <v>0</v>
      </c>
    </row>
    <row r="20" spans="1:6" ht="15.75">
      <c r="A20" s="85" t="s">
        <v>72</v>
      </c>
      <c r="B20" s="38"/>
      <c r="C20" s="38"/>
    </row>
    <row r="22" spans="1:6">
      <c r="A22" s="35" t="s">
        <v>73</v>
      </c>
      <c r="B22" s="140" t="s">
        <v>77</v>
      </c>
      <c r="C22" s="140"/>
      <c r="D22" s="140"/>
      <c r="E22" s="140"/>
      <c r="F22" s="140"/>
    </row>
    <row r="23" spans="1:6">
      <c r="A23" s="35"/>
    </row>
    <row r="24" spans="1:6">
      <c r="A24" s="35" t="s">
        <v>74</v>
      </c>
      <c r="B24" s="140" t="s">
        <v>78</v>
      </c>
      <c r="C24" s="140"/>
    </row>
    <row r="25" spans="1:6">
      <c r="A25" s="35"/>
    </row>
    <row r="26" spans="1:6">
      <c r="A26" s="35" t="s">
        <v>75</v>
      </c>
      <c r="B26" s="140" t="s">
        <v>79</v>
      </c>
      <c r="C26" s="140"/>
    </row>
    <row r="27" spans="1:6">
      <c r="A27" s="35"/>
    </row>
    <row r="28" spans="1:6">
      <c r="A28" s="35" t="s">
        <v>76</v>
      </c>
      <c r="B28" s="140" t="s">
        <v>80</v>
      </c>
      <c r="C28" s="140"/>
    </row>
    <row r="40" spans="1:8">
      <c r="A40" s="35" t="s">
        <v>81</v>
      </c>
      <c r="B40" s="140"/>
      <c r="C40" s="140"/>
      <c r="F40" t="s">
        <v>83</v>
      </c>
      <c r="G40" s="140" t="s">
        <v>84</v>
      </c>
      <c r="H40" s="140"/>
    </row>
    <row r="41" spans="1:8">
      <c r="A41" s="35" t="s">
        <v>82</v>
      </c>
      <c r="F41" s="35" t="s">
        <v>82</v>
      </c>
    </row>
    <row r="50" spans="1:8">
      <c r="A50" s="137">
        <f>Infos!E10</f>
        <v>0</v>
      </c>
      <c r="B50" s="137"/>
      <c r="C50" s="137"/>
      <c r="D50" s="137"/>
      <c r="E50" s="137"/>
      <c r="F50" s="137"/>
      <c r="G50" s="137"/>
      <c r="H50" s="137"/>
    </row>
    <row r="51" spans="1:8">
      <c r="A51" s="137"/>
      <c r="B51" s="137"/>
      <c r="C51" s="137"/>
      <c r="D51" s="137"/>
      <c r="E51" s="137"/>
      <c r="F51" s="137"/>
      <c r="G51" s="137"/>
      <c r="H51" s="137"/>
    </row>
    <row r="53" spans="1:8">
      <c r="A53" t="s">
        <v>61</v>
      </c>
      <c r="B53" s="71">
        <f>Infos!E12</f>
        <v>0</v>
      </c>
      <c r="F53" s="140" t="s">
        <v>63</v>
      </c>
      <c r="G53" s="140"/>
      <c r="H53" s="71">
        <f>Infos!E13</f>
        <v>0</v>
      </c>
    </row>
    <row r="54" spans="1:8">
      <c r="B54" s="37"/>
      <c r="H54" s="37"/>
    </row>
    <row r="55" spans="1:8">
      <c r="A55" t="s">
        <v>62</v>
      </c>
      <c r="B55" s="37">
        <f>Infos!E14</f>
        <v>0</v>
      </c>
      <c r="F55" s="140" t="s">
        <v>64</v>
      </c>
      <c r="G55" s="140"/>
      <c r="H55" s="37">
        <f>Infos!E15</f>
        <v>0</v>
      </c>
    </row>
    <row r="56" spans="1:8">
      <c r="B56" s="37"/>
      <c r="H56" s="37"/>
    </row>
    <row r="57" spans="1:8">
      <c r="B57" s="37"/>
      <c r="H57" s="37"/>
    </row>
    <row r="58" spans="1:8">
      <c r="H58" s="37"/>
    </row>
    <row r="59" spans="1:8" ht="15.75">
      <c r="A59" s="138" t="s">
        <v>65</v>
      </c>
      <c r="B59" s="138"/>
      <c r="C59" s="138"/>
      <c r="H59" s="37"/>
    </row>
    <row r="61" spans="1:8">
      <c r="A61" t="s">
        <v>66</v>
      </c>
      <c r="B61" s="37">
        <f>Infos!E16</f>
        <v>0</v>
      </c>
      <c r="F61" s="140" t="s">
        <v>69</v>
      </c>
      <c r="G61" s="140"/>
      <c r="H61" s="37">
        <f>Infos!E19</f>
        <v>0</v>
      </c>
    </row>
    <row r="62" spans="1:8">
      <c r="B62" s="37"/>
      <c r="H62" s="37"/>
    </row>
    <row r="63" spans="1:8">
      <c r="A63" t="s">
        <v>67</v>
      </c>
      <c r="B63" s="140">
        <f>Infos!E17</f>
        <v>0</v>
      </c>
      <c r="C63" s="140"/>
      <c r="F63" s="140" t="s">
        <v>70</v>
      </c>
      <c r="G63" s="140"/>
      <c r="H63" s="37">
        <f>Infos!E20</f>
        <v>0</v>
      </c>
    </row>
    <row r="64" spans="1:8">
      <c r="B64" s="37"/>
      <c r="H64" s="37"/>
    </row>
    <row r="65" spans="1:8">
      <c r="A65" t="s">
        <v>68</v>
      </c>
      <c r="B65" s="37">
        <f>Infos!E18</f>
        <v>0</v>
      </c>
      <c r="F65" s="140" t="s">
        <v>71</v>
      </c>
      <c r="G65" s="140"/>
      <c r="H65" s="37">
        <f>Infos!E21</f>
        <v>0</v>
      </c>
    </row>
    <row r="66" spans="1:8">
      <c r="H66" s="37"/>
    </row>
    <row r="69" spans="1:8" ht="15.75">
      <c r="A69" s="85" t="s">
        <v>85</v>
      </c>
      <c r="B69" s="85"/>
      <c r="C69" s="85"/>
      <c r="F69" s="95" t="s">
        <v>89</v>
      </c>
    </row>
    <row r="72" spans="1:8">
      <c r="B72" s="140"/>
      <c r="C72" s="140"/>
      <c r="D72" s="140"/>
      <c r="E72" s="140"/>
      <c r="F72" s="140"/>
      <c r="G72" s="140"/>
    </row>
    <row r="73" spans="1:8">
      <c r="B73" s="140"/>
      <c r="C73" s="140"/>
      <c r="D73" s="140"/>
      <c r="E73" s="140"/>
      <c r="F73" s="140"/>
      <c r="G73" s="140"/>
    </row>
    <row r="74" spans="1:8">
      <c r="B74" s="140"/>
      <c r="C74" s="140"/>
      <c r="D74" s="140"/>
      <c r="E74" s="140"/>
      <c r="F74" s="140"/>
      <c r="G74" s="140"/>
    </row>
    <row r="75" spans="1:8">
      <c r="B75" s="140"/>
      <c r="C75" s="140"/>
      <c r="D75" s="140"/>
      <c r="E75" s="140"/>
      <c r="F75" s="140"/>
      <c r="G75" s="140"/>
    </row>
    <row r="76" spans="1:8">
      <c r="B76" s="140"/>
      <c r="C76" s="140"/>
      <c r="D76" s="140"/>
      <c r="E76" s="140"/>
      <c r="F76" s="140"/>
      <c r="G76" s="140"/>
    </row>
    <row r="77" spans="1:8">
      <c r="B77" s="140"/>
      <c r="C77" s="140"/>
      <c r="D77" s="140"/>
      <c r="E77" s="140"/>
      <c r="F77" s="140"/>
      <c r="G77" s="140"/>
    </row>
    <row r="78" spans="1:8">
      <c r="B78" s="140"/>
      <c r="C78" s="140"/>
      <c r="D78" s="140"/>
      <c r="E78" s="140"/>
      <c r="F78" s="140"/>
      <c r="G78" s="140"/>
    </row>
    <row r="79" spans="1:8">
      <c r="B79" s="140"/>
      <c r="C79" s="140"/>
      <c r="D79" s="140"/>
      <c r="E79" s="140"/>
      <c r="F79" s="140"/>
      <c r="G79" s="140"/>
    </row>
    <row r="80" spans="1:8">
      <c r="B80" s="140"/>
      <c r="C80" s="140"/>
      <c r="D80" s="140"/>
      <c r="E80" s="140"/>
      <c r="F80" s="140"/>
      <c r="G80" s="140"/>
    </row>
    <row r="81" spans="1:7">
      <c r="B81" s="140"/>
      <c r="C81" s="140"/>
      <c r="D81" s="140"/>
      <c r="E81" s="140"/>
      <c r="F81" s="140"/>
      <c r="G81" s="140"/>
    </row>
    <row r="82" spans="1:7">
      <c r="B82" s="140"/>
      <c r="C82" s="140"/>
      <c r="D82" s="140"/>
      <c r="E82" s="140"/>
      <c r="F82" s="140"/>
      <c r="G82" s="140"/>
    </row>
    <row r="83" spans="1:7">
      <c r="B83" s="140"/>
      <c r="C83" s="140"/>
      <c r="D83" s="140"/>
      <c r="E83" s="140"/>
      <c r="F83" s="140"/>
      <c r="G83" s="140"/>
    </row>
    <row r="84" spans="1:7">
      <c r="B84" s="140"/>
      <c r="C84" s="140"/>
      <c r="D84" s="140"/>
      <c r="E84" s="140"/>
      <c r="F84" s="140"/>
      <c r="G84" s="140"/>
    </row>
    <row r="85" spans="1:7">
      <c r="B85" s="140"/>
      <c r="C85" s="140"/>
      <c r="D85" s="140"/>
      <c r="E85" s="140"/>
      <c r="F85" s="140"/>
      <c r="G85" s="140"/>
    </row>
    <row r="86" spans="1:7">
      <c r="B86" s="140"/>
      <c r="C86" s="140"/>
      <c r="D86" s="140"/>
      <c r="E86" s="140"/>
      <c r="F86" s="140"/>
      <c r="G86" s="140"/>
    </row>
    <row r="87" spans="1:7">
      <c r="B87" s="140"/>
      <c r="C87" s="140"/>
      <c r="D87" s="140"/>
      <c r="E87" s="140"/>
      <c r="F87" s="140"/>
      <c r="G87" s="140"/>
    </row>
    <row r="88" spans="1:7">
      <c r="B88" s="140"/>
      <c r="C88" s="140"/>
      <c r="D88" s="140"/>
      <c r="E88" s="140"/>
      <c r="F88" s="140"/>
      <c r="G88" s="140"/>
    </row>
    <row r="92" spans="1:7" ht="15.75">
      <c r="A92" s="138" t="s">
        <v>92</v>
      </c>
      <c r="B92" s="138"/>
      <c r="C92" s="138"/>
      <c r="D92" s="138"/>
    </row>
    <row r="94" spans="1:7">
      <c r="C94" s="141">
        <f>Infos!E22</f>
        <v>0</v>
      </c>
      <c r="D94" s="141"/>
      <c r="E94" s="141"/>
      <c r="F94" s="141"/>
    </row>
    <row r="95" spans="1:7">
      <c r="D95" s="140" t="s">
        <v>93</v>
      </c>
      <c r="E95" s="140"/>
    </row>
    <row r="98" spans="1:8">
      <c r="A98" s="139" t="s">
        <v>122</v>
      </c>
      <c r="B98" s="139"/>
      <c r="C98" s="139"/>
      <c r="D98" s="139"/>
      <c r="E98" s="139"/>
      <c r="F98" s="139"/>
      <c r="G98" s="139"/>
      <c r="H98" s="139"/>
    </row>
    <row r="99" spans="1:8">
      <c r="A99" s="142">
        <f>Infos!E10</f>
        <v>0</v>
      </c>
      <c r="B99" s="142"/>
      <c r="C99" s="142"/>
      <c r="D99" s="142"/>
      <c r="E99" s="142"/>
      <c r="F99" s="142"/>
      <c r="G99" s="142"/>
      <c r="H99" s="142"/>
    </row>
    <row r="100" spans="1:8">
      <c r="A100" s="142"/>
      <c r="B100" s="142"/>
      <c r="C100" s="142"/>
      <c r="D100" s="142"/>
      <c r="E100" s="142"/>
      <c r="F100" s="142"/>
      <c r="G100" s="142"/>
      <c r="H100" s="142"/>
    </row>
    <row r="102" spans="1:8">
      <c r="A102" t="s">
        <v>94</v>
      </c>
      <c r="B102" s="71">
        <f>Infos!E12</f>
        <v>0</v>
      </c>
      <c r="F102" s="140" t="s">
        <v>63</v>
      </c>
      <c r="G102" s="140"/>
      <c r="H102" s="71">
        <f>Infos!E13</f>
        <v>0</v>
      </c>
    </row>
    <row r="103" spans="1:8">
      <c r="B103" s="37"/>
      <c r="H103" s="37"/>
    </row>
    <row r="104" spans="1:8">
      <c r="A104" t="s">
        <v>62</v>
      </c>
      <c r="B104" s="37">
        <f>Infos!E14</f>
        <v>0</v>
      </c>
      <c r="F104" s="140" t="s">
        <v>64</v>
      </c>
      <c r="G104" s="140"/>
      <c r="H104" s="37">
        <f>Infos!E15</f>
        <v>0</v>
      </c>
    </row>
    <row r="105" spans="1:8">
      <c r="B105" s="37"/>
      <c r="H105" s="37"/>
    </row>
    <row r="106" spans="1:8">
      <c r="B106" s="37"/>
      <c r="H106" s="37"/>
    </row>
    <row r="107" spans="1:8">
      <c r="B107" s="37"/>
    </row>
    <row r="109" spans="1:8" ht="15.75">
      <c r="A109" s="138" t="s">
        <v>95</v>
      </c>
      <c r="B109" s="138"/>
      <c r="C109" s="138"/>
    </row>
    <row r="112" spans="1:8" ht="15.75" thickBot="1"/>
    <row r="113" spans="2:6" ht="17.25" thickTop="1" thickBot="1">
      <c r="B113" s="147" t="s">
        <v>13</v>
      </c>
      <c r="C113" s="148"/>
      <c r="D113" s="148"/>
      <c r="E113" s="148"/>
      <c r="F113" s="149"/>
    </row>
    <row r="114" spans="2:6" ht="16.5" thickTop="1" thickBot="1">
      <c r="B114" s="51" t="s">
        <v>14</v>
      </c>
      <c r="C114" s="52" t="s">
        <v>15</v>
      </c>
      <c r="D114" s="52" t="s">
        <v>16</v>
      </c>
      <c r="E114" s="52" t="s">
        <v>17</v>
      </c>
      <c r="F114" s="53" t="s">
        <v>18</v>
      </c>
    </row>
    <row r="115" spans="2:6">
      <c r="B115" s="47" t="s">
        <v>8</v>
      </c>
      <c r="C115" s="48">
        <f>Données_brutes_P1!R6</f>
        <v>111.76060606060605</v>
      </c>
      <c r="D115" s="49">
        <f>Données_brutes_P1!S6</f>
        <v>21.4</v>
      </c>
      <c r="E115" s="49">
        <f>Données_brutes_P1!T6</f>
        <v>143</v>
      </c>
      <c r="F115" s="50">
        <f>Données_brutes_P1!U6</f>
        <v>121.6</v>
      </c>
    </row>
    <row r="116" spans="2:6">
      <c r="B116" s="39" t="s">
        <v>7</v>
      </c>
      <c r="C116" s="40">
        <f>Données_brutes_P1!R7</f>
        <v>106.75454545454545</v>
      </c>
      <c r="D116" s="41">
        <f>Données_brutes_P1!S7</f>
        <v>22.4</v>
      </c>
      <c r="E116" s="41">
        <f>Données_brutes_P1!T7</f>
        <v>143.30000000000001</v>
      </c>
      <c r="F116" s="42">
        <f>Données_brutes_P1!U7</f>
        <v>120.9</v>
      </c>
    </row>
    <row r="117" spans="2:6">
      <c r="B117" s="39" t="s">
        <v>6</v>
      </c>
      <c r="C117" s="40">
        <f>Données_brutes_P1!R8</f>
        <v>116.175</v>
      </c>
      <c r="D117" s="41">
        <f>Données_brutes_P1!S8</f>
        <v>22.7</v>
      </c>
      <c r="E117" s="41">
        <f>Données_brutes_P1!T8</f>
        <v>145.69999999999999</v>
      </c>
      <c r="F117" s="42">
        <f>Données_brutes_P1!U8</f>
        <v>122.99999999999999</v>
      </c>
    </row>
    <row r="118" spans="2:6">
      <c r="B118" s="39" t="s">
        <v>5</v>
      </c>
      <c r="C118" s="40">
        <f>Données_brutes_P1!R9</f>
        <v>119.74242424242424</v>
      </c>
      <c r="D118" s="41">
        <f>Données_brutes_P1!S9</f>
        <v>22.2</v>
      </c>
      <c r="E118" s="41">
        <f>Données_brutes_P1!T9</f>
        <v>145.69999999999999</v>
      </c>
      <c r="F118" s="42">
        <f>Données_brutes_P1!U9</f>
        <v>123.49999999999999</v>
      </c>
    </row>
    <row r="119" spans="2:6">
      <c r="B119" s="39" t="s">
        <v>4</v>
      </c>
      <c r="C119" s="40">
        <f>Données_brutes_P1!R10</f>
        <v>118.13939393939391</v>
      </c>
      <c r="D119" s="41">
        <f>Données_brutes_P1!S10</f>
        <v>22.7</v>
      </c>
      <c r="E119" s="41">
        <f>Données_brutes_P1!T10</f>
        <v>146.80000000000001</v>
      </c>
      <c r="F119" s="42">
        <f>Données_brutes_P1!U10</f>
        <v>124.10000000000001</v>
      </c>
    </row>
    <row r="120" spans="2:6">
      <c r="B120" s="39" t="s">
        <v>3</v>
      </c>
      <c r="C120" s="40">
        <f>Données_brutes_P1!R11</f>
        <v>118.70606060606065</v>
      </c>
      <c r="D120" s="41">
        <f>Données_brutes_P1!S11</f>
        <v>21.8</v>
      </c>
      <c r="E120" s="41">
        <f>Données_brutes_P1!T11</f>
        <v>147.4</v>
      </c>
      <c r="F120" s="42">
        <f>Données_brutes_P1!U11</f>
        <v>125.60000000000001</v>
      </c>
    </row>
    <row r="121" spans="2:6">
      <c r="B121" s="39" t="s">
        <v>2</v>
      </c>
      <c r="C121" s="40">
        <f>Données_brutes_P1!R12</f>
        <v>121.10909090909092</v>
      </c>
      <c r="D121" s="41">
        <f>Données_brutes_P1!S12</f>
        <v>22.1</v>
      </c>
      <c r="E121" s="41">
        <f>Données_brutes_P1!T12</f>
        <v>149</v>
      </c>
      <c r="F121" s="42">
        <f>Données_brutes_P1!U12</f>
        <v>126.9</v>
      </c>
    </row>
    <row r="122" spans="2:6">
      <c r="B122" s="39" t="s">
        <v>1</v>
      </c>
      <c r="C122" s="40" t="str">
        <f>Données_brutes_P1!R13</f>
        <v>0</v>
      </c>
      <c r="D122" s="41">
        <f>Données_brutes_P1!S13</f>
        <v>0</v>
      </c>
      <c r="E122" s="41">
        <f>Données_brutes_P1!T13</f>
        <v>0</v>
      </c>
      <c r="F122" s="42">
        <f>Données_brutes_P1!U13</f>
        <v>0</v>
      </c>
    </row>
    <row r="123" spans="2:6">
      <c r="B123" s="39" t="s">
        <v>0</v>
      </c>
      <c r="C123" s="40" t="str">
        <f>Données_brutes_P1!R14</f>
        <v>0</v>
      </c>
      <c r="D123" s="41">
        <f>Données_brutes_P1!S14</f>
        <v>0</v>
      </c>
      <c r="E123" s="41">
        <f>Données_brutes_P1!T14</f>
        <v>0</v>
      </c>
      <c r="F123" s="42">
        <f>Données_brutes_P1!U14</f>
        <v>0</v>
      </c>
    </row>
    <row r="124" spans="2:6">
      <c r="B124" s="39" t="s">
        <v>10</v>
      </c>
      <c r="C124" s="40" t="str">
        <f>Données_brutes_P1!R15</f>
        <v>0</v>
      </c>
      <c r="D124" s="41">
        <f>Données_brutes_P1!S15</f>
        <v>0</v>
      </c>
      <c r="E124" s="41">
        <f>Données_brutes_P1!T15</f>
        <v>0</v>
      </c>
      <c r="F124" s="42">
        <f>Données_brutes_P1!U15</f>
        <v>0</v>
      </c>
    </row>
    <row r="125" spans="2:6">
      <c r="B125" s="39" t="s">
        <v>11</v>
      </c>
      <c r="C125" s="40" t="str">
        <f>Données_brutes_P1!R16</f>
        <v>0</v>
      </c>
      <c r="D125" s="41">
        <f>Données_brutes_P1!S16</f>
        <v>0</v>
      </c>
      <c r="E125" s="41">
        <f>Données_brutes_P1!T16</f>
        <v>0</v>
      </c>
      <c r="F125" s="42">
        <f>Données_brutes_P1!U16</f>
        <v>0</v>
      </c>
    </row>
    <row r="126" spans="2:6" ht="15.75" thickBot="1">
      <c r="B126" s="43" t="s">
        <v>12</v>
      </c>
      <c r="C126" s="44" t="str">
        <f>Données_brutes_P1!R17</f>
        <v>0</v>
      </c>
      <c r="D126" s="45">
        <f>Données_brutes_P1!S17</f>
        <v>0</v>
      </c>
      <c r="E126" s="45">
        <f>Données_brutes_P1!T17</f>
        <v>0</v>
      </c>
      <c r="F126" s="46">
        <f>Données_brutes_P1!U17</f>
        <v>0</v>
      </c>
    </row>
    <row r="127" spans="2:6" ht="15.75" thickTop="1"/>
    <row r="130" spans="2:6" ht="15.75" thickBot="1"/>
    <row r="131" spans="2:6" ht="15.75" thickTop="1">
      <c r="B131" s="150" t="s">
        <v>19</v>
      </c>
      <c r="C131" s="151"/>
      <c r="D131" s="151"/>
      <c r="E131" s="54">
        <f>Données_brutes_P1!S19</f>
        <v>30</v>
      </c>
      <c r="F131" s="55" t="s">
        <v>20</v>
      </c>
    </row>
    <row r="132" spans="2:6">
      <c r="B132" s="152" t="s">
        <v>22</v>
      </c>
      <c r="C132" s="153"/>
      <c r="D132" s="153"/>
      <c r="E132" s="56">
        <f>Données_brutes_P1!S21</f>
        <v>116.05478260869573</v>
      </c>
      <c r="F132" s="57" t="s">
        <v>20</v>
      </c>
    </row>
    <row r="133" spans="2:6">
      <c r="B133" s="145"/>
      <c r="C133" s="146"/>
      <c r="D133" s="146"/>
      <c r="E133" s="58"/>
      <c r="F133" s="59"/>
    </row>
    <row r="134" spans="2:6">
      <c r="B134" s="152" t="s">
        <v>23</v>
      </c>
      <c r="C134" s="153"/>
      <c r="D134" s="153"/>
      <c r="E134" s="56">
        <f>Données_brutes_P1!S22</f>
        <v>127.6</v>
      </c>
      <c r="F134" s="57" t="s">
        <v>20</v>
      </c>
    </row>
    <row r="135" spans="2:6">
      <c r="B135" s="152" t="s">
        <v>24</v>
      </c>
      <c r="C135" s="153"/>
      <c r="D135" s="153"/>
      <c r="E135" s="56">
        <f>Données_brutes_P1!S23</f>
        <v>126.9</v>
      </c>
      <c r="F135" s="57" t="s">
        <v>20</v>
      </c>
    </row>
    <row r="136" spans="2:6" ht="15.75" thickBot="1">
      <c r="B136" s="154" t="s">
        <v>25</v>
      </c>
      <c r="C136" s="155"/>
      <c r="D136" s="155"/>
      <c r="E136" s="60">
        <f>Données_brutes_P1!S24</f>
        <v>-86.054782608695731</v>
      </c>
      <c r="F136" s="61" t="s">
        <v>20</v>
      </c>
    </row>
    <row r="137" spans="2:6" ht="15.75" thickTop="1"/>
    <row r="147" spans="1:8">
      <c r="A147" s="143" t="s">
        <v>122</v>
      </c>
      <c r="B147" s="143"/>
      <c r="C147" s="143"/>
      <c r="D147" s="143"/>
      <c r="E147" s="143"/>
      <c r="F147" s="143"/>
      <c r="G147" s="143"/>
      <c r="H147" s="143"/>
    </row>
    <row r="148" spans="1:8">
      <c r="A148" s="142">
        <f>Infos!E10</f>
        <v>0</v>
      </c>
      <c r="B148" s="142"/>
      <c r="C148" s="142"/>
      <c r="D148" s="142"/>
      <c r="E148" s="142"/>
      <c r="F148" s="142"/>
      <c r="G148" s="142"/>
      <c r="H148" s="142"/>
    </row>
    <row r="149" spans="1:8">
      <c r="A149" s="142"/>
      <c r="B149" s="142"/>
      <c r="C149" s="142"/>
      <c r="D149" s="142"/>
      <c r="E149" s="142"/>
      <c r="F149" s="142"/>
      <c r="G149" s="142"/>
      <c r="H149" s="142"/>
    </row>
    <row r="152" spans="1:8" ht="15.75" thickBot="1"/>
    <row r="153" spans="1:8" ht="20.25" thickTop="1" thickBot="1">
      <c r="D153" s="88" t="s">
        <v>126</v>
      </c>
      <c r="E153" s="89">
        <f>Données_brutes_P1!K42</f>
        <v>30</v>
      </c>
    </row>
    <row r="154" spans="1:8" ht="15.75" thickTop="1"/>
    <row r="196" spans="1:8">
      <c r="A196" s="139" t="s">
        <v>122</v>
      </c>
      <c r="B196" s="139"/>
      <c r="C196" s="139"/>
      <c r="D196" s="139"/>
      <c r="E196" s="139"/>
      <c r="F196" s="139"/>
      <c r="G196" s="139"/>
      <c r="H196" s="139"/>
    </row>
    <row r="197" spans="1:8">
      <c r="A197" s="137">
        <f>Infos!E10</f>
        <v>0</v>
      </c>
      <c r="B197" s="137"/>
      <c r="C197" s="137"/>
      <c r="D197" s="137"/>
      <c r="E197" s="137"/>
      <c r="F197" s="137"/>
      <c r="G197" s="137"/>
      <c r="H197" s="137"/>
    </row>
    <row r="198" spans="1:8">
      <c r="A198" s="137"/>
      <c r="B198" s="137"/>
      <c r="C198" s="137"/>
      <c r="D198" s="137"/>
      <c r="E198" s="137"/>
      <c r="F198" s="137"/>
      <c r="G198" s="137"/>
      <c r="H198" s="137"/>
    </row>
    <row r="201" spans="1:8">
      <c r="A201" t="s">
        <v>94</v>
      </c>
      <c r="B201" s="71">
        <f>Infos!E12</f>
        <v>0</v>
      </c>
      <c r="F201" s="140" t="s">
        <v>63</v>
      </c>
      <c r="G201" s="140"/>
      <c r="H201" s="71">
        <f>Infos!E13</f>
        <v>0</v>
      </c>
    </row>
    <row r="202" spans="1:8">
      <c r="B202" s="37"/>
      <c r="H202" s="37"/>
    </row>
    <row r="203" spans="1:8">
      <c r="A203" t="s">
        <v>62</v>
      </c>
      <c r="B203" s="37">
        <f>Infos!E14</f>
        <v>0</v>
      </c>
      <c r="F203" s="140" t="s">
        <v>96</v>
      </c>
      <c r="G203" s="140"/>
      <c r="H203" s="37">
        <f>Infos!E15</f>
        <v>0</v>
      </c>
    </row>
    <row r="204" spans="1:8">
      <c r="B204" s="37"/>
      <c r="H204" s="37"/>
    </row>
    <row r="205" spans="1:8">
      <c r="B205" s="37"/>
      <c r="H205" s="37"/>
    </row>
    <row r="206" spans="1:8">
      <c r="B206" s="37"/>
      <c r="H206" s="37"/>
    </row>
    <row r="208" spans="1:8" ht="15.75">
      <c r="A208" s="138" t="s">
        <v>97</v>
      </c>
      <c r="B208" s="138"/>
      <c r="C208" s="138"/>
    </row>
    <row r="211" spans="2:6" ht="15.75" thickBot="1"/>
    <row r="212" spans="2:6" ht="17.25" thickTop="1" thickBot="1">
      <c r="B212" s="147" t="s">
        <v>13</v>
      </c>
      <c r="C212" s="148"/>
      <c r="D212" s="148"/>
      <c r="E212" s="148"/>
      <c r="F212" s="149"/>
    </row>
    <row r="213" spans="2:6" ht="16.5" thickTop="1" thickBot="1">
      <c r="B213" s="51" t="s">
        <v>14</v>
      </c>
      <c r="C213" s="52" t="s">
        <v>15</v>
      </c>
      <c r="D213" s="52" t="s">
        <v>16</v>
      </c>
      <c r="E213" s="52" t="s">
        <v>17</v>
      </c>
      <c r="F213" s="53" t="s">
        <v>18</v>
      </c>
    </row>
    <row r="214" spans="2:6">
      <c r="B214" s="47" t="s">
        <v>8</v>
      </c>
      <c r="C214" s="62">
        <f>DonnéesbrutesP2!R6</f>
        <v>111.76060606060605</v>
      </c>
      <c r="D214" s="63">
        <f>DonnéesbrutesP2!S6</f>
        <v>21.4</v>
      </c>
      <c r="E214" s="63">
        <f>DonnéesbrutesP2!T6</f>
        <v>143</v>
      </c>
      <c r="F214" s="64">
        <f>DonnéesbrutesP2!U6</f>
        <v>121.6</v>
      </c>
    </row>
    <row r="215" spans="2:6">
      <c r="B215" s="39" t="s">
        <v>7</v>
      </c>
      <c r="C215" s="48">
        <f>DonnéesbrutesP2!R7</f>
        <v>106.75454545454545</v>
      </c>
      <c r="D215" s="49">
        <f>DonnéesbrutesP2!S7</f>
        <v>22.4</v>
      </c>
      <c r="E215" s="49">
        <f>DonnéesbrutesP2!T7</f>
        <v>143.30000000000001</v>
      </c>
      <c r="F215" s="50">
        <f>DonnéesbrutesP2!U7</f>
        <v>120.9</v>
      </c>
    </row>
    <row r="216" spans="2:6">
      <c r="B216" s="39" t="s">
        <v>6</v>
      </c>
      <c r="C216" s="48">
        <f>DonnéesbrutesP2!R8</f>
        <v>116.99090909090908</v>
      </c>
      <c r="D216" s="49">
        <f>DonnéesbrutesP2!S8</f>
        <v>22.7</v>
      </c>
      <c r="E216" s="49">
        <f>DonnéesbrutesP2!T8</f>
        <v>145.69999999999999</v>
      </c>
      <c r="F216" s="50">
        <f>DonnéesbrutesP2!U8</f>
        <v>122.99999999999999</v>
      </c>
    </row>
    <row r="217" spans="2:6">
      <c r="B217" s="39" t="s">
        <v>5</v>
      </c>
      <c r="C217" s="48">
        <f>DonnéesbrutesP2!R9</f>
        <v>119.74242424242424</v>
      </c>
      <c r="D217" s="49">
        <f>DonnéesbrutesP2!S9</f>
        <v>22.2</v>
      </c>
      <c r="E217" s="49">
        <f>DonnéesbrutesP2!T9</f>
        <v>145.69999999999999</v>
      </c>
      <c r="F217" s="50">
        <f>DonnéesbrutesP2!U9</f>
        <v>123.49999999999999</v>
      </c>
    </row>
    <row r="218" spans="2:6">
      <c r="B218" s="39" t="s">
        <v>4</v>
      </c>
      <c r="C218" s="48">
        <f>DonnéesbrutesP2!R10</f>
        <v>118.13939393939391</v>
      </c>
      <c r="D218" s="49">
        <f>DonnéesbrutesP2!S10</f>
        <v>22.7</v>
      </c>
      <c r="E218" s="49">
        <f>DonnéesbrutesP2!T10</f>
        <v>146.80000000000001</v>
      </c>
      <c r="F218" s="50">
        <f>DonnéesbrutesP2!U10</f>
        <v>124.10000000000001</v>
      </c>
    </row>
    <row r="219" spans="2:6">
      <c r="B219" s="39" t="s">
        <v>3</v>
      </c>
      <c r="C219" s="48">
        <f>DonnéesbrutesP2!R11</f>
        <v>118.70606060606065</v>
      </c>
      <c r="D219" s="49">
        <f>DonnéesbrutesP2!S11</f>
        <v>21.8</v>
      </c>
      <c r="E219" s="49">
        <f>DonnéesbrutesP2!T11</f>
        <v>147.4</v>
      </c>
      <c r="F219" s="50">
        <f>DonnéesbrutesP2!U11</f>
        <v>125.60000000000001</v>
      </c>
    </row>
    <row r="220" spans="2:6">
      <c r="B220" s="39" t="s">
        <v>2</v>
      </c>
      <c r="C220" s="48">
        <f>DonnéesbrutesP2!R12</f>
        <v>121.10909090909092</v>
      </c>
      <c r="D220" s="49">
        <f>DonnéesbrutesP2!S12</f>
        <v>22.1</v>
      </c>
      <c r="E220" s="49">
        <f>DonnéesbrutesP2!T12</f>
        <v>149</v>
      </c>
      <c r="F220" s="50">
        <f>DonnéesbrutesP2!U12</f>
        <v>126.9</v>
      </c>
    </row>
    <row r="221" spans="2:6">
      <c r="B221" s="39" t="s">
        <v>1</v>
      </c>
      <c r="C221" s="48" t="e">
        <f>DonnéesbrutesP2!R13</f>
        <v>#DIV/0!</v>
      </c>
      <c r="D221" s="49">
        <f>DonnéesbrutesP2!S13</f>
        <v>0</v>
      </c>
      <c r="E221" s="49">
        <f>DonnéesbrutesP2!T13</f>
        <v>0</v>
      </c>
      <c r="F221" s="50">
        <f>DonnéesbrutesP2!U13</f>
        <v>0</v>
      </c>
    </row>
    <row r="222" spans="2:6">
      <c r="B222" s="39" t="s">
        <v>0</v>
      </c>
      <c r="C222" s="48" t="e">
        <f>DonnéesbrutesP2!R14</f>
        <v>#DIV/0!</v>
      </c>
      <c r="D222" s="49">
        <f>DonnéesbrutesP2!S14</f>
        <v>0</v>
      </c>
      <c r="E222" s="49">
        <f>DonnéesbrutesP2!T14</f>
        <v>0</v>
      </c>
      <c r="F222" s="50">
        <f>DonnéesbrutesP2!U14</f>
        <v>0</v>
      </c>
    </row>
    <row r="223" spans="2:6">
      <c r="B223" s="39" t="s">
        <v>10</v>
      </c>
      <c r="C223" s="48" t="e">
        <f>DonnéesbrutesP2!R15</f>
        <v>#DIV/0!</v>
      </c>
      <c r="D223" s="49">
        <f>DonnéesbrutesP2!S15</f>
        <v>0</v>
      </c>
      <c r="E223" s="49">
        <f>DonnéesbrutesP2!T15</f>
        <v>0</v>
      </c>
      <c r="F223" s="50">
        <f>DonnéesbrutesP2!U15</f>
        <v>0</v>
      </c>
    </row>
    <row r="224" spans="2:6">
      <c r="B224" s="39" t="s">
        <v>11</v>
      </c>
      <c r="C224" s="48" t="e">
        <f>DonnéesbrutesP2!R16</f>
        <v>#DIV/0!</v>
      </c>
      <c r="D224" s="49">
        <f>DonnéesbrutesP2!S16</f>
        <v>0</v>
      </c>
      <c r="E224" s="49">
        <f>DonnéesbrutesP2!T16</f>
        <v>0</v>
      </c>
      <c r="F224" s="50">
        <f>DonnéesbrutesP2!U16</f>
        <v>0</v>
      </c>
    </row>
    <row r="225" spans="2:6" ht="15.75" thickBot="1">
      <c r="B225" s="43" t="s">
        <v>12</v>
      </c>
      <c r="C225" s="65" t="e">
        <f>DonnéesbrutesP2!R17</f>
        <v>#DIV/0!</v>
      </c>
      <c r="D225" s="66">
        <f>DonnéesbrutesP2!S17</f>
        <v>0</v>
      </c>
      <c r="E225" s="66">
        <f>DonnéesbrutesP2!T17</f>
        <v>0</v>
      </c>
      <c r="F225" s="67">
        <f>DonnéesbrutesP2!U17</f>
        <v>0</v>
      </c>
    </row>
    <row r="226" spans="2:6" ht="15.75" thickTop="1"/>
    <row r="229" spans="2:6" ht="15.75" thickBot="1"/>
    <row r="230" spans="2:6" ht="15.75" thickTop="1">
      <c r="B230" s="150" t="s">
        <v>19</v>
      </c>
      <c r="C230" s="151"/>
      <c r="D230" s="151"/>
      <c r="E230" s="54">
        <f>DonnéesbrutesP2!S19</f>
        <v>30</v>
      </c>
      <c r="F230" s="55" t="s">
        <v>20</v>
      </c>
    </row>
    <row r="231" spans="2:6">
      <c r="B231" s="152" t="s">
        <v>22</v>
      </c>
      <c r="C231" s="153"/>
      <c r="D231" s="153"/>
      <c r="E231" s="56">
        <f>DonnéesbrutesP2!S21</f>
        <v>116.17186147186155</v>
      </c>
      <c r="F231" s="57" t="s">
        <v>20</v>
      </c>
    </row>
    <row r="232" spans="2:6">
      <c r="B232" s="145"/>
      <c r="C232" s="146"/>
      <c r="D232" s="146"/>
      <c r="E232" s="58"/>
      <c r="F232" s="59"/>
    </row>
    <row r="233" spans="2:6">
      <c r="B233" s="152" t="s">
        <v>23</v>
      </c>
      <c r="C233" s="153"/>
      <c r="D233" s="153"/>
      <c r="E233" s="56">
        <f>DonnéesbrutesP2!S22</f>
        <v>127.6</v>
      </c>
      <c r="F233" s="57" t="s">
        <v>20</v>
      </c>
    </row>
    <row r="234" spans="2:6">
      <c r="B234" s="152" t="s">
        <v>24</v>
      </c>
      <c r="C234" s="153"/>
      <c r="D234" s="153"/>
      <c r="E234" s="56">
        <f>DonnéesbrutesP2!S23</f>
        <v>126.9</v>
      </c>
      <c r="F234" s="57" t="s">
        <v>20</v>
      </c>
    </row>
    <row r="235" spans="2:6" ht="15.75" thickBot="1">
      <c r="B235" s="154" t="s">
        <v>25</v>
      </c>
      <c r="C235" s="155"/>
      <c r="D235" s="155"/>
      <c r="E235" s="60">
        <f>DonnéesbrutesP2!S24</f>
        <v>-86.171861471861547</v>
      </c>
      <c r="F235" s="61" t="s">
        <v>20</v>
      </c>
    </row>
    <row r="236" spans="2:6" ht="15.75" thickTop="1"/>
    <row r="245" spans="1:8">
      <c r="A245" s="139" t="s">
        <v>122</v>
      </c>
      <c r="B245" s="139"/>
      <c r="C245" s="139"/>
      <c r="D245" s="139"/>
      <c r="E245" s="139"/>
      <c r="F245" s="139"/>
      <c r="G245" s="139"/>
      <c r="H245" s="139"/>
    </row>
    <row r="246" spans="1:8">
      <c r="A246" s="137">
        <f>Infos!E10</f>
        <v>0</v>
      </c>
      <c r="B246" s="137"/>
      <c r="C246" s="137"/>
      <c r="D246" s="137"/>
      <c r="E246" s="137"/>
      <c r="F246" s="137"/>
      <c r="G246" s="137"/>
      <c r="H246" s="137"/>
    </row>
    <row r="247" spans="1:8">
      <c r="A247" s="137"/>
      <c r="B247" s="137"/>
      <c r="C247" s="137"/>
      <c r="D247" s="137"/>
      <c r="E247" s="137"/>
      <c r="F247" s="137"/>
      <c r="G247" s="137"/>
      <c r="H247" s="137"/>
    </row>
    <row r="251" spans="1:8" ht="15.75" thickBot="1"/>
    <row r="252" spans="1:8" ht="20.25" thickTop="1" thickBot="1">
      <c r="D252" s="92" t="s">
        <v>126</v>
      </c>
      <c r="E252" s="93">
        <f>DonnéesbrutesP2!J42</f>
        <v>30</v>
      </c>
    </row>
    <row r="253" spans="1:8" ht="15.75" thickTop="1"/>
    <row r="294" spans="1:8">
      <c r="A294" s="139" t="s">
        <v>122</v>
      </c>
      <c r="B294" s="139"/>
      <c r="C294" s="139"/>
      <c r="D294" s="139"/>
      <c r="E294" s="139"/>
      <c r="F294" s="139"/>
      <c r="G294" s="139"/>
      <c r="H294" s="139"/>
    </row>
    <row r="295" spans="1:8">
      <c r="A295" s="142">
        <f>Infos!E10</f>
        <v>0</v>
      </c>
      <c r="B295" s="142"/>
      <c r="C295" s="142"/>
      <c r="D295" s="142"/>
      <c r="E295" s="142"/>
      <c r="F295" s="142"/>
      <c r="G295" s="142"/>
      <c r="H295" s="142"/>
    </row>
    <row r="296" spans="1:8">
      <c r="A296" s="142"/>
      <c r="B296" s="142"/>
      <c r="C296" s="142"/>
      <c r="D296" s="142"/>
      <c r="E296" s="142"/>
      <c r="F296" s="142"/>
      <c r="G296" s="142"/>
      <c r="H296" s="142"/>
    </row>
    <row r="297" spans="1:8">
      <c r="B297" s="37"/>
    </row>
    <row r="298" spans="1:8">
      <c r="A298" t="s">
        <v>94</v>
      </c>
      <c r="B298" s="71">
        <f>Infos!E12</f>
        <v>0</v>
      </c>
      <c r="F298" s="140" t="s">
        <v>63</v>
      </c>
      <c r="G298" s="140"/>
      <c r="H298" s="71">
        <f>Infos!E13</f>
        <v>0</v>
      </c>
    </row>
    <row r="299" spans="1:8">
      <c r="B299" s="37"/>
      <c r="H299" s="37"/>
    </row>
    <row r="300" spans="1:8">
      <c r="A300" t="s">
        <v>62</v>
      </c>
      <c r="B300" s="37">
        <f>Infos!E14</f>
        <v>0</v>
      </c>
      <c r="F300" s="140" t="s">
        <v>96</v>
      </c>
      <c r="G300" s="140"/>
      <c r="H300" s="37">
        <f>Infos!E15</f>
        <v>0</v>
      </c>
    </row>
    <row r="301" spans="1:8">
      <c r="B301" s="37"/>
      <c r="H301" s="37"/>
    </row>
    <row r="302" spans="1:8">
      <c r="B302" s="37"/>
      <c r="H302" s="37"/>
    </row>
    <row r="303" spans="1:8">
      <c r="B303" s="37"/>
      <c r="H303" s="37"/>
    </row>
    <row r="304" spans="1:8">
      <c r="H304" s="37"/>
    </row>
    <row r="307" spans="1:6" ht="15.75">
      <c r="A307" s="138" t="s">
        <v>98</v>
      </c>
      <c r="B307" s="138"/>
      <c r="C307" s="138"/>
    </row>
    <row r="310" spans="1:6" ht="15.75" thickBot="1"/>
    <row r="311" spans="1:6" ht="17.25" thickTop="1" thickBot="1">
      <c r="B311" s="147" t="s">
        <v>13</v>
      </c>
      <c r="C311" s="148"/>
      <c r="D311" s="148"/>
      <c r="E311" s="148"/>
      <c r="F311" s="149"/>
    </row>
    <row r="312" spans="1:6" ht="16.5" thickTop="1" thickBot="1">
      <c r="B312" s="51" t="s">
        <v>14</v>
      </c>
      <c r="C312" s="52" t="s">
        <v>15</v>
      </c>
      <c r="D312" s="52" t="s">
        <v>16</v>
      </c>
      <c r="E312" s="52" t="s">
        <v>17</v>
      </c>
      <c r="F312" s="53" t="s">
        <v>18</v>
      </c>
    </row>
    <row r="313" spans="1:6" ht="15.75" thickBot="1">
      <c r="B313" s="47" t="s">
        <v>8</v>
      </c>
      <c r="C313" s="62">
        <f>DonnéesbrutesP3!R6</f>
        <v>111.76060606060605</v>
      </c>
      <c r="D313" s="63">
        <f>DonnéesbrutesP3!S6</f>
        <v>21.4</v>
      </c>
      <c r="E313" s="63">
        <f>DonnéesbrutesP3!T6</f>
        <v>143</v>
      </c>
      <c r="F313" s="64">
        <f>DonnéesbrutesP3!U6</f>
        <v>121.6</v>
      </c>
    </row>
    <row r="314" spans="1:6" ht="15.75" thickBot="1">
      <c r="B314" s="39" t="s">
        <v>7</v>
      </c>
      <c r="C314" s="62">
        <f>DonnéesbrutesP3!R7</f>
        <v>106.75454545454545</v>
      </c>
      <c r="D314" s="63">
        <f>DonnéesbrutesP3!S7</f>
        <v>22.4</v>
      </c>
      <c r="E314" s="63">
        <f>DonnéesbrutesP3!T7</f>
        <v>143.30000000000001</v>
      </c>
      <c r="F314" s="64">
        <f>DonnéesbrutesP3!U7</f>
        <v>120.9</v>
      </c>
    </row>
    <row r="315" spans="1:6" ht="15.75" thickBot="1">
      <c r="B315" s="39" t="s">
        <v>6</v>
      </c>
      <c r="C315" s="62">
        <f>DonnéesbrutesP3!R8</f>
        <v>116.99090909090908</v>
      </c>
      <c r="D315" s="63">
        <f>DonnéesbrutesP3!S8</f>
        <v>22.7</v>
      </c>
      <c r="E315" s="63">
        <f>DonnéesbrutesP3!T8</f>
        <v>145.69999999999999</v>
      </c>
      <c r="F315" s="64">
        <f>DonnéesbrutesP3!U8</f>
        <v>122.99999999999999</v>
      </c>
    </row>
    <row r="316" spans="1:6" ht="15.75" thickBot="1">
      <c r="B316" s="39" t="s">
        <v>5</v>
      </c>
      <c r="C316" s="62">
        <f>DonnéesbrutesP3!R9</f>
        <v>119.74242424242424</v>
      </c>
      <c r="D316" s="63">
        <f>DonnéesbrutesP3!S9</f>
        <v>22.2</v>
      </c>
      <c r="E316" s="63">
        <f>DonnéesbrutesP3!T9</f>
        <v>145.69999999999999</v>
      </c>
      <c r="F316" s="64">
        <f>DonnéesbrutesP3!U9</f>
        <v>123.49999999999999</v>
      </c>
    </row>
    <row r="317" spans="1:6" ht="15.75" thickBot="1">
      <c r="B317" s="39" t="s">
        <v>4</v>
      </c>
      <c r="C317" s="62">
        <f>DonnéesbrutesP3!R10</f>
        <v>147.69999999999999</v>
      </c>
      <c r="D317" s="63">
        <f>DonnéesbrutesP3!S10</f>
        <v>22.7</v>
      </c>
      <c r="E317" s="63">
        <f>DonnéesbrutesP3!T10</f>
        <v>146.80000000000001</v>
      </c>
      <c r="F317" s="64">
        <f>DonnéesbrutesP3!U10</f>
        <v>124.10000000000001</v>
      </c>
    </row>
    <row r="318" spans="1:6" ht="15.75" thickBot="1">
      <c r="B318" s="39" t="s">
        <v>3</v>
      </c>
      <c r="C318" s="62">
        <f>DonnéesbrutesP3!R11</f>
        <v>118.70606060606065</v>
      </c>
      <c r="D318" s="63">
        <f>DonnéesbrutesP3!S11</f>
        <v>21.8</v>
      </c>
      <c r="E318" s="63">
        <f>DonnéesbrutesP3!T11</f>
        <v>147.4</v>
      </c>
      <c r="F318" s="64">
        <f>DonnéesbrutesP3!U11</f>
        <v>125.60000000000001</v>
      </c>
    </row>
    <row r="319" spans="1:6" ht="15.75" thickBot="1">
      <c r="B319" s="39" t="s">
        <v>2</v>
      </c>
      <c r="C319" s="62">
        <f>DonnéesbrutesP3!R12</f>
        <v>121.10909090909092</v>
      </c>
      <c r="D319" s="63">
        <f>DonnéesbrutesP3!S12</f>
        <v>22.1</v>
      </c>
      <c r="E319" s="63">
        <f>DonnéesbrutesP3!T12</f>
        <v>149</v>
      </c>
      <c r="F319" s="64">
        <f>DonnéesbrutesP3!U12</f>
        <v>126.9</v>
      </c>
    </row>
    <row r="320" spans="1:6" ht="15.75" thickBot="1">
      <c r="B320" s="39" t="s">
        <v>1</v>
      </c>
      <c r="C320" s="62">
        <f>DonnéesbrutesP3!R13</f>
        <v>0</v>
      </c>
      <c r="D320" s="63">
        <f>DonnéesbrutesP3!S13</f>
        <v>22.8</v>
      </c>
      <c r="E320" s="63">
        <f>DonnéesbrutesP3!T13</f>
        <v>149.5</v>
      </c>
      <c r="F320" s="64">
        <f>DonnéesbrutesP3!U13</f>
        <v>126.7</v>
      </c>
    </row>
    <row r="321" spans="2:6" ht="15.75" thickBot="1">
      <c r="B321" s="39" t="s">
        <v>0</v>
      </c>
      <c r="C321" s="62">
        <f>DonnéesbrutesP3!R14</f>
        <v>124.46666666666665</v>
      </c>
      <c r="D321" s="63">
        <f>DonnéesbrutesP3!S14</f>
        <v>22.7</v>
      </c>
      <c r="E321" s="63">
        <f>DonnéesbrutesP3!T14</f>
        <v>148.19999999999999</v>
      </c>
      <c r="F321" s="64">
        <f>DonnéesbrutesP3!U14</f>
        <v>125.49999999999999</v>
      </c>
    </row>
    <row r="322" spans="2:6" ht="15.75" thickBot="1">
      <c r="B322" s="39" t="s">
        <v>10</v>
      </c>
      <c r="C322" s="62" t="e">
        <f>DonnéesbrutesP3!R15</f>
        <v>#DIV/0!</v>
      </c>
      <c r="D322" s="63">
        <f>DonnéesbrutesP3!S15</f>
        <v>0</v>
      </c>
      <c r="E322" s="63">
        <f>DonnéesbrutesP3!T15</f>
        <v>0</v>
      </c>
      <c r="F322" s="64">
        <f>DonnéesbrutesP3!U15</f>
        <v>0</v>
      </c>
    </row>
    <row r="323" spans="2:6" ht="15.75" thickBot="1">
      <c r="B323" s="39" t="s">
        <v>11</v>
      </c>
      <c r="C323" s="62" t="e">
        <f>DonnéesbrutesP3!R16</f>
        <v>#DIV/0!</v>
      </c>
      <c r="D323" s="63">
        <f>DonnéesbrutesP3!S16</f>
        <v>0</v>
      </c>
      <c r="E323" s="63">
        <f>DonnéesbrutesP3!T16</f>
        <v>0</v>
      </c>
      <c r="F323" s="64">
        <f>DonnéesbrutesP3!U16</f>
        <v>0</v>
      </c>
    </row>
    <row r="324" spans="2:6" ht="15.75" thickBot="1">
      <c r="B324" s="43" t="s">
        <v>12</v>
      </c>
      <c r="C324" s="68" t="e">
        <f>DonnéesbrutesP3!R17</f>
        <v>#DIV/0!</v>
      </c>
      <c r="D324" s="69">
        <f>DonnéesbrutesP3!S17</f>
        <v>0</v>
      </c>
      <c r="E324" s="69">
        <f>DonnéesbrutesP3!T17</f>
        <v>0</v>
      </c>
      <c r="F324" s="70">
        <f>DonnéesbrutesP3!U17</f>
        <v>0</v>
      </c>
    </row>
    <row r="325" spans="2:6" ht="15.75" thickTop="1"/>
    <row r="328" spans="2:6" ht="15.75" thickBot="1"/>
    <row r="329" spans="2:6" ht="15.75" thickTop="1">
      <c r="B329" s="150" t="s">
        <v>19</v>
      </c>
      <c r="C329" s="151"/>
      <c r="D329" s="151"/>
      <c r="E329" s="54">
        <f>DonnéesbrutesP3!S19</f>
        <v>30</v>
      </c>
      <c r="F329" s="55" t="s">
        <v>20</v>
      </c>
    </row>
    <row r="330" spans="2:6">
      <c r="B330" s="152" t="s">
        <v>22</v>
      </c>
      <c r="C330" s="153"/>
      <c r="D330" s="153"/>
      <c r="E330" s="56">
        <f>DonnéesbrutesP3!S21</f>
        <v>118.36902356902358</v>
      </c>
      <c r="F330" s="57" t="s">
        <v>20</v>
      </c>
    </row>
    <row r="331" spans="2:6">
      <c r="B331" s="145"/>
      <c r="C331" s="146"/>
      <c r="D331" s="146"/>
      <c r="E331" s="58"/>
      <c r="F331" s="59"/>
    </row>
    <row r="332" spans="2:6">
      <c r="B332" s="152" t="s">
        <v>23</v>
      </c>
      <c r="C332" s="153"/>
      <c r="D332" s="153"/>
      <c r="E332" s="56">
        <f>DonnéesbrutesP3!S22</f>
        <v>128.1</v>
      </c>
      <c r="F332" s="57" t="s">
        <v>20</v>
      </c>
    </row>
    <row r="333" spans="2:6">
      <c r="B333" s="152" t="s">
        <v>24</v>
      </c>
      <c r="C333" s="153"/>
      <c r="D333" s="153"/>
      <c r="E333" s="56">
        <f>DonnéesbrutesP3!S23</f>
        <v>126.9</v>
      </c>
      <c r="F333" s="57" t="s">
        <v>20</v>
      </c>
    </row>
    <row r="334" spans="2:6" ht="15.75" thickBot="1">
      <c r="B334" s="154" t="s">
        <v>25</v>
      </c>
      <c r="C334" s="155"/>
      <c r="D334" s="155"/>
      <c r="E334" s="60">
        <f>DonnéesbrutesP3!S24</f>
        <v>-88.369023569023582</v>
      </c>
      <c r="F334" s="61" t="s">
        <v>20</v>
      </c>
    </row>
    <row r="335" spans="2:6" ht="15.75" thickTop="1"/>
    <row r="342" spans="1:8">
      <c r="A342" s="139" t="s">
        <v>122</v>
      </c>
      <c r="B342" s="139"/>
      <c r="C342" s="139"/>
      <c r="D342" s="139"/>
      <c r="E342" s="139"/>
      <c r="F342" s="139"/>
      <c r="G342" s="139"/>
      <c r="H342" s="139"/>
    </row>
    <row r="343" spans="1:8">
      <c r="A343" s="137">
        <f>Infos!E10</f>
        <v>0</v>
      </c>
      <c r="B343" s="137"/>
      <c r="C343" s="137"/>
      <c r="D343" s="137"/>
      <c r="E343" s="137"/>
      <c r="F343" s="137"/>
      <c r="G343" s="137"/>
      <c r="H343" s="137"/>
    </row>
    <row r="344" spans="1:8">
      <c r="A344" s="137"/>
      <c r="B344" s="137"/>
      <c r="C344" s="137"/>
      <c r="D344" s="137"/>
      <c r="E344" s="137"/>
      <c r="F344" s="137"/>
      <c r="G344" s="137"/>
      <c r="H344" s="137"/>
    </row>
    <row r="350" spans="1:8" ht="15.75" thickBot="1"/>
    <row r="351" spans="1:8" ht="20.25" thickTop="1" thickBot="1">
      <c r="D351" s="92" t="s">
        <v>126</v>
      </c>
      <c r="E351" s="93">
        <f>DonnéesbrutesP3!K42</f>
        <v>30</v>
      </c>
    </row>
    <row r="352" spans="1:8" ht="15.75" thickTop="1"/>
    <row r="391" spans="1:8">
      <c r="A391" s="139" t="s">
        <v>122</v>
      </c>
      <c r="B391" s="139"/>
      <c r="C391" s="139"/>
      <c r="D391" s="139"/>
      <c r="E391" s="139"/>
      <c r="F391" s="139"/>
      <c r="G391" s="139"/>
      <c r="H391" s="139"/>
    </row>
    <row r="392" spans="1:8">
      <c r="A392" s="137">
        <f>Infos!E10</f>
        <v>0</v>
      </c>
      <c r="B392" s="137"/>
      <c r="C392" s="137"/>
      <c r="D392" s="137"/>
      <c r="E392" s="137"/>
      <c r="F392" s="137"/>
      <c r="G392" s="137"/>
      <c r="H392" s="137"/>
    </row>
    <row r="393" spans="1:8">
      <c r="A393" s="137"/>
      <c r="B393" s="137"/>
      <c r="C393" s="137"/>
      <c r="D393" s="137"/>
      <c r="E393" s="137"/>
      <c r="F393" s="137"/>
      <c r="G393" s="137"/>
      <c r="H393" s="137"/>
    </row>
    <row r="394" spans="1:8">
      <c r="H394" s="37"/>
    </row>
    <row r="395" spans="1:8">
      <c r="A395" t="s">
        <v>105</v>
      </c>
      <c r="B395" s="71">
        <f>Infos!E12</f>
        <v>0</v>
      </c>
      <c r="F395" s="140" t="s">
        <v>63</v>
      </c>
      <c r="G395" s="140"/>
      <c r="H395" s="71">
        <f>Infos!E13</f>
        <v>0</v>
      </c>
    </row>
    <row r="396" spans="1:8">
      <c r="B396" s="37"/>
      <c r="H396" s="37"/>
    </row>
    <row r="397" spans="1:8">
      <c r="A397" t="s">
        <v>62</v>
      </c>
      <c r="B397" s="37">
        <f>Infos!E14</f>
        <v>0</v>
      </c>
      <c r="F397" s="140" t="s">
        <v>64</v>
      </c>
      <c r="G397" s="140"/>
      <c r="H397" s="37">
        <f>Infos!E15</f>
        <v>0</v>
      </c>
    </row>
    <row r="398" spans="1:8">
      <c r="B398" s="37"/>
      <c r="H398" s="37"/>
    </row>
    <row r="399" spans="1:8">
      <c r="B399" s="37"/>
      <c r="F399" s="140" t="s">
        <v>99</v>
      </c>
      <c r="G399" s="140"/>
      <c r="H399" s="37" t="str">
        <f>IF(OR(Infos!E14="industeel",Infos!E14="CRMC"),"As found as left data","N/A")</f>
        <v>N/A</v>
      </c>
    </row>
    <row r="400" spans="1:8">
      <c r="H400" s="37"/>
    </row>
    <row r="401" spans="1:8">
      <c r="H401" s="37"/>
    </row>
    <row r="402" spans="1:8">
      <c r="H402" s="37"/>
    </row>
    <row r="403" spans="1:8">
      <c r="H403" s="37"/>
    </row>
    <row r="404" spans="1:8">
      <c r="H404" s="37"/>
    </row>
    <row r="408" spans="1:8" ht="15.75">
      <c r="A408" s="138" t="s">
        <v>100</v>
      </c>
      <c r="B408" s="138"/>
    </row>
    <row r="414" spans="1:8" ht="15.75">
      <c r="B414" s="72" t="s">
        <v>101</v>
      </c>
      <c r="C414" s="72"/>
      <c r="D414" s="72"/>
      <c r="E414" s="72"/>
      <c r="F414" s="72"/>
    </row>
    <row r="415" spans="1:8" ht="15.75">
      <c r="B415" s="72" t="s">
        <v>110</v>
      </c>
      <c r="C415" s="72"/>
      <c r="D415" s="72"/>
      <c r="E415" s="72"/>
      <c r="F415" s="72"/>
    </row>
    <row r="416" spans="1:8" ht="15.75">
      <c r="B416" s="144" t="s">
        <v>106</v>
      </c>
      <c r="C416" s="144"/>
      <c r="D416" s="144"/>
      <c r="E416" s="144"/>
      <c r="F416" s="144"/>
      <c r="G416" s="144"/>
    </row>
    <row r="417" spans="2:6" ht="15.75">
      <c r="B417" s="72"/>
      <c r="C417" s="72"/>
      <c r="D417" s="72"/>
      <c r="E417" s="72"/>
      <c r="F417" s="72"/>
    </row>
    <row r="418" spans="2:6" ht="15.75">
      <c r="B418" s="72" t="s">
        <v>102</v>
      </c>
      <c r="C418" s="72"/>
      <c r="D418" s="72"/>
      <c r="E418" s="72"/>
      <c r="F418" s="72"/>
    </row>
    <row r="419" spans="2:6" ht="15.75">
      <c r="B419" s="72" t="s">
        <v>103</v>
      </c>
      <c r="C419" s="72"/>
      <c r="D419" s="72"/>
      <c r="E419" s="72"/>
      <c r="F419" s="72"/>
    </row>
    <row r="420" spans="2:6" ht="15.75">
      <c r="B420" s="72"/>
      <c r="C420" s="72"/>
      <c r="D420" s="94">
        <f>Infos!E11</f>
        <v>0</v>
      </c>
      <c r="E420" s="72"/>
      <c r="F420" s="72"/>
    </row>
    <row r="421" spans="2:6" ht="15.75">
      <c r="B421" s="72"/>
      <c r="C421" s="72"/>
      <c r="D421" s="72"/>
      <c r="E421" s="72"/>
      <c r="F421" s="72"/>
    </row>
    <row r="422" spans="2:6" ht="15.75">
      <c r="B422" s="72" t="s">
        <v>107</v>
      </c>
      <c r="C422" s="72"/>
      <c r="D422" s="72"/>
      <c r="E422" s="72"/>
      <c r="F422" s="72"/>
    </row>
    <row r="423" spans="2:6" ht="15.75">
      <c r="B423" s="72"/>
      <c r="C423" s="72"/>
      <c r="D423" s="94">
        <f>Infos!E9</f>
        <v>0</v>
      </c>
      <c r="E423" s="72"/>
      <c r="F423" s="72"/>
    </row>
    <row r="424" spans="2:6" ht="15.75">
      <c r="B424" s="72"/>
      <c r="C424" s="72"/>
      <c r="D424" s="72"/>
      <c r="E424" s="72"/>
      <c r="F424" s="72"/>
    </row>
    <row r="425" spans="2:6" ht="15.75">
      <c r="B425" s="72" t="s">
        <v>108</v>
      </c>
      <c r="C425" s="72"/>
      <c r="D425" s="72"/>
      <c r="E425" s="72"/>
      <c r="F425" s="72"/>
    </row>
    <row r="426" spans="2:6" ht="15.75">
      <c r="B426" s="72" t="s">
        <v>109</v>
      </c>
      <c r="C426" s="72"/>
      <c r="D426" s="72"/>
      <c r="E426" s="72"/>
      <c r="F426" s="72"/>
    </row>
    <row r="427" spans="2:6" ht="15.75">
      <c r="B427" s="72" t="s">
        <v>104</v>
      </c>
      <c r="C427" s="72"/>
      <c r="D427" s="72"/>
      <c r="E427" s="72"/>
      <c r="F427" s="72"/>
    </row>
    <row r="439" spans="1:8">
      <c r="A439" s="139" t="s">
        <v>122</v>
      </c>
      <c r="B439" s="139"/>
      <c r="C439" s="139"/>
      <c r="D439" s="139"/>
      <c r="E439" s="139"/>
      <c r="F439" s="139"/>
      <c r="G439" s="139"/>
      <c r="H439" s="139"/>
    </row>
  </sheetData>
  <sheetProtection algorithmName="SHA-512" hashValue="TYU39DPq+WkkLYXXQ1wDrH4e/ALs6xAXbq9mwFauDWNA8J7R8GcaAzuyCOZCGPEHeS4hjuATGgqz134yGknbEw==" saltValue="8BoodZUkV/b3vti+uuOOVA==" spinCount="100000" sheet="1" objects="1" scenarios="1"/>
  <mergeCells count="76">
    <mergeCell ref="F65:G65"/>
    <mergeCell ref="G40:H40"/>
    <mergeCell ref="F53:G53"/>
    <mergeCell ref="A59:C59"/>
    <mergeCell ref="F61:G61"/>
    <mergeCell ref="F63:G63"/>
    <mergeCell ref="B40:C40"/>
    <mergeCell ref="B72:G88"/>
    <mergeCell ref="A92:D92"/>
    <mergeCell ref="D95:E95"/>
    <mergeCell ref="F102:G102"/>
    <mergeCell ref="F104:G104"/>
    <mergeCell ref="A98:H98"/>
    <mergeCell ref="B113:F113"/>
    <mergeCell ref="F201:G201"/>
    <mergeCell ref="F203:G203"/>
    <mergeCell ref="A208:C208"/>
    <mergeCell ref="B131:D131"/>
    <mergeCell ref="B132:D132"/>
    <mergeCell ref="B133:D133"/>
    <mergeCell ref="B134:D134"/>
    <mergeCell ref="B135:D135"/>
    <mergeCell ref="B136:D136"/>
    <mergeCell ref="B212:F212"/>
    <mergeCell ref="B233:D233"/>
    <mergeCell ref="B234:D234"/>
    <mergeCell ref="B235:D235"/>
    <mergeCell ref="B230:D230"/>
    <mergeCell ref="B231:D231"/>
    <mergeCell ref="B416:G416"/>
    <mergeCell ref="F397:G397"/>
    <mergeCell ref="B232:D232"/>
    <mergeCell ref="B311:F311"/>
    <mergeCell ref="B329:D329"/>
    <mergeCell ref="B330:D330"/>
    <mergeCell ref="B331:D331"/>
    <mergeCell ref="B332:D332"/>
    <mergeCell ref="B333:D333"/>
    <mergeCell ref="B334:D334"/>
    <mergeCell ref="F300:G300"/>
    <mergeCell ref="A307:C307"/>
    <mergeCell ref="A294:H294"/>
    <mergeCell ref="A342:H342"/>
    <mergeCell ref="F399:G399"/>
    <mergeCell ref="A408:B408"/>
    <mergeCell ref="F395:G395"/>
    <mergeCell ref="A1:H2"/>
    <mergeCell ref="F55:G55"/>
    <mergeCell ref="A50:H51"/>
    <mergeCell ref="B13:C13"/>
    <mergeCell ref="B63:C63"/>
    <mergeCell ref="F15:G15"/>
    <mergeCell ref="F4:G4"/>
    <mergeCell ref="A9:C9"/>
    <mergeCell ref="F11:G11"/>
    <mergeCell ref="F13:G13"/>
    <mergeCell ref="B22:F22"/>
    <mergeCell ref="B24:C24"/>
    <mergeCell ref="B26:C26"/>
    <mergeCell ref="B28:C28"/>
    <mergeCell ref="A392:H393"/>
    <mergeCell ref="A109:C109"/>
    <mergeCell ref="A391:H391"/>
    <mergeCell ref="A439:H439"/>
    <mergeCell ref="F6:G6"/>
    <mergeCell ref="C94:F94"/>
    <mergeCell ref="A99:H100"/>
    <mergeCell ref="A148:H149"/>
    <mergeCell ref="A197:H198"/>
    <mergeCell ref="A246:H247"/>
    <mergeCell ref="F298:G298"/>
    <mergeCell ref="A295:H296"/>
    <mergeCell ref="A343:H344"/>
    <mergeCell ref="A147:H147"/>
    <mergeCell ref="A196:H196"/>
    <mergeCell ref="A245:H245"/>
  </mergeCells>
  <dataValidations count="2">
    <dataValidation type="list" allowBlank="1" showInputMessage="1" showErrorMessage="1" sqref="D89">
      <formula1>#REF!</formula1>
    </dataValidation>
    <dataValidation type="list" allowBlank="1" showInputMessage="1" showErrorMessage="1" sqref="F69">
      <formula1>Liste</formula1>
    </dataValidation>
  </dataValidations>
  <pageMargins left="0.25" right="0.30392156862745096" top="0.88235294117647056" bottom="0.75" header="0.3" footer="0.43137254901960786"/>
  <pageSetup paperSize="9" orientation="portrait" r:id="rId1"/>
  <headerFooter>
    <oddHeader>&amp;R&amp;"Arial,Normal"&amp;8Siege Social
BFC AUTOMATISMES
6 Rue de la Mare,71530 Crissey
Tél:03.85.45.81.05&amp;L&amp;"Calibri"&amp;10&amp;K000000Non classifié&amp;1#_x000D_&amp;"Calibri"&amp;11&amp;K000000&amp;G</oddHeader>
    <oddFooter>&amp;L&amp;8SAS AU CAPITAL DE 856 750€
333 520 476 RCS CHALON
FR 38 333 520 476 - APE 4669B&amp;R&amp;G</oddFooter>
  </headerFooter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B3:C7"/>
  <sheetViews>
    <sheetView topLeftCell="A5" workbookViewId="0">
      <selection activeCell="C8" sqref="C8"/>
    </sheetView>
  </sheetViews>
  <sheetFormatPr baseColWidth="10" defaultRowHeight="15"/>
  <cols>
    <col min="3" max="3" width="59.28515625" customWidth="1"/>
  </cols>
  <sheetData>
    <row r="3" spans="2:3">
      <c r="B3" t="s">
        <v>86</v>
      </c>
      <c r="C3" t="s">
        <v>87</v>
      </c>
    </row>
    <row r="4" spans="2:3" ht="195" customHeight="1">
      <c r="B4" s="36" t="s">
        <v>88</v>
      </c>
      <c r="C4" t="str">
        <f>IF(AND(B4&lt;0),"Vide","")</f>
        <v/>
      </c>
    </row>
    <row r="5" spans="2:3" ht="156.6" customHeight="1">
      <c r="B5" s="36" t="s">
        <v>89</v>
      </c>
      <c r="C5" t="str">
        <f>IF(AND(B5&lt;0),"Vide","")</f>
        <v/>
      </c>
    </row>
    <row r="6" spans="2:3" ht="141" customHeight="1">
      <c r="B6" t="s">
        <v>90</v>
      </c>
      <c r="C6" t="str">
        <f>IF(AND(B6&lt;0),"Vide","")</f>
        <v/>
      </c>
    </row>
    <row r="7" spans="2:3" ht="173.45" customHeight="1">
      <c r="B7" t="s">
        <v>91</v>
      </c>
      <c r="C7" t="str">
        <f>IF(AND(B7&lt;0),"Vide","")</f>
        <v/>
      </c>
    </row>
  </sheetData>
  <pageMargins left="0.7" right="0.7" top="0.75" bottom="0.75" header="0.3" footer="0.3"/>
  <pageSetup paperSize="9" orientation="portrait" r:id="rId1"/>
  <headerFooter>
    <oddHeader>&amp;L&amp;"Calibri"&amp;10&amp;K000000Non classifié&amp;1#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D07D4CFEEA4D488157E8CAA65994F6" ma:contentTypeVersion="17" ma:contentTypeDescription="Crée un document." ma:contentTypeScope="" ma:versionID="e60bc55dbc194512f50bc2ac969e5697">
  <xsd:schema xmlns:xsd="http://www.w3.org/2001/XMLSchema" xmlns:xs="http://www.w3.org/2001/XMLSchema" xmlns:p="http://schemas.microsoft.com/office/2006/metadata/properties" xmlns:ns3="915db085-9c02-4b5f-bb42-5e752b025a91" xmlns:ns4="1f581629-d207-4f93-a80d-df012d854060" targetNamespace="http://schemas.microsoft.com/office/2006/metadata/properties" ma:root="true" ma:fieldsID="eafea9476057f0612ca6768ba0195c08" ns3:_="" ns4:_="">
    <xsd:import namespace="915db085-9c02-4b5f-bb42-5e752b025a91"/>
    <xsd:import namespace="1f581629-d207-4f93-a80d-df012d8540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5db085-9c02-4b5f-bb42-5e752b025a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81629-d207-4f93-a80d-df012d854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15db085-9c02-4b5f-bb42-5e752b025a91" xsi:nil="true"/>
  </documentManagement>
</p:properties>
</file>

<file path=customXml/itemProps1.xml><?xml version="1.0" encoding="utf-8"?>
<ds:datastoreItem xmlns:ds="http://schemas.openxmlformats.org/officeDocument/2006/customXml" ds:itemID="{95CF2E1D-2CE2-45BD-9CAD-2736F97FB2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5db085-9c02-4b5f-bb42-5e752b025a91"/>
    <ds:schemaRef ds:uri="1f581629-d207-4f93-a80d-df012d854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871C12-7BF5-45CB-9478-DA27BFE7A6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B8907-8C26-4A53-A7E6-C7DDAEBCD1C6}">
  <ds:schemaRefs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1f581629-d207-4f93-a80d-df012d854060"/>
    <ds:schemaRef ds:uri="915db085-9c02-4b5f-bb42-5e752b025a91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Infos</vt:lpstr>
      <vt:lpstr>Données_brutes_P1</vt:lpstr>
      <vt:lpstr>DonnéesbrutesP2</vt:lpstr>
      <vt:lpstr>DonnéesbrutesP3</vt:lpstr>
      <vt:lpstr>Rapport</vt:lpstr>
      <vt:lpstr>Feuil3</vt:lpstr>
    </vt:vector>
  </TitlesOfParts>
  <Company>Descours &amp; Cabaud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LEBEAU BENJAMIN</dc:creator>
  <cp:lastModifiedBy>test</cp:lastModifiedBy>
  <cp:lastPrinted>2024-06-04T11:15:38Z</cp:lastPrinted>
  <dcterms:created xsi:type="dcterms:W3CDTF">2024-05-31T13:04:41Z</dcterms:created>
  <dcterms:modified xsi:type="dcterms:W3CDTF">2024-06-04T14:55:03Z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0x01010059D07D4CFEEA4D488157E8CAA65994F6</vt:lpwstr>
  </property>
  <property fmtid="{D5CDD505-2E9C-101B-9397-08002B2CF9AE}" pid="3" name="MSIP_Label_dbe65a75-a330-4217-91c6-af7a7c584216_Enabled">
    <vt:lpwstr>true</vt:lpwstr>
  </property>
  <property fmtid="{D5CDD505-2E9C-101B-9397-08002B2CF9AE}" pid="4" name="MSIP_Label_dbe65a75-a330-4217-91c6-af7a7c584216_SetDate">
    <vt:lpwstr>2024-06-04T12:33:52Z</vt:lpwstr>
  </property>
  <property fmtid="{D5CDD505-2E9C-101B-9397-08002B2CF9AE}" pid="5" name="MSIP_Label_dbe65a75-a330-4217-91c6-af7a7c584216_Method">
    <vt:lpwstr>Privileged</vt:lpwstr>
  </property>
  <property fmtid="{D5CDD505-2E9C-101B-9397-08002B2CF9AE}" pid="6" name="MSIP_Label_dbe65a75-a330-4217-91c6-af7a7c584216_Name">
    <vt:lpwstr>dbe65a75-a330-4217-91c6-af7a7c584216</vt:lpwstr>
  </property>
  <property fmtid="{D5CDD505-2E9C-101B-9397-08002B2CF9AE}" pid="7" name="MSIP_Label_dbe65a75-a330-4217-91c6-af7a7c584216_SiteId">
    <vt:lpwstr>264fc21d-5601-4892-a583-198a728166d8</vt:lpwstr>
  </property>
  <property fmtid="{D5CDD505-2E9C-101B-9397-08002B2CF9AE}" pid="8" name="MSIP_Label_dbe65a75-a330-4217-91c6-af7a7c584216_ActionId">
    <vt:lpwstr>1a9d4633-a707-407c-8c19-6eb9d40eca1d</vt:lpwstr>
  </property>
  <property fmtid="{D5CDD505-2E9C-101B-9397-08002B2CF9AE}" pid="9" name="MSIP_Label_dbe65a75-a330-4217-91c6-af7a7c584216_ContentBits">
    <vt:lpwstr>1</vt:lpwstr>
  </property>
</Properties>
</file>