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richData/rdrichvalue.xml" ContentType="application/vnd.ms-excel.rdrichvalu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richData/richValueRel.xml" ContentType="application/vnd.ms-excel.richvaluerel+xml"/>
  <Override PartName="/xl/sharedStrings.xml" ContentType="application/vnd.openxmlformats-officedocument.spreadsheetml.sharedStrings+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ate1904="1" codeName="ThisWorkbook"/>
  <bookViews>
    <workbookView xWindow="-120" yWindow="-120" windowWidth="20730" windowHeight="11040" tabRatio="759"/>
  </bookViews>
  <sheets>
    <sheet name="PAGE 1 " sheetId="9" r:id="rId1"/>
    <sheet name="feuille tableau n1" sheetId="4" state="hidden" r:id="rId2"/>
    <sheet name="PAGE 2" sheetId="10" r:id="rId3"/>
    <sheet name="PAGE 3" sheetId="11" state="hidden" r:id="rId4"/>
    <sheet name="Base de Donnée" sheetId="2" r:id="rId5"/>
    <sheet name="Feuil1" sheetId="7" state="hidden" r:id="rId6"/>
  </sheets>
  <definedNames>
    <definedName name="_xlpm.Denom" hidden="1" xlm="1">#NAME?</definedName>
    <definedName name="_xlpm.grp" hidden="1" xlm="1">#NAME?</definedName>
    <definedName name="_xlpm.H" hidden="1" xlm="1">#NAME?</definedName>
    <definedName name="_xlpm.Htxt" hidden="1" xlm="1">#NAME?</definedName>
    <definedName name="_xlpm.N" hidden="1" xlm="1">#NAME?</definedName>
    <definedName name="_xlpm.Nums" hidden="1" xlm="1">#NAME?</definedName>
    <definedName name="_xlpm.T" hidden="1" xlm="1">#NAME?</definedName>
    <definedName name="_xlpm.Teens" hidden="1" xlm="1">#NAME?</definedName>
    <definedName name="_xlpm.Tens" hidden="1" xlm="1">#NAME?</definedName>
    <definedName name="_xlpm.Ttxt" hidden="1" xlm="1">#NAME?</definedName>
    <definedName name="_xlpm.U" hidden="1" xlm="1">#NAME?</definedName>
    <definedName name="_xlpm.Utxt" hidden="1" xlm="1">#NAME?</definedName>
    <definedName name="_xlnm.Print_Area" localSheetId="1">'feuille tableau n1'!$A$1:$D$35</definedName>
    <definedName name="_xlnm.Print_Area" localSheetId="0">'PAGE 1 '!$A$1:$R$49</definedName>
    <definedName name="_xlnm.Print_Area" localSheetId="2">'PAGE 2'!$A$3:$M$52</definedName>
  </definedNames>
  <calcPr calcId="145621"/>
</workbook>
</file>

<file path=xl/calcChain.xml><?xml version="1.0" encoding="utf-8"?>
<calcChain xmlns="http://schemas.openxmlformats.org/spreadsheetml/2006/main">
  <c r="Z15" i="9"/>
  <c r="R26"/>
  <c r="Y11"/>
  <c r="Z11" s="1"/>
  <c r="Y9"/>
  <c r="Z9" s="1"/>
  <c r="Y13" l="1"/>
  <c r="Y15"/>
  <c r="Y7"/>
  <c r="Z7" s="1"/>
  <c r="F37" i="10"/>
  <c r="Z13" i="9" l="1"/>
  <c r="K31" s="1"/>
  <c r="C20"/>
  <c r="I22" l="1"/>
  <c r="I21"/>
  <c r="I20"/>
  <c r="F20"/>
  <c r="G37" i="10" l="1"/>
  <c r="E37"/>
  <c r="D22"/>
  <c r="M21" i="2"/>
  <c r="M20"/>
  <c r="R16" i="9"/>
  <c r="D36" i="10"/>
  <c r="J36"/>
  <c r="D12" a="1"/>
  <c r="D12" s="1"/>
  <c r="M2" i="2"/>
  <c r="C22" i="9"/>
  <c r="F22"/>
  <c r="F21"/>
  <c r="C21"/>
  <c r="D19" i="10"/>
  <c r="D16"/>
  <c r="J17"/>
  <c r="J11"/>
  <c r="J13"/>
  <c r="J10"/>
  <c r="J35"/>
  <c r="J34"/>
  <c r="J33"/>
  <c r="J32"/>
  <c r="J31"/>
  <c r="J30"/>
  <c r="J29"/>
  <c r="J28"/>
  <c r="J27"/>
  <c r="J26"/>
  <c r="J25"/>
  <c r="J24"/>
  <c r="J23"/>
  <c r="J21"/>
  <c r="J20"/>
  <c r="J19"/>
  <c r="J18"/>
  <c r="J16"/>
  <c r="J15"/>
  <c r="P21" i="9"/>
  <c r="D32" i="10"/>
  <c r="D30"/>
  <c r="J39" l="1"/>
  <c r="D20"/>
  <c r="D10" l="1" a="1"/>
  <c r="D10" s="1"/>
  <c r="D11" a="1"/>
  <c r="D11" s="1"/>
  <c r="D13" a="1"/>
  <c r="D13" s="1"/>
  <c r="D15"/>
  <c r="D17"/>
  <c r="D18"/>
  <c r="D21"/>
  <c r="D23"/>
  <c r="D24"/>
  <c r="D25"/>
  <c r="D26"/>
  <c r="D27"/>
  <c r="D28"/>
  <c r="D29"/>
  <c r="D31"/>
  <c r="D33"/>
  <c r="D34"/>
  <c r="D35"/>
  <c r="P8" i="9"/>
  <c r="P9"/>
  <c r="P10"/>
  <c r="A37" i="10"/>
  <c r="N21" i="9"/>
  <c r="R21" s="1"/>
  <c r="R23" s="1"/>
  <c r="C12"/>
  <c r="C14"/>
  <c r="N14"/>
  <c r="A37" i="11"/>
  <c r="B37"/>
  <c r="C37"/>
  <c r="F39"/>
  <c r="M19" i="2"/>
  <c r="M18"/>
  <c r="D8" i="4" a="1"/>
  <c r="D8" s="1"/>
  <c r="M17" i="2"/>
  <c r="M16"/>
  <c r="M15"/>
  <c r="M14"/>
  <c r="M13"/>
  <c r="M12"/>
  <c r="M10"/>
  <c r="M5"/>
  <c r="D13" i="4"/>
  <c r="A1" i="7"/>
  <c r="M9" i="2"/>
  <c r="M11"/>
  <c r="M8"/>
  <c r="M7"/>
  <c r="D24" i="4" s="1"/>
  <c r="D26"/>
  <c r="M6" i="2"/>
  <c r="D17" i="4" s="1"/>
  <c r="M4" i="2"/>
  <c r="D21" i="4" s="1"/>
  <c r="D9"/>
  <c r="M3" i="2"/>
  <c r="D7" i="4" a="1"/>
  <c r="D7" s="1"/>
  <c r="D6" a="1"/>
  <c r="D6" s="1"/>
  <c r="D5" a="1"/>
  <c r="D5" s="1"/>
  <c r="D20"/>
  <c r="D10"/>
  <c r="D12"/>
  <c r="D19"/>
  <c r="D16" l="1"/>
  <c r="D11"/>
  <c r="D39" i="10"/>
  <c r="D22" i="4"/>
  <c r="D23"/>
  <c r="D18"/>
  <c r="D25"/>
  <c r="D14"/>
  <c r="D15"/>
  <c r="R14" i="9" l="1"/>
  <c r="R15"/>
  <c r="D27" i="4"/>
  <c r="P17" i="9" l="1"/>
</calcChain>
</file>

<file path=xl/comments1.xml><?xml version="1.0" encoding="utf-8"?>
<comments xmlns="http://schemas.openxmlformats.org/spreadsheetml/2006/main">
  <authors>
    <author>AssFam</author>
  </authors>
  <commentList>
    <comment ref="A5" authorId="0">
      <text>
        <r>
          <rPr>
            <b/>
            <sz val="9"/>
            <color indexed="81"/>
            <rFont val="Tahoma"/>
            <family val="2"/>
          </rPr>
          <t>AssFam:</t>
        </r>
        <r>
          <rPr>
            <sz val="9"/>
            <color indexed="81"/>
            <rFont val="Tahoma"/>
            <family val="2"/>
          </rPr>
          <t xml:space="preserve">
rentrer les dates separé d'une virgule. Le total se fera avec 2 AR/JOUR</t>
        </r>
      </text>
    </comment>
    <comment ref="A6" authorId="0">
      <text>
        <r>
          <rPr>
            <b/>
            <sz val="9"/>
            <color indexed="81"/>
            <rFont val="Tahoma"/>
            <family val="2"/>
          </rPr>
          <t>AssFam:</t>
        </r>
        <r>
          <rPr>
            <sz val="9"/>
            <color indexed="81"/>
            <rFont val="Tahoma"/>
            <family val="2"/>
          </rPr>
          <t xml:space="preserve">
rentrer les dates separé d'une virgule. Le total se fera avec 2 AR/JOUR
</t>
        </r>
      </text>
    </comment>
    <comment ref="D6" authorId="0">
      <text>
        <r>
          <rPr>
            <b/>
            <sz val="9"/>
            <color indexed="81"/>
            <rFont val="Tahoma"/>
            <family val="2"/>
          </rPr>
          <t>AssFam:</t>
        </r>
        <r>
          <rPr>
            <sz val="9"/>
            <color indexed="81"/>
            <rFont val="Tahoma"/>
            <family val="2"/>
          </rPr>
          <t xml:space="preserve">
</t>
        </r>
      </text>
    </comment>
  </commentList>
</comments>
</file>

<file path=xl/comments2.xml><?xml version="1.0" encoding="utf-8"?>
<comments xmlns="http://schemas.openxmlformats.org/spreadsheetml/2006/main">
  <authors>
    <author>AssFam</author>
  </authors>
  <commentList>
    <comment ref="A10" authorId="0">
      <text>
        <r>
          <rPr>
            <b/>
            <sz val="9"/>
            <color indexed="81"/>
            <rFont val="Tahoma"/>
            <family val="2"/>
          </rPr>
          <t>AssFam:</t>
        </r>
        <r>
          <rPr>
            <sz val="9"/>
            <color indexed="81"/>
            <rFont val="Tahoma"/>
            <family val="2"/>
          </rPr>
          <t xml:space="preserve">
rentrer les dates separé d'une virgule. Le total se fera avec 2 AR/JOUR</t>
        </r>
      </text>
    </comment>
  </commentList>
</comments>
</file>

<file path=xl/comments3.xml><?xml version="1.0" encoding="utf-8"?>
<comments xmlns="http://schemas.openxmlformats.org/spreadsheetml/2006/main">
  <authors>
    <author>AssFam</author>
    <author>Eve Anne LAMBERT</author>
  </authors>
  <commentList>
    <comment ref="G1" authorId="0">
      <text>
        <r>
          <rPr>
            <b/>
            <sz val="9"/>
            <color indexed="81"/>
            <rFont val="Tahoma"/>
            <family val="2"/>
          </rPr>
          <t>AssFam:</t>
        </r>
        <r>
          <rPr>
            <sz val="9"/>
            <color indexed="81"/>
            <rFont val="Tahoma"/>
            <family val="2"/>
          </rPr>
          <t xml:space="preserve">
liste des objets de visites
vous pouvez les modifier ou en rajouter
</t>
        </r>
      </text>
    </comment>
    <comment ref="J1" authorId="0">
      <text>
        <r>
          <rPr>
            <b/>
            <sz val="9"/>
            <color indexed="81"/>
            <rFont val="Tahoma"/>
            <family val="2"/>
          </rPr>
          <t>AssFam:</t>
        </r>
        <r>
          <rPr>
            <sz val="9"/>
            <color indexed="81"/>
            <rFont val="Tahoma"/>
            <family val="2"/>
          </rPr>
          <t xml:space="preserve">
rentrer votre commune de depart et d'arrivée
rentrer le KM A et R</t>
        </r>
      </text>
    </comment>
    <comment ref="F85" authorId="1">
      <text>
        <r>
          <rPr>
            <b/>
            <sz val="9"/>
            <color indexed="81"/>
            <rFont val="Tahoma"/>
            <family val="2"/>
          </rPr>
          <t>Eve Anne LAMBERT:</t>
        </r>
        <r>
          <rPr>
            <sz val="9"/>
            <color indexed="81"/>
            <rFont val="Tahoma"/>
            <family val="2"/>
          </rPr>
          <t xml:space="preserve">
</t>
        </r>
      </text>
    </comment>
  </commentList>
</comments>
</file>

<file path=xl/sharedStrings.xml><?xml version="1.0" encoding="utf-8"?>
<sst xmlns="http://schemas.openxmlformats.org/spreadsheetml/2006/main" count="242" uniqueCount="175">
  <si>
    <t>RECAPITULATIF</t>
  </si>
  <si>
    <t>A - TRANSPORTS PUBLICS OU COLLECTIFS:</t>
  </si>
  <si>
    <t>Chemin de fer</t>
  </si>
  <si>
    <t>FRAIS DE DEPLACEMENT</t>
  </si>
  <si>
    <t xml:space="preserve"> FRAIS   DE        TRANSPORT</t>
  </si>
  <si>
    <t>Autocar</t>
  </si>
  <si>
    <t>Taxi</t>
  </si>
  <si>
    <t xml:space="preserve">Engagés par M. </t>
  </si>
  <si>
    <t>B - INDEMNITES KILOMETRIQUES : AUTOMOBILE :</t>
  </si>
  <si>
    <t>Domicilé</t>
  </si>
  <si>
    <t xml:space="preserve">km (s) à </t>
  </si>
  <si>
    <t>=</t>
  </si>
  <si>
    <t xml:space="preserve">Au cours du mois de </t>
  </si>
  <si>
    <t>(1)</t>
  </si>
  <si>
    <t>TOTAL</t>
  </si>
  <si>
    <t xml:space="preserve">Emploi : Assistant familial </t>
  </si>
  <si>
    <t>2   INDEMNITES DE REPAS</t>
  </si>
  <si>
    <t>Enfants :</t>
  </si>
  <si>
    <t>Nom</t>
  </si>
  <si>
    <t>Prénom</t>
  </si>
  <si>
    <t>Né le</t>
  </si>
  <si>
    <t>C - TOURNEES :</t>
  </si>
  <si>
    <t>Repas à</t>
  </si>
  <si>
    <t>TRANSPORTS PUBLICS</t>
  </si>
  <si>
    <t xml:space="preserve">Je déclare ne bénéficier d'aucun avantage personnel, a quel que titre que ce soit, sur les moyens de transports publics (2)    </t>
  </si>
  <si>
    <r>
      <t xml:space="preserve">TOTAL GENERAL </t>
    </r>
    <r>
      <rPr>
        <sz val="10"/>
        <color rgb="FFED7F3B"/>
        <rFont val="Arial"/>
        <family val="2"/>
      </rPr>
      <t>(Frais de transport + indemnités de repas</t>
    </r>
    <r>
      <rPr>
        <sz val="12"/>
        <color rgb="FFED7F3B"/>
        <rFont val="Arial"/>
        <family val="2"/>
      </rPr>
      <t>)</t>
    </r>
  </si>
  <si>
    <t>OU</t>
  </si>
  <si>
    <t xml:space="preserve"> Je déclare béneficer d'une réduction de</t>
  </si>
  <si>
    <t>%</t>
  </si>
  <si>
    <t xml:space="preserve">sur le tarif de </t>
  </si>
  <si>
    <t xml:space="preserve">à titre de </t>
  </si>
  <si>
    <t>(2)</t>
  </si>
  <si>
    <t>Je soussigné, auteur du présent état, en certifie l'excatitude à tous les égards et demande le reglément à mon profil de la somme de (1)</t>
  </si>
  <si>
    <t>VEHICULE PERSONNEL : AUTOMOBILE</t>
  </si>
  <si>
    <t>Kilométrage autorisé durant l'année civile:</t>
  </si>
  <si>
    <t xml:space="preserve">Dernière date d'autorisation: </t>
  </si>
  <si>
    <t>10 000 kms</t>
  </si>
  <si>
    <t xml:space="preserve">à virer à mon compte N° </t>
  </si>
  <si>
    <t>Puissance fiscale de la voiture</t>
  </si>
  <si>
    <t>6 CV</t>
  </si>
  <si>
    <t>Kilométrage effectué depuis le début de l'année civile:</t>
  </si>
  <si>
    <t>centre de chèque postaux de</t>
  </si>
  <si>
    <t>ou</t>
  </si>
  <si>
    <t xml:space="preserve">Banque </t>
  </si>
  <si>
    <t>(1) Un état des frais de déplacements sera établi trimestriellement en deux exemplaires, sauf raison particulières telles qu'avances importantes de frais consenties par l'interessé.</t>
  </si>
  <si>
    <t xml:space="preserve">Fait à </t>
  </si>
  <si>
    <t>le</t>
  </si>
  <si>
    <t>(2) Rayer la mention inutile</t>
  </si>
  <si>
    <t>l'assistant familial</t>
  </si>
  <si>
    <t xml:space="preserve">Vu pour conformité et certification du service fait </t>
  </si>
  <si>
    <t>Pour le Président du conseil départemental                                                                   Le responsable de la circonscription</t>
  </si>
  <si>
    <t>(1) en toute lettres</t>
  </si>
  <si>
    <t>2,3,5,6,9,10,12,13,16,17,19,23,24,26,27,30</t>
  </si>
  <si>
    <t>ECOLE 2 A/R PAR JOUR</t>
  </si>
  <si>
    <t>SOUGEAL/PLEINE-FOUGERES</t>
  </si>
  <si>
    <t>CENTRE AERE 2 AR/JOUR</t>
  </si>
  <si>
    <t>5,9,12,16,23</t>
  </si>
  <si>
    <t>SPORT</t>
  </si>
  <si>
    <t>ORTHOPHONISTE</t>
  </si>
  <si>
    <t>SOUGEAL/DOL DE BTGNE</t>
  </si>
  <si>
    <t>PSHYCHOLOGUE</t>
  </si>
  <si>
    <t xml:space="preserve">SOUGEAL/FOUGERES </t>
  </si>
  <si>
    <t>REUNION ECOLE</t>
  </si>
  <si>
    <t xml:space="preserve">RELAIS </t>
  </si>
  <si>
    <t>SOUGEAL/ST GEORGES DE GHE</t>
  </si>
  <si>
    <t>MEDECIN SPE</t>
  </si>
  <si>
    <t>SOUGEAL/VITRE</t>
  </si>
  <si>
    <t>ORL</t>
  </si>
  <si>
    <t>CMPEA</t>
  </si>
  <si>
    <t>SOUGEAL/BAGUER-PICAN</t>
  </si>
  <si>
    <t xml:space="preserve"> URGENCE CH</t>
  </si>
  <si>
    <t>SOUGEAL/SAINT MALO</t>
  </si>
  <si>
    <t>CAE</t>
  </si>
  <si>
    <t>TOTAL KMS:</t>
  </si>
  <si>
    <t>DATE DES DEPLACEMENTS</t>
  </si>
  <si>
    <t xml:space="preserve">     MOTIFS    DES    DEPLACEMENTS</t>
  </si>
  <si>
    <t xml:space="preserve">ITINERAIRE                        </t>
  </si>
  <si>
    <t>VEHICULE PERSONNEL KILOMETRES PARCOURUS</t>
  </si>
  <si>
    <t xml:space="preserve">        FRAIS    REELS    DE    TRANSPORT</t>
  </si>
  <si>
    <t xml:space="preserve">       NOMBRE   D'INDEMNITES            DE BASE</t>
  </si>
  <si>
    <t>OBSERVATIONS</t>
  </si>
  <si>
    <t>Chemin      de fer</t>
  </si>
  <si>
    <t>autobus     ou car</t>
  </si>
  <si>
    <t>Heure départ domicile</t>
  </si>
  <si>
    <t>Heure   retour domicile</t>
  </si>
  <si>
    <t>Nbre        de    repas</t>
  </si>
  <si>
    <t>CRECHE 2 AR/JOUR</t>
  </si>
  <si>
    <t>VISITE DOMICILE 2 AR/JOUR</t>
  </si>
  <si>
    <t>DEPART/ARRIVEE</t>
  </si>
  <si>
    <t>12H00</t>
  </si>
  <si>
    <t>17H00</t>
  </si>
  <si>
    <t>TOTAL REPAS:</t>
  </si>
  <si>
    <r>
      <rPr>
        <b/>
        <sz val="12"/>
        <color theme="5"/>
        <rFont val="Calibri"/>
        <family val="2"/>
        <scheme val="minor"/>
      </rPr>
      <t>Colonne 2 :</t>
    </r>
    <r>
      <rPr>
        <sz val="12"/>
        <color theme="5"/>
        <rFont val="Calibri"/>
        <family val="2"/>
        <scheme val="minor"/>
      </rPr>
      <t xml:space="preserve">   </t>
    </r>
    <r>
      <rPr>
        <b/>
        <sz val="12"/>
        <color theme="5"/>
        <rFont val="Calibri"/>
        <family val="2"/>
        <scheme val="minor"/>
      </rPr>
      <t>I</t>
    </r>
    <r>
      <rPr>
        <sz val="12"/>
        <color theme="5"/>
        <rFont val="Calibri"/>
        <family val="2"/>
        <scheme val="minor"/>
      </rPr>
      <t xml:space="preserve"> - Les motifs des déplacements autres que scolaire visent notamment les déplacements liés aux consultations médicales (à l'exception des visites chez le médecin généraliste et le pharmacien), para-médicales, aux visites aux CDAS, au foyer de l'Enfance, ect...</t>
    </r>
  </si>
  <si>
    <r>
      <rPr>
        <b/>
        <sz val="12"/>
        <color theme="5"/>
        <rFont val="Calibri"/>
        <family val="2"/>
        <scheme val="minor"/>
      </rPr>
      <t>Colonne 5</t>
    </r>
    <r>
      <rPr>
        <sz val="12"/>
        <color theme="5"/>
        <rFont val="Calibri"/>
        <family val="2"/>
        <scheme val="minor"/>
      </rPr>
      <t>:   Les tickets de train, bus,ou les factures de taxi devront etre joints à l'état de frais de déplacements pour justifier des frais réels de transports. L'utilisation d'un taxi ne peut revêtir qu'un caractère- exeptionnel et concerner qu'une mission temporaire lorsqu'une entreprise de transport en commun n'assume pas ce service ou qu'aucun chauffeur du département ne peut assurer le transport. En tout état de cause, l'utilisation d'un taxi devra faire l'objet d'une décision préablable du reponsable de C.D.A.S</t>
    </r>
  </si>
  <si>
    <r>
      <t xml:space="preserve">                       </t>
    </r>
    <r>
      <rPr>
        <b/>
        <sz val="12"/>
        <color rgb="FFED7F3B"/>
        <rFont val="Calibri"/>
        <family val="2"/>
        <scheme val="minor"/>
      </rPr>
      <t>II</t>
    </r>
    <r>
      <rPr>
        <sz val="12"/>
        <color rgb="FFED7F3B"/>
        <rFont val="Calibri"/>
        <family val="2"/>
        <scheme val="minor"/>
      </rPr>
      <t xml:space="preserve"> - Sauf décision contraire du responsable, ne peuvent figurer sous la rubrique "frais de déplacement liés au transport du mineur à l'ecole", que les indemnités kilométrique dues aux assistants familiaux qui répondraient aux 2 conditions suivantes:             </t>
    </r>
  </si>
  <si>
    <t xml:space="preserve">          a) le mineur confié par le Service ne peut bénéficier des transportds scolaires départementaux </t>
  </si>
  <si>
    <r>
      <rPr>
        <b/>
        <sz val="12"/>
        <color theme="5"/>
        <rFont val="Calibri"/>
        <family val="2"/>
        <scheme val="minor"/>
      </rPr>
      <t>Colonne 6</t>
    </r>
    <r>
      <rPr>
        <sz val="12"/>
        <color theme="5"/>
        <rFont val="Calibri"/>
        <family val="2"/>
        <scheme val="minor"/>
      </rPr>
      <t xml:space="preserve">: Une indemnité de repas peut être versé à l'assistant familial en déplacement pendant la totalité de la période comprise entre :                                                                                                                                                                                          -entre 11h00 et 14h00 pour le repas du midi        - entre 18h et 21h00 pour le repas du soir                                                                 un justificatif des frais de restauration doit être fourni.                                                                                                                                   </t>
    </r>
  </si>
  <si>
    <t xml:space="preserve">          b) l'assistant familial ne conduit pas à l'école ses propres enfants.</t>
  </si>
  <si>
    <t xml:space="preserve">   a) le mineur confié par le Service ne peut bénéficier des transports scolaires départementaux ;    </t>
  </si>
  <si>
    <t xml:space="preserve">          </t>
  </si>
  <si>
    <t>MOIS</t>
  </si>
  <si>
    <t>ANNEE</t>
  </si>
  <si>
    <t>KMS</t>
  </si>
  <si>
    <t>OBJET</t>
  </si>
  <si>
    <t>DESTINATION</t>
  </si>
  <si>
    <t>KM ALLER</t>
  </si>
  <si>
    <t>KM RETOUR</t>
  </si>
  <si>
    <t>KM AR</t>
  </si>
  <si>
    <t>JANVIER</t>
  </si>
  <si>
    <t>2500 Kms</t>
  </si>
  <si>
    <t>FEVRIER</t>
  </si>
  <si>
    <t>5000 Kms</t>
  </si>
  <si>
    <t>MARS</t>
  </si>
  <si>
    <t>7500 Kms</t>
  </si>
  <si>
    <t>AVRIL</t>
  </si>
  <si>
    <t>10000 Kms</t>
  </si>
  <si>
    <t>MAI</t>
  </si>
  <si>
    <t>JUIN</t>
  </si>
  <si>
    <t>JUILLET</t>
  </si>
  <si>
    <t>TARIF REPAS</t>
  </si>
  <si>
    <t>AOUT</t>
  </si>
  <si>
    <t>DENTISTE</t>
  </si>
  <si>
    <t>SEPTEMBRE</t>
  </si>
  <si>
    <t>DEPART RELAIS</t>
  </si>
  <si>
    <t>OCTOBRE</t>
  </si>
  <si>
    <t>NOVEMBRE</t>
  </si>
  <si>
    <t>FORMATION</t>
  </si>
  <si>
    <t>DECEMBRE</t>
  </si>
  <si>
    <t>MEDECIN</t>
  </si>
  <si>
    <t>ADMINISTRATIF</t>
  </si>
  <si>
    <t>OPHTALMOLOGUE</t>
  </si>
  <si>
    <t xml:space="preserve">NOM PRENOM ASSFAM </t>
  </si>
  <si>
    <t>ADRESSE</t>
  </si>
  <si>
    <t>ACCEUIL 1</t>
  </si>
  <si>
    <t>PSYCHOLOGUE</t>
  </si>
  <si>
    <t>ACCEUIL 2</t>
  </si>
  <si>
    <t>ACCEUIL 3</t>
  </si>
  <si>
    <t>RDV PSY SERVICE</t>
  </si>
  <si>
    <t>RDV RAF</t>
  </si>
  <si>
    <t>RDV REF</t>
  </si>
  <si>
    <t>RETOUR RELAIS</t>
  </si>
  <si>
    <t>SPORT 2 AR/JOUR</t>
  </si>
  <si>
    <t>URGENCE CH</t>
  </si>
  <si>
    <t>VISITE DOMICILE ALLER</t>
  </si>
  <si>
    <t>VISITE DOMICILE RETOUR</t>
  </si>
  <si>
    <t>REUNION PREVOYANCE</t>
  </si>
  <si>
    <t>REUNION PLATEFORME</t>
  </si>
  <si>
    <t>REUNION RISQUE PRO</t>
  </si>
  <si>
    <t>Chevaux fiscaux</t>
  </si>
  <si>
    <t>Jusqu’à  2000 km</t>
  </si>
  <si>
    <t>De 2001 km à 10 000 km</t>
  </si>
  <si>
    <t>Au-delà de 10 000 km</t>
  </si>
  <si>
    <t>5 CV et moins</t>
  </si>
  <si>
    <t xml:space="preserve">7 CV </t>
  </si>
  <si>
    <t>8 CV et plus</t>
  </si>
  <si>
    <t>Barème kilométrique véhicules électriques</t>
  </si>
  <si>
    <t xml:space="preserve">Distance : </t>
  </si>
  <si>
    <t>moins de 5001 km</t>
  </si>
  <si>
    <t>de 5001 à 20 000 km</t>
  </si>
  <si>
    <t>plus de 20 000 km</t>
  </si>
  <si>
    <t>Puissance administrative</t>
  </si>
  <si>
    <t>Distance multipliée par :</t>
  </si>
  <si>
    <t>Plus indemnité fixe annuelle :</t>
  </si>
  <si>
    <t>(en CV)</t>
  </si>
  <si>
    <t>3 CV et moins</t>
  </si>
  <si>
    <t>4 CV</t>
  </si>
  <si>
    <t>5 CV</t>
  </si>
  <si>
    <t>6 CV</t>
  </si>
  <si>
    <t>7 CV et plus</t>
  </si>
  <si>
    <t>GHJ</t>
  </si>
  <si>
    <t>de milliards</t>
  </si>
  <si>
    <t>de millions</t>
  </si>
  <si>
    <t>de milliers</t>
  </si>
  <si>
    <t>d'unités</t>
  </si>
  <si>
    <t>Décimales</t>
  </si>
</sst>
</file>

<file path=xl/styles.xml><?xml version="1.0" encoding="utf-8"?>
<styleSheet xmlns="http://schemas.openxmlformats.org/spreadsheetml/2006/main">
  <numFmts count="11">
    <numFmt numFmtId="44" formatCode="_-* #,##0.00\ &quot;€&quot;_-;\-* #,##0.00\ &quot;€&quot;_-;_-* &quot;-&quot;??\ &quot;€&quot;_-;_-@_-"/>
    <numFmt numFmtId="43" formatCode="_-* #,##0.00\ _€_-;\-* #,##0.00\ _€_-;_-* &quot;-&quot;??\ _€_-;_-@_-"/>
    <numFmt numFmtId="164" formatCode="h:mm;@"/>
    <numFmt numFmtId="165" formatCode="#,##0.00\ &quot;€&quot;"/>
    <numFmt numFmtId="166" formatCode="#,##0.00\ &quot;€&quot;;[Red]#,##0.00\ &quot;€&quot;"/>
    <numFmt numFmtId="167" formatCode="d/m/yy;@"/>
    <numFmt numFmtId="168" formatCode="[$-40C]mmm\-yy;@"/>
    <numFmt numFmtId="169" formatCode="0.000"/>
    <numFmt numFmtId="170" formatCode="#,##0&quot; kms&quot;"/>
    <numFmt numFmtId="171" formatCode="hh&quot;h &quot;mm&quot; m&quot;"/>
    <numFmt numFmtId="172" formatCode="[$-40C]d\ mmmm\ yyyy;@"/>
  </numFmts>
  <fonts count="82">
    <font>
      <sz val="11"/>
      <color theme="1"/>
      <name val="Calibri"/>
      <family val="2"/>
      <scheme val="minor"/>
    </font>
    <font>
      <sz val="12"/>
      <color theme="1"/>
      <name val="Times New Roman"/>
      <family val="1"/>
    </font>
    <font>
      <sz val="11"/>
      <color theme="1"/>
      <name val="Times New Roman"/>
      <family val="1"/>
    </font>
    <font>
      <sz val="12"/>
      <color theme="1"/>
      <name val="Arial"/>
      <family val="2"/>
    </font>
    <font>
      <sz val="7.5"/>
      <color theme="1"/>
      <name val="Times New Roman"/>
      <family val="1"/>
    </font>
    <font>
      <sz val="11"/>
      <color theme="1"/>
      <name val="Arial"/>
      <family val="2"/>
    </font>
    <font>
      <sz val="9"/>
      <color indexed="81"/>
      <name val="Tahoma"/>
      <family val="2"/>
    </font>
    <font>
      <b/>
      <sz val="9"/>
      <color indexed="81"/>
      <name val="Tahoma"/>
      <family val="2"/>
    </font>
    <font>
      <sz val="14"/>
      <color theme="1"/>
      <name val="Arial"/>
      <family val="2"/>
    </font>
    <font>
      <sz val="11"/>
      <color theme="1"/>
      <name val="Calibri"/>
      <family val="2"/>
      <scheme val="minor"/>
    </font>
    <font>
      <sz val="12"/>
      <color theme="1"/>
      <name val="Calibri"/>
      <family val="2"/>
      <scheme val="minor"/>
    </font>
    <font>
      <sz val="14"/>
      <color theme="1"/>
      <name val="Calibri"/>
      <family val="2"/>
      <scheme val="minor"/>
    </font>
    <font>
      <sz val="11"/>
      <color theme="5" tint="0.39997558519241921"/>
      <name val="Calibri"/>
      <family val="2"/>
      <scheme val="minor"/>
    </font>
    <font>
      <b/>
      <sz val="14"/>
      <color rgb="FFED7F3B"/>
      <name val="Arial"/>
      <family val="2"/>
    </font>
    <font>
      <sz val="14"/>
      <color rgb="FFED7F3B"/>
      <name val="Arial"/>
      <family val="2"/>
    </font>
    <font>
      <sz val="11"/>
      <color rgb="FFED7F3B"/>
      <name val="Calibri"/>
      <family val="2"/>
      <scheme val="minor"/>
    </font>
    <font>
      <sz val="12"/>
      <color rgb="FFED7F3B"/>
      <name val="Arial"/>
      <family val="2"/>
    </font>
    <font>
      <b/>
      <sz val="12"/>
      <color rgb="FFED7F3B"/>
      <name val="Arial"/>
      <family val="2"/>
    </font>
    <font>
      <b/>
      <sz val="12"/>
      <color rgb="FFED7F3B"/>
      <name val="Calibri"/>
      <family val="2"/>
      <scheme val="minor"/>
    </font>
    <font>
      <sz val="16"/>
      <color rgb="FFED7F3B"/>
      <name val="Arial"/>
      <family val="2"/>
    </font>
    <font>
      <sz val="12"/>
      <color rgb="FFED7F3B"/>
      <name val="Calibri"/>
      <family val="2"/>
      <scheme val="minor"/>
    </font>
    <font>
      <sz val="13"/>
      <color rgb="FFED7F3B"/>
      <name val="Arial"/>
      <family val="2"/>
    </font>
    <font>
      <sz val="13"/>
      <color theme="1"/>
      <name val="Arial"/>
      <family val="2"/>
    </font>
    <font>
      <i/>
      <sz val="11"/>
      <color rgb="FFED7F3B"/>
      <name val="Calibri"/>
      <family val="2"/>
      <scheme val="minor"/>
    </font>
    <font>
      <i/>
      <sz val="12"/>
      <color rgb="FFED7F3B"/>
      <name val="Arial"/>
      <family val="2"/>
    </font>
    <font>
      <i/>
      <sz val="12"/>
      <color rgb="FFED7F3B"/>
      <name val="Calibri"/>
      <family val="2"/>
      <scheme val="minor"/>
    </font>
    <font>
      <sz val="12"/>
      <color rgb="FFED7F3B"/>
      <name val="Times New Roman"/>
      <family val="1"/>
    </font>
    <font>
      <b/>
      <sz val="12"/>
      <color rgb="FFED7F3B"/>
      <name val="Times New Roman"/>
      <family val="1"/>
    </font>
    <font>
      <sz val="8"/>
      <name val="Calibri"/>
      <family val="2"/>
      <scheme val="minor"/>
    </font>
    <font>
      <b/>
      <sz val="14"/>
      <color rgb="FFED7F3B"/>
      <name val="Calibri"/>
      <family val="2"/>
      <scheme val="minor"/>
    </font>
    <font>
      <b/>
      <sz val="18"/>
      <color rgb="FFED7F3B"/>
      <name val="Arial"/>
      <family val="2"/>
    </font>
    <font>
      <b/>
      <sz val="16"/>
      <color rgb="FFED7F3B"/>
      <name val="Arial"/>
      <family val="2"/>
    </font>
    <font>
      <sz val="11"/>
      <color rgb="FFED7F3B"/>
      <name val="Arial"/>
      <family val="2"/>
    </font>
    <font>
      <sz val="10"/>
      <color rgb="FFED7F3B"/>
      <name val="Arial"/>
      <family val="2"/>
    </font>
    <font>
      <sz val="8"/>
      <color rgb="FFED7F3B"/>
      <name val="Calibri"/>
      <family val="2"/>
      <scheme val="minor"/>
    </font>
    <font>
      <sz val="8"/>
      <color theme="1"/>
      <name val="Calibri"/>
      <family val="2"/>
      <scheme val="minor"/>
    </font>
    <font>
      <u/>
      <sz val="12"/>
      <color theme="1"/>
      <name val="Times New Roman"/>
      <family val="1"/>
    </font>
    <font>
      <b/>
      <i/>
      <sz val="12"/>
      <color theme="1"/>
      <name val="Arial"/>
      <family val="2"/>
    </font>
    <font>
      <u/>
      <sz val="12"/>
      <color theme="10"/>
      <name val="Calibri"/>
      <family val="2"/>
      <scheme val="minor"/>
    </font>
    <font>
      <b/>
      <sz val="12"/>
      <color theme="1"/>
      <name val="Times New Roman"/>
      <family val="1"/>
    </font>
    <font>
      <sz val="11"/>
      <color theme="5"/>
      <name val="Calibri"/>
      <family val="2"/>
      <scheme val="minor"/>
    </font>
    <font>
      <sz val="12"/>
      <color theme="5"/>
      <name val="Calibri"/>
      <family val="2"/>
      <scheme val="minor"/>
    </font>
    <font>
      <b/>
      <sz val="12"/>
      <color theme="5"/>
      <name val="Calibri"/>
      <family val="2"/>
      <scheme val="minor"/>
    </font>
    <font>
      <b/>
      <sz val="12"/>
      <name val="Times New Roman"/>
      <family val="1"/>
    </font>
    <font>
      <b/>
      <sz val="11"/>
      <name val="Calibri"/>
      <family val="2"/>
      <scheme val="minor"/>
    </font>
    <font>
      <b/>
      <sz val="14"/>
      <color indexed="8"/>
      <name val="Times New Roman"/>
      <family val="1"/>
    </font>
    <font>
      <sz val="12"/>
      <color indexed="8"/>
      <name val="Times New Roman"/>
      <family val="1"/>
    </font>
    <font>
      <b/>
      <sz val="14"/>
      <color rgb="FF000000"/>
      <name val="Calibri"/>
      <family val="2"/>
      <scheme val="minor"/>
    </font>
    <font>
      <b/>
      <i/>
      <sz val="11"/>
      <name val="Calibri"/>
      <family val="2"/>
      <scheme val="minor"/>
    </font>
    <font>
      <b/>
      <i/>
      <sz val="10"/>
      <name val="Calibri"/>
      <family val="2"/>
      <scheme val="minor"/>
    </font>
    <font>
      <sz val="11"/>
      <name val="Calibri"/>
      <family val="2"/>
      <scheme val="minor"/>
    </font>
    <font>
      <b/>
      <sz val="11"/>
      <color theme="1"/>
      <name val="Calibri"/>
      <family val="2"/>
      <scheme val="minor"/>
    </font>
    <font>
      <b/>
      <sz val="18"/>
      <color theme="5" tint="0.39997558519241921"/>
      <name val="Arial"/>
      <family val="2"/>
    </font>
    <font>
      <sz val="18"/>
      <color theme="1"/>
      <name val="Arial"/>
      <family val="2"/>
    </font>
    <font>
      <sz val="12"/>
      <name val="Times New Roman"/>
      <family val="1"/>
    </font>
    <font>
      <b/>
      <i/>
      <sz val="16"/>
      <color theme="0"/>
      <name val="Calibri"/>
      <family val="2"/>
      <scheme val="minor"/>
    </font>
    <font>
      <i/>
      <sz val="16"/>
      <color theme="1"/>
      <name val="Calibri"/>
      <family val="2"/>
      <scheme val="minor"/>
    </font>
    <font>
      <sz val="16"/>
      <color theme="1"/>
      <name val="Calibri"/>
      <family val="2"/>
      <scheme val="minor"/>
    </font>
    <font>
      <strike/>
      <sz val="12"/>
      <color rgb="FFED7F3B"/>
      <name val="Arial"/>
      <family val="2"/>
    </font>
    <font>
      <strike/>
      <sz val="11"/>
      <color theme="1"/>
      <name val="Arial"/>
      <family val="2"/>
    </font>
    <font>
      <i/>
      <sz val="14"/>
      <color rgb="FFED7F3B"/>
      <name val="Calibri"/>
      <family val="2"/>
      <scheme val="minor"/>
    </font>
    <font>
      <sz val="14"/>
      <color rgb="FFED7F3B"/>
      <name val="Calibri"/>
      <family val="2"/>
      <scheme val="minor"/>
    </font>
    <font>
      <sz val="14"/>
      <color theme="1"/>
      <name val="Times New Roman"/>
      <family val="1"/>
    </font>
    <font>
      <sz val="14"/>
      <name val="Times New Roman"/>
      <family val="1"/>
    </font>
    <font>
      <b/>
      <sz val="11"/>
      <color theme="1"/>
      <name val="Times New Roman"/>
      <family val="1"/>
    </font>
    <font>
      <sz val="12"/>
      <color rgb="FF000118"/>
      <name val="Times New Roman"/>
      <family val="1"/>
    </font>
    <font>
      <sz val="12"/>
      <color rgb="FFFF0000"/>
      <name val="Times New Roman"/>
      <family val="1"/>
    </font>
    <font>
      <b/>
      <sz val="12"/>
      <color rgb="FFFF0000"/>
      <name val="Times New Roman"/>
      <family val="1"/>
    </font>
    <font>
      <b/>
      <sz val="11"/>
      <color theme="4" tint="-0.249977111117893"/>
      <name val="Times New Roman"/>
      <family val="1"/>
    </font>
    <font>
      <b/>
      <sz val="11"/>
      <color theme="9" tint="0.39997558519241921"/>
      <name val="Times New Roman"/>
      <family val="1"/>
    </font>
    <font>
      <b/>
      <sz val="11"/>
      <color theme="7" tint="0.39997558519241921"/>
      <name val="Times New Roman"/>
      <family val="1"/>
    </font>
    <font>
      <b/>
      <sz val="11"/>
      <color rgb="FF00B050"/>
      <name val="Times New Roman"/>
      <family val="1"/>
    </font>
    <font>
      <b/>
      <sz val="16"/>
      <color rgb="FFED7F3B"/>
      <name val="Calibri "/>
    </font>
    <font>
      <b/>
      <sz val="10"/>
      <color rgb="FFFF0000"/>
      <name val="Times New Roman"/>
      <family val="1"/>
    </font>
    <font>
      <sz val="10"/>
      <color theme="1"/>
      <name val="Calibri"/>
      <family val="2"/>
      <scheme val="minor"/>
    </font>
    <font>
      <b/>
      <sz val="14"/>
      <name val="Times New Roman"/>
      <family val="1"/>
    </font>
    <font>
      <b/>
      <sz val="14"/>
      <name val="Arial"/>
      <family val="2"/>
    </font>
    <font>
      <sz val="13"/>
      <color theme="1"/>
      <name val="Times New Roman"/>
      <family val="1"/>
    </font>
    <font>
      <b/>
      <sz val="13"/>
      <color theme="1"/>
      <name val="Times New Roman"/>
      <family val="1"/>
    </font>
    <font>
      <sz val="9"/>
      <color theme="1"/>
      <name val="Times New Roman"/>
      <family val="1"/>
    </font>
    <font>
      <b/>
      <sz val="14"/>
      <color theme="1"/>
      <name val="Times New Roman"/>
      <family val="1"/>
    </font>
    <font>
      <sz val="10"/>
      <name val="Arial"/>
      <family val="2"/>
    </font>
  </fonts>
  <fills count="13">
    <fill>
      <patternFill patternType="none"/>
    </fill>
    <fill>
      <patternFill patternType="gray125"/>
    </fill>
    <fill>
      <patternFill patternType="solid">
        <fgColor theme="5"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00B0F0"/>
        <bgColor indexed="64"/>
      </patternFill>
    </fill>
    <fill>
      <patternFill patternType="solid">
        <fgColor rgb="FFFFC000"/>
        <bgColor indexed="64"/>
      </patternFill>
    </fill>
    <fill>
      <patternFill patternType="solid">
        <fgColor theme="2"/>
        <bgColor indexed="64"/>
      </patternFill>
    </fill>
    <fill>
      <patternFill patternType="solid">
        <fgColor rgb="FFFFFF00"/>
        <bgColor indexed="64"/>
      </patternFill>
    </fill>
  </fills>
  <borders count="113">
    <border>
      <left/>
      <right/>
      <top/>
      <bottom/>
      <diagonal/>
    </border>
    <border>
      <left style="thin">
        <color theme="5"/>
      </left>
      <right style="thin">
        <color theme="5"/>
      </right>
      <top style="thin">
        <color theme="5"/>
      </top>
      <bottom style="thin">
        <color theme="5"/>
      </bottom>
      <diagonal/>
    </border>
    <border>
      <left style="thin">
        <color theme="5"/>
      </left>
      <right/>
      <top style="thin">
        <color theme="5"/>
      </top>
      <bottom/>
      <diagonal/>
    </border>
    <border>
      <left/>
      <right style="thin">
        <color theme="5"/>
      </right>
      <top style="thin">
        <color theme="5"/>
      </top>
      <bottom/>
      <diagonal/>
    </border>
    <border>
      <left style="thin">
        <color theme="5"/>
      </left>
      <right/>
      <top/>
      <bottom style="thin">
        <color theme="5"/>
      </bottom>
      <diagonal/>
    </border>
    <border>
      <left/>
      <right style="thin">
        <color theme="5"/>
      </right>
      <top/>
      <bottom style="thin">
        <color theme="5"/>
      </bottom>
      <diagonal/>
    </border>
    <border>
      <left/>
      <right/>
      <top style="thin">
        <color theme="5"/>
      </top>
      <bottom/>
      <diagonal/>
    </border>
    <border>
      <left/>
      <right/>
      <top/>
      <bottom style="thin">
        <color theme="5"/>
      </bottom>
      <diagonal/>
    </border>
    <border>
      <left style="thin">
        <color theme="5"/>
      </left>
      <right/>
      <top/>
      <bottom/>
      <diagonal/>
    </border>
    <border>
      <left/>
      <right style="thin">
        <color theme="5"/>
      </right>
      <top/>
      <bottom/>
      <diagonal/>
    </border>
    <border>
      <left style="thin">
        <color theme="5"/>
      </left>
      <right style="thin">
        <color theme="5"/>
      </right>
      <top style="thin">
        <color theme="5"/>
      </top>
      <bottom/>
      <diagonal/>
    </border>
    <border>
      <left style="thin">
        <color theme="5"/>
      </left>
      <right style="thin">
        <color theme="5"/>
      </right>
      <top/>
      <bottom style="thin">
        <color theme="5"/>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theme="5"/>
      </left>
      <right/>
      <top style="thin">
        <color theme="5"/>
      </top>
      <bottom style="thin">
        <color theme="5"/>
      </bottom>
      <diagonal/>
    </border>
    <border>
      <left/>
      <right/>
      <top style="thin">
        <color theme="5"/>
      </top>
      <bottom style="thin">
        <color theme="5"/>
      </bottom>
      <diagonal/>
    </border>
    <border>
      <left/>
      <right style="thin">
        <color theme="5"/>
      </right>
      <top style="thin">
        <color theme="5"/>
      </top>
      <bottom style="thin">
        <color theme="5"/>
      </bottom>
      <diagonal/>
    </border>
    <border>
      <left style="thin">
        <color indexed="64"/>
      </left>
      <right/>
      <top/>
      <bottom/>
      <diagonal/>
    </border>
    <border>
      <left style="thin">
        <color theme="5"/>
      </left>
      <right style="thin">
        <color theme="5"/>
      </right>
      <top/>
      <bottom/>
      <diagonal/>
    </border>
    <border>
      <left/>
      <right style="thick">
        <color theme="5"/>
      </right>
      <top/>
      <bottom/>
      <diagonal/>
    </border>
    <border>
      <left style="medium">
        <color theme="5"/>
      </left>
      <right style="medium">
        <color theme="5"/>
      </right>
      <top style="medium">
        <color theme="5"/>
      </top>
      <bottom style="medium">
        <color theme="5"/>
      </bottom>
      <diagonal/>
    </border>
    <border>
      <left style="medium">
        <color theme="5"/>
      </left>
      <right/>
      <top style="medium">
        <color theme="5"/>
      </top>
      <bottom/>
      <diagonal/>
    </border>
    <border>
      <left/>
      <right style="medium">
        <color theme="5"/>
      </right>
      <top style="medium">
        <color theme="5"/>
      </top>
      <bottom/>
      <diagonal/>
    </border>
    <border>
      <left style="medium">
        <color theme="5"/>
      </left>
      <right/>
      <top/>
      <bottom/>
      <diagonal/>
    </border>
    <border>
      <left/>
      <right style="medium">
        <color theme="5"/>
      </right>
      <top/>
      <bottom/>
      <diagonal/>
    </border>
    <border>
      <left style="medium">
        <color theme="5"/>
      </left>
      <right/>
      <top/>
      <bottom style="medium">
        <color theme="5"/>
      </bottom>
      <diagonal/>
    </border>
    <border>
      <left/>
      <right style="medium">
        <color theme="5"/>
      </right>
      <top/>
      <bottom style="medium">
        <color theme="5"/>
      </bottom>
      <diagonal/>
    </border>
    <border>
      <left/>
      <right/>
      <top style="medium">
        <color theme="5"/>
      </top>
      <bottom/>
      <diagonal/>
    </border>
    <border>
      <left/>
      <right/>
      <top/>
      <bottom style="medium">
        <color theme="5"/>
      </bottom>
      <diagonal/>
    </border>
    <border>
      <left/>
      <right style="medium">
        <color theme="5"/>
      </right>
      <top/>
      <bottom style="dotted">
        <color theme="5"/>
      </bottom>
      <diagonal/>
    </border>
    <border>
      <left/>
      <right/>
      <top/>
      <bottom style="dotted">
        <color theme="5"/>
      </bottom>
      <diagonal/>
    </border>
    <border>
      <left/>
      <right style="medium">
        <color theme="5"/>
      </right>
      <top style="dotted">
        <color theme="5"/>
      </top>
      <bottom style="dotted">
        <color theme="5"/>
      </bottom>
      <diagonal/>
    </border>
    <border>
      <left/>
      <right/>
      <top style="dotted">
        <color theme="5"/>
      </top>
      <bottom style="dotted">
        <color theme="5"/>
      </bottom>
      <diagonal/>
    </border>
    <border>
      <left/>
      <right/>
      <top style="dotted">
        <color theme="5"/>
      </top>
      <bottom/>
      <diagonal/>
    </border>
    <border>
      <left style="medium">
        <color theme="5"/>
      </left>
      <right/>
      <top/>
      <bottom style="dotted">
        <color theme="5"/>
      </bottom>
      <diagonal/>
    </border>
    <border>
      <left/>
      <right style="thick">
        <color theme="5"/>
      </right>
      <top/>
      <bottom style="dotted">
        <color theme="5"/>
      </bottom>
      <diagonal/>
    </border>
    <border>
      <left style="dotted">
        <color theme="5"/>
      </left>
      <right/>
      <top style="dotted">
        <color theme="5"/>
      </top>
      <bottom style="dotted">
        <color theme="5"/>
      </bottom>
      <diagonal/>
    </border>
    <border>
      <left/>
      <right style="dotted">
        <color theme="5"/>
      </right>
      <top style="dotted">
        <color theme="5"/>
      </top>
      <bottom style="dotted">
        <color theme="5"/>
      </bottom>
      <diagonal/>
    </border>
    <border>
      <left style="dotted">
        <color theme="5"/>
      </left>
      <right/>
      <top style="dotted">
        <color theme="5"/>
      </top>
      <bottom/>
      <diagonal/>
    </border>
    <border>
      <left/>
      <right style="dotted">
        <color theme="5"/>
      </right>
      <top style="dotted">
        <color theme="5"/>
      </top>
      <bottom/>
      <diagonal/>
    </border>
    <border>
      <left style="dotted">
        <color theme="5"/>
      </left>
      <right/>
      <top/>
      <bottom/>
      <diagonal/>
    </border>
    <border>
      <left/>
      <right style="dotted">
        <color theme="5"/>
      </right>
      <top/>
      <bottom/>
      <diagonal/>
    </border>
    <border>
      <left style="dotted">
        <color theme="5"/>
      </left>
      <right/>
      <top/>
      <bottom style="dotted">
        <color theme="5"/>
      </bottom>
      <diagonal/>
    </border>
    <border>
      <left/>
      <right style="dotted">
        <color theme="5"/>
      </right>
      <top/>
      <bottom style="dotted">
        <color theme="5"/>
      </bottom>
      <diagonal/>
    </border>
    <border>
      <left style="dotted">
        <color theme="5"/>
      </left>
      <right/>
      <top/>
      <bottom style="thin">
        <color theme="5"/>
      </bottom>
      <diagonal/>
    </border>
    <border>
      <left style="medium">
        <color auto="1"/>
      </left>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style="medium">
        <color auto="1"/>
      </top>
      <bottom style="thin">
        <color auto="1"/>
      </bottom>
      <diagonal/>
    </border>
    <border>
      <left style="medium">
        <color auto="1"/>
      </left>
      <right/>
      <top/>
      <bottom/>
      <diagonal/>
    </border>
    <border>
      <left style="medium">
        <color auto="1"/>
      </left>
      <right/>
      <top style="thin">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theme="5"/>
      </left>
      <right/>
      <top style="dotted">
        <color theme="5"/>
      </top>
      <bottom style="dotted">
        <color rgb="FFED7F3B"/>
      </bottom>
      <diagonal/>
    </border>
    <border>
      <left/>
      <right/>
      <top style="dotted">
        <color theme="5"/>
      </top>
      <bottom style="dotted">
        <color rgb="FFED7F3B"/>
      </bottom>
      <diagonal/>
    </border>
    <border>
      <left/>
      <right style="medium">
        <color theme="5"/>
      </right>
      <top style="dotted">
        <color rgb="FFED7F3B"/>
      </top>
      <bottom style="dotted">
        <color theme="5"/>
      </bottom>
      <diagonal/>
    </border>
    <border>
      <left/>
      <right/>
      <top style="dotted">
        <color rgb="FFED7F3B"/>
      </top>
      <bottom style="dotted">
        <color theme="5"/>
      </bottom>
      <diagonal/>
    </border>
    <border>
      <left style="thin">
        <color rgb="FFED7F3B"/>
      </left>
      <right style="thin">
        <color rgb="FFED7F3B"/>
      </right>
      <top style="thin">
        <color rgb="FFED7F3B"/>
      </top>
      <bottom style="thin">
        <color rgb="FFED7F3B"/>
      </bottom>
      <diagonal/>
    </border>
    <border>
      <left style="thin">
        <color rgb="FFED7F3B"/>
      </left>
      <right/>
      <top style="thin">
        <color rgb="FFED7F3B"/>
      </top>
      <bottom/>
      <diagonal/>
    </border>
    <border>
      <left/>
      <right/>
      <top style="thin">
        <color rgb="FFED7F3B"/>
      </top>
      <bottom/>
      <diagonal/>
    </border>
    <border>
      <left/>
      <right style="thin">
        <color rgb="FFED7F3B"/>
      </right>
      <top style="thin">
        <color rgb="FFED7F3B"/>
      </top>
      <bottom/>
      <diagonal/>
    </border>
    <border>
      <left style="thin">
        <color rgb="FFED7F3B"/>
      </left>
      <right/>
      <top/>
      <bottom style="thin">
        <color rgb="FFED7F3B"/>
      </bottom>
      <diagonal/>
    </border>
    <border>
      <left/>
      <right/>
      <top/>
      <bottom style="thin">
        <color rgb="FFED7F3B"/>
      </bottom>
      <diagonal/>
    </border>
    <border>
      <left/>
      <right style="thin">
        <color rgb="FFED7F3B"/>
      </right>
      <top/>
      <bottom style="thin">
        <color rgb="FFED7F3B"/>
      </bottom>
      <diagonal/>
    </border>
    <border>
      <left style="thin">
        <color rgb="FFED7F3B"/>
      </left>
      <right/>
      <top style="thin">
        <color rgb="FFED7F3B"/>
      </top>
      <bottom style="thin">
        <color rgb="FFED7F3B"/>
      </bottom>
      <diagonal/>
    </border>
    <border>
      <left/>
      <right/>
      <top style="thin">
        <color rgb="FFED7F3B"/>
      </top>
      <bottom style="thin">
        <color rgb="FFED7F3B"/>
      </bottom>
      <diagonal/>
    </border>
    <border>
      <left/>
      <right style="thin">
        <color rgb="FFED7F3B"/>
      </right>
      <top style="thin">
        <color rgb="FFED7F3B"/>
      </top>
      <bottom style="thin">
        <color rgb="FFED7F3B"/>
      </bottom>
      <diagonal/>
    </border>
    <border>
      <left style="medium">
        <color rgb="FFED7F3B"/>
      </left>
      <right style="medium">
        <color rgb="FFED7F3B"/>
      </right>
      <top style="medium">
        <color rgb="FFED7F3B"/>
      </top>
      <bottom style="medium">
        <color rgb="FFED7F3B"/>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top style="medium">
        <color rgb="FFFF0000"/>
      </top>
      <bottom style="medium">
        <color indexed="64"/>
      </bottom>
      <diagonal/>
    </border>
    <border>
      <left/>
      <right/>
      <top style="medium">
        <color rgb="FFFF0000"/>
      </top>
      <bottom style="medium">
        <color auto="1"/>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thin">
        <color indexed="64"/>
      </bottom>
      <diagonal/>
    </border>
    <border>
      <left/>
      <right style="medium">
        <color rgb="FFFF0000"/>
      </right>
      <top style="thin">
        <color indexed="64"/>
      </top>
      <bottom style="thin">
        <color indexed="64"/>
      </bottom>
      <diagonal/>
    </border>
    <border>
      <left style="medium">
        <color rgb="FFFF0000"/>
      </left>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top style="thin">
        <color indexed="64"/>
      </top>
      <bottom style="medium">
        <color rgb="FFFF0000"/>
      </bottom>
      <diagonal/>
    </border>
    <border>
      <left style="thin">
        <color indexed="64"/>
      </left>
      <right style="thin">
        <color indexed="64"/>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
      <left style="thin">
        <color rgb="FFED7F3B"/>
      </left>
      <right style="thin">
        <color rgb="FFED7F3B"/>
      </right>
      <top style="thin">
        <color rgb="FFED7F3B"/>
      </top>
      <bottom/>
      <diagonal/>
    </border>
    <border>
      <left style="thin">
        <color rgb="FFED7F3B"/>
      </left>
      <right style="thin">
        <color rgb="FFED7F3B"/>
      </right>
      <top/>
      <bottom style="thin">
        <color rgb="FFED7F3B"/>
      </bottom>
      <diagonal/>
    </border>
  </borders>
  <cellStyleXfs count="6">
    <xf numFmtId="0" fontId="0" fillId="0" borderId="0"/>
    <xf numFmtId="43" fontId="9" fillId="0" borderId="0" applyFont="0" applyFill="0" applyBorder="0" applyAlignment="0" applyProtection="0"/>
    <xf numFmtId="44" fontId="9" fillId="0" borderId="0" applyFont="0" applyFill="0" applyBorder="0" applyAlignment="0" applyProtection="0"/>
    <xf numFmtId="0" fontId="38" fillId="0" borderId="0" applyNumberFormat="0" applyFill="0" applyBorder="0" applyAlignment="0" applyProtection="0"/>
    <xf numFmtId="0" fontId="81" fillId="0" borderId="0"/>
    <xf numFmtId="43" fontId="81" fillId="0" borderId="0" applyFont="0" applyFill="0" applyBorder="0" applyAlignment="0" applyProtection="0"/>
  </cellStyleXfs>
  <cellXfs count="467">
    <xf numFmtId="0" fontId="0" fillId="0" borderId="0" xfId="0"/>
    <xf numFmtId="0" fontId="1" fillId="0" borderId="0" xfId="0" applyFont="1"/>
    <xf numFmtId="0" fontId="3" fillId="0" borderId="0" xfId="0" applyFont="1"/>
    <xf numFmtId="1" fontId="2" fillId="0" borderId="1" xfId="0" applyNumberFormat="1" applyFont="1" applyBorder="1" applyAlignment="1">
      <alignment vertical="center"/>
    </xf>
    <xf numFmtId="0" fontId="2" fillId="0" borderId="2" xfId="0" applyFont="1" applyBorder="1" applyAlignment="1">
      <alignment vertical="center"/>
    </xf>
    <xf numFmtId="0" fontId="2" fillId="0" borderId="1" xfId="0" applyFont="1" applyBorder="1" applyAlignment="1">
      <alignment vertical="center"/>
    </xf>
    <xf numFmtId="14" fontId="2" fillId="0" borderId="1" xfId="0" applyNumberFormat="1" applyFont="1" applyBorder="1" applyAlignment="1">
      <alignment horizontal="left" vertical="center" wrapText="1"/>
    </xf>
    <xf numFmtId="14" fontId="2" fillId="0" borderId="10" xfId="0" applyNumberFormat="1" applyFont="1" applyBorder="1" applyAlignment="1">
      <alignment horizontal="left" vertical="center"/>
    </xf>
    <xf numFmtId="0" fontId="2" fillId="0" borderId="11" xfId="0" applyFont="1" applyBorder="1" applyAlignment="1">
      <alignment vertical="center"/>
    </xf>
    <xf numFmtId="1" fontId="2" fillId="0" borderId="11" xfId="0" applyNumberFormat="1" applyFont="1" applyBorder="1" applyAlignment="1">
      <alignment vertical="center"/>
    </xf>
    <xf numFmtId="14" fontId="2" fillId="0" borderId="1" xfId="0" applyNumberFormat="1" applyFont="1" applyBorder="1" applyAlignment="1">
      <alignment horizontal="left" vertical="center"/>
    </xf>
    <xf numFmtId="0" fontId="2" fillId="0" borderId="0" xfId="0" applyFont="1" applyAlignment="1">
      <alignment horizontal="left" vertical="center" wrapText="1"/>
    </xf>
    <xf numFmtId="0" fontId="5" fillId="0" borderId="0" xfId="0" applyFont="1"/>
    <xf numFmtId="0" fontId="4" fillId="0" borderId="1" xfId="0" applyFont="1" applyBorder="1" applyAlignment="1">
      <alignment horizontal="center" vertical="top" wrapText="1"/>
    </xf>
    <xf numFmtId="1" fontId="2" fillId="0" borderId="10" xfId="0" applyNumberFormat="1" applyFont="1" applyBorder="1" applyAlignment="1">
      <alignment vertical="center"/>
    </xf>
    <xf numFmtId="0" fontId="2" fillId="0" borderId="11" xfId="0" applyFont="1" applyBorder="1" applyAlignment="1">
      <alignment vertical="top"/>
    </xf>
    <xf numFmtId="0" fontId="0" fillId="0" borderId="1" xfId="0" applyBorder="1"/>
    <xf numFmtId="0" fontId="2" fillId="0" borderId="6" xfId="0" applyFont="1" applyBorder="1" applyAlignment="1">
      <alignment vertical="center"/>
    </xf>
    <xf numFmtId="0" fontId="2" fillId="0" borderId="23" xfId="0" applyFont="1" applyBorder="1" applyAlignment="1">
      <alignment vertical="center"/>
    </xf>
    <xf numFmtId="14" fontId="2" fillId="0" borderId="1" xfId="0" applyNumberFormat="1" applyFont="1" applyBorder="1" applyAlignment="1">
      <alignment horizontal="left"/>
    </xf>
    <xf numFmtId="0" fontId="1" fillId="0" borderId="23" xfId="0" applyFont="1" applyBorder="1"/>
    <xf numFmtId="0" fontId="2" fillId="0" borderId="1" xfId="0" applyFont="1" applyBorder="1"/>
    <xf numFmtId="1" fontId="1" fillId="0" borderId="11" xfId="0" applyNumberFormat="1" applyFont="1" applyBorder="1" applyAlignment="1">
      <alignment vertical="center"/>
    </xf>
    <xf numFmtId="1" fontId="1" fillId="0" borderId="10" xfId="0" applyNumberFormat="1" applyFont="1" applyBorder="1" applyAlignment="1">
      <alignment horizontal="center" vertical="center"/>
    </xf>
    <xf numFmtId="1" fontId="1" fillId="0" borderId="11" xfId="0" applyNumberFormat="1" applyFont="1" applyBorder="1" applyAlignment="1">
      <alignment horizontal="center" vertical="center"/>
    </xf>
    <xf numFmtId="0" fontId="0" fillId="0" borderId="2" xfId="0" applyBorder="1"/>
    <xf numFmtId="0" fontId="0" fillId="0" borderId="6" xfId="0" applyBorder="1"/>
    <xf numFmtId="0" fontId="0" fillId="0" borderId="8" xfId="0" applyBorder="1"/>
    <xf numFmtId="0" fontId="10" fillId="0" borderId="0" xfId="0" applyFont="1"/>
    <xf numFmtId="0" fontId="8" fillId="0" borderId="0" xfId="0" applyFont="1"/>
    <xf numFmtId="0" fontId="3" fillId="0" borderId="0" xfId="0" applyFont="1" applyAlignment="1">
      <alignment shrinkToFit="1"/>
    </xf>
    <xf numFmtId="0" fontId="0" fillId="0" borderId="0" xfId="0" applyAlignment="1">
      <alignment horizontal="left"/>
    </xf>
    <xf numFmtId="0" fontId="16" fillId="0" borderId="0" xfId="0" applyFont="1"/>
    <xf numFmtId="0" fontId="17" fillId="0" borderId="0" xfId="0" applyFont="1"/>
    <xf numFmtId="0" fontId="14" fillId="0" borderId="0" xfId="0" applyFont="1"/>
    <xf numFmtId="0" fontId="19" fillId="0" borderId="0" xfId="0" applyFont="1"/>
    <xf numFmtId="0" fontId="20" fillId="0" borderId="0" xfId="0" applyFont="1"/>
    <xf numFmtId="0" fontId="21" fillId="0" borderId="0" xfId="0" applyFont="1"/>
    <xf numFmtId="0" fontId="22" fillId="0" borderId="0" xfId="0" applyFont="1"/>
    <xf numFmtId="0" fontId="0" fillId="0" borderId="0" xfId="0" applyAlignment="1">
      <alignment vertical="top"/>
    </xf>
    <xf numFmtId="0" fontId="20" fillId="0" borderId="0" xfId="0" applyFont="1" applyAlignment="1">
      <alignment vertical="top"/>
    </xf>
    <xf numFmtId="0" fontId="13" fillId="0" borderId="0" xfId="0" applyFont="1"/>
    <xf numFmtId="0" fontId="0" fillId="0" borderId="0" xfId="0" applyAlignment="1">
      <alignment wrapText="1"/>
    </xf>
    <xf numFmtId="0" fontId="0" fillId="0" borderId="27"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0" fillId="0" borderId="36" xfId="0" applyBorder="1"/>
    <xf numFmtId="0" fontId="17" fillId="0" borderId="31" xfId="0" applyFont="1" applyBorder="1"/>
    <xf numFmtId="0" fontId="16" fillId="0" borderId="0" xfId="0" applyFont="1" applyAlignment="1">
      <alignment horizontal="center" vertical="center"/>
    </xf>
    <xf numFmtId="0" fontId="32" fillId="0" borderId="0" xfId="0" applyFont="1"/>
    <xf numFmtId="165" fontId="1" fillId="0" borderId="11" xfId="0" applyNumberFormat="1" applyFont="1" applyBorder="1" applyAlignment="1">
      <alignment horizontal="center" vertical="center"/>
    </xf>
    <xf numFmtId="165" fontId="36" fillId="0" borderId="48" xfId="0" applyNumberFormat="1" applyFont="1" applyBorder="1" applyAlignment="1">
      <alignment horizontal="center" vertical="center"/>
    </xf>
    <xf numFmtId="165" fontId="36" fillId="0" borderId="52" xfId="0" applyNumberFormat="1" applyFont="1" applyBorder="1" applyAlignment="1">
      <alignment horizontal="center" vertical="center"/>
    </xf>
    <xf numFmtId="165" fontId="1" fillId="0" borderId="10" xfId="0" applyNumberFormat="1" applyFont="1" applyBorder="1" applyAlignment="1">
      <alignment horizontal="center" vertical="center"/>
    </xf>
    <xf numFmtId="165" fontId="1" fillId="0" borderId="2" xfId="0" applyNumberFormat="1" applyFont="1" applyBorder="1" applyAlignment="1">
      <alignment horizontal="center" vertical="center"/>
    </xf>
    <xf numFmtId="165" fontId="1" fillId="0" borderId="4" xfId="0" applyNumberFormat="1" applyFont="1" applyBorder="1" applyAlignment="1">
      <alignment horizontal="center" vertical="center"/>
    </xf>
    <xf numFmtId="49" fontId="32" fillId="0" borderId="38" xfId="0" applyNumberFormat="1" applyFont="1" applyBorder="1" applyAlignment="1">
      <alignment horizontal="center"/>
    </xf>
    <xf numFmtId="0" fontId="16" fillId="0" borderId="40" xfId="0" applyFont="1" applyBorder="1" applyAlignment="1">
      <alignment horizontal="center"/>
    </xf>
    <xf numFmtId="0" fontId="5" fillId="0" borderId="31" xfId="0" applyFont="1" applyBorder="1"/>
    <xf numFmtId="1" fontId="3" fillId="0" borderId="0" xfId="0" applyNumberFormat="1" applyFont="1"/>
    <xf numFmtId="0" fontId="5" fillId="0" borderId="27" xfId="0" applyFont="1" applyBorder="1"/>
    <xf numFmtId="0" fontId="5" fillId="0" borderId="38" xfId="0" applyFont="1" applyBorder="1"/>
    <xf numFmtId="0" fontId="10" fillId="0" borderId="27" xfId="0" applyFont="1" applyBorder="1"/>
    <xf numFmtId="165" fontId="1" fillId="0" borderId="10" xfId="0" applyNumberFormat="1" applyFont="1" applyBorder="1" applyAlignment="1" applyProtection="1">
      <alignment horizontal="center" vertical="center"/>
      <protection locked="0"/>
    </xf>
    <xf numFmtId="49" fontId="16" fillId="0" borderId="41" xfId="0" applyNumberFormat="1" applyFont="1" applyBorder="1" applyAlignment="1">
      <alignment horizontal="left" vertical="top"/>
    </xf>
    <xf numFmtId="165" fontId="1" fillId="0" borderId="1" xfId="0" applyNumberFormat="1" applyFont="1" applyBorder="1" applyAlignment="1" applyProtection="1">
      <alignment horizontal="center" vertical="center"/>
      <protection locked="0"/>
    </xf>
    <xf numFmtId="164" fontId="1" fillId="0" borderId="1" xfId="0" applyNumberFormat="1" applyFont="1" applyBorder="1" applyAlignment="1" applyProtection="1">
      <alignment horizontal="center" vertical="center"/>
      <protection locked="0"/>
    </xf>
    <xf numFmtId="1" fontId="1" fillId="0" borderId="1" xfId="0" applyNumberFormat="1" applyFont="1" applyBorder="1" applyAlignment="1" applyProtection="1">
      <alignment horizontal="center" vertical="center"/>
      <protection locked="0"/>
    </xf>
    <xf numFmtId="1" fontId="1" fillId="0" borderId="22" xfId="0" applyNumberFormat="1" applyFont="1" applyBorder="1" applyAlignment="1" applyProtection="1">
      <alignment horizontal="center" vertical="center"/>
      <protection locked="0"/>
    </xf>
    <xf numFmtId="0" fontId="0" fillId="0" borderId="41" xfId="0" applyBorder="1" applyProtection="1">
      <protection locked="0"/>
    </xf>
    <xf numFmtId="0" fontId="0" fillId="0" borderId="0" xfId="0" applyProtection="1">
      <protection locked="0"/>
    </xf>
    <xf numFmtId="0" fontId="5" fillId="0" borderId="0" xfId="0" applyFont="1" applyProtection="1">
      <protection locked="0"/>
    </xf>
    <xf numFmtId="0" fontId="10" fillId="0" borderId="0" xfId="0" applyFont="1" applyProtection="1">
      <protection locked="0"/>
    </xf>
    <xf numFmtId="0" fontId="21" fillId="0" borderId="0" xfId="0" applyFont="1" applyProtection="1">
      <protection locked="0"/>
    </xf>
    <xf numFmtId="0" fontId="8" fillId="0" borderId="0" xfId="0" applyFont="1" applyProtection="1">
      <protection locked="0"/>
    </xf>
    <xf numFmtId="0" fontId="8" fillId="0" borderId="41" xfId="0" applyFont="1" applyBorder="1" applyProtection="1">
      <protection locked="0"/>
    </xf>
    <xf numFmtId="0" fontId="14" fillId="0" borderId="0" xfId="0" applyFont="1" applyProtection="1">
      <protection locked="0"/>
    </xf>
    <xf numFmtId="0" fontId="0" fillId="0" borderId="0" xfId="0" applyAlignment="1" applyProtection="1">
      <alignment vertical="top"/>
      <protection locked="0"/>
    </xf>
    <xf numFmtId="0" fontId="11" fillId="0" borderId="0" xfId="0" applyFont="1"/>
    <xf numFmtId="0" fontId="11" fillId="0" borderId="34" xfId="0" applyFont="1" applyBorder="1"/>
    <xf numFmtId="0" fontId="11" fillId="0" borderId="0" xfId="0" applyFont="1" applyAlignment="1">
      <alignment vertical="center"/>
    </xf>
    <xf numFmtId="0" fontId="48" fillId="0" borderId="12" xfId="0" applyFont="1" applyBorder="1" applyAlignment="1">
      <alignment horizontal="right" vertical="center" wrapText="1"/>
    </xf>
    <xf numFmtId="0" fontId="44" fillId="0" borderId="19" xfId="0" applyFont="1" applyBorder="1" applyAlignment="1">
      <alignment horizontal="center" vertical="center" wrapText="1"/>
    </xf>
    <xf numFmtId="0" fontId="44" fillId="0" borderId="19" xfId="0" applyFont="1" applyBorder="1" applyAlignment="1">
      <alignment horizontal="left" vertical="center" wrapText="1"/>
    </xf>
    <xf numFmtId="0" fontId="44" fillId="0" borderId="17" xfId="0" applyFont="1" applyBorder="1" applyAlignment="1">
      <alignment horizontal="left" vertical="center" wrapText="1"/>
    </xf>
    <xf numFmtId="0" fontId="44" fillId="0" borderId="12" xfId="0" applyFont="1" applyBorder="1" applyAlignment="1">
      <alignment horizontal="left" vertical="center" wrapText="1"/>
    </xf>
    <xf numFmtId="0" fontId="50" fillId="0" borderId="12" xfId="0" applyFont="1" applyBorder="1" applyAlignment="1">
      <alignment horizontal="center" vertical="center" wrapText="1"/>
    </xf>
    <xf numFmtId="0" fontId="50" fillId="0" borderId="14" xfId="0" applyFont="1" applyBorder="1" applyAlignment="1">
      <alignment horizontal="center" vertical="center" wrapText="1"/>
    </xf>
    <xf numFmtId="0" fontId="50" fillId="0" borderId="67" xfId="0" applyFont="1" applyBorder="1" applyAlignment="1">
      <alignment horizontal="center" vertical="center" wrapText="1"/>
    </xf>
    <xf numFmtId="0" fontId="21" fillId="0" borderId="0" xfId="0" applyFont="1" applyAlignment="1">
      <alignment horizontal="center"/>
    </xf>
    <xf numFmtId="0" fontId="16" fillId="0" borderId="41" xfId="0" applyFont="1" applyBorder="1" applyAlignment="1">
      <alignment horizontal="center"/>
    </xf>
    <xf numFmtId="0" fontId="10" fillId="0" borderId="0" xfId="0" applyFont="1" applyAlignment="1">
      <alignment wrapText="1"/>
    </xf>
    <xf numFmtId="0" fontId="26" fillId="0" borderId="0" xfId="0" applyFont="1" applyAlignment="1">
      <alignment wrapText="1"/>
    </xf>
    <xf numFmtId="0" fontId="15" fillId="0" borderId="0" xfId="0" applyFont="1" applyAlignment="1">
      <alignment wrapText="1"/>
    </xf>
    <xf numFmtId="0" fontId="55" fillId="3" borderId="53" xfId="0" applyFont="1" applyFill="1" applyBorder="1" applyAlignment="1">
      <alignment vertical="center" shrinkToFit="1"/>
    </xf>
    <xf numFmtId="0" fontId="55" fillId="3" borderId="53" xfId="0" applyFont="1" applyFill="1" applyBorder="1" applyAlignment="1">
      <alignment horizontal="center" vertical="center" shrinkToFit="1"/>
    </xf>
    <xf numFmtId="0" fontId="55" fillId="3" borderId="54" xfId="0" applyFont="1" applyFill="1" applyBorder="1" applyAlignment="1">
      <alignment horizontal="center" vertical="center" shrinkToFit="1"/>
    </xf>
    <xf numFmtId="0" fontId="55" fillId="3" borderId="55" xfId="0" applyFont="1" applyFill="1" applyBorder="1" applyAlignment="1">
      <alignment horizontal="center" vertical="center" shrinkToFit="1"/>
    </xf>
    <xf numFmtId="0" fontId="55" fillId="3" borderId="56" xfId="0" applyFont="1" applyFill="1" applyBorder="1" applyAlignment="1">
      <alignment horizontal="center" vertical="center" shrinkToFit="1"/>
    </xf>
    <xf numFmtId="0" fontId="55" fillId="3" borderId="57" xfId="0" applyFont="1" applyFill="1" applyBorder="1" applyAlignment="1">
      <alignment horizontal="center" vertical="center" shrinkToFit="1"/>
    </xf>
    <xf numFmtId="0" fontId="56" fillId="7" borderId="58" xfId="0" applyFont="1" applyFill="1" applyBorder="1" applyAlignment="1">
      <alignment shrinkToFit="1"/>
    </xf>
    <xf numFmtId="2" fontId="56" fillId="7" borderId="58" xfId="0" applyNumberFormat="1" applyFont="1" applyFill="1" applyBorder="1" applyAlignment="1">
      <alignment horizontal="center" shrinkToFit="1"/>
    </xf>
    <xf numFmtId="2" fontId="56" fillId="7" borderId="59" xfId="0" applyNumberFormat="1" applyFont="1" applyFill="1" applyBorder="1" applyAlignment="1">
      <alignment horizontal="center" shrinkToFit="1"/>
    </xf>
    <xf numFmtId="169" fontId="56" fillId="7" borderId="18" xfId="0" quotePrefix="1" applyNumberFormat="1" applyFont="1" applyFill="1" applyBorder="1" applyAlignment="1">
      <alignment horizontal="center" shrinkToFit="1"/>
    </xf>
    <xf numFmtId="1" fontId="56" fillId="7" borderId="60" xfId="0" applyNumberFormat="1" applyFont="1" applyFill="1" applyBorder="1" applyAlignment="1">
      <alignment horizontal="center" shrinkToFit="1"/>
    </xf>
    <xf numFmtId="2" fontId="56" fillId="7" borderId="60" xfId="0" applyNumberFormat="1" applyFont="1" applyFill="1" applyBorder="1" applyAlignment="1">
      <alignment horizontal="center" shrinkToFit="1"/>
    </xf>
    <xf numFmtId="0" fontId="56" fillId="7" borderId="58" xfId="0" applyFont="1" applyFill="1" applyBorder="1" applyAlignment="1">
      <alignment horizontal="left" shrinkToFit="1"/>
    </xf>
    <xf numFmtId="169" fontId="56" fillId="7" borderId="0" xfId="0" quotePrefix="1" applyNumberFormat="1" applyFont="1" applyFill="1" applyAlignment="1">
      <alignment horizontal="center" shrinkToFit="1"/>
    </xf>
    <xf numFmtId="0" fontId="57" fillId="0" borderId="0" xfId="0" applyFont="1" applyAlignment="1">
      <alignment shrinkToFit="1"/>
    </xf>
    <xf numFmtId="0" fontId="56" fillId="7" borderId="61" xfId="0" applyFont="1" applyFill="1" applyBorder="1" applyAlignment="1">
      <alignment horizontal="left" shrinkToFit="1"/>
    </xf>
    <xf numFmtId="169" fontId="56" fillId="7" borderId="61" xfId="0" applyNumberFormat="1" applyFont="1" applyFill="1" applyBorder="1" applyAlignment="1">
      <alignment horizontal="center" shrinkToFit="1"/>
    </xf>
    <xf numFmtId="169" fontId="56" fillId="7" borderId="62" xfId="0" quotePrefix="1" applyNumberFormat="1" applyFont="1" applyFill="1" applyBorder="1" applyAlignment="1">
      <alignment horizontal="center" shrinkToFit="1"/>
    </xf>
    <xf numFmtId="1" fontId="56" fillId="7" borderId="63" xfId="0" applyNumberFormat="1" applyFont="1" applyFill="1" applyBorder="1" applyAlignment="1">
      <alignment horizontal="center" shrinkToFit="1"/>
    </xf>
    <xf numFmtId="169" fontId="56" fillId="7" borderId="63" xfId="0" applyNumberFormat="1" applyFont="1" applyFill="1" applyBorder="1" applyAlignment="1">
      <alignment horizontal="center" shrinkToFit="1"/>
    </xf>
    <xf numFmtId="0" fontId="32" fillId="7" borderId="38" xfId="0" applyFont="1" applyFill="1" applyBorder="1"/>
    <xf numFmtId="0" fontId="58" fillId="0" borderId="0" xfId="0" applyFont="1" applyAlignment="1">
      <alignment vertical="top"/>
    </xf>
    <xf numFmtId="14" fontId="0" fillId="0" borderId="0" xfId="0" applyNumberFormat="1"/>
    <xf numFmtId="21" fontId="11" fillId="0" borderId="0" xfId="0" applyNumberFormat="1" applyFont="1"/>
    <xf numFmtId="0" fontId="11" fillId="0" borderId="0" xfId="0" applyFont="1" applyAlignment="1">
      <alignment vertical="top"/>
    </xf>
    <xf numFmtId="49" fontId="61" fillId="0" borderId="0" xfId="0" applyNumberFormat="1" applyFont="1"/>
    <xf numFmtId="0" fontId="61" fillId="0" borderId="0" xfId="0" applyFont="1" applyAlignment="1">
      <alignment horizontal="center"/>
    </xf>
    <xf numFmtId="0" fontId="11" fillId="0" borderId="41" xfId="0" applyFont="1" applyBorder="1"/>
    <xf numFmtId="0" fontId="1" fillId="5" borderId="0" xfId="0" applyFont="1" applyFill="1" applyAlignment="1" applyProtection="1">
      <alignment shrinkToFit="1"/>
      <protection locked="0"/>
    </xf>
    <xf numFmtId="0" fontId="1" fillId="5" borderId="38" xfId="0" applyFont="1" applyFill="1" applyBorder="1" applyAlignment="1" applyProtection="1">
      <alignment shrinkToFit="1"/>
      <protection locked="0"/>
    </xf>
    <xf numFmtId="172" fontId="1" fillId="5" borderId="38" xfId="0" applyNumberFormat="1" applyFont="1" applyFill="1" applyBorder="1" applyAlignment="1">
      <alignment horizontal="center"/>
    </xf>
    <xf numFmtId="167" fontId="1" fillId="5" borderId="0" xfId="0" applyNumberFormat="1" applyFont="1" applyFill="1" applyAlignment="1" applyProtection="1">
      <alignment horizontal="center"/>
      <protection locked="0"/>
    </xf>
    <xf numFmtId="10" fontId="26" fillId="5" borderId="0" xfId="0" applyNumberFormat="1" applyFont="1" applyFill="1" applyAlignment="1" applyProtection="1">
      <alignment horizontal="right" vertical="center"/>
      <protection locked="0"/>
    </xf>
    <xf numFmtId="166" fontId="1" fillId="0" borderId="43" xfId="0" applyNumberFormat="1" applyFont="1" applyBorder="1"/>
    <xf numFmtId="165" fontId="1" fillId="0" borderId="32" xfId="0" applyNumberFormat="1" applyFont="1" applyBorder="1"/>
    <xf numFmtId="165" fontId="39" fillId="0" borderId="28" xfId="0" applyNumberFormat="1" applyFont="1" applyBorder="1"/>
    <xf numFmtId="0" fontId="1" fillId="0" borderId="12" xfId="0" applyFont="1" applyBorder="1"/>
    <xf numFmtId="0" fontId="1" fillId="0" borderId="74" xfId="0" applyFont="1" applyBorder="1" applyAlignment="1" applyProtection="1">
      <alignment vertical="center" wrapText="1"/>
      <protection locked="0"/>
    </xf>
    <xf numFmtId="0" fontId="1" fillId="0" borderId="74" xfId="0" applyFont="1" applyBorder="1" applyAlignment="1" applyProtection="1">
      <alignment vertical="center"/>
      <protection locked="0"/>
    </xf>
    <xf numFmtId="14" fontId="1" fillId="6" borderId="74" xfId="0" applyNumberFormat="1" applyFont="1" applyFill="1" applyBorder="1" applyAlignment="1">
      <alignment horizontal="left" vertical="center" wrapText="1"/>
    </xf>
    <xf numFmtId="0" fontId="1" fillId="6" borderId="74" xfId="0" applyFont="1" applyFill="1" applyBorder="1" applyAlignment="1">
      <alignment vertical="center"/>
    </xf>
    <xf numFmtId="0" fontId="45" fillId="6" borderId="74" xfId="0" applyFont="1" applyFill="1" applyBorder="1" applyAlignment="1">
      <alignment vertical="center"/>
    </xf>
    <xf numFmtId="165" fontId="45" fillId="6" borderId="74" xfId="0" applyNumberFormat="1" applyFont="1" applyFill="1" applyBorder="1" applyAlignment="1">
      <alignment horizontal="center" vertical="center"/>
    </xf>
    <xf numFmtId="171" fontId="45" fillId="6" borderId="74" xfId="0" applyNumberFormat="1" applyFont="1" applyFill="1" applyBorder="1" applyAlignment="1">
      <alignment horizontal="center" vertical="center"/>
    </xf>
    <xf numFmtId="171" fontId="1" fillId="6" borderId="74" xfId="0" applyNumberFormat="1" applyFont="1" applyFill="1" applyBorder="1" applyAlignment="1">
      <alignment horizontal="center" vertical="center"/>
    </xf>
    <xf numFmtId="1" fontId="54" fillId="6" borderId="74" xfId="0" applyNumberFormat="1" applyFont="1" applyFill="1" applyBorder="1" applyAlignment="1">
      <alignment horizontal="center" vertical="center"/>
    </xf>
    <xf numFmtId="14" fontId="1" fillId="0" borderId="74" xfId="0" applyNumberFormat="1" applyFont="1" applyBorder="1" applyAlignment="1" applyProtection="1">
      <alignment horizontal="left" vertical="center" wrapText="1"/>
      <protection locked="0"/>
    </xf>
    <xf numFmtId="0" fontId="46" fillId="0" borderId="74" xfId="0" applyFont="1" applyBorder="1" applyAlignment="1" applyProtection="1">
      <alignment vertical="center"/>
      <protection locked="0"/>
    </xf>
    <xf numFmtId="14" fontId="1" fillId="0" borderId="74" xfId="0" applyNumberFormat="1" applyFont="1" applyBorder="1" applyAlignment="1">
      <alignment horizontal="left"/>
    </xf>
    <xf numFmtId="14" fontId="1" fillId="0" borderId="74" xfId="0" applyNumberFormat="1" applyFont="1" applyBorder="1" applyAlignment="1" applyProtection="1">
      <alignment horizontal="left" vertical="center"/>
      <protection locked="0"/>
    </xf>
    <xf numFmtId="14" fontId="1" fillId="0" borderId="74" xfId="0" applyNumberFormat="1" applyFont="1" applyBorder="1" applyAlignment="1" applyProtection="1">
      <alignment horizontal="left"/>
      <protection locked="0"/>
    </xf>
    <xf numFmtId="0" fontId="1" fillId="0" borderId="74" xfId="0" applyFont="1" applyBorder="1" applyProtection="1">
      <protection locked="0"/>
    </xf>
    <xf numFmtId="0" fontId="39" fillId="0" borderId="0" xfId="0" applyFont="1"/>
    <xf numFmtId="0" fontId="39" fillId="0" borderId="0" xfId="0" applyFont="1" applyAlignment="1">
      <alignment horizontal="left"/>
    </xf>
    <xf numFmtId="0" fontId="2" fillId="0" borderId="0" xfId="0" applyFont="1"/>
    <xf numFmtId="0" fontId="1" fillId="0" borderId="15" xfId="0" applyFont="1" applyBorder="1"/>
    <xf numFmtId="0" fontId="1" fillId="0" borderId="0" xfId="0" applyFont="1" applyAlignment="1">
      <alignment horizontal="left"/>
    </xf>
    <xf numFmtId="0" fontId="1" fillId="0" borderId="13" xfId="0" applyFont="1" applyBorder="1"/>
    <xf numFmtId="0" fontId="1" fillId="0" borderId="19" xfId="0" applyFont="1" applyBorder="1"/>
    <xf numFmtId="0" fontId="1" fillId="0" borderId="20" xfId="0" applyFont="1" applyBorder="1"/>
    <xf numFmtId="0" fontId="1" fillId="0" borderId="0" xfId="0" applyFont="1" applyAlignment="1">
      <alignment horizontal="center"/>
    </xf>
    <xf numFmtId="0" fontId="2" fillId="0" borderId="12" xfId="0" applyFont="1" applyBorder="1"/>
    <xf numFmtId="0" fontId="66" fillId="0" borderId="19" xfId="0" applyFont="1" applyBorder="1"/>
    <xf numFmtId="0" fontId="66" fillId="0" borderId="20" xfId="0" applyFont="1" applyBorder="1"/>
    <xf numFmtId="1" fontId="1" fillId="0" borderId="38" xfId="0" applyNumberFormat="1" applyFont="1" applyBorder="1" applyAlignment="1">
      <alignment horizontal="center"/>
    </xf>
    <xf numFmtId="166" fontId="1" fillId="0" borderId="38" xfId="0" applyNumberFormat="1" applyFont="1" applyBorder="1"/>
    <xf numFmtId="0" fontId="39" fillId="0" borderId="15" xfId="0" applyFont="1" applyBorder="1"/>
    <xf numFmtId="0" fontId="1" fillId="0" borderId="92" xfId="0" applyFont="1" applyBorder="1"/>
    <xf numFmtId="0" fontId="1" fillId="0" borderId="93" xfId="0" applyFont="1" applyBorder="1"/>
    <xf numFmtId="165" fontId="54" fillId="0" borderId="38" xfId="0" applyNumberFormat="1" applyFont="1" applyBorder="1" applyProtection="1">
      <protection locked="0"/>
    </xf>
    <xf numFmtId="165" fontId="54" fillId="0" borderId="38" xfId="0" applyNumberFormat="1" applyFont="1" applyBorder="1" applyAlignment="1" applyProtection="1">
      <alignment vertical="center"/>
      <protection locked="0"/>
    </xf>
    <xf numFmtId="165" fontId="54" fillId="0" borderId="41" xfId="0" applyNumberFormat="1" applyFont="1" applyBorder="1" applyProtection="1">
      <protection locked="0"/>
    </xf>
    <xf numFmtId="44" fontId="54" fillId="0" borderId="74" xfId="0" applyNumberFormat="1" applyFont="1" applyBorder="1" applyAlignment="1" applyProtection="1">
      <alignment horizontal="center" vertical="center"/>
      <protection locked="0"/>
    </xf>
    <xf numFmtId="165" fontId="54" fillId="0" borderId="74" xfId="0" applyNumberFormat="1" applyFont="1" applyBorder="1" applyAlignment="1" applyProtection="1">
      <alignment horizontal="center" vertical="center"/>
      <protection locked="0"/>
    </xf>
    <xf numFmtId="171" fontId="54" fillId="0" borderId="74" xfId="0" applyNumberFormat="1" applyFont="1" applyBorder="1" applyAlignment="1" applyProtection="1">
      <alignment horizontal="center" vertical="center"/>
      <protection locked="0"/>
    </xf>
    <xf numFmtId="165" fontId="54" fillId="0" borderId="74" xfId="0" applyNumberFormat="1" applyFont="1" applyBorder="1" applyAlignment="1" applyProtection="1">
      <alignment vertical="center"/>
      <protection locked="0"/>
    </xf>
    <xf numFmtId="165" fontId="75" fillId="0" borderId="74" xfId="0" applyNumberFormat="1" applyFont="1" applyBorder="1" applyAlignment="1" applyProtection="1">
      <alignment horizontal="center" vertical="center"/>
      <protection locked="0"/>
    </xf>
    <xf numFmtId="165" fontId="76" fillId="0" borderId="74" xfId="0" applyNumberFormat="1" applyFont="1" applyBorder="1" applyAlignment="1" applyProtection="1">
      <alignment horizontal="center" vertical="center"/>
      <protection locked="0"/>
    </xf>
    <xf numFmtId="0" fontId="43" fillId="10" borderId="84" xfId="0" applyFont="1" applyFill="1" applyBorder="1" applyAlignment="1">
      <alignment horizontal="center"/>
    </xf>
    <xf numFmtId="0" fontId="39" fillId="4" borderId="91" xfId="0" applyFont="1" applyFill="1" applyBorder="1" applyAlignment="1">
      <alignment horizontal="center"/>
    </xf>
    <xf numFmtId="0" fontId="39" fillId="3" borderId="0" xfId="0" applyFont="1" applyFill="1" applyAlignment="1">
      <alignment horizontal="center"/>
    </xf>
    <xf numFmtId="0" fontId="39" fillId="2" borderId="12" xfId="0" applyFont="1" applyFill="1" applyBorder="1" applyAlignment="1">
      <alignment horizontal="center"/>
    </xf>
    <xf numFmtId="0" fontId="39" fillId="9" borderId="53" xfId="0" applyFont="1" applyFill="1" applyBorder="1" applyAlignment="1">
      <alignment horizontal="center"/>
    </xf>
    <xf numFmtId="0" fontId="39" fillId="9" borderId="88" xfId="0" applyFont="1" applyFill="1" applyBorder="1"/>
    <xf numFmtId="0" fontId="39" fillId="9" borderId="89" xfId="0" applyFont="1" applyFill="1" applyBorder="1"/>
    <xf numFmtId="0" fontId="39" fillId="9" borderId="85" xfId="0" applyFont="1" applyFill="1" applyBorder="1"/>
    <xf numFmtId="0" fontId="1" fillId="0" borderId="86" xfId="0" applyFont="1" applyBorder="1"/>
    <xf numFmtId="0" fontId="1" fillId="0" borderId="90" xfId="0" applyFont="1" applyBorder="1"/>
    <xf numFmtId="0" fontId="66" fillId="0" borderId="90" xfId="0" applyFont="1" applyBorder="1"/>
    <xf numFmtId="165" fontId="1" fillId="11" borderId="84" xfId="0" applyNumberFormat="1" applyFont="1" applyFill="1" applyBorder="1" applyAlignment="1" applyProtection="1">
      <alignment horizontal="center"/>
      <protection locked="0"/>
    </xf>
    <xf numFmtId="1" fontId="54" fillId="0" borderId="74" xfId="0" applyNumberFormat="1" applyFont="1" applyBorder="1" applyAlignment="1">
      <alignment vertical="center"/>
    </xf>
    <xf numFmtId="171" fontId="63" fillId="0" borderId="74" xfId="0" applyNumberFormat="1" applyFont="1" applyBorder="1" applyAlignment="1" applyProtection="1">
      <alignment horizontal="center" vertical="center"/>
      <protection locked="0"/>
    </xf>
    <xf numFmtId="166" fontId="39" fillId="0" borderId="43" xfId="0" applyNumberFormat="1" applyFont="1" applyBorder="1"/>
    <xf numFmtId="1" fontId="1" fillId="0" borderId="74" xfId="0" applyNumberFormat="1" applyFont="1" applyBorder="1" applyAlignment="1">
      <alignment vertical="center"/>
    </xf>
    <xf numFmtId="1" fontId="77" fillId="0" borderId="74" xfId="0" applyNumberFormat="1" applyFont="1" applyBorder="1" applyAlignment="1">
      <alignment vertical="center"/>
    </xf>
    <xf numFmtId="1" fontId="45" fillId="6" borderId="74" xfId="0" applyNumberFormat="1" applyFont="1" applyFill="1" applyBorder="1" applyAlignment="1">
      <alignment vertical="center"/>
    </xf>
    <xf numFmtId="0" fontId="39" fillId="11" borderId="12" xfId="0" applyFont="1" applyFill="1" applyBorder="1" applyAlignment="1" applyProtection="1">
      <alignment shrinkToFit="1"/>
      <protection locked="0"/>
    </xf>
    <xf numFmtId="0" fontId="39" fillId="11" borderId="87" xfId="0" applyFont="1" applyFill="1" applyBorder="1" applyAlignment="1">
      <alignment horizontal="left"/>
    </xf>
    <xf numFmtId="0" fontId="39" fillId="11" borderId="59" xfId="0" applyFont="1" applyFill="1" applyBorder="1" applyAlignment="1">
      <alignment horizontal="left"/>
    </xf>
    <xf numFmtId="0" fontId="67" fillId="11" borderId="59" xfId="0" applyFont="1" applyFill="1" applyBorder="1" applyAlignment="1">
      <alignment horizontal="left"/>
    </xf>
    <xf numFmtId="0" fontId="39" fillId="11" borderId="12" xfId="0" applyFont="1" applyFill="1" applyBorder="1"/>
    <xf numFmtId="0" fontId="77" fillId="0" borderId="74" xfId="0" applyFont="1" applyBorder="1" applyAlignment="1">
      <alignment vertical="center"/>
    </xf>
    <xf numFmtId="165" fontId="39" fillId="0" borderId="37" xfId="0" applyNumberFormat="1" applyFont="1" applyBorder="1"/>
    <xf numFmtId="0" fontId="1" fillId="0" borderId="21" xfId="0" applyFont="1" applyBorder="1"/>
    <xf numFmtId="165" fontId="39" fillId="0" borderId="39" xfId="0" applyNumberFormat="1" applyFont="1" applyBorder="1" applyAlignment="1">
      <alignment vertical="center"/>
    </xf>
    <xf numFmtId="0" fontId="39" fillId="11" borderId="96" xfId="0" applyFont="1" applyFill="1" applyBorder="1" applyAlignment="1">
      <alignment horizontal="left"/>
    </xf>
    <xf numFmtId="0" fontId="39" fillId="11" borderId="17" xfId="0" applyFont="1" applyFill="1" applyBorder="1"/>
    <xf numFmtId="0" fontId="39" fillId="11" borderId="97" xfId="0" applyFont="1" applyFill="1" applyBorder="1" applyAlignment="1">
      <alignment horizontal="left"/>
    </xf>
    <xf numFmtId="167" fontId="2" fillId="0" borderId="98" xfId="0" applyNumberFormat="1" applyFont="1" applyBorder="1"/>
    <xf numFmtId="168" fontId="1" fillId="5" borderId="0" xfId="0" applyNumberFormat="1" applyFont="1" applyFill="1" applyProtection="1"/>
    <xf numFmtId="0" fontId="1" fillId="0" borderId="25" xfId="0" applyFont="1" applyBorder="1"/>
    <xf numFmtId="0" fontId="1" fillId="0" borderId="0" xfId="0" applyFont="1" applyBorder="1"/>
    <xf numFmtId="0" fontId="68" fillId="0" borderId="106" xfId="0" applyFont="1" applyBorder="1"/>
    <xf numFmtId="0" fontId="69" fillId="0" borderId="106" xfId="0" applyFont="1" applyBorder="1"/>
    <xf numFmtId="0" fontId="70" fillId="0" borderId="106" xfId="0" applyFont="1" applyBorder="1"/>
    <xf numFmtId="0" fontId="71" fillId="0" borderId="108" xfId="0" applyFont="1" applyBorder="1"/>
    <xf numFmtId="0" fontId="39" fillId="11" borderId="109" xfId="0" applyFont="1" applyFill="1" applyBorder="1" applyAlignment="1" applyProtection="1">
      <alignment shrinkToFit="1"/>
      <protection locked="0"/>
    </xf>
    <xf numFmtId="0" fontId="2" fillId="0" borderId="74" xfId="0" applyFont="1" applyBorder="1" applyAlignment="1" applyProtection="1">
      <alignment horizontal="left" vertical="top" wrapText="1"/>
      <protection locked="0"/>
    </xf>
    <xf numFmtId="0" fontId="2" fillId="0" borderId="74" xfId="0" applyFont="1" applyBorder="1" applyAlignment="1" applyProtection="1">
      <alignment horizontal="left" vertical="top" wrapText="1" shrinkToFit="1"/>
      <protection locked="0"/>
    </xf>
    <xf numFmtId="0" fontId="79" fillId="0" borderId="74" xfId="0" applyFont="1" applyBorder="1" applyAlignment="1" applyProtection="1">
      <alignment horizontal="left" vertical="top" wrapText="1" shrinkToFit="1"/>
      <protection locked="0"/>
    </xf>
    <xf numFmtId="0" fontId="2" fillId="0" borderId="81" xfId="0" applyFont="1" applyBorder="1" applyAlignment="1">
      <alignment vertical="center"/>
    </xf>
    <xf numFmtId="0" fontId="0" fillId="0" borderId="82" xfId="0" applyFont="1" applyBorder="1" applyAlignment="1">
      <alignment vertical="center"/>
    </xf>
    <xf numFmtId="0" fontId="0" fillId="0" borderId="83" xfId="0" applyFont="1" applyBorder="1" applyAlignment="1">
      <alignment vertical="center"/>
    </xf>
    <xf numFmtId="172" fontId="1" fillId="5" borderId="38" xfId="0" applyNumberFormat="1" applyFont="1" applyFill="1" applyBorder="1" applyAlignment="1" applyProtection="1">
      <alignment horizontal="center"/>
    </xf>
    <xf numFmtId="172" fontId="1" fillId="5" borderId="0" xfId="0" applyNumberFormat="1" applyFont="1" applyFill="1" applyAlignment="1" applyProtection="1">
      <alignment horizontal="center"/>
    </xf>
    <xf numFmtId="172" fontId="39" fillId="11" borderId="107" xfId="0" applyNumberFormat="1" applyFont="1" applyFill="1" applyBorder="1" applyAlignment="1" applyProtection="1">
      <alignment shrinkToFit="1"/>
      <protection locked="0"/>
    </xf>
    <xf numFmtId="172" fontId="39" fillId="11" borderId="110" xfId="0" applyNumberFormat="1" applyFont="1" applyFill="1" applyBorder="1" applyAlignment="1" applyProtection="1">
      <alignment shrinkToFit="1"/>
      <protection locked="0"/>
    </xf>
    <xf numFmtId="172" fontId="39" fillId="11" borderId="107" xfId="0" applyNumberFormat="1" applyFont="1" applyFill="1" applyBorder="1" applyProtection="1">
      <protection locked="0"/>
    </xf>
    <xf numFmtId="14" fontId="39" fillId="11" borderId="12" xfId="0" applyNumberFormat="1" applyFont="1" applyFill="1" applyBorder="1" applyAlignment="1" applyProtection="1">
      <alignment horizontal="left" vertical="center" shrinkToFit="1"/>
      <protection locked="0"/>
    </xf>
    <xf numFmtId="0" fontId="0" fillId="0" borderId="12" xfId="0" applyBorder="1"/>
    <xf numFmtId="0" fontId="81" fillId="0" borderId="0" xfId="4"/>
    <xf numFmtId="0" fontId="81" fillId="0" borderId="0" xfId="4" applyAlignment="1" applyProtection="1">
      <alignment vertical="center"/>
      <protection hidden="1"/>
    </xf>
    <xf numFmtId="0" fontId="0" fillId="0" borderId="12" xfId="0" applyFill="1" applyBorder="1"/>
    <xf numFmtId="1" fontId="0" fillId="0" borderId="12" xfId="0" applyNumberFormat="1" applyBorder="1"/>
    <xf numFmtId="1" fontId="0" fillId="0" borderId="0" xfId="0" applyNumberFormat="1"/>
    <xf numFmtId="165" fontId="0" fillId="0" borderId="0" xfId="0" applyNumberFormat="1"/>
    <xf numFmtId="0" fontId="0" fillId="0" borderId="46" xfId="0" applyBorder="1" applyAlignment="1" applyProtection="1">
      <protection locked="0"/>
    </xf>
    <xf numFmtId="0" fontId="0" fillId="0" borderId="41" xfId="0" applyBorder="1" applyAlignment="1" applyProtection="1">
      <protection locked="0"/>
    </xf>
    <xf numFmtId="0" fontId="0" fillId="0" borderId="47" xfId="0" applyBorder="1" applyAlignment="1" applyProtection="1">
      <protection locked="0"/>
    </xf>
    <xf numFmtId="0" fontId="0" fillId="0" borderId="48" xfId="0" applyBorder="1" applyAlignment="1" applyProtection="1">
      <protection locked="0"/>
    </xf>
    <xf numFmtId="0" fontId="0" fillId="0" borderId="0" xfId="0" applyAlignment="1" applyProtection="1">
      <protection locked="0"/>
    </xf>
    <xf numFmtId="0" fontId="0" fillId="0" borderId="49" xfId="0" applyBorder="1" applyAlignment="1" applyProtection="1">
      <protection locked="0"/>
    </xf>
    <xf numFmtId="0" fontId="0" fillId="0" borderId="50" xfId="0" applyBorder="1" applyAlignment="1" applyProtection="1">
      <protection locked="0"/>
    </xf>
    <xf numFmtId="0" fontId="0" fillId="0" borderId="38" xfId="0" applyBorder="1" applyAlignment="1" applyProtection="1">
      <protection locked="0"/>
    </xf>
    <xf numFmtId="0" fontId="0" fillId="0" borderId="51" xfId="0" applyBorder="1" applyAlignment="1" applyProtection="1">
      <protection locked="0"/>
    </xf>
    <xf numFmtId="0" fontId="34" fillId="0" borderId="46" xfId="0" applyFont="1" applyBorder="1" applyAlignment="1">
      <alignment horizontal="center" vertical="center" wrapText="1"/>
    </xf>
    <xf numFmtId="0" fontId="35" fillId="0" borderId="41" xfId="0" applyFont="1" applyBorder="1" applyAlignment="1">
      <alignment horizontal="center" vertical="center" wrapText="1"/>
    </xf>
    <xf numFmtId="0" fontId="35" fillId="0" borderId="47" xfId="0" applyFont="1" applyBorder="1" applyAlignment="1">
      <alignment horizontal="center" vertical="center" wrapText="1"/>
    </xf>
    <xf numFmtId="0" fontId="35" fillId="0" borderId="48" xfId="0" applyFont="1" applyBorder="1" applyAlignment="1">
      <alignment horizontal="center" vertical="center" wrapText="1"/>
    </xf>
    <xf numFmtId="0" fontId="35" fillId="0" borderId="0" xfId="0" applyFont="1" applyAlignment="1">
      <alignment horizontal="center" vertical="center" wrapText="1"/>
    </xf>
    <xf numFmtId="0" fontId="35" fillId="0" borderId="49" xfId="0" applyFont="1" applyBorder="1" applyAlignment="1">
      <alignment horizontal="center" vertical="center" wrapText="1"/>
    </xf>
    <xf numFmtId="0" fontId="0" fillId="0" borderId="50" xfId="0" applyBorder="1" applyAlignment="1">
      <alignment wrapText="1"/>
    </xf>
    <xf numFmtId="0" fontId="0" fillId="0" borderId="38" xfId="0" applyBorder="1" applyAlignment="1">
      <alignment wrapText="1"/>
    </xf>
    <xf numFmtId="0" fontId="0" fillId="0" borderId="51" xfId="0" applyBorder="1" applyAlignment="1">
      <alignment wrapText="1"/>
    </xf>
    <xf numFmtId="0" fontId="1" fillId="5" borderId="0" xfId="0" applyFont="1" applyFill="1" applyAlignment="1" applyProtection="1">
      <protection locked="0"/>
    </xf>
    <xf numFmtId="0" fontId="37" fillId="0" borderId="44" xfId="0" applyNumberFormat="1" applyFont="1" applyBorder="1" applyAlignment="1">
      <alignment horizontal="center" vertical="center" wrapText="1"/>
    </xf>
    <xf numFmtId="0" fontId="37" fillId="0" borderId="40" xfId="0" applyNumberFormat="1" applyFont="1" applyBorder="1" applyAlignment="1">
      <alignment horizontal="center" vertical="center"/>
    </xf>
    <xf numFmtId="0" fontId="37" fillId="0" borderId="45" xfId="0" applyNumberFormat="1" applyFont="1" applyBorder="1" applyAlignment="1">
      <alignment horizontal="center" vertical="center"/>
    </xf>
    <xf numFmtId="0" fontId="16" fillId="0" borderId="0" xfId="0" applyFont="1" applyAlignment="1">
      <alignment wrapText="1"/>
    </xf>
    <xf numFmtId="0" fontId="54" fillId="5" borderId="38" xfId="0" applyFont="1" applyFill="1" applyBorder="1" applyAlignment="1" applyProtection="1">
      <protection locked="0"/>
    </xf>
    <xf numFmtId="0" fontId="1" fillId="0" borderId="38" xfId="0" applyFont="1" applyBorder="1" applyAlignment="1" applyProtection="1">
      <protection locked="0"/>
    </xf>
    <xf numFmtId="0" fontId="1" fillId="5" borderId="38" xfId="0" applyFont="1" applyFill="1" applyBorder="1" applyAlignment="1" applyProtection="1">
      <protection locked="0"/>
    </xf>
    <xf numFmtId="0" fontId="15" fillId="0" borderId="0" xfId="0" applyFont="1" applyAlignment="1"/>
    <xf numFmtId="0" fontId="0" fillId="0" borderId="29" xfId="0" applyBorder="1" applyAlignment="1"/>
    <xf numFmtId="0" fontId="0" fillId="0" borderId="30" xfId="0" applyBorder="1" applyAlignment="1"/>
    <xf numFmtId="0" fontId="0" fillId="0" borderId="31" xfId="0" applyBorder="1" applyAlignment="1"/>
    <xf numFmtId="0" fontId="0" fillId="0" borderId="32" xfId="0" applyBorder="1" applyAlignment="1"/>
    <xf numFmtId="0" fontId="0" fillId="0" borderId="33" xfId="0" applyBorder="1" applyAlignment="1"/>
    <xf numFmtId="0" fontId="0" fillId="0" borderId="34" xfId="0" applyBorder="1" applyAlignment="1"/>
    <xf numFmtId="0" fontId="16" fillId="0" borderId="0" xfId="0" applyFont="1" applyAlignment="1"/>
    <xf numFmtId="165" fontId="1" fillId="7" borderId="38" xfId="0" applyNumberFormat="1" applyFont="1" applyFill="1" applyBorder="1" applyAlignment="1">
      <alignment horizontal="right"/>
    </xf>
    <xf numFmtId="165" fontId="1" fillId="7" borderId="37" xfId="0" applyNumberFormat="1" applyFont="1" applyFill="1" applyBorder="1" applyAlignment="1">
      <alignment horizontal="right"/>
    </xf>
    <xf numFmtId="0" fontId="0" fillId="0" borderId="0" xfId="0" applyAlignment="1"/>
    <xf numFmtId="165" fontId="1" fillId="7" borderId="40" xfId="0" applyNumberFormat="1" applyFont="1" applyFill="1" applyBorder="1" applyAlignment="1">
      <alignment horizontal="right"/>
    </xf>
    <xf numFmtId="165" fontId="1" fillId="7" borderId="39" xfId="0" applyNumberFormat="1" applyFont="1" applyFill="1" applyBorder="1" applyAlignment="1">
      <alignment horizontal="right"/>
    </xf>
    <xf numFmtId="1" fontId="1" fillId="0" borderId="42" xfId="0" applyNumberFormat="1" applyFont="1" applyBorder="1" applyAlignment="1" applyProtection="1">
      <alignment horizontal="center"/>
      <protection locked="0"/>
    </xf>
    <xf numFmtId="0" fontId="1" fillId="0" borderId="38" xfId="0" applyFont="1" applyBorder="1" applyAlignment="1" applyProtection="1">
      <alignment horizontal="center"/>
      <protection locked="0"/>
    </xf>
    <xf numFmtId="165" fontId="39" fillId="0" borderId="73" xfId="0" applyNumberFormat="1" applyFont="1" applyBorder="1" applyAlignment="1"/>
    <xf numFmtId="0" fontId="39" fillId="0" borderId="73" xfId="0" applyFont="1" applyBorder="1" applyAlignment="1"/>
    <xf numFmtId="0" fontId="39" fillId="0" borderId="72" xfId="0" applyFont="1" applyBorder="1" applyAlignment="1"/>
    <xf numFmtId="0" fontId="1" fillId="0" borderId="70" xfId="0" applyFont="1" applyBorder="1" applyAlignment="1" applyProtection="1">
      <alignment horizontal="center" vertical="center"/>
      <protection locked="0"/>
    </xf>
    <xf numFmtId="0" fontId="1" fillId="0" borderId="71" xfId="0" applyFont="1" applyBorder="1" applyAlignment="1" applyProtection="1">
      <alignment horizontal="center" vertical="center"/>
      <protection locked="0"/>
    </xf>
    <xf numFmtId="0" fontId="72" fillId="0" borderId="31" xfId="0" applyFont="1" applyBorder="1" applyAlignment="1">
      <alignment horizontal="center" vertical="top" wrapText="1"/>
    </xf>
    <xf numFmtId="0" fontId="0" fillId="0" borderId="32" xfId="0" applyBorder="1" applyAlignment="1">
      <alignment horizontal="center" vertical="top" wrapText="1"/>
    </xf>
    <xf numFmtId="0" fontId="0" fillId="0" borderId="31" xfId="0" applyBorder="1" applyAlignment="1">
      <alignment horizontal="center" vertical="top" wrapText="1"/>
    </xf>
    <xf numFmtId="0" fontId="0" fillId="0" borderId="33" xfId="0" applyBorder="1" applyAlignment="1">
      <alignment horizontal="center" vertical="top" wrapText="1"/>
    </xf>
    <xf numFmtId="0" fontId="0" fillId="0" borderId="34" xfId="0" applyBorder="1" applyAlignment="1">
      <alignment horizontal="center" vertical="top" wrapText="1"/>
    </xf>
    <xf numFmtId="0" fontId="31" fillId="0" borderId="29" xfId="0" applyFont="1" applyBorder="1" applyAlignment="1">
      <alignment horizontal="center" vertical="center" wrapText="1"/>
    </xf>
    <xf numFmtId="0" fontId="0" fillId="0" borderId="30" xfId="0" applyBorder="1" applyAlignment="1">
      <alignment horizontal="center" vertical="center" wrapText="1"/>
    </xf>
    <xf numFmtId="0" fontId="31" fillId="0" borderId="31" xfId="0" applyFont="1" applyBorder="1" applyAlignment="1">
      <alignment horizontal="center" vertical="center" wrapText="1"/>
    </xf>
    <xf numFmtId="0" fontId="0" fillId="0" borderId="32" xfId="0" applyBorder="1" applyAlignment="1">
      <alignment horizontal="center" vertical="center" wrapText="1"/>
    </xf>
    <xf numFmtId="0" fontId="0" fillId="0" borderId="31" xfId="0" applyBorder="1" applyAlignment="1">
      <alignment horizontal="center" vertical="center" wrapText="1"/>
    </xf>
    <xf numFmtId="0" fontId="39" fillId="0" borderId="70" xfId="0" applyFont="1" applyBorder="1" applyAlignment="1" applyProtection="1">
      <protection locked="0"/>
    </xf>
    <xf numFmtId="0" fontId="39" fillId="0" borderId="71" xfId="0" applyFont="1" applyBorder="1" applyAlignment="1" applyProtection="1">
      <protection locked="0"/>
    </xf>
    <xf numFmtId="170" fontId="54" fillId="5" borderId="38" xfId="0" applyNumberFormat="1" applyFont="1" applyFill="1" applyBorder="1" applyAlignment="1" applyProtection="1">
      <alignment horizontal="right"/>
      <protection locked="0"/>
    </xf>
    <xf numFmtId="170" fontId="54" fillId="0" borderId="38" xfId="0" applyNumberFormat="1" applyFont="1" applyBorder="1" applyAlignment="1" applyProtection="1">
      <alignment horizontal="right"/>
      <protection locked="0"/>
    </xf>
    <xf numFmtId="0" fontId="1" fillId="5" borderId="38" xfId="0" applyFont="1" applyFill="1" applyBorder="1" applyAlignment="1">
      <alignment horizontal="right"/>
    </xf>
    <xf numFmtId="0" fontId="23" fillId="0" borderId="0" xfId="0" applyFont="1" applyAlignment="1">
      <alignment horizontal="left" vertical="top" wrapText="1"/>
    </xf>
    <xf numFmtId="0" fontId="23" fillId="0" borderId="0" xfId="0" applyFont="1" applyAlignment="1">
      <alignment horizontal="left" vertical="top"/>
    </xf>
    <xf numFmtId="0" fontId="1" fillId="5" borderId="38" xfId="0" applyFont="1" applyFill="1" applyBorder="1" applyAlignment="1"/>
    <xf numFmtId="0" fontId="1" fillId="0" borderId="38" xfId="0" applyFont="1" applyBorder="1" applyAlignment="1"/>
    <xf numFmtId="0" fontId="1" fillId="5" borderId="0" xfId="0" applyFont="1" applyFill="1" applyAlignment="1" applyProtection="1">
      <alignment horizontal="center"/>
      <protection locked="0"/>
    </xf>
    <xf numFmtId="0" fontId="14" fillId="0" borderId="0" xfId="0" applyFont="1" applyAlignment="1"/>
    <xf numFmtId="0" fontId="15" fillId="0" borderId="0" xfId="0" applyFont="1" applyAlignment="1" applyProtection="1">
      <protection locked="0"/>
    </xf>
    <xf numFmtId="0" fontId="14" fillId="0" borderId="0" xfId="0" applyFont="1" applyAlignment="1" applyProtection="1">
      <protection locked="0"/>
    </xf>
    <xf numFmtId="0" fontId="24" fillId="0" borderId="0" xfId="0" applyFont="1" applyAlignment="1">
      <alignment horizontal="center" vertical="center" wrapText="1"/>
    </xf>
    <xf numFmtId="0" fontId="60" fillId="0" borderId="0" xfId="0" applyFont="1" applyAlignment="1">
      <alignment horizontal="center" vertical="center" wrapText="1"/>
    </xf>
    <xf numFmtId="0" fontId="25" fillId="0" borderId="0" xfId="0" applyFont="1" applyAlignment="1">
      <alignment horizontal="center" vertical="center" wrapText="1"/>
    </xf>
    <xf numFmtId="0" fontId="24" fillId="0" borderId="0" xfId="0" applyFont="1" applyAlignment="1">
      <alignment horizontal="center" wrapText="1"/>
    </xf>
    <xf numFmtId="0" fontId="1" fillId="5" borderId="0" xfId="0" applyFont="1" applyFill="1" applyAlignment="1" applyProtection="1">
      <alignment horizontal="center" vertical="center"/>
      <protection locked="0"/>
    </xf>
    <xf numFmtId="0" fontId="16" fillId="0" borderId="0" xfId="0" applyFont="1" applyAlignment="1">
      <alignment horizontal="left" vertical="top" wrapText="1"/>
    </xf>
    <xf numFmtId="0" fontId="0" fillId="0" borderId="0" xfId="0" applyAlignment="1" applyProtection="1">
      <alignment vertical="top"/>
      <protection locked="0"/>
    </xf>
    <xf numFmtId="0" fontId="0" fillId="0" borderId="0" xfId="0" applyAlignment="1">
      <alignment vertical="top"/>
    </xf>
    <xf numFmtId="0" fontId="11" fillId="0" borderId="0" xfId="0" applyFont="1" applyAlignment="1">
      <alignment vertical="top"/>
    </xf>
    <xf numFmtId="0" fontId="58" fillId="0" borderId="0" xfId="0" applyFont="1" applyAlignment="1">
      <alignment horizontal="left" vertical="top"/>
    </xf>
    <xf numFmtId="0" fontId="59" fillId="0" borderId="0" xfId="0" applyFont="1" applyAlignment="1">
      <alignment horizontal="left" vertical="top"/>
    </xf>
    <xf numFmtId="0" fontId="58" fillId="0" borderId="0" xfId="0" applyFont="1" applyAlignment="1">
      <alignment vertical="top"/>
    </xf>
    <xf numFmtId="0" fontId="1" fillId="5" borderId="38" xfId="0" applyFont="1" applyFill="1" applyBorder="1" applyAlignment="1" applyProtection="1">
      <alignment vertical="top"/>
      <protection locked="0"/>
    </xf>
    <xf numFmtId="0" fontId="0" fillId="0" borderId="0" xfId="0" applyAlignment="1">
      <alignment horizontal="center"/>
    </xf>
    <xf numFmtId="0" fontId="52" fillId="0" borderId="0" xfId="0" applyFont="1" applyAlignment="1">
      <alignment horizontal="center" vertical="center"/>
    </xf>
    <xf numFmtId="0" fontId="53" fillId="0" borderId="0" xfId="0" applyFont="1" applyAlignment="1">
      <alignment horizontal="center" vertical="center"/>
    </xf>
    <xf numFmtId="0" fontId="1" fillId="5" borderId="38" xfId="0" applyFont="1" applyFill="1" applyBorder="1" applyAlignment="1">
      <alignment horizontal="center" vertical="center"/>
    </xf>
    <xf numFmtId="0" fontId="14" fillId="0" borderId="0" xfId="0" applyFont="1" applyAlignment="1">
      <alignment horizontal="left" vertical="center"/>
    </xf>
    <xf numFmtId="0" fontId="15" fillId="0" borderId="0" xfId="0" applyFont="1" applyAlignment="1">
      <alignment vertical="center"/>
    </xf>
    <xf numFmtId="0" fontId="15" fillId="0" borderId="0" xfId="0" applyFont="1" applyAlignment="1" applyProtection="1">
      <alignment vertical="center"/>
      <protection locked="0"/>
    </xf>
    <xf numFmtId="0" fontId="46" fillId="5" borderId="38" xfId="0" applyFont="1" applyFill="1" applyBorder="1" applyAlignment="1">
      <alignment horizontal="center"/>
    </xf>
    <xf numFmtId="0" fontId="1" fillId="0" borderId="38" xfId="0" applyFont="1" applyBorder="1" applyAlignment="1">
      <alignment horizontal="center"/>
    </xf>
    <xf numFmtId="0" fontId="14" fillId="0" borderId="25" xfId="0" applyFont="1" applyBorder="1" applyAlignment="1">
      <alignment horizontal="left" vertical="center"/>
    </xf>
    <xf numFmtId="0" fontId="12" fillId="0" borderId="0" xfId="0" applyFont="1" applyAlignment="1">
      <alignment horizontal="center"/>
    </xf>
    <xf numFmtId="0" fontId="1" fillId="5" borderId="40" xfId="0" applyFont="1" applyFill="1" applyBorder="1" applyAlignment="1" applyProtection="1">
      <alignment horizontal="center" vertical="center"/>
      <protection locked="0"/>
    </xf>
    <xf numFmtId="0" fontId="1" fillId="5" borderId="38" xfId="0" applyFont="1" applyFill="1" applyBorder="1" applyAlignment="1" applyProtection="1">
      <alignment horizontal="center"/>
      <protection locked="0"/>
    </xf>
    <xf numFmtId="14" fontId="1" fillId="5" borderId="38" xfId="0" applyNumberFormat="1" applyFont="1" applyFill="1" applyBorder="1" applyAlignment="1">
      <alignment horizontal="center"/>
    </xf>
    <xf numFmtId="0" fontId="1" fillId="5" borderId="38" xfId="0" applyFont="1" applyFill="1" applyBorder="1" applyAlignment="1">
      <alignment horizontal="center"/>
    </xf>
    <xf numFmtId="0" fontId="1" fillId="5" borderId="40" xfId="0" applyFont="1" applyFill="1" applyBorder="1" applyAlignment="1" applyProtection="1">
      <alignment horizontal="center"/>
      <protection locked="0"/>
    </xf>
    <xf numFmtId="0" fontId="30" fillId="0" borderId="0" xfId="0" applyFont="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2" xfId="0" applyBorder="1" applyAlignment="1"/>
    <xf numFmtId="0" fontId="0" fillId="0" borderId="6" xfId="0" applyBorder="1" applyAlignment="1"/>
    <xf numFmtId="0" fontId="0" fillId="0" borderId="3" xfId="0" applyBorder="1" applyAlignment="1"/>
    <xf numFmtId="0" fontId="0" fillId="0" borderId="8" xfId="0" applyBorder="1" applyAlignment="1"/>
    <xf numFmtId="0" fontId="0" fillId="0" borderId="9" xfId="0" applyBorder="1" applyAlignment="1"/>
    <xf numFmtId="0" fontId="0" fillId="0" borderId="4" xfId="0" applyBorder="1" applyAlignment="1"/>
    <xf numFmtId="0" fontId="0" fillId="0" borderId="7" xfId="0" applyBorder="1" applyAlignment="1"/>
    <xf numFmtId="0" fontId="0" fillId="0" borderId="5" xfId="0" applyBorder="1" applyAlignment="1"/>
    <xf numFmtId="0" fontId="1" fillId="5" borderId="75" xfId="0" applyFont="1" applyFill="1" applyBorder="1" applyAlignment="1">
      <alignment vertical="top"/>
    </xf>
    <xf numFmtId="0" fontId="2" fillId="0" borderId="76" xfId="0" applyFont="1" applyBorder="1" applyAlignment="1"/>
    <xf numFmtId="0" fontId="2" fillId="0" borderId="77" xfId="0" applyFont="1" applyBorder="1" applyAlignment="1"/>
    <xf numFmtId="0" fontId="2" fillId="0" borderId="78" xfId="0" applyFont="1" applyBorder="1" applyAlignment="1"/>
    <xf numFmtId="0" fontId="2" fillId="0" borderId="79" xfId="0" applyFont="1" applyBorder="1" applyAlignment="1"/>
    <xf numFmtId="0" fontId="2" fillId="0" borderId="80" xfId="0" applyFont="1" applyBorder="1" applyAlignment="1"/>
    <xf numFmtId="0" fontId="2" fillId="0" borderId="81" xfId="0" applyFont="1" applyBorder="1" applyAlignment="1">
      <alignment vertical="center"/>
    </xf>
    <xf numFmtId="0" fontId="0" fillId="0" borderId="82" xfId="0" applyFont="1" applyBorder="1" applyAlignment="1">
      <alignment vertical="center"/>
    </xf>
    <xf numFmtId="0" fontId="0" fillId="0" borderId="83" xfId="0" applyFont="1" applyBorder="1" applyAlignment="1">
      <alignment vertical="center"/>
    </xf>
    <xf numFmtId="0" fontId="1" fillId="0" borderId="74" xfId="0" applyFont="1" applyBorder="1" applyAlignment="1">
      <alignment horizontal="center" vertical="center"/>
    </xf>
    <xf numFmtId="0" fontId="27" fillId="0" borderId="74" xfId="0" applyFont="1" applyBorder="1" applyAlignment="1">
      <alignment horizontal="center" vertical="center" wrapText="1"/>
    </xf>
    <xf numFmtId="0" fontId="29" fillId="0" borderId="74" xfId="0" applyFont="1" applyBorder="1" applyAlignment="1">
      <alignment horizontal="center" vertical="center" wrapText="1"/>
    </xf>
    <xf numFmtId="165" fontId="26" fillId="0" borderId="74" xfId="0" applyNumberFormat="1" applyFont="1" applyBorder="1" applyAlignment="1">
      <alignment horizontal="center" vertical="center" wrapText="1"/>
    </xf>
    <xf numFmtId="164" fontId="26" fillId="0" borderId="74" xfId="0" applyNumberFormat="1" applyFont="1" applyBorder="1" applyAlignment="1">
      <alignment horizontal="left" vertical="center" wrapText="1"/>
    </xf>
    <xf numFmtId="1" fontId="26" fillId="0" borderId="74" xfId="0" applyNumberFormat="1" applyFont="1" applyBorder="1" applyAlignment="1">
      <alignment horizontal="center" vertical="center" wrapText="1"/>
    </xf>
    <xf numFmtId="0" fontId="2" fillId="0" borderId="74" xfId="0" applyFont="1" applyBorder="1" applyAlignment="1">
      <alignment horizontal="center" vertical="center"/>
    </xf>
    <xf numFmtId="0" fontId="1" fillId="6" borderId="74" xfId="0" applyFont="1" applyFill="1" applyBorder="1" applyAlignment="1">
      <alignment horizontal="center" vertical="center"/>
    </xf>
    <xf numFmtId="0" fontId="1" fillId="0" borderId="81" xfId="0" applyFont="1" applyBorder="1" applyAlignment="1">
      <alignment horizontal="center" vertical="center"/>
    </xf>
    <xf numFmtId="0" fontId="1" fillId="0" borderId="82" xfId="0" applyFont="1" applyBorder="1" applyAlignment="1">
      <alignment horizontal="center" vertical="center"/>
    </xf>
    <xf numFmtId="0" fontId="1" fillId="0" borderId="83" xfId="0" applyFont="1" applyBorder="1" applyAlignment="1">
      <alignment horizontal="center" vertical="center"/>
    </xf>
    <xf numFmtId="164" fontId="1" fillId="0" borderId="74" xfId="0" applyNumberFormat="1" applyFont="1" applyBorder="1" applyAlignment="1">
      <alignment horizontal="center" vertical="center"/>
    </xf>
    <xf numFmtId="1" fontId="43" fillId="0" borderId="74" xfId="0" applyNumberFormat="1" applyFont="1" applyBorder="1" applyAlignment="1">
      <alignment horizontal="center" vertical="center"/>
    </xf>
    <xf numFmtId="0" fontId="0" fillId="0" borderId="74" xfId="0" applyBorder="1" applyAlignment="1"/>
    <xf numFmtId="0" fontId="41" fillId="0" borderId="0" xfId="0" applyFont="1" applyAlignment="1">
      <alignment horizontal="left" vertical="center" wrapText="1"/>
    </xf>
    <xf numFmtId="0" fontId="40" fillId="0" borderId="0" xfId="0" applyFont="1" applyAlignment="1">
      <alignment horizontal="left" vertical="center" wrapText="1"/>
    </xf>
    <xf numFmtId="0" fontId="40" fillId="0" borderId="0" xfId="0" applyFont="1" applyAlignment="1"/>
    <xf numFmtId="0" fontId="20" fillId="0" borderId="0" xfId="0" applyFont="1" applyAlignment="1">
      <alignment horizontal="left" wrapText="1"/>
    </xf>
    <xf numFmtId="0" fontId="10" fillId="0" borderId="0" xfId="0" applyFont="1" applyAlignment="1">
      <alignment wrapText="1"/>
    </xf>
    <xf numFmtId="0" fontId="41" fillId="0" borderId="0" xfId="0" applyFont="1" applyAlignment="1">
      <alignment wrapText="1"/>
    </xf>
    <xf numFmtId="0" fontId="1" fillId="0" borderId="74" xfId="0" applyFont="1" applyBorder="1" applyAlignment="1"/>
    <xf numFmtId="170" fontId="78" fillId="0" borderId="74" xfId="0" applyNumberFormat="1" applyFont="1" applyBorder="1" applyAlignment="1">
      <alignment vertical="center"/>
    </xf>
    <xf numFmtId="0" fontId="41" fillId="0" borderId="0" xfId="0" applyFont="1" applyAlignment="1">
      <alignment horizontal="left" vertical="top" wrapText="1"/>
    </xf>
    <xf numFmtId="0" fontId="0" fillId="0" borderId="0" xfId="0" applyAlignment="1">
      <alignment wrapText="1"/>
    </xf>
    <xf numFmtId="1" fontId="1" fillId="0" borderId="74" xfId="0" applyNumberFormat="1" applyFont="1" applyBorder="1" applyAlignment="1">
      <alignment horizontal="center" vertical="center"/>
    </xf>
    <xf numFmtId="0" fontId="0" fillId="0" borderId="74" xfId="0" applyBorder="1" applyAlignment="1">
      <alignment horizontal="center" vertical="center"/>
    </xf>
    <xf numFmtId="165" fontId="1" fillId="0" borderId="111" xfId="0" applyNumberFormat="1" applyFont="1" applyBorder="1" applyAlignment="1">
      <alignment horizontal="center" vertical="center"/>
    </xf>
    <xf numFmtId="165" fontId="1" fillId="0" borderId="112" xfId="0" applyNumberFormat="1" applyFont="1" applyBorder="1" applyAlignment="1">
      <alignment horizontal="center" vertical="center"/>
    </xf>
    <xf numFmtId="165" fontId="1" fillId="0" borderId="74" xfId="0" applyNumberFormat="1" applyFont="1" applyBorder="1" applyAlignment="1">
      <alignment horizontal="center" vertical="center"/>
    </xf>
    <xf numFmtId="0" fontId="1" fillId="0" borderId="22" xfId="0" applyFont="1" applyBorder="1" applyAlignment="1">
      <alignment horizontal="center" vertical="center"/>
    </xf>
    <xf numFmtId="0" fontId="0" fillId="0" borderId="23" xfId="0" applyBorder="1" applyAlignment="1"/>
    <xf numFmtId="0" fontId="0" fillId="0" borderId="24" xfId="0" applyBorder="1" applyAlignment="1"/>
    <xf numFmtId="0" fontId="29" fillId="0" borderId="2"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29" fillId="0" borderId="4"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2" xfId="0" applyFont="1" applyBorder="1" applyAlignment="1">
      <alignment horizontal="center" wrapText="1"/>
    </xf>
    <xf numFmtId="0" fontId="29" fillId="0" borderId="6" xfId="0" applyFont="1" applyBorder="1" applyAlignment="1">
      <alignment horizontal="center" wrapText="1"/>
    </xf>
    <xf numFmtId="0" fontId="29" fillId="0" borderId="3" xfId="0" applyFont="1" applyBorder="1" applyAlignment="1">
      <alignment horizontal="center" wrapText="1"/>
    </xf>
    <xf numFmtId="0" fontId="29" fillId="0" borderId="8" xfId="0" applyFont="1" applyBorder="1" applyAlignment="1">
      <alignment horizontal="center" wrapText="1"/>
    </xf>
    <xf numFmtId="0" fontId="29" fillId="0" borderId="0" xfId="0" applyFont="1" applyAlignment="1">
      <alignment horizontal="center" wrapText="1"/>
    </xf>
    <xf numFmtId="0" fontId="29" fillId="0" borderId="9" xfId="0" applyFont="1" applyBorder="1" applyAlignment="1">
      <alignment horizontal="center" wrapText="1"/>
    </xf>
    <xf numFmtId="0" fontId="29" fillId="0" borderId="4" xfId="0" applyFont="1" applyBorder="1" applyAlignment="1">
      <alignment horizontal="center" wrapText="1"/>
    </xf>
    <xf numFmtId="0" fontId="29" fillId="0" borderId="7" xfId="0" applyFont="1" applyBorder="1" applyAlignment="1">
      <alignment horizontal="center" wrapText="1"/>
    </xf>
    <xf numFmtId="0" fontId="29" fillId="0" borderId="5" xfId="0" applyFont="1" applyBorder="1" applyAlignment="1">
      <alignment horizontal="center" wrapText="1"/>
    </xf>
    <xf numFmtId="165" fontId="26" fillId="0" borderId="10" xfId="0" applyNumberFormat="1" applyFont="1" applyBorder="1" applyAlignment="1">
      <alignment horizontal="center" vertical="top" wrapText="1"/>
    </xf>
    <xf numFmtId="165" fontId="26" fillId="0" borderId="26" xfId="0" applyNumberFormat="1" applyFont="1" applyBorder="1" applyAlignment="1">
      <alignment horizontal="center" vertical="top" wrapText="1"/>
    </xf>
    <xf numFmtId="0" fontId="0" fillId="0" borderId="26" xfId="0" applyBorder="1" applyAlignment="1">
      <alignment horizontal="center" vertical="top"/>
    </xf>
    <xf numFmtId="164" fontId="26" fillId="0" borderId="10" xfId="0" applyNumberFormat="1" applyFont="1" applyBorder="1" applyAlignment="1">
      <alignment horizontal="left" vertical="top" wrapText="1"/>
    </xf>
    <xf numFmtId="164" fontId="26" fillId="0" borderId="26" xfId="0" applyNumberFormat="1" applyFont="1" applyBorder="1" applyAlignment="1">
      <alignment horizontal="left" vertical="top" wrapText="1"/>
    </xf>
    <xf numFmtId="0" fontId="0" fillId="0" borderId="26" xfId="0" applyBorder="1" applyAlignment="1">
      <alignment vertical="top"/>
    </xf>
    <xf numFmtId="0" fontId="0" fillId="0" borderId="26" xfId="0" applyBorder="1" applyAlignment="1">
      <alignment horizontal="left" vertical="top"/>
    </xf>
    <xf numFmtId="1" fontId="26" fillId="0" borderId="10" xfId="0" applyNumberFormat="1" applyFont="1" applyBorder="1" applyAlignment="1">
      <alignment horizontal="center" vertical="top" wrapText="1"/>
    </xf>
    <xf numFmtId="1" fontId="26" fillId="0" borderId="26" xfId="0" applyNumberFormat="1" applyFont="1" applyBorder="1" applyAlignment="1">
      <alignment horizontal="center" vertical="top" wrapText="1"/>
    </xf>
    <xf numFmtId="165" fontId="1" fillId="0" borderId="11" xfId="0" applyNumberFormat="1" applyFont="1" applyBorder="1" applyAlignment="1">
      <alignment horizontal="center" vertical="center"/>
    </xf>
    <xf numFmtId="165" fontId="1" fillId="0" borderId="1" xfId="0" applyNumberFormat="1" applyFont="1" applyBorder="1" applyAlignment="1">
      <alignment horizontal="center" vertical="center"/>
    </xf>
    <xf numFmtId="164" fontId="1" fillId="0" borderId="2" xfId="0" applyNumberFormat="1" applyFont="1" applyBorder="1" applyAlignment="1">
      <alignment horizontal="center" vertical="center"/>
    </xf>
    <xf numFmtId="164" fontId="1" fillId="0" borderId="3" xfId="0" applyNumberFormat="1" applyFont="1" applyBorder="1" applyAlignment="1">
      <alignment horizontal="center" vertical="center"/>
    </xf>
    <xf numFmtId="164" fontId="1" fillId="0" borderId="4"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164" fontId="1" fillId="0" borderId="24" xfId="0" applyNumberFormat="1" applyFont="1" applyBorder="1" applyAlignment="1">
      <alignment horizontal="center" vertical="center"/>
    </xf>
    <xf numFmtId="164" fontId="1" fillId="0" borderId="1" xfId="0" applyNumberFormat="1" applyFont="1" applyBorder="1" applyAlignment="1">
      <alignment horizontal="center" vertical="center"/>
    </xf>
    <xf numFmtId="1" fontId="1" fillId="0" borderId="1" xfId="0" applyNumberFormat="1" applyFont="1" applyBorder="1" applyAlignment="1">
      <alignment horizontal="center" vertical="center"/>
    </xf>
    <xf numFmtId="165" fontId="1" fillId="0" borderId="10" xfId="0" applyNumberFormat="1" applyFont="1" applyBorder="1" applyAlignment="1" applyProtection="1">
      <alignment horizontal="center" vertical="center"/>
      <protection locked="0"/>
    </xf>
    <xf numFmtId="165" fontId="1" fillId="0" borderId="11" xfId="0" applyNumberFormat="1" applyFont="1" applyBorder="1" applyAlignment="1" applyProtection="1">
      <alignment horizontal="center" vertical="center"/>
      <protection locked="0"/>
    </xf>
    <xf numFmtId="0" fontId="0" fillId="0" borderId="11" xfId="0" applyBorder="1" applyAlignment="1">
      <alignment horizontal="center" vertical="center"/>
    </xf>
    <xf numFmtId="21" fontId="1" fillId="0" borderId="10" xfId="0" applyNumberFormat="1" applyFont="1" applyBorder="1" applyAlignment="1" applyProtection="1">
      <alignment horizontal="center" vertical="center"/>
      <protection locked="0"/>
    </xf>
    <xf numFmtId="164" fontId="1" fillId="0" borderId="10" xfId="0" applyNumberFormat="1" applyFont="1" applyBorder="1" applyAlignment="1" applyProtection="1">
      <alignment horizontal="center" vertical="center"/>
      <protection locked="0"/>
    </xf>
    <xf numFmtId="1" fontId="1" fillId="0" borderId="10" xfId="0" applyNumberFormat="1" applyFont="1" applyBorder="1" applyAlignment="1" applyProtection="1">
      <alignment horizontal="center" vertical="center"/>
      <protection locked="0"/>
    </xf>
    <xf numFmtId="0" fontId="1" fillId="0" borderId="12" xfId="0" applyFont="1" applyBorder="1" applyAlignment="1">
      <alignment horizontal="left"/>
    </xf>
    <xf numFmtId="0" fontId="1" fillId="0" borderId="12" xfId="0" applyFont="1" applyBorder="1" applyAlignment="1"/>
    <xf numFmtId="0" fontId="2" fillId="0" borderId="12" xfId="0" applyFont="1" applyBorder="1" applyAlignment="1"/>
    <xf numFmtId="0" fontId="39" fillId="11" borderId="12" xfId="0" applyFont="1" applyFill="1" applyBorder="1" applyAlignment="1" applyProtection="1">
      <protection locked="0"/>
    </xf>
    <xf numFmtId="0" fontId="39" fillId="11" borderId="109" xfId="0" applyFont="1" applyFill="1" applyBorder="1" applyAlignment="1" applyProtection="1">
      <protection locked="0"/>
    </xf>
    <xf numFmtId="0" fontId="39" fillId="11" borderId="14" xfId="0" applyFont="1" applyFill="1" applyBorder="1" applyAlignment="1" applyProtection="1">
      <alignment horizontal="center"/>
      <protection locked="0"/>
    </xf>
    <xf numFmtId="0" fontId="39" fillId="11" borderId="15" xfId="0" applyFont="1" applyFill="1" applyBorder="1" applyAlignment="1" applyProtection="1">
      <alignment horizontal="center"/>
      <protection locked="0"/>
    </xf>
    <xf numFmtId="0" fontId="39" fillId="11" borderId="105" xfId="0" applyFont="1" applyFill="1" applyBorder="1" applyAlignment="1" applyProtection="1">
      <alignment horizontal="center"/>
      <protection locked="0"/>
    </xf>
    <xf numFmtId="0" fontId="62" fillId="0" borderId="12" xfId="0" applyFont="1" applyBorder="1" applyAlignment="1"/>
    <xf numFmtId="0" fontId="54" fillId="11" borderId="14" xfId="0" applyFont="1" applyFill="1" applyBorder="1" applyAlignment="1" applyProtection="1">
      <alignment horizontal="center"/>
      <protection locked="0"/>
    </xf>
    <xf numFmtId="0" fontId="54" fillId="11" borderId="15" xfId="0" applyFont="1" applyFill="1" applyBorder="1" applyAlignment="1" applyProtection="1">
      <alignment horizontal="center"/>
      <protection locked="0"/>
    </xf>
    <xf numFmtId="0" fontId="54" fillId="11" borderId="105" xfId="0" applyFont="1" applyFill="1" applyBorder="1" applyAlignment="1" applyProtection="1">
      <alignment horizontal="center"/>
      <protection locked="0"/>
    </xf>
    <xf numFmtId="0" fontId="80" fillId="0" borderId="94" xfId="0" applyFont="1" applyBorder="1" applyAlignment="1"/>
    <xf numFmtId="0" fontId="0" fillId="0" borderId="95" xfId="0" applyBorder="1" applyAlignment="1"/>
    <xf numFmtId="0" fontId="0" fillId="0" borderId="99" xfId="0" applyBorder="1" applyAlignment="1"/>
    <xf numFmtId="0" fontId="73" fillId="0" borderId="104" xfId="0" applyFont="1" applyBorder="1" applyAlignment="1">
      <alignment horizontal="center"/>
    </xf>
    <xf numFmtId="0" fontId="74" fillId="0" borderId="16" xfId="0" applyFont="1" applyBorder="1" applyAlignment="1">
      <alignment horizontal="center"/>
    </xf>
    <xf numFmtId="0" fontId="64" fillId="12" borderId="100" xfId="0" applyFont="1" applyFill="1" applyBorder="1" applyAlignment="1">
      <alignment horizontal="center"/>
    </xf>
    <xf numFmtId="0" fontId="51" fillId="12" borderId="101" xfId="0" applyFont="1" applyFill="1" applyBorder="1" applyAlignment="1">
      <alignment horizontal="center"/>
    </xf>
    <xf numFmtId="0" fontId="51" fillId="12" borderId="102" xfId="0" applyFont="1" applyFill="1" applyBorder="1" applyAlignment="1">
      <alignment horizontal="center"/>
    </xf>
    <xf numFmtId="0" fontId="51" fillId="12" borderId="103" xfId="0" applyFont="1" applyFill="1" applyBorder="1" applyAlignment="1">
      <alignment horizontal="center"/>
    </xf>
    <xf numFmtId="0" fontId="39" fillId="11" borderId="12" xfId="0" applyFont="1" applyFill="1" applyBorder="1" applyAlignment="1" applyProtection="1">
      <alignment horizontal="left" vertical="center"/>
      <protection locked="0"/>
    </xf>
    <xf numFmtId="0" fontId="43" fillId="8" borderId="12" xfId="0" applyFont="1" applyFill="1" applyBorder="1" applyAlignment="1">
      <alignment horizontal="center"/>
    </xf>
    <xf numFmtId="0" fontId="65" fillId="0" borderId="12" xfId="0" applyFont="1" applyBorder="1" applyAlignment="1">
      <alignment horizontal="left"/>
    </xf>
    <xf numFmtId="0" fontId="2" fillId="0" borderId="12" xfId="0" applyFont="1" applyBorder="1" applyAlignment="1">
      <alignment horizontal="left"/>
    </xf>
    <xf numFmtId="0" fontId="47" fillId="0" borderId="14" xfId="0" applyFont="1" applyBorder="1" applyAlignment="1">
      <alignment horizontal="center" vertical="center"/>
    </xf>
    <xf numFmtId="0" fontId="47" fillId="0" borderId="15" xfId="0" applyFont="1" applyBorder="1" applyAlignment="1">
      <alignment horizontal="center" vertical="center"/>
    </xf>
    <xf numFmtId="0" fontId="47" fillId="0" borderId="13" xfId="0" applyFont="1" applyBorder="1" applyAlignment="1">
      <alignment horizontal="center" vertical="center"/>
    </xf>
    <xf numFmtId="0" fontId="44" fillId="0" borderId="21" xfId="0" applyFont="1" applyBorder="1" applyAlignment="1">
      <alignment horizontal="center" vertical="center" wrapText="1"/>
    </xf>
    <xf numFmtId="0" fontId="44" fillId="0" borderId="20" xfId="0" applyFont="1" applyBorder="1" applyAlignment="1">
      <alignment horizontal="center" vertical="center" wrapText="1"/>
    </xf>
    <xf numFmtId="0" fontId="49" fillId="0" borderId="64" xfId="0" applyFont="1" applyBorder="1" applyAlignment="1">
      <alignment horizontal="center" vertical="center" wrapText="1"/>
    </xf>
    <xf numFmtId="0" fontId="49" fillId="0" borderId="17" xfId="0" applyFont="1" applyBorder="1" applyAlignment="1">
      <alignment horizontal="center" vertical="center" wrapText="1"/>
    </xf>
    <xf numFmtId="0" fontId="49" fillId="0" borderId="68" xfId="0" applyFont="1" applyBorder="1" applyAlignment="1">
      <alignment horizontal="center" vertical="center" wrapText="1"/>
    </xf>
    <xf numFmtId="0" fontId="49" fillId="0" borderId="69" xfId="0" applyFont="1" applyBorder="1" applyAlignment="1">
      <alignment horizontal="center" vertical="center" wrapText="1"/>
    </xf>
    <xf numFmtId="0" fontId="49" fillId="0" borderId="66" xfId="0" applyFont="1" applyBorder="1" applyAlignment="1">
      <alignment horizontal="center" vertical="center" wrapText="1"/>
    </xf>
    <xf numFmtId="0" fontId="49" fillId="0" borderId="65" xfId="0" applyFont="1" applyBorder="1" applyAlignment="1">
      <alignment horizontal="center" vertical="center" wrapText="1"/>
    </xf>
  </cellXfs>
  <cellStyles count="6">
    <cellStyle name="Lien hypertexte 2" xfId="3"/>
    <cellStyle name="Milliers 2" xfId="1"/>
    <cellStyle name="Milliers 2 2" xfId="5"/>
    <cellStyle name="Monétaire 2" xfId="2"/>
    <cellStyle name="Normal" xfId="0" builtinId="0"/>
    <cellStyle name="Normal 2" xfId="4"/>
  </cellStyles>
  <dxfs count="9">
    <dxf>
      <font>
        <b val="0"/>
        <i val="0"/>
        <strike val="0"/>
        <condense val="0"/>
        <extend val="0"/>
        <outline val="0"/>
        <shadow val="0"/>
        <u val="none"/>
        <vertAlign val="baseline"/>
        <sz val="12"/>
        <color theme="1"/>
        <name val="Times New Roman"/>
        <scheme val="none"/>
      </font>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2"/>
        <color theme="1"/>
        <name val="Times New Roman"/>
        <scheme val="none"/>
      </font>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2"/>
        <color theme="1"/>
        <name val="Times New Roman"/>
        <scheme val="none"/>
      </font>
      <fill>
        <patternFill patternType="solid">
          <fgColor indexed="64"/>
          <bgColor theme="2"/>
        </patternFill>
      </fill>
      <alignment horizontal="left" vertical="bottom" textRotation="0" wrapText="0" indent="0" relativeIndent="255"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dxf>
    <dxf>
      <border outline="0">
        <bottom style="thin">
          <color indexed="64"/>
        </bottom>
      </border>
    </dxf>
    <dxf>
      <font>
        <strike val="0"/>
        <outline val="0"/>
        <shadow val="0"/>
        <u val="none"/>
        <vertAlign val="baseline"/>
        <sz val="12"/>
        <name val="Times New Roman"/>
        <scheme val="none"/>
      </font>
      <fill>
        <patternFill patternType="solid">
          <fgColor indexed="64"/>
          <bgColor rgb="FF00B0F0"/>
        </patternFill>
      </fill>
    </dxf>
  </dxfs>
  <tableStyles count="0" defaultTableStyle="TableStyleMedium2" defaultPivotStyle="PivotStyleLight16"/>
  <colors>
    <mruColors>
      <color rgb="FFED7F3B"/>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microsoft.com/office/2017/06/relationships/rdRichValueTypes" Target="richData/rdRichValueTypes.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22/10/relationships/richValueRel" Target="richData/richValueRel.xml"/></Relationships>
</file>

<file path=xl/drawings/drawing1.xml><?xml version="1.0" encoding="utf-8"?>
<xdr:wsDr xmlns:xdr="http://schemas.openxmlformats.org/drawingml/2006/spreadsheetDrawing" xmlns:a="http://schemas.openxmlformats.org/drawingml/2006/main">
  <xdr:twoCellAnchor>
    <xdr:from>
      <xdr:col>21</xdr:col>
      <xdr:colOff>604024</xdr:colOff>
      <xdr:row>10</xdr:row>
      <xdr:rowOff>11616</xdr:rowOff>
    </xdr:from>
    <xdr:to>
      <xdr:col>27</xdr:col>
      <xdr:colOff>557561</xdr:colOff>
      <xdr:row>11</xdr:row>
      <xdr:rowOff>197470</xdr:rowOff>
    </xdr:to>
    <xdr:sp macro="" textlink="">
      <xdr:nvSpPr>
        <xdr:cNvPr id="2" name="ZoneTexte 1"/>
        <xdr:cNvSpPr txBox="1"/>
      </xdr:nvSpPr>
      <xdr:spPr>
        <a:xfrm>
          <a:off x="16413201" y="2009543"/>
          <a:ext cx="2114086" cy="47625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600" b="1">
              <a:solidFill>
                <a:schemeClr val="bg1"/>
              </a:solidFill>
            </a:rPr>
            <a:t>Colonne X,Y,Z masqué</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47626</xdr:colOff>
      <xdr:row>3</xdr:row>
      <xdr:rowOff>47625</xdr:rowOff>
    </xdr:from>
    <xdr:to>
      <xdr:col>1</xdr:col>
      <xdr:colOff>295276</xdr:colOff>
      <xdr:row>5</xdr:row>
      <xdr:rowOff>94107</xdr:rowOff>
    </xdr:to>
    <xdr:sp macro="" textlink="">
      <xdr:nvSpPr>
        <xdr:cNvPr id="4" name="Flèche : droite 3">
          <a:extLst>
            <a:ext uri="{FF2B5EF4-FFF2-40B4-BE49-F238E27FC236}">
              <a16:creationId xmlns="" xmlns:a16="http://schemas.microsoft.com/office/drawing/2014/main" id="{23AEF42A-D6AD-7F2F-F093-71BFDC4661ED}"/>
            </a:ext>
          </a:extLst>
        </xdr:cNvPr>
        <xdr:cNvSpPr/>
      </xdr:nvSpPr>
      <xdr:spPr>
        <a:xfrm>
          <a:off x="1276351" y="247650"/>
          <a:ext cx="247650" cy="42748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2</a:t>
          </a:r>
        </a:p>
      </xdr:txBody>
    </xdr:sp>
    <xdr:clientData/>
  </xdr:twoCellAnchor>
  <xdr:twoCellAnchor>
    <xdr:from>
      <xdr:col>2</xdr:col>
      <xdr:colOff>38100</xdr:colOff>
      <xdr:row>3</xdr:row>
      <xdr:rowOff>47625</xdr:rowOff>
    </xdr:from>
    <xdr:to>
      <xdr:col>2</xdr:col>
      <xdr:colOff>314325</xdr:colOff>
      <xdr:row>5</xdr:row>
      <xdr:rowOff>151257</xdr:rowOff>
    </xdr:to>
    <xdr:sp macro="" textlink="">
      <xdr:nvSpPr>
        <xdr:cNvPr id="6" name="Flèche : droite 5">
          <a:extLst>
            <a:ext uri="{FF2B5EF4-FFF2-40B4-BE49-F238E27FC236}">
              <a16:creationId xmlns="" xmlns:a16="http://schemas.microsoft.com/office/drawing/2014/main" id="{2B30243C-DD71-4AF9-AEBB-FFEE3D520EBC}"/>
            </a:ext>
          </a:extLst>
        </xdr:cNvPr>
        <xdr:cNvSpPr/>
      </xdr:nvSpPr>
      <xdr:spPr>
        <a:xfrm>
          <a:off x="3038475" y="247650"/>
          <a:ext cx="276225" cy="48463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3</a:t>
          </a:r>
        </a:p>
      </xdr:txBody>
    </xdr:sp>
    <xdr:clientData/>
  </xdr:twoCellAnchor>
  <xdr:twoCellAnchor>
    <xdr:from>
      <xdr:col>3</xdr:col>
      <xdr:colOff>28575</xdr:colOff>
      <xdr:row>3</xdr:row>
      <xdr:rowOff>38100</xdr:rowOff>
    </xdr:from>
    <xdr:to>
      <xdr:col>3</xdr:col>
      <xdr:colOff>304800</xdr:colOff>
      <xdr:row>5</xdr:row>
      <xdr:rowOff>141732</xdr:rowOff>
    </xdr:to>
    <xdr:sp macro="" textlink="">
      <xdr:nvSpPr>
        <xdr:cNvPr id="7" name="Flèche : droite 6">
          <a:extLst>
            <a:ext uri="{FF2B5EF4-FFF2-40B4-BE49-F238E27FC236}">
              <a16:creationId xmlns="" xmlns:a16="http://schemas.microsoft.com/office/drawing/2014/main" id="{ABE82749-1FE8-4789-8AFA-4782AFF5BEAC}"/>
            </a:ext>
          </a:extLst>
        </xdr:cNvPr>
        <xdr:cNvSpPr/>
      </xdr:nvSpPr>
      <xdr:spPr>
        <a:xfrm>
          <a:off x="5286375" y="238125"/>
          <a:ext cx="276225" cy="48463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4</a:t>
          </a:r>
        </a:p>
      </xdr:txBody>
    </xdr:sp>
    <xdr:clientData/>
  </xdr:twoCellAnchor>
  <xdr:twoCellAnchor>
    <xdr:from>
      <xdr:col>4</xdr:col>
      <xdr:colOff>19050</xdr:colOff>
      <xdr:row>3</xdr:row>
      <xdr:rowOff>38100</xdr:rowOff>
    </xdr:from>
    <xdr:to>
      <xdr:col>4</xdr:col>
      <xdr:colOff>295275</xdr:colOff>
      <xdr:row>5</xdr:row>
      <xdr:rowOff>141732</xdr:rowOff>
    </xdr:to>
    <xdr:sp macro="" textlink="">
      <xdr:nvSpPr>
        <xdr:cNvPr id="5" name="Flèche : droite 4">
          <a:extLst>
            <a:ext uri="{FF2B5EF4-FFF2-40B4-BE49-F238E27FC236}">
              <a16:creationId xmlns="" xmlns:a16="http://schemas.microsoft.com/office/drawing/2014/main" id="{7DEE7C17-FEE2-4806-8DE0-4E0608752D81}"/>
            </a:ext>
          </a:extLst>
        </xdr:cNvPr>
        <xdr:cNvSpPr/>
      </xdr:nvSpPr>
      <xdr:spPr>
        <a:xfrm>
          <a:off x="7572375" y="238125"/>
          <a:ext cx="276225" cy="48463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5</a:t>
          </a:r>
        </a:p>
      </xdr:txBody>
    </xdr:sp>
    <xdr:clientData/>
  </xdr:twoCellAnchor>
  <xdr:twoCellAnchor>
    <xdr:from>
      <xdr:col>7</xdr:col>
      <xdr:colOff>28575</xdr:colOff>
      <xdr:row>3</xdr:row>
      <xdr:rowOff>28575</xdr:rowOff>
    </xdr:from>
    <xdr:to>
      <xdr:col>7</xdr:col>
      <xdr:colOff>304800</xdr:colOff>
      <xdr:row>5</xdr:row>
      <xdr:rowOff>132207</xdr:rowOff>
    </xdr:to>
    <xdr:sp macro="" textlink="">
      <xdr:nvSpPr>
        <xdr:cNvPr id="8" name="Flèche : droite 7">
          <a:extLst>
            <a:ext uri="{FF2B5EF4-FFF2-40B4-BE49-F238E27FC236}">
              <a16:creationId xmlns="" xmlns:a16="http://schemas.microsoft.com/office/drawing/2014/main" id="{4CE00F3B-89C8-42B0-B0A1-C098FEF05F92}"/>
            </a:ext>
          </a:extLst>
        </xdr:cNvPr>
        <xdr:cNvSpPr/>
      </xdr:nvSpPr>
      <xdr:spPr>
        <a:xfrm>
          <a:off x="9867900" y="228600"/>
          <a:ext cx="276225" cy="48463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1</xdr:row>
      <xdr:rowOff>47625</xdr:rowOff>
    </xdr:from>
    <xdr:to>
      <xdr:col>0</xdr:col>
      <xdr:colOff>304800</xdr:colOff>
      <xdr:row>3</xdr:row>
      <xdr:rowOff>94107</xdr:rowOff>
    </xdr:to>
    <xdr:sp macro="" textlink="">
      <xdr:nvSpPr>
        <xdr:cNvPr id="2" name="Flèche : droite 1">
          <a:extLst>
            <a:ext uri="{FF2B5EF4-FFF2-40B4-BE49-F238E27FC236}">
              <a16:creationId xmlns="" xmlns:a16="http://schemas.microsoft.com/office/drawing/2014/main" id="{E028D23B-A489-428E-B862-C54C59F68E36}"/>
            </a:ext>
          </a:extLst>
        </xdr:cNvPr>
        <xdr:cNvSpPr/>
      </xdr:nvSpPr>
      <xdr:spPr>
        <a:xfrm>
          <a:off x="57150" y="238125"/>
          <a:ext cx="247650" cy="42748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5</a:t>
          </a:r>
        </a:p>
      </xdr:txBody>
    </xdr:sp>
    <xdr:clientData/>
  </xdr:twoCellAnchor>
  <xdr:twoCellAnchor>
    <xdr:from>
      <xdr:col>3</xdr:col>
      <xdr:colOff>47625</xdr:colOff>
      <xdr:row>1</xdr:row>
      <xdr:rowOff>47625</xdr:rowOff>
    </xdr:from>
    <xdr:to>
      <xdr:col>3</xdr:col>
      <xdr:colOff>295275</xdr:colOff>
      <xdr:row>3</xdr:row>
      <xdr:rowOff>94107</xdr:rowOff>
    </xdr:to>
    <xdr:sp macro="" textlink="">
      <xdr:nvSpPr>
        <xdr:cNvPr id="3" name="Flèche : droite 2">
          <a:extLst>
            <a:ext uri="{FF2B5EF4-FFF2-40B4-BE49-F238E27FC236}">
              <a16:creationId xmlns="" xmlns:a16="http://schemas.microsoft.com/office/drawing/2014/main" id="{98427793-EBCD-4AE9-B4ED-A53216951DBA}"/>
            </a:ext>
          </a:extLst>
        </xdr:cNvPr>
        <xdr:cNvSpPr/>
      </xdr:nvSpPr>
      <xdr:spPr>
        <a:xfrm>
          <a:off x="2400300" y="238125"/>
          <a:ext cx="247650" cy="427482"/>
        </a:xfrm>
        <a:prstGeom prst="rightArrow">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6</a:t>
          </a:r>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id="1" name="t_Destination" displayName="t_Destination" ref="J1:M22" totalsRowShown="0" headerRowDxfId="8" dataDxfId="6" headerRowBorderDxfId="7" tableBorderDxfId="5" totalsRowBorderDxfId="4">
  <autoFilter ref="J1:M22">
    <filterColumn colId="0" hiddenButton="1"/>
    <filterColumn colId="1" hiddenButton="1"/>
    <filterColumn colId="2" hiddenButton="1"/>
    <filterColumn colId="3" hiddenButton="1"/>
  </autoFilter>
  <tableColumns count="4">
    <tableColumn id="1" name="DESTINATION" dataDxfId="3"/>
    <tableColumn id="2" name="KM ALLER" dataDxfId="2"/>
    <tableColumn id="3" name="KM RETOUR" dataDxfId="1"/>
    <tableColumn id="4" name="KM AR" dataDxfId="0">
      <calculatedColumnFormula>L2+K2</calculatedColumnFormula>
    </tableColumn>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sheetPr codeName="Feuil3">
    <tabColor theme="4" tint="-0.249977111117893"/>
  </sheetPr>
  <dimension ref="A1:AA49"/>
  <sheetViews>
    <sheetView showGridLines="0" tabSelected="1" zoomScale="82" zoomScaleNormal="85" workbookViewId="0">
      <selection activeCell="V30" sqref="V30:AA30"/>
    </sheetView>
  </sheetViews>
  <sheetFormatPr baseColWidth="10" defaultColWidth="10.7109375" defaultRowHeight="15"/>
  <cols>
    <col min="2" max="2" width="8.85546875" customWidth="1"/>
    <col min="4" max="4" width="11.140625" customWidth="1"/>
    <col min="6" max="6" width="12.5703125" customWidth="1"/>
    <col min="7" max="7" width="4.140625" customWidth="1"/>
    <col min="8" max="8" width="12" bestFit="1" customWidth="1"/>
    <col min="9" max="9" width="20.140625" bestFit="1" customWidth="1"/>
    <col min="10" max="10" width="14" customWidth="1"/>
    <col min="18" max="18" width="13.7109375" customWidth="1"/>
    <col min="24" max="25" width="0" hidden="1" customWidth="1"/>
    <col min="26" max="26" width="16.28515625" hidden="1" customWidth="1"/>
  </cols>
  <sheetData>
    <row r="1" spans="1:26">
      <c r="K1" s="332" t="s">
        <v>0</v>
      </c>
      <c r="L1" s="332"/>
      <c r="M1" s="332"/>
      <c r="N1" s="332"/>
      <c r="O1" s="332"/>
      <c r="P1" s="332"/>
      <c r="Q1" s="332"/>
      <c r="R1" s="332"/>
    </row>
    <row r="2" spans="1:26">
      <c r="A2" s="270"/>
      <c r="B2" s="270"/>
      <c r="C2" s="270"/>
      <c r="K2" s="332"/>
      <c r="L2" s="332"/>
      <c r="M2" s="332"/>
      <c r="N2" s="332"/>
      <c r="O2" s="332"/>
      <c r="P2" s="332"/>
      <c r="Q2" s="332"/>
      <c r="R2" s="332"/>
    </row>
    <row r="3" spans="1:26">
      <c r="A3" s="270"/>
      <c r="B3" s="270"/>
      <c r="C3" s="270"/>
      <c r="K3" s="332"/>
      <c r="L3" s="332"/>
      <c r="M3" s="332"/>
      <c r="N3" s="332"/>
      <c r="O3" s="332"/>
      <c r="P3" s="332"/>
      <c r="Q3" s="332"/>
      <c r="R3" s="332"/>
    </row>
    <row r="4" spans="1:26" ht="15.75" thickBot="1">
      <c r="A4" s="270"/>
      <c r="B4" s="270"/>
      <c r="C4" s="270"/>
      <c r="K4" s="332"/>
      <c r="L4" s="332"/>
      <c r="M4" s="332"/>
      <c r="N4" s="332"/>
      <c r="O4" s="332"/>
      <c r="P4" s="332"/>
      <c r="Q4" s="332"/>
      <c r="R4" s="332"/>
    </row>
    <row r="5" spans="1:26">
      <c r="A5" s="270"/>
      <c r="B5" s="270"/>
      <c r="C5" s="270"/>
      <c r="K5" s="285">
        <v>1</v>
      </c>
      <c r="L5" s="286"/>
      <c r="M5" s="49"/>
      <c r="N5" s="49"/>
      <c r="O5" s="49"/>
      <c r="P5" s="49"/>
      <c r="Q5" s="49"/>
      <c r="R5" s="44"/>
    </row>
    <row r="6" spans="1:26" ht="15.75">
      <c r="A6" s="270"/>
      <c r="B6" s="270"/>
      <c r="C6" s="270"/>
      <c r="K6" s="287"/>
      <c r="L6" s="288"/>
      <c r="M6" s="33" t="s">
        <v>1</v>
      </c>
      <c r="R6" s="46"/>
    </row>
    <row r="7" spans="1:26" ht="17.25" customHeight="1">
      <c r="A7" s="270"/>
      <c r="B7" s="270"/>
      <c r="C7" s="270"/>
      <c r="K7" s="289"/>
      <c r="L7" s="288"/>
      <c r="M7" s="33"/>
      <c r="R7" s="46"/>
      <c r="X7" s="229" t="s">
        <v>170</v>
      </c>
      <c r="Y7" s="231">
        <f>MOD(INT(R26/10^9),1000)</f>
        <v>0</v>
      </c>
      <c r="Z7" s="227" t="str">
        <f>IF(Y7&gt;99,CHOOSE(Y7/100,,"DEUX ","TROIS ","QUATRE ","CINQ ","SIX ","SEPT ","HUIT ","NEUF ")&amp;"CENT"&amp;IF(Y7&gt;100,IF(MOD(Y7,100)=0,"S"," "),),)&amp;CHOOSE(MOD(Y7/10,10)+1,,,"VINGT","TRENTE","QUARANTE","CINQUANTE","SOIXANTE","SOIXANTE","QUATRE-VINGT"&amp;IF(MOD(Y7,10)=0,"S",),"QUATRE-VINGT")&amp;IF(MOD(Y7,100)&lt;20,,IF(AND(OR(MOD(Y7,10)&lt;&gt;0,MOD(Y7,100)=70,MOD(Y7,100)=90)),IF(AND(MOD(Y7,10)=1,MOD(Y7,100)&lt;80)," ET ","-"),))&amp;CHOOSE(MOD(Y7,100)-CHOOSE(MOD(Y7/10,10)+1,,,2,3,4,5,6,6,8,8)*10+1,,"UN","DEUX","TROIS","QUATRE","CINQ","SIX","SEPT","HUIT","NEUF","DIX","ONZE","DOUZE","TREIZE","QUATORZE","QUINZE","SEIZE","DIX-SEPT","DIX-HUIT","DIX-NEUF")</f>
        <v/>
      </c>
    </row>
    <row r="8" spans="1:26" ht="19.5" customHeight="1">
      <c r="A8" s="326"/>
      <c r="B8" s="316"/>
      <c r="C8" s="316"/>
      <c r="K8" s="289"/>
      <c r="L8" s="288"/>
      <c r="N8" s="267" t="s">
        <v>2</v>
      </c>
      <c r="O8" s="267"/>
      <c r="P8" s="268">
        <f>'PAGE 2'!E37</f>
        <v>20</v>
      </c>
      <c r="Q8" s="268"/>
      <c r="R8" s="269"/>
      <c r="X8" s="228"/>
      <c r="Y8" s="232"/>
    </row>
    <row r="9" spans="1:26" ht="15.75" customHeight="1">
      <c r="B9" s="317" t="s">
        <v>3</v>
      </c>
      <c r="C9" s="318"/>
      <c r="D9" s="318"/>
      <c r="E9" s="318"/>
      <c r="F9" s="318"/>
      <c r="G9" s="318"/>
      <c r="H9" s="318"/>
      <c r="K9" s="280" t="s">
        <v>4</v>
      </c>
      <c r="L9" s="281"/>
      <c r="M9" s="45"/>
      <c r="N9" s="267" t="s">
        <v>5</v>
      </c>
      <c r="O9" s="270"/>
      <c r="P9" s="271">
        <f>'PAGE 2'!F37</f>
        <v>0</v>
      </c>
      <c r="Q9" s="271"/>
      <c r="R9" s="272"/>
      <c r="X9" s="229" t="s">
        <v>171</v>
      </c>
      <c r="Y9" s="231">
        <f>MOD(INT(R26/10^6),1000)</f>
        <v>0</v>
      </c>
      <c r="Z9" s="227" t="str">
        <f>IF(Y9&gt;99,CHOOSE(Y9/100,,"DEUX ","TROIS ","QUATRE ","CINQ ","SIX ","SEPT ","HUIT ","NEUF ")&amp;"CENT"&amp;IF(Y9&gt;100,IF(MOD(Y9,100)=0,"S"," "),),)&amp;CHOOSE(MOD(Y9/10,10)+1,,,"VINGT","TRENTE","QUARANTE","CINQUANTE","SOIXANTE","SOIXANTE","QUATRE-VINGT"&amp;IF(MOD(Y9,10)=0,"S",),"QUATRE-VINGT")&amp;IF(MOD(Y9,100)&lt;20,,IF(AND(OR(MOD(Y9,10)&lt;&gt;0,MOD(Y9,100)=70,MOD(Y9,100)=90)),IF(AND(MOD(Y9,10)=1,MOD(Y9,100)&lt;80)," ET ","-"),))&amp;CHOOSE(MOD(Y9,100)-CHOOSE(MOD(Y9/10,10)+1,,,2,3,4,5,6,6,8,8)*10+1,,"UN","DEUX","TROIS","QUATRE","CINQ","SIX","SEPT","HUIT","NEUF","DIX","ONZE","DOUZE","TREIZE","QUATORZE","QUINZE","SEIZE","DIX-SEPT","DIX-HUIT","DIX-NEUF")</f>
        <v/>
      </c>
    </row>
    <row r="10" spans="1:26" ht="15.75" customHeight="1">
      <c r="B10" s="318"/>
      <c r="C10" s="318"/>
      <c r="D10" s="318"/>
      <c r="E10" s="318"/>
      <c r="F10" s="318"/>
      <c r="G10" s="318"/>
      <c r="H10" s="318"/>
      <c r="K10" s="282"/>
      <c r="L10" s="281"/>
      <c r="M10" s="45"/>
      <c r="N10" s="267" t="s">
        <v>6</v>
      </c>
      <c r="O10" s="267"/>
      <c r="P10" s="271">
        <f>'PAGE 2'!G37</f>
        <v>0</v>
      </c>
      <c r="Q10" s="271"/>
      <c r="R10" s="272"/>
      <c r="X10" s="228"/>
      <c r="Y10" s="232"/>
    </row>
    <row r="11" spans="1:26" ht="23.25" customHeight="1">
      <c r="K11" s="282"/>
      <c r="L11" s="281"/>
      <c r="M11" s="45"/>
      <c r="R11" s="46"/>
      <c r="X11" s="229" t="s">
        <v>172</v>
      </c>
      <c r="Y11" s="231">
        <f>MOD(INT(R26/10^3),1000)</f>
        <v>0</v>
      </c>
      <c r="Z11" s="230" t="str">
        <f>IF(Y11&gt;99,CHOOSE(Y11/100,,"DEUX ","TROIS ","QUATRE ","CINQ ","SIX ","SEPT ","HUIT ","NEUF ")&amp;"CENT"&amp;IF(Y11&gt;100,IF(MOD(Y11,100)=0,"S"," "),),)&amp;CHOOSE(MOD(Y11/10,10)+1,,,"VINGT","TRENTE","QUARANTE","CINQUANTE","SOIXANTE","SOIXANTE","QUATRE-VINGT"&amp;IF(MOD(Y11,10)=0,"S",),"QUATRE-VINGT")&amp;IF(MOD(Y11,100)&lt;20,,IF(AND(OR(MOD(Y11,10)&lt;&gt;0,MOD(Y11,100)=70,MOD(Y11,100)=90)),IF(AND(MOD(Y11,10)=1,MOD(Y11,100)&lt;80)," ET ","-"),))&amp;CHOOSE(MOD(Y11,100)-CHOOSE(MOD(Y11/10,10)+1,,,2,3,4,5,6,6,8,8)*10+1,,"UN","DEUX","TROIS","QUATRE","CINQ","SIX","SEPT","HUIT","NEUF","DIX","ONZE","DOUZE","TREIZE","QUATORZE","QUINZE","SEIZE","DIX-SEPT","DIX-HUIT","DIX-NEUF")</f>
        <v/>
      </c>
    </row>
    <row r="12" spans="1:26" ht="18">
      <c r="A12" s="320" t="s">
        <v>7</v>
      </c>
      <c r="B12" s="321"/>
      <c r="C12" s="319">
        <f>'Base de Donnée'!C16</f>
        <v>0</v>
      </c>
      <c r="D12" s="319"/>
      <c r="E12" s="319"/>
      <c r="F12" s="319"/>
      <c r="G12" s="319"/>
      <c r="H12" s="319"/>
      <c r="K12" s="282"/>
      <c r="L12" s="281"/>
      <c r="M12" s="51" t="s">
        <v>8</v>
      </c>
      <c r="R12" s="46"/>
      <c r="X12" s="228"/>
      <c r="Y12" s="232"/>
    </row>
    <row r="13" spans="1:26" ht="15" customHeight="1">
      <c r="B13" s="74"/>
      <c r="C13" s="74"/>
      <c r="D13" s="74"/>
      <c r="H13" s="121"/>
      <c r="I13" s="121"/>
      <c r="K13" s="282"/>
      <c r="L13" s="281"/>
      <c r="M13" s="45"/>
      <c r="R13" s="46"/>
      <c r="X13" s="229" t="s">
        <v>173</v>
      </c>
      <c r="Y13" s="231">
        <f>INT(R26-INT(R26/1000)*1000)</f>
        <v>48</v>
      </c>
      <c r="Z13" s="227" t="str">
        <f>IF(Y13&gt;99,CHOOSE(Y13/100,,"DEUX ","TROIS ","QUATRE ","CINQ ","SIX ","SEPT ","HUIT ","NEUF ")&amp;"CENT"&amp;IF(Y13&gt;100,IF(MOD(Y13,100)=0,"S"," "),),)&amp;CHOOSE(MOD(Y13/10,10)+1,,,"VINGT","TRENTE","QUARANTE","CINQUANTE","SOIXANTE","SOIXANTE","QUATRE-VINGT"&amp;IF(MOD(Y13,10)=0,"S",),"QUATRE-VINGT")&amp;IF(MOD(Y13,100)&lt;20,,IF(AND(OR(MOD(Y13,10)&lt;&gt;0,MOD(Y13,100)=70,MOD(Y13,100)=90)),IF(AND(MOD(Y13,10)=1,MOD(Y13,100)&lt;80)," ET ","-"),))&amp;CHOOSE(MOD(Y13,100)-CHOOSE(MOD(Y13/10,10)+1,,,2,3,4,5,6,6,8,8)*10+1,,"UN","DEUX","TROIS","QUATRE","CINQ","SIX","SEPT","HUIT","NEUF","DIX","ONZE","DOUZE","TREIZE","QUATORZE","QUINZE","SEIZE","DIX-SEPT","DIX-HUIT","DIX-NEUF")</f>
        <v>QUARANTE-HUIT</v>
      </c>
    </row>
    <row r="14" spans="1:26" ht="18.75">
      <c r="A14" s="320" t="s">
        <v>9</v>
      </c>
      <c r="B14" s="322"/>
      <c r="C14" s="323">
        <f>'Base de Donnée'!B17</f>
        <v>0</v>
      </c>
      <c r="D14" s="324"/>
      <c r="E14" s="324"/>
      <c r="F14" s="324"/>
      <c r="G14" s="324"/>
      <c r="H14" s="324"/>
      <c r="I14" s="121"/>
      <c r="K14" s="282"/>
      <c r="L14" s="281"/>
      <c r="M14" s="273">
        <v>20</v>
      </c>
      <c r="N14" s="274">
        <f>+'feuille tableau n1'!E25</f>
        <v>0</v>
      </c>
      <c r="O14" s="32" t="s">
        <v>10</v>
      </c>
      <c r="P14" s="167">
        <v>0.41</v>
      </c>
      <c r="Q14" s="60" t="s">
        <v>11</v>
      </c>
      <c r="R14" s="200">
        <f>P14*M14</f>
        <v>8.1999999999999993</v>
      </c>
      <c r="X14" s="228"/>
      <c r="Y14" s="232"/>
    </row>
    <row r="15" spans="1:26" ht="15.75" customHeight="1">
      <c r="B15" s="74"/>
      <c r="C15" s="74"/>
      <c r="D15" s="74"/>
      <c r="H15" s="121"/>
      <c r="I15" s="121"/>
      <c r="K15" s="282"/>
      <c r="L15" s="281"/>
      <c r="M15" s="278"/>
      <c r="N15" s="279"/>
      <c r="O15" s="32" t="s">
        <v>10</v>
      </c>
      <c r="P15" s="168">
        <v>0.51</v>
      </c>
      <c r="Q15" s="61" t="s">
        <v>11</v>
      </c>
      <c r="R15" s="202">
        <f>P15*M15</f>
        <v>0</v>
      </c>
      <c r="X15" s="229" t="s">
        <v>174</v>
      </c>
      <c r="Y15" s="231">
        <f>ROUND((R26-INT(R26))*100,2)</f>
        <v>20</v>
      </c>
      <c r="Z15" s="227" t="str">
        <f xml:space="preserve"> IF(MOD(R26,1)&gt;0," ET ","") &amp;IF(Y15&gt;99,CHOOSE(Y15/100,,"DEUX ","TROIS ","QUATRE ","CINQ ","SIX ","SEPT ","HUIT ","NEUF ")&amp;"CENT"&amp;IF(Y15&gt;100,IF(MOD(Y15,100)=0,"S"," "),),)&amp;CHOOSE(MOD(Y15/10,10)+1,,,"VINGT","TRENTE","QUARANTE","CINQUANTE","SOIXANTE","SOIXANTE","QUATRE-VINGT"&amp;IF(MOD(Y15,10)=0,"S",),"QUATRE-VINGT")&amp;IF(MOD(Y15,100)&lt;20,,IF(AND(OR(MOD(Y15,10)&lt;&gt;0,MOD(Y15,100)=70,MOD(Y15,100)=90)),IF(AND(MOD(Y15,10)=1,MOD(Y15,100)&lt;80)," ET ","-"),))&amp;CHOOSE(MOD(Y15,100)-CHOOSE(MOD(Y15/10,10)+1,,,2,3,4,5,6,6,8,8)*10+1,,"UN","DEUX","TROIS","QUATRE","CINQ","SIX","SEPT","HUIT","NEUF","DIX","ONZE","DOUZE","TREIZE","QUATORZE","QUINZE","SEIZE","DIX-SEPT","DIX-HUIT","DIX-NEUF")</f>
        <v xml:space="preserve"> ET VINGT</v>
      </c>
    </row>
    <row r="16" spans="1:26" ht="16.5" customHeight="1">
      <c r="A16" s="325" t="s">
        <v>12</v>
      </c>
      <c r="B16" s="322"/>
      <c r="C16" s="301"/>
      <c r="D16" s="126"/>
      <c r="E16" s="33">
        <v>20</v>
      </c>
      <c r="F16" s="127">
        <v>24</v>
      </c>
      <c r="G16" s="30"/>
      <c r="H16" s="123" t="s">
        <v>13</v>
      </c>
      <c r="I16" s="82"/>
      <c r="K16" s="282"/>
      <c r="L16" s="281"/>
      <c r="M16" s="290"/>
      <c r="N16" s="291"/>
      <c r="O16" s="32" t="s">
        <v>10</v>
      </c>
      <c r="P16" s="169">
        <v>0.23</v>
      </c>
      <c r="Q16" s="94" t="s">
        <v>11</v>
      </c>
      <c r="R16" s="132">
        <f>P16*M16</f>
        <v>0</v>
      </c>
    </row>
    <row r="17" spans="1:27" ht="17.25" customHeight="1">
      <c r="B17" s="74"/>
      <c r="C17" s="74"/>
      <c r="D17" s="73"/>
      <c r="F17" s="31"/>
      <c r="G17" s="31"/>
      <c r="H17" s="82"/>
      <c r="I17" s="82"/>
      <c r="K17" s="282"/>
      <c r="L17" s="281"/>
      <c r="M17" s="62"/>
      <c r="N17" s="12"/>
      <c r="O17" s="33" t="s">
        <v>14</v>
      </c>
      <c r="P17" s="275">
        <f>R14+R15+R16</f>
        <v>8.1999999999999993</v>
      </c>
      <c r="Q17" s="276"/>
      <c r="R17" s="277"/>
    </row>
    <row r="18" spans="1:27" ht="21" thickBot="1">
      <c r="A18" s="35" t="s">
        <v>15</v>
      </c>
      <c r="B18" s="76"/>
      <c r="C18" s="74"/>
      <c r="D18" s="74"/>
      <c r="H18" s="82"/>
      <c r="I18" s="82"/>
      <c r="K18" s="283"/>
      <c r="L18" s="284"/>
      <c r="M18" s="47"/>
      <c r="N18" s="50"/>
      <c r="O18" s="50"/>
      <c r="P18" s="50"/>
      <c r="Q18" s="50"/>
      <c r="R18" s="83"/>
    </row>
    <row r="19" spans="1:27" ht="14.25" customHeight="1">
      <c r="B19" s="74"/>
      <c r="C19" s="74"/>
      <c r="D19" s="74"/>
      <c r="H19" s="82"/>
      <c r="I19" s="82"/>
      <c r="K19" s="285" t="s">
        <v>16</v>
      </c>
      <c r="L19" s="286"/>
      <c r="R19" s="43"/>
    </row>
    <row r="20" spans="1:27" ht="18.75">
      <c r="A20" s="34" t="s">
        <v>17</v>
      </c>
      <c r="B20" s="77" t="s">
        <v>18</v>
      </c>
      <c r="C20" s="319" t="str">
        <f>'Base de Donnée'!B18</f>
        <v>GHJ</v>
      </c>
      <c r="D20" s="319"/>
      <c r="E20" s="93" t="s">
        <v>19</v>
      </c>
      <c r="F20" s="329" t="str">
        <f>'Base de Donnée'!D18</f>
        <v>GHJ</v>
      </c>
      <c r="G20" s="330"/>
      <c r="H20" s="124" t="s">
        <v>20</v>
      </c>
      <c r="I20" s="128">
        <f>'Base de Donnée'!E18</f>
        <v>42735</v>
      </c>
      <c r="K20" s="287"/>
      <c r="L20" s="288"/>
      <c r="M20" s="33" t="s">
        <v>21</v>
      </c>
      <c r="N20" s="63"/>
      <c r="O20" s="12"/>
      <c r="P20" s="12"/>
      <c r="Q20" s="12"/>
      <c r="R20" s="64"/>
    </row>
    <row r="21" spans="1:27" ht="18.75">
      <c r="A21" s="29"/>
      <c r="B21" s="77" t="s">
        <v>18</v>
      </c>
      <c r="C21" s="327" t="str">
        <f>'Base de Donnée'!B19</f>
        <v>GHJ</v>
      </c>
      <c r="D21" s="327"/>
      <c r="E21" s="93" t="s">
        <v>19</v>
      </c>
      <c r="F21" s="328" t="str">
        <f>'Base de Donnée'!D19</f>
        <v>GHJ</v>
      </c>
      <c r="G21" s="328"/>
      <c r="H21" s="124" t="s">
        <v>20</v>
      </c>
      <c r="I21" s="221">
        <f>'Base de Donnée'!E19</f>
        <v>42735</v>
      </c>
      <c r="K21" s="289"/>
      <c r="L21" s="288"/>
      <c r="M21" s="12"/>
      <c r="N21" s="162">
        <f>'PAGE 2'!J39</f>
        <v>1</v>
      </c>
      <c r="O21" s="52" t="s">
        <v>22</v>
      </c>
      <c r="P21" s="163">
        <f>'Base de Donnée'!E9</f>
        <v>20</v>
      </c>
      <c r="Q21" s="60" t="s">
        <v>11</v>
      </c>
      <c r="R21" s="131">
        <f>P21*N21</f>
        <v>20</v>
      </c>
    </row>
    <row r="22" spans="1:27" ht="18.75">
      <c r="A22" s="29"/>
      <c r="B22" s="77" t="s">
        <v>18</v>
      </c>
      <c r="C22" s="307" t="str">
        <f>'Base de Donnée'!B20</f>
        <v>GHJ</v>
      </c>
      <c r="D22" s="307"/>
      <c r="E22" s="93" t="s">
        <v>19</v>
      </c>
      <c r="F22" s="331" t="str">
        <f>'Base de Donnée'!D20</f>
        <v>GHJ</v>
      </c>
      <c r="G22" s="331"/>
      <c r="H22" s="124" t="s">
        <v>20</v>
      </c>
      <c r="I22" s="222">
        <f>'Base de Donnée'!E20</f>
        <v>42766</v>
      </c>
      <c r="K22" s="289"/>
      <c r="L22" s="288"/>
      <c r="M22" s="12"/>
      <c r="N22" s="75"/>
      <c r="O22" s="12"/>
      <c r="P22" s="12"/>
      <c r="Q22" s="12"/>
      <c r="R22" s="64"/>
    </row>
    <row r="23" spans="1:27" ht="37.5" customHeight="1">
      <c r="A23" s="29"/>
      <c r="B23" s="78"/>
      <c r="C23" s="79"/>
      <c r="D23" s="79"/>
      <c r="E23" s="29"/>
      <c r="F23" s="29"/>
      <c r="G23" s="29"/>
      <c r="H23" s="82"/>
      <c r="I23" s="125"/>
      <c r="K23" s="289"/>
      <c r="L23" s="288"/>
      <c r="M23" s="12"/>
      <c r="N23" s="12"/>
      <c r="O23" s="33" t="s">
        <v>14</v>
      </c>
      <c r="P23" s="65"/>
      <c r="Q23" s="65"/>
      <c r="R23" s="190">
        <f>R21</f>
        <v>20</v>
      </c>
    </row>
    <row r="24" spans="1:27" ht="19.5" thickBot="1">
      <c r="A24" s="41" t="s">
        <v>23</v>
      </c>
      <c r="B24" s="80"/>
      <c r="C24" s="80"/>
      <c r="D24" s="78"/>
      <c r="E24" s="29"/>
      <c r="F24" s="29"/>
      <c r="G24" s="29"/>
      <c r="H24" s="82"/>
      <c r="I24" s="82"/>
      <c r="K24" s="333"/>
      <c r="L24" s="334"/>
      <c r="R24" s="66"/>
    </row>
    <row r="25" spans="1:27" ht="15.75" thickBot="1">
      <c r="A25" s="308" t="s">
        <v>24</v>
      </c>
      <c r="B25" s="309"/>
      <c r="C25" s="309"/>
      <c r="D25" s="309"/>
      <c r="E25" s="310"/>
      <c r="F25" s="310"/>
      <c r="G25" s="310"/>
      <c r="H25" s="311"/>
      <c r="I25" s="311"/>
      <c r="K25" s="261"/>
      <c r="L25" s="262"/>
      <c r="M25" s="49"/>
      <c r="N25" s="49"/>
      <c r="O25" s="49"/>
      <c r="P25" s="49"/>
      <c r="Q25" s="49"/>
      <c r="R25" s="44"/>
    </row>
    <row r="26" spans="1:27" ht="16.5" thickBot="1">
      <c r="A26" s="310"/>
      <c r="B26" s="309"/>
      <c r="C26" s="309"/>
      <c r="D26" s="309"/>
      <c r="E26" s="310"/>
      <c r="F26" s="310"/>
      <c r="G26" s="310"/>
      <c r="H26" s="311"/>
      <c r="I26" s="311"/>
      <c r="K26" s="263"/>
      <c r="L26" s="264"/>
      <c r="M26" s="32" t="s">
        <v>25</v>
      </c>
      <c r="R26" s="133">
        <f>P17+P10+P9+P8+R23</f>
        <v>48.2</v>
      </c>
      <c r="S26" s="233"/>
    </row>
    <row r="27" spans="1:27" ht="19.5" thickBot="1">
      <c r="A27" s="40" t="s">
        <v>26</v>
      </c>
      <c r="B27" s="81"/>
      <c r="C27" s="81"/>
      <c r="D27" s="81"/>
      <c r="E27" s="39"/>
      <c r="F27" s="39"/>
      <c r="G27" s="39"/>
      <c r="H27" s="122"/>
      <c r="I27" s="122"/>
      <c r="K27" s="265"/>
      <c r="L27" s="266"/>
      <c r="M27" s="50"/>
      <c r="N27" s="50"/>
      <c r="O27" s="50"/>
      <c r="P27" s="50"/>
      <c r="Q27" s="50"/>
      <c r="R27" s="48"/>
    </row>
    <row r="28" spans="1:27" ht="15.75">
      <c r="A28" s="312" t="s">
        <v>27</v>
      </c>
      <c r="B28" s="313"/>
      <c r="C28" s="313"/>
      <c r="D28" s="313"/>
      <c r="E28" s="130" t="s">
        <v>28</v>
      </c>
      <c r="F28" s="314" t="s">
        <v>29</v>
      </c>
      <c r="G28" s="314"/>
      <c r="H28" s="315"/>
      <c r="I28" s="315"/>
    </row>
    <row r="29" spans="1:27" ht="18.75">
      <c r="A29" s="119" t="s">
        <v>30</v>
      </c>
      <c r="B29" s="315"/>
      <c r="C29" s="315"/>
      <c r="D29" s="315"/>
      <c r="E29" s="68" t="s">
        <v>31</v>
      </c>
      <c r="F29" s="39"/>
      <c r="G29" s="39"/>
      <c r="H29" s="122"/>
      <c r="I29" s="122"/>
      <c r="K29" s="256" t="s">
        <v>32</v>
      </c>
      <c r="L29" s="256"/>
      <c r="M29" s="256"/>
      <c r="N29" s="256"/>
      <c r="O29" s="256"/>
      <c r="P29" s="256"/>
      <c r="Q29" s="256"/>
      <c r="R29" s="256"/>
    </row>
    <row r="30" spans="1:27" ht="18.75">
      <c r="A30" s="39"/>
      <c r="B30" s="81"/>
      <c r="C30" s="81"/>
      <c r="D30" s="81"/>
      <c r="E30" s="39"/>
      <c r="F30" s="39"/>
      <c r="G30" s="39"/>
      <c r="H30" s="122"/>
      <c r="I30" s="122"/>
      <c r="K30" s="256"/>
      <c r="L30" s="256"/>
      <c r="M30" s="256"/>
      <c r="N30" s="256"/>
      <c r="O30" s="256"/>
      <c r="P30" s="256"/>
      <c r="Q30" s="256"/>
      <c r="R30" s="256"/>
      <c r="V30" s="316"/>
      <c r="W30" s="316"/>
      <c r="X30" s="316"/>
      <c r="Y30" s="316"/>
      <c r="Z30" s="316"/>
      <c r="AA30" s="316"/>
    </row>
    <row r="31" spans="1:27" ht="18">
      <c r="A31" s="41" t="s">
        <v>33</v>
      </c>
      <c r="B31" s="80"/>
      <c r="C31" s="80"/>
      <c r="D31" s="80"/>
      <c r="E31" s="37"/>
      <c r="F31" s="29"/>
      <c r="G31" s="303" t="s">
        <v>34</v>
      </c>
      <c r="H31" s="304"/>
      <c r="I31" s="304"/>
      <c r="K31" s="253" t="str">
        <f>IF(INT(R26)=0,"ZERO ",$Z$7&amp;IF($Y$7&gt;0," MILLIARD"&amp;IF($Y$7&gt;1,"S",),)&amp;IF(R26&gt;10^9," ",)&amp;$Z$9&amp;IF($Y$9&gt;0," MILLION"&amp;IF($Y$9&gt;1,"S",),)&amp;IF(R26&gt;10^6," ",)&amp;IF($Y$11&gt;1,$Z$11&amp;" MILLE",IF($Y$11=1,"MILLE",))&amp;IF(R26&gt;10^3," ",))&amp;IF($Y$13&gt;0,$Z$13,)&amp;IF(INT($Y$13)&gt;0," ",)&amp;IF(MOD(INT(R26),1000000)=0,"D'","")&amp;"EURO"&amp;IF(INT(R26)&gt;1,"S",)&amp;IF($Y$15&gt;0," "&amp;$Z$15&amp;" CENTIME"&amp;IF($Y$15&gt;1,"S",),)</f>
        <v>QUARANTE-HUIT EUROS  ET VINGT CENTIMES</v>
      </c>
      <c r="L31" s="254"/>
      <c r="M31" s="254"/>
      <c r="N31" s="254"/>
      <c r="O31" s="254"/>
      <c r="P31" s="254"/>
      <c r="Q31" s="254"/>
      <c r="R31" s="255"/>
    </row>
    <row r="32" spans="1:27" ht="18">
      <c r="B32" s="78"/>
      <c r="C32" s="78"/>
      <c r="D32" s="78"/>
      <c r="E32" s="38"/>
      <c r="F32" s="29"/>
      <c r="G32" s="305"/>
      <c r="H32" s="304"/>
      <c r="I32" s="304"/>
    </row>
    <row r="33" spans="1:18" ht="18">
      <c r="A33" s="300" t="s">
        <v>35</v>
      </c>
      <c r="B33" s="301"/>
      <c r="C33" s="301"/>
      <c r="D33" s="301"/>
      <c r="E33" s="207">
        <v>43465</v>
      </c>
      <c r="F33" s="29"/>
      <c r="G33" s="294" t="s">
        <v>36</v>
      </c>
      <c r="H33" s="294"/>
      <c r="I33" s="294"/>
    </row>
    <row r="34" spans="1:18" ht="15.75">
      <c r="B34" s="74"/>
      <c r="C34" s="74"/>
      <c r="D34" s="74"/>
      <c r="K34" s="36" t="s">
        <v>37</v>
      </c>
      <c r="N34" s="259"/>
      <c r="O34" s="259"/>
      <c r="P34" s="258"/>
    </row>
    <row r="35" spans="1:18" ht="18">
      <c r="A35" s="300" t="s">
        <v>38</v>
      </c>
      <c r="B35" s="302"/>
      <c r="C35" s="302"/>
      <c r="D35" s="302"/>
      <c r="E35" s="299" t="s">
        <v>39</v>
      </c>
      <c r="F35" s="238"/>
      <c r="G35" s="306" t="s">
        <v>40</v>
      </c>
      <c r="H35" s="306"/>
      <c r="I35" s="306"/>
    </row>
    <row r="36" spans="1:18" ht="15.75">
      <c r="B36" s="74"/>
      <c r="C36" s="74"/>
      <c r="D36" s="74"/>
      <c r="G36" s="306"/>
      <c r="H36" s="306"/>
      <c r="I36" s="306"/>
      <c r="M36" s="53" t="s">
        <v>41</v>
      </c>
      <c r="N36" s="53"/>
      <c r="O36" s="118"/>
      <c r="P36" s="297"/>
      <c r="Q36" s="298"/>
      <c r="R36" s="298"/>
    </row>
    <row r="37" spans="1:18">
      <c r="B37" s="74"/>
      <c r="C37" s="74"/>
      <c r="D37" s="74"/>
      <c r="G37" s="270"/>
      <c r="H37" s="270"/>
      <c r="I37" s="270"/>
      <c r="M37" s="53" t="s">
        <v>42</v>
      </c>
      <c r="N37" s="53"/>
      <c r="O37" s="53"/>
    </row>
    <row r="38" spans="1:18" ht="15.75">
      <c r="B38" s="74"/>
      <c r="C38" s="74"/>
      <c r="D38" s="74"/>
      <c r="G38" s="292"/>
      <c r="H38" s="293"/>
      <c r="I38" s="293"/>
      <c r="M38" s="53" t="s">
        <v>43</v>
      </c>
      <c r="N38" s="53"/>
      <c r="O38" s="257"/>
      <c r="P38" s="258"/>
      <c r="Q38" s="258"/>
      <c r="R38" s="258"/>
    </row>
    <row r="40" spans="1:18">
      <c r="A40" s="295" t="s">
        <v>44</v>
      </c>
      <c r="B40" s="295"/>
      <c r="C40" s="295"/>
      <c r="D40" s="295"/>
      <c r="E40" s="295"/>
      <c r="F40" s="295"/>
      <c r="G40" s="295"/>
      <c r="H40" s="295"/>
      <c r="I40" s="295"/>
    </row>
    <row r="41" spans="1:18" ht="15.75">
      <c r="A41" s="295"/>
      <c r="B41" s="295"/>
      <c r="C41" s="295"/>
      <c r="D41" s="295"/>
      <c r="E41" s="295"/>
      <c r="F41" s="295"/>
      <c r="G41" s="295"/>
      <c r="H41" s="295"/>
      <c r="I41" s="295"/>
      <c r="M41" s="32" t="s">
        <v>45</v>
      </c>
      <c r="N41" s="252"/>
      <c r="O41" s="252"/>
      <c r="P41" s="252"/>
      <c r="Q41" s="32" t="s">
        <v>46</v>
      </c>
      <c r="R41" s="129">
        <v>43837</v>
      </c>
    </row>
    <row r="42" spans="1:18" ht="15.75">
      <c r="A42" s="296" t="s">
        <v>47</v>
      </c>
      <c r="B42" s="296"/>
      <c r="C42" s="296"/>
      <c r="D42" s="296"/>
      <c r="E42" s="296"/>
      <c r="F42" s="296"/>
      <c r="G42" s="296"/>
      <c r="H42" s="296"/>
      <c r="I42" s="296"/>
      <c r="K42" s="32" t="s">
        <v>48</v>
      </c>
    </row>
    <row r="43" spans="1:18">
      <c r="A43" s="296"/>
      <c r="B43" s="296"/>
      <c r="C43" s="296"/>
      <c r="D43" s="296"/>
      <c r="E43" s="296"/>
      <c r="F43" s="296"/>
      <c r="G43" s="296"/>
      <c r="H43" s="296"/>
      <c r="I43" s="296"/>
      <c r="P43" s="260" t="s">
        <v>49</v>
      </c>
      <c r="Q43" s="260"/>
      <c r="R43" s="260"/>
    </row>
    <row r="44" spans="1:18">
      <c r="K44" s="234"/>
      <c r="L44" s="235"/>
      <c r="M44" s="236"/>
      <c r="P44" s="243" t="s">
        <v>50</v>
      </c>
      <c r="Q44" s="244"/>
      <c r="R44" s="245"/>
    </row>
    <row r="45" spans="1:18">
      <c r="K45" s="237"/>
      <c r="L45" s="238"/>
      <c r="M45" s="239"/>
      <c r="P45" s="246"/>
      <c r="Q45" s="247"/>
      <c r="R45" s="248"/>
    </row>
    <row r="46" spans="1:18">
      <c r="K46" s="237"/>
      <c r="L46" s="238"/>
      <c r="M46" s="239"/>
      <c r="P46" s="246"/>
      <c r="Q46" s="247"/>
      <c r="R46" s="248"/>
    </row>
    <row r="47" spans="1:18">
      <c r="K47" s="240"/>
      <c r="L47" s="241"/>
      <c r="M47" s="242"/>
      <c r="P47" s="246"/>
      <c r="Q47" s="247"/>
      <c r="R47" s="248"/>
    </row>
    <row r="48" spans="1:18">
      <c r="K48" s="53" t="s">
        <v>51</v>
      </c>
      <c r="P48" s="246"/>
      <c r="Q48" s="247"/>
      <c r="R48" s="248"/>
    </row>
    <row r="49" spans="16:18">
      <c r="P49" s="249"/>
      <c r="Q49" s="250"/>
      <c r="R49" s="251"/>
    </row>
  </sheetData>
  <sheetProtection selectLockedCells="1"/>
  <mergeCells count="53">
    <mergeCell ref="V30:AA30"/>
    <mergeCell ref="A2:C7"/>
    <mergeCell ref="B9:H10"/>
    <mergeCell ref="C12:H12"/>
    <mergeCell ref="A12:B12"/>
    <mergeCell ref="A14:B14"/>
    <mergeCell ref="C14:H14"/>
    <mergeCell ref="A16:C16"/>
    <mergeCell ref="A8:C8"/>
    <mergeCell ref="C20:D20"/>
    <mergeCell ref="C21:D21"/>
    <mergeCell ref="F21:G21"/>
    <mergeCell ref="F20:G20"/>
    <mergeCell ref="F22:G22"/>
    <mergeCell ref="K1:R4"/>
    <mergeCell ref="K19:L24"/>
    <mergeCell ref="G31:I32"/>
    <mergeCell ref="G35:I37"/>
    <mergeCell ref="C22:D22"/>
    <mergeCell ref="A25:I26"/>
    <mergeCell ref="A28:D28"/>
    <mergeCell ref="F28:G28"/>
    <mergeCell ref="H28:I28"/>
    <mergeCell ref="B29:D29"/>
    <mergeCell ref="G38:I38"/>
    <mergeCell ref="G33:I33"/>
    <mergeCell ref="A40:I41"/>
    <mergeCell ref="A42:I43"/>
    <mergeCell ref="P36:R36"/>
    <mergeCell ref="E35:F35"/>
    <mergeCell ref="A33:D33"/>
    <mergeCell ref="A35:D35"/>
    <mergeCell ref="K25:L27"/>
    <mergeCell ref="N8:O8"/>
    <mergeCell ref="P8:R8"/>
    <mergeCell ref="N9:O9"/>
    <mergeCell ref="N10:O10"/>
    <mergeCell ref="P9:R9"/>
    <mergeCell ref="M14:N14"/>
    <mergeCell ref="P17:R17"/>
    <mergeCell ref="P10:R10"/>
    <mergeCell ref="M15:N15"/>
    <mergeCell ref="K9:L18"/>
    <mergeCell ref="K5:L8"/>
    <mergeCell ref="M16:N16"/>
    <mergeCell ref="K44:M47"/>
    <mergeCell ref="P44:R49"/>
    <mergeCell ref="N41:P41"/>
    <mergeCell ref="K31:R31"/>
    <mergeCell ref="K29:R30"/>
    <mergeCell ref="O38:R38"/>
    <mergeCell ref="N34:P34"/>
    <mergeCell ref="P43:R43"/>
  </mergeCells>
  <pageMargins left="0.23622047244094491" right="0.23622047244094491" top="0.15748031496062992" bottom="0.15748031496062992" header="0.31496062992125984" footer="0.31496062992125984"/>
  <pageSetup paperSize="8" orientation="landscape" r:id="rId1"/>
  <ignoredErrors>
    <ignoredError sqref="E29 H16" numberStoredAsText="1"/>
    <ignoredError sqref="F21:F22 C21:C22" unlockedFormula="1"/>
  </ignoredErrors>
  <drawing r:id="rId2"/>
</worksheet>
</file>

<file path=xl/worksheets/sheet2.xml><?xml version="1.0" encoding="utf-8"?>
<worksheet xmlns="http://schemas.openxmlformats.org/spreadsheetml/2006/main" xmlns:r="http://schemas.openxmlformats.org/officeDocument/2006/relationships">
  <sheetPr codeName="Feuil2"/>
  <dimension ref="A1:F35"/>
  <sheetViews>
    <sheetView showGridLines="0" view="pageLayout" topLeftCell="A7" zoomScaleNormal="100" workbookViewId="0">
      <selection activeCell="C2" sqref="C2"/>
    </sheetView>
  </sheetViews>
  <sheetFormatPr baseColWidth="10" defaultColWidth="10.7109375" defaultRowHeight="15"/>
  <cols>
    <col min="1" max="1" width="16.7109375" customWidth="1"/>
    <col min="2" max="2" width="27.28515625" customWidth="1"/>
    <col min="3" max="3" width="30.85546875" customWidth="1"/>
    <col min="4" max="4" width="21.28515625" customWidth="1"/>
    <col min="5" max="5" width="10.7109375" customWidth="1"/>
    <col min="7" max="7" width="7.42578125" customWidth="1"/>
    <col min="8" max="8" width="13.140625" customWidth="1"/>
    <col min="9" max="9" width="12" customWidth="1"/>
    <col min="10" max="10" width="9" customWidth="1"/>
    <col min="13" max="13" width="13.85546875" customWidth="1"/>
    <col min="14" max="14" width="10.7109375" customWidth="1"/>
  </cols>
  <sheetData>
    <row r="1" spans="1:6">
      <c r="A1" s="25"/>
      <c r="B1" s="26"/>
      <c r="C1" s="26"/>
      <c r="D1" s="26"/>
    </row>
    <row r="2" spans="1:6">
      <c r="A2" s="27"/>
    </row>
    <row r="3" spans="1:6">
      <c r="A3" s="27"/>
    </row>
    <row r="4" spans="1:6">
      <c r="A4" s="27"/>
    </row>
    <row r="5" spans="1:6" ht="25.15" customHeight="1">
      <c r="A5" s="13" t="s">
        <v>52</v>
      </c>
      <c r="B5" s="5" t="s">
        <v>53</v>
      </c>
      <c r="C5" s="5" t="s">
        <v>54</v>
      </c>
      <c r="D5" s="3" t="e">
        <f t="array" ref="D5">IF(A5&lt;&gt;"", INDEX(t_Destination[KM AR]*2, MATCH('feuille tableau n1'!C5, t_Destination[DESTINATION], 0))*(LEN(A5)-LEN(SUBSTITUTE(A5,",",""))+1),"")</f>
        <v>#N/A</v>
      </c>
      <c r="F5" s="11"/>
    </row>
    <row r="6" spans="1:6" ht="25.15" customHeight="1">
      <c r="A6" s="13">
        <v>4.1100000000000003</v>
      </c>
      <c r="B6" s="5" t="s">
        <v>55</v>
      </c>
      <c r="C6" s="5" t="s">
        <v>54</v>
      </c>
      <c r="D6" s="3" t="e">
        <f t="array" ref="D6">IF(A6&lt;&gt;"", INDEX(t_Destination[KM AR]*2, MATCH('feuille tableau n1'!C6, t_Destination[DESTINATION], 0))*(LEN(A6)-LEN(SUBSTITUTE(A6,",",""))+1),"")</f>
        <v>#N/A</v>
      </c>
    </row>
    <row r="7" spans="1:6" ht="25.15" customHeight="1">
      <c r="A7" s="13" t="s">
        <v>56</v>
      </c>
      <c r="B7" s="5" t="s">
        <v>57</v>
      </c>
      <c r="C7" s="5" t="s">
        <v>54</v>
      </c>
      <c r="D7" s="3" t="e">
        <f t="array" ref="D7">IF(A7&lt;&gt;"", INDEX(t_Destination[KM AR]*2, MATCH('feuille tableau n1'!C7, t_Destination[DESTINATION], 0))*(LEN(A7)-LEN(SUBSTITUTE(A7,",",""))+1),"")</f>
        <v>#N/A</v>
      </c>
    </row>
    <row r="8" spans="1:6" ht="25.15" customHeight="1">
      <c r="A8" s="6"/>
      <c r="B8" s="5"/>
      <c r="C8" s="5"/>
      <c r="D8" s="3" t="str">
        <f t="array" ref="D8">IF(A8&lt;&gt;"", INDEX(t_Destination[KM AR]*2, MATCH('feuille tableau n1'!C8, t_Destination[DESTINATION], 0))*(LEN(A8)-LEN(SUBSTITUTE(A8,",",""))+1),"")</f>
        <v/>
      </c>
    </row>
    <row r="9" spans="1:6" ht="25.15" customHeight="1">
      <c r="A9" s="6">
        <v>44928</v>
      </c>
      <c r="B9" s="8" t="s">
        <v>58</v>
      </c>
      <c r="C9" s="8" t="s">
        <v>59</v>
      </c>
      <c r="D9" s="9" t="e">
        <f>IF(A9&lt;&gt;"", INDEX(t_Destination[KM AR], MATCH('feuille tableau n1'!C9, t_Destination[DESTINATION], 0))*(LEN(A9)-LEN(SUBSTITUTE(A9,",",""))+1),"")</f>
        <v>#N/A</v>
      </c>
    </row>
    <row r="10" spans="1:6" ht="25.15" customHeight="1">
      <c r="A10" s="6">
        <v>44928</v>
      </c>
      <c r="B10" s="5" t="s">
        <v>60</v>
      </c>
      <c r="C10" s="5" t="s">
        <v>59</v>
      </c>
      <c r="D10" s="3" t="e">
        <f>IF(A10&lt;&gt;"",INDEX(t_Destination[KM AR],MATCH('feuille tableau n1'!C10,t_Destination[DESTINATION],0)),"")</f>
        <v>#N/A</v>
      </c>
    </row>
    <row r="11" spans="1:6" ht="25.15" customHeight="1">
      <c r="A11" s="6">
        <v>44932</v>
      </c>
      <c r="B11" s="5" t="s">
        <v>60</v>
      </c>
      <c r="C11" s="5" t="s">
        <v>61</v>
      </c>
      <c r="D11" s="3" t="e">
        <f>IF(A11&lt;&gt;"",INDEX(t_Destination[KM AR],MATCH('feuille tableau n1'!C11,t_Destination[DESTINATION],0)),"")</f>
        <v>#N/A</v>
      </c>
    </row>
    <row r="12" spans="1:6" ht="25.15" customHeight="1">
      <c r="A12" s="6">
        <v>44935</v>
      </c>
      <c r="B12" s="5" t="s">
        <v>60</v>
      </c>
      <c r="C12" s="5" t="s">
        <v>59</v>
      </c>
      <c r="D12" s="3" t="e">
        <f>IF(A12&lt;&gt;"",INDEX(t_Destination[KM AR],MATCH('feuille tableau n1'!C12,t_Destination[DESTINATION],0)),"")</f>
        <v>#N/A</v>
      </c>
    </row>
    <row r="13" spans="1:6" ht="25.15" customHeight="1">
      <c r="A13" s="6">
        <v>44935</v>
      </c>
      <c r="B13" s="5" t="s">
        <v>62</v>
      </c>
      <c r="C13" s="5" t="s">
        <v>54</v>
      </c>
      <c r="D13" s="3" t="e">
        <f>IF(A13&lt;&gt;"",INDEX(t_Destination[KM AR],MATCH('feuille tableau n1'!C13,t_Destination[DESTINATION],0)),"")</f>
        <v>#N/A</v>
      </c>
    </row>
    <row r="14" spans="1:6" ht="25.15" customHeight="1">
      <c r="A14" s="7">
        <v>44939</v>
      </c>
      <c r="B14" s="4" t="s">
        <v>63</v>
      </c>
      <c r="C14" s="4" t="s">
        <v>64</v>
      </c>
      <c r="D14" s="3" t="e">
        <f>IF(A14&lt;&gt;"",INDEX(t_Destination[KM AR],MATCH('feuille tableau n1'!C14,t_Destination[DESTINATION],0)),"")</f>
        <v>#N/A</v>
      </c>
    </row>
    <row r="15" spans="1:6" ht="25.15" customHeight="1">
      <c r="A15" s="7">
        <v>44941</v>
      </c>
      <c r="B15" s="4" t="s">
        <v>63</v>
      </c>
      <c r="C15" s="4" t="s">
        <v>64</v>
      </c>
      <c r="D15" s="3" t="e">
        <f>IF(A15&lt;&gt;"",INDEX(t_Destination[KM AR],MATCH('feuille tableau n1'!C15,t_Destination[DESTINATION],0)),"")</f>
        <v>#N/A</v>
      </c>
    </row>
    <row r="16" spans="1:6" ht="25.15" customHeight="1">
      <c r="A16" s="10">
        <v>44942</v>
      </c>
      <c r="B16" s="4" t="s">
        <v>60</v>
      </c>
      <c r="C16" s="4" t="s">
        <v>59</v>
      </c>
      <c r="D16" s="3" t="e">
        <f>IF(A16&lt;&gt;"",INDEX(t_Destination[KM AR],MATCH('feuille tableau n1'!C16,t_Destination[DESTINATION],0)),"")</f>
        <v>#N/A</v>
      </c>
    </row>
    <row r="17" spans="1:4" ht="25.15" customHeight="1">
      <c r="A17" s="10">
        <v>44942</v>
      </c>
      <c r="B17" s="4" t="s">
        <v>65</v>
      </c>
      <c r="C17" s="4" t="s">
        <v>66</v>
      </c>
      <c r="D17" s="3" t="e">
        <f>IF(A17&lt;&gt;"",INDEX(t_Destination[KM AR],MATCH('feuille tableau n1'!C17,t_Destination[DESTINATION],0)),"")</f>
        <v>#N/A</v>
      </c>
    </row>
    <row r="18" spans="1:4" ht="25.15" customHeight="1">
      <c r="A18" s="10">
        <v>44943</v>
      </c>
      <c r="B18" s="4" t="s">
        <v>67</v>
      </c>
      <c r="C18" s="4" t="s">
        <v>61</v>
      </c>
      <c r="D18" s="3" t="e">
        <f>IF(A18&lt;&gt;"",INDEX(t_Destination[KM AR],MATCH('feuille tableau n1'!C18,t_Destination[DESTINATION],0)),"")</f>
        <v>#N/A</v>
      </c>
    </row>
    <row r="19" spans="1:4" ht="25.15" customHeight="1">
      <c r="A19" s="10">
        <v>44944</v>
      </c>
      <c r="B19" s="4" t="s">
        <v>68</v>
      </c>
      <c r="C19" s="4" t="s">
        <v>69</v>
      </c>
      <c r="D19" s="3" t="e">
        <f>IF(A19&lt;&gt;"",INDEX(t_Destination[KM AR],MATCH('feuille tableau n1'!C19,t_Destination[DESTINATION],0)),"")</f>
        <v>#N/A</v>
      </c>
    </row>
    <row r="20" spans="1:4" ht="25.15" customHeight="1">
      <c r="A20" s="10">
        <v>44945</v>
      </c>
      <c r="B20" s="4" t="s">
        <v>70</v>
      </c>
      <c r="C20" s="4" t="s">
        <v>71</v>
      </c>
      <c r="D20" s="3" t="e">
        <f>IF(A20&lt;&gt;"",INDEX(t_Destination[KM AR],MATCH('feuille tableau n1'!C20,t_Destination[DESTINATION],0)),"")</f>
        <v>#N/A</v>
      </c>
    </row>
    <row r="21" spans="1:4" ht="25.15" customHeight="1">
      <c r="A21" s="10">
        <v>44949</v>
      </c>
      <c r="B21" s="4" t="s">
        <v>60</v>
      </c>
      <c r="C21" s="4" t="s">
        <v>59</v>
      </c>
      <c r="D21" s="3" t="e">
        <f>IF(A21&lt;&gt;"",INDEX(t_Destination[KM AR],MATCH('feuille tableau n1'!C21,t_Destination[DESTINATION],0)),"")</f>
        <v>#N/A</v>
      </c>
    </row>
    <row r="22" spans="1:4" ht="25.15" customHeight="1">
      <c r="A22" s="10">
        <v>44950</v>
      </c>
      <c r="B22" s="4" t="s">
        <v>58</v>
      </c>
      <c r="C22" s="4" t="s">
        <v>59</v>
      </c>
      <c r="D22" s="3" t="e">
        <f>IF(A22&lt;&gt;"",INDEX(t_Destination[KM AR],MATCH('feuille tableau n1'!C22,t_Destination[DESTINATION],0)),"")</f>
        <v>#N/A</v>
      </c>
    </row>
    <row r="23" spans="1:4" ht="25.15" customHeight="1">
      <c r="A23" s="10">
        <v>44952</v>
      </c>
      <c r="B23" s="4" t="s">
        <v>58</v>
      </c>
      <c r="C23" s="4" t="s">
        <v>59</v>
      </c>
      <c r="D23" s="3" t="e">
        <f>IF(A23&lt;&gt;"",INDEX(t_Destination[KM AR],MATCH('feuille tableau n1'!C23,t_Destination[DESTINATION],0)),"")</f>
        <v>#N/A</v>
      </c>
    </row>
    <row r="24" spans="1:4" ht="25.15" customHeight="1">
      <c r="A24" s="10">
        <v>44952</v>
      </c>
      <c r="B24" s="17" t="s">
        <v>72</v>
      </c>
      <c r="C24" s="4" t="s">
        <v>61</v>
      </c>
      <c r="D24" s="14" t="e">
        <f>IF(A24&lt;&gt;"",INDEX(t_Destination[KM AR],MATCH('feuille tableau n1'!C24,t_Destination[DESTINATION],0)),"")</f>
        <v>#N/A</v>
      </c>
    </row>
    <row r="25" spans="1:4" ht="25.15" customHeight="1">
      <c r="A25" s="10">
        <v>44953</v>
      </c>
      <c r="B25" s="18" t="s">
        <v>60</v>
      </c>
      <c r="C25" s="5" t="s">
        <v>61</v>
      </c>
      <c r="D25" s="3" t="e">
        <f>IF(A25&lt;&gt;"",INDEX(t_Destination[KM AR],MATCH('feuille tableau n1'!C25,t_Destination[DESTINATION],0)),"")</f>
        <v>#N/A</v>
      </c>
    </row>
    <row r="26" spans="1:4" ht="25.15" customHeight="1">
      <c r="A26" s="19">
        <v>44953</v>
      </c>
      <c r="B26" s="20" t="s">
        <v>63</v>
      </c>
      <c r="C26" s="21" t="s">
        <v>64</v>
      </c>
      <c r="D26" s="16" t="e">
        <f>IF(A26&lt;&gt;"",INDEX(t_Destination[KM AR],MATCH('feuille tableau n1'!C26,t_Destination[DESTINATION],0)),"")</f>
        <v>#N/A</v>
      </c>
    </row>
    <row r="27" spans="1:4" ht="25.15" customHeight="1">
      <c r="A27" s="15"/>
      <c r="B27" s="8"/>
      <c r="C27" s="8" t="s">
        <v>73</v>
      </c>
      <c r="D27" s="22" t="e">
        <f>SUM(D5:D26)</f>
        <v>#N/A</v>
      </c>
    </row>
    <row r="28" spans="1:4">
      <c r="A28" s="335"/>
      <c r="B28" s="336"/>
      <c r="C28" s="336"/>
      <c r="D28" s="337"/>
    </row>
    <row r="29" spans="1:4">
      <c r="A29" s="338"/>
      <c r="B29" s="270"/>
      <c r="C29" s="270"/>
      <c r="D29" s="339"/>
    </row>
    <row r="30" spans="1:4">
      <c r="A30" s="338"/>
      <c r="B30" s="270"/>
      <c r="C30" s="270"/>
      <c r="D30" s="339"/>
    </row>
    <row r="31" spans="1:4">
      <c r="A31" s="338"/>
      <c r="B31" s="270"/>
      <c r="C31" s="270"/>
      <c r="D31" s="339"/>
    </row>
    <row r="32" spans="1:4">
      <c r="A32" s="338"/>
      <c r="B32" s="270"/>
      <c r="C32" s="270"/>
      <c r="D32" s="339"/>
    </row>
    <row r="33" spans="1:4">
      <c r="A33" s="338"/>
      <c r="B33" s="270"/>
      <c r="C33" s="270"/>
      <c r="D33" s="339"/>
    </row>
    <row r="34" spans="1:4">
      <c r="A34" s="338"/>
      <c r="B34" s="270"/>
      <c r="C34" s="270"/>
      <c r="D34" s="339"/>
    </row>
    <row r="35" spans="1:4">
      <c r="A35" s="340"/>
      <c r="B35" s="341"/>
      <c r="C35" s="341"/>
      <c r="D35" s="342"/>
    </row>
  </sheetData>
  <sheetProtection selectLockedCells="1"/>
  <mergeCells count="1">
    <mergeCell ref="A28:D35"/>
  </mergeCells>
  <pageMargins left="0.25" right="0.25" top="0.75" bottom="0.75" header="0.3" footer="0.3"/>
  <pageSetup paperSize="9" orientation="portrait" r:id="rId1"/>
  <headerFooter differentOddEven="1" differentFirst="1" scaleWithDoc="0" alignWithMargins="0">
    <oddHeader>&amp;L&amp;G</oddHeader>
  </headerFooter>
  <legacyDrawing r:id="rId2"/>
  <extLst xmlns:x14="http://schemas.microsoft.com/office/spreadsheetml/2009/9/main">
    <ext uri="{CCE6A557-97BC-4b89-ADB6-D9C93CAAB3DF}">
      <x14:dataValidations xmlns:xm="http://schemas.microsoft.com/office/excel/2006/main" count="3">
        <x14:dataValidation type="list" allowBlank="1" showInputMessage="1" showErrorMessage="1">
          <x14:formula1>
            <xm:f>'Base de Donnée'!$G$2:$G$26</xm:f>
          </x14:formula1>
          <xm:sqref>B1:B19 B21:B1048576</xm:sqref>
        </x14:dataValidation>
        <x14:dataValidation type="list" allowBlank="1" showInputMessage="1" showErrorMessage="1">
          <x14:formula1>
            <xm:f>'Base de Donnée'!$G$26:$H$26</xm:f>
          </x14:formula1>
          <xm:sqref>B20</xm:sqref>
        </x14:dataValidation>
        <x14:dataValidation type="list" allowBlank="1" showInputMessage="1" showErrorMessage="1">
          <x14:formula1>
            <xm:f>'Base de Donnée'!$J$2:$J$21</xm:f>
          </x14:formula1>
          <xm:sqref>C1:C26 C28:C1048576</xm:sqref>
        </x14:dataValidation>
      </x14:dataValidations>
    </ext>
  </extLst>
</worksheet>
</file>

<file path=xl/worksheets/sheet3.xml><?xml version="1.0" encoding="utf-8"?>
<worksheet xmlns="http://schemas.openxmlformats.org/spreadsheetml/2006/main" xmlns:r="http://schemas.openxmlformats.org/officeDocument/2006/relationships">
  <sheetPr codeName="Feuil4">
    <tabColor theme="9" tint="-0.249977111117893"/>
  </sheetPr>
  <dimension ref="A4:R53"/>
  <sheetViews>
    <sheetView showGridLines="0" zoomScale="77" zoomScaleNormal="75" workbookViewId="0">
      <pane ySplit="3" topLeftCell="A19" activePane="bottomLeft" state="frozen"/>
      <selection activeCell="A12" sqref="A12:B12"/>
      <selection pane="bottomLeft" activeCell="D39" sqref="D39:D40"/>
    </sheetView>
  </sheetViews>
  <sheetFormatPr baseColWidth="10" defaultColWidth="10.7109375" defaultRowHeight="15.75"/>
  <cols>
    <col min="1" max="1" width="21.140625" style="1" customWidth="1"/>
    <col min="2" max="2" width="31.7109375" style="28" customWidth="1"/>
    <col min="3" max="3" width="36.140625" style="1" customWidth="1"/>
    <col min="4" max="4" width="22.28515625" style="2" customWidth="1"/>
    <col min="5" max="5" width="11.7109375" customWidth="1"/>
    <col min="7" max="7" width="10.85546875" customWidth="1"/>
    <col min="8" max="8" width="12.28515625" bestFit="1" customWidth="1"/>
    <col min="9" max="9" width="12" bestFit="1" customWidth="1"/>
    <col min="10" max="10" width="14" customWidth="1"/>
    <col min="13" max="13" width="18.28515625" customWidth="1"/>
    <col min="18" max="18" width="13.7109375" customWidth="1"/>
  </cols>
  <sheetData>
    <row r="4" spans="1:18" ht="15" customHeight="1">
      <c r="A4" s="353" t="s">
        <v>74</v>
      </c>
      <c r="B4" s="353" t="s">
        <v>75</v>
      </c>
      <c r="C4" s="353" t="s">
        <v>76</v>
      </c>
      <c r="D4" s="353" t="s">
        <v>77</v>
      </c>
      <c r="E4" s="354" t="s">
        <v>78</v>
      </c>
      <c r="F4" s="354"/>
      <c r="G4" s="354"/>
      <c r="H4" s="354" t="s">
        <v>79</v>
      </c>
      <c r="I4" s="354"/>
      <c r="J4" s="354"/>
      <c r="K4" s="354" t="s">
        <v>80</v>
      </c>
      <c r="L4" s="354"/>
      <c r="M4" s="354"/>
    </row>
    <row r="5" spans="1:18" ht="15" customHeight="1">
      <c r="A5" s="353"/>
      <c r="B5" s="353"/>
      <c r="C5" s="353"/>
      <c r="D5" s="353"/>
      <c r="E5" s="354"/>
      <c r="F5" s="354"/>
      <c r="G5" s="354"/>
      <c r="H5" s="354"/>
      <c r="I5" s="354"/>
      <c r="J5" s="354"/>
      <c r="K5" s="354"/>
      <c r="L5" s="354"/>
      <c r="M5" s="354"/>
    </row>
    <row r="6" spans="1:18" ht="15" customHeight="1">
      <c r="A6" s="353"/>
      <c r="B6" s="353"/>
      <c r="C6" s="353"/>
      <c r="D6" s="353"/>
      <c r="E6" s="354"/>
      <c r="F6" s="354"/>
      <c r="G6" s="354"/>
      <c r="H6" s="354"/>
      <c r="I6" s="354"/>
      <c r="J6" s="354"/>
      <c r="K6" s="354"/>
      <c r="L6" s="354"/>
      <c r="M6" s="354"/>
    </row>
    <row r="7" spans="1:18" ht="15" customHeight="1">
      <c r="A7" s="353"/>
      <c r="B7" s="353"/>
      <c r="C7" s="353"/>
      <c r="D7" s="353"/>
      <c r="E7" s="355" t="s">
        <v>81</v>
      </c>
      <c r="F7" s="355" t="s">
        <v>82</v>
      </c>
      <c r="G7" s="355" t="s">
        <v>6</v>
      </c>
      <c r="H7" s="356" t="s">
        <v>83</v>
      </c>
      <c r="I7" s="356" t="s">
        <v>84</v>
      </c>
      <c r="J7" s="357" t="s">
        <v>85</v>
      </c>
      <c r="K7" s="354"/>
      <c r="L7" s="354"/>
      <c r="M7" s="354"/>
    </row>
    <row r="8" spans="1:18" ht="15" customHeight="1">
      <c r="A8" s="353"/>
      <c r="B8" s="353"/>
      <c r="C8" s="353"/>
      <c r="D8" s="353"/>
      <c r="E8" s="355"/>
      <c r="F8" s="355"/>
      <c r="G8" s="355"/>
      <c r="H8" s="356"/>
      <c r="I8" s="356"/>
      <c r="J8" s="357"/>
      <c r="K8" s="354"/>
      <c r="L8" s="354"/>
      <c r="M8" s="354"/>
    </row>
    <row r="9" spans="1:18" ht="21" customHeight="1">
      <c r="A9" s="353"/>
      <c r="B9" s="353"/>
      <c r="C9" s="353"/>
      <c r="D9" s="353"/>
      <c r="E9" s="355"/>
      <c r="F9" s="355"/>
      <c r="G9" s="355"/>
      <c r="H9" s="356"/>
      <c r="I9" s="356"/>
      <c r="J9" s="357"/>
      <c r="K9" s="354"/>
      <c r="L9" s="354"/>
      <c r="M9" s="354"/>
    </row>
    <row r="10" spans="1:18" ht="28.5" customHeight="1">
      <c r="A10" s="217">
        <v>1.3</v>
      </c>
      <c r="B10" s="135" t="s">
        <v>53</v>
      </c>
      <c r="C10" s="136" t="s">
        <v>88</v>
      </c>
      <c r="D10" s="191">
        <f t="array" ref="D10">IF(A10&lt;&gt;"", INDEX(t_Destination[KM AR]*2, MATCH('PAGE 2'!C10, t_Destination[DESTINATION], 0))*(LEN(A10)-LEN(SUBSTITUTE(A10,",",""))+1),"")</f>
        <v>80</v>
      </c>
      <c r="E10" s="170"/>
      <c r="F10" s="171"/>
      <c r="G10" s="171"/>
      <c r="H10" s="172"/>
      <c r="I10" s="172"/>
      <c r="J10" s="188" t="str">
        <f xml:space="preserve"> IF( ISTEXT( H10), 1, "" )</f>
        <v/>
      </c>
      <c r="K10" s="358"/>
      <c r="L10" s="358"/>
      <c r="M10" s="358"/>
      <c r="P10" s="82"/>
      <c r="Q10" s="82"/>
      <c r="R10" s="82"/>
    </row>
    <row r="11" spans="1:18" ht="27" customHeight="1">
      <c r="A11" s="217"/>
      <c r="B11" s="135" t="s">
        <v>86</v>
      </c>
      <c r="C11" s="136"/>
      <c r="D11" s="192" t="str">
        <f t="array" ref="D11">IF(A11&lt;&gt;"", INDEX(t_Destination[KM AR]*2, MATCH('PAGE 2'!C11, t_Destination[DESTINATION], 0))*(LEN(A11)-LEN(SUBSTITUTE(A11,",",""))+1),"")</f>
        <v/>
      </c>
      <c r="E11" s="173"/>
      <c r="F11" s="173"/>
      <c r="G11" s="173"/>
      <c r="H11" s="172"/>
      <c r="I11" s="172"/>
      <c r="J11" s="188" t="str">
        <f xml:space="preserve"> IF( ISTEXT( H11), 1, "" )</f>
        <v/>
      </c>
      <c r="K11" s="349"/>
      <c r="L11" s="350"/>
      <c r="M11" s="351"/>
      <c r="P11" s="82"/>
      <c r="Q11" s="82"/>
      <c r="R11" s="82"/>
    </row>
    <row r="12" spans="1:18" ht="24" customHeight="1">
      <c r="A12" s="216"/>
      <c r="B12" s="135" t="s">
        <v>55</v>
      </c>
      <c r="C12" s="136"/>
      <c r="D12" s="192" t="str">
        <f t="array" ref="D12">IF(A12&lt;&gt;"", INDEX(t_Destination[KM AR]*2, MATCH('PAGE 2'!C12, t_Destination[DESTINATION], 0))*(LEN(A12)-LEN(SUBSTITUTE(A12,",",""))+1),"")</f>
        <v/>
      </c>
      <c r="E12" s="173"/>
      <c r="F12" s="173"/>
      <c r="G12" s="173"/>
      <c r="H12" s="172"/>
      <c r="I12" s="172"/>
      <c r="J12" s="188"/>
      <c r="K12" s="218"/>
      <c r="L12" s="219"/>
      <c r="M12" s="220"/>
      <c r="P12" s="82"/>
      <c r="Q12" s="82"/>
      <c r="R12" s="82"/>
    </row>
    <row r="13" spans="1:18" ht="23.25" customHeight="1">
      <c r="A13" s="215"/>
      <c r="B13" s="136" t="s">
        <v>87</v>
      </c>
      <c r="C13" s="136"/>
      <c r="D13" s="192" t="str">
        <f t="array" ref="D13">IF(A13&lt;&gt;"", INDEX(t_Destination[KM AR]*2, MATCH('PAGE 2'!C13, t_Destination[DESTINATION], 0))*(LEN(A13)-LEN(SUBSTITUTE(A13,",",""))+1),"")</f>
        <v/>
      </c>
      <c r="E13" s="171"/>
      <c r="F13" s="171"/>
      <c r="G13" s="171"/>
      <c r="H13" s="172"/>
      <c r="I13" s="172"/>
      <c r="J13" s="188" t="str">
        <f xml:space="preserve"> IF( ISTEXT( H13), 1, "" )</f>
        <v/>
      </c>
      <c r="K13" s="358"/>
      <c r="L13" s="358"/>
      <c r="M13" s="358"/>
    </row>
    <row r="14" spans="1:18" ht="18.75">
      <c r="A14" s="137"/>
      <c r="B14" s="138"/>
      <c r="C14" s="139"/>
      <c r="D14" s="193"/>
      <c r="E14" s="140"/>
      <c r="F14" s="140"/>
      <c r="G14" s="140"/>
      <c r="H14" s="141"/>
      <c r="I14" s="142"/>
      <c r="J14" s="143"/>
      <c r="K14" s="359"/>
      <c r="L14" s="359"/>
      <c r="M14" s="359"/>
    </row>
    <row r="15" spans="1:18" ht="18.75">
      <c r="A15" s="144">
        <v>43498</v>
      </c>
      <c r="B15" s="136" t="s">
        <v>121</v>
      </c>
      <c r="C15" s="136" t="s">
        <v>88</v>
      </c>
      <c r="D15" s="192">
        <f>IF(A15&lt;&gt;"",INDEX(t_Destination[KM AR],MATCH('PAGE 2'!C15,t_Destination[DESTINATION],0)),"")</f>
        <v>20</v>
      </c>
      <c r="E15" s="171"/>
      <c r="F15" s="171"/>
      <c r="G15" s="171"/>
      <c r="H15" s="189" t="s">
        <v>89</v>
      </c>
      <c r="I15" s="189" t="s">
        <v>90</v>
      </c>
      <c r="J15" s="188">
        <f t="shared" ref="J15:J36" si="0" xml:space="preserve"> IF( ISTEXT( H15), 1, "" )</f>
        <v>1</v>
      </c>
      <c r="K15" s="352"/>
      <c r="L15" s="352"/>
      <c r="M15" s="352"/>
    </row>
    <row r="16" spans="1:18" ht="18.75">
      <c r="A16" s="144"/>
      <c r="B16" s="136"/>
      <c r="C16" s="145"/>
      <c r="D16" s="192" t="str">
        <f>IF(A16&lt;&gt;"",INDEX(t_Destination[KM AR],MATCH('PAGE 2'!C16,t_Destination[DESTINATION],0)),"")</f>
        <v/>
      </c>
      <c r="E16" s="174">
        <v>20</v>
      </c>
      <c r="F16" s="174"/>
      <c r="G16" s="174"/>
      <c r="H16" s="189"/>
      <c r="I16" s="189"/>
      <c r="J16" s="188" t="str">
        <f t="shared" si="0"/>
        <v/>
      </c>
      <c r="K16" s="352"/>
      <c r="L16" s="352"/>
      <c r="M16" s="352"/>
      <c r="N16" s="82"/>
      <c r="P16" s="29"/>
      <c r="R16" s="29"/>
    </row>
    <row r="17" spans="1:18" ht="18.75">
      <c r="A17" s="144"/>
      <c r="B17" s="136"/>
      <c r="C17" s="136"/>
      <c r="D17" s="192" t="str">
        <f>IF(A17&lt;&gt;"",INDEX(t_Destination[KM AR],MATCH('PAGE 2'!C17,t_Destination[DESTINATION],0)),"")</f>
        <v/>
      </c>
      <c r="E17" s="171"/>
      <c r="F17" s="171"/>
      <c r="G17" s="171"/>
      <c r="H17" s="189"/>
      <c r="I17" s="189"/>
      <c r="J17" s="188" t="str">
        <f t="shared" si="0"/>
        <v/>
      </c>
      <c r="K17" s="352"/>
      <c r="L17" s="352"/>
      <c r="M17" s="352"/>
      <c r="P17" s="84"/>
      <c r="R17" s="84"/>
    </row>
    <row r="18" spans="1:18" ht="18.75">
      <c r="A18" s="144"/>
      <c r="B18" s="136"/>
      <c r="C18" s="136"/>
      <c r="D18" s="191" t="str">
        <f>IF(A18&lt;&gt;"",INDEX(t_Destination[KM AR],MATCH('PAGE 2'!C18,t_Destination[DESTINATION],0)),"")</f>
        <v/>
      </c>
      <c r="E18" s="171"/>
      <c r="F18" s="175"/>
      <c r="G18" s="171"/>
      <c r="H18" s="189"/>
      <c r="I18" s="189"/>
      <c r="J18" s="188" t="str">
        <f t="shared" si="0"/>
        <v/>
      </c>
      <c r="K18" s="352"/>
      <c r="L18" s="352"/>
      <c r="M18" s="352"/>
    </row>
    <row r="19" spans="1:18" ht="18.75">
      <c r="A19" s="144"/>
      <c r="B19" s="136"/>
      <c r="C19" s="136"/>
      <c r="D19" s="192" t="str">
        <f>IF(A19&lt;&gt;"",INDEX(t_Destination[KM AR],MATCH('PAGE 2'!C19,t_Destination[DESTINATION],0)),"")</f>
        <v/>
      </c>
      <c r="E19" s="171"/>
      <c r="F19" s="171"/>
      <c r="G19" s="171"/>
      <c r="H19" s="189"/>
      <c r="I19" s="189"/>
      <c r="J19" s="188" t="str">
        <f t="shared" si="0"/>
        <v/>
      </c>
      <c r="K19" s="352"/>
      <c r="L19" s="352"/>
      <c r="M19" s="352"/>
      <c r="P19" s="82"/>
      <c r="Q19" s="82"/>
      <c r="R19" s="82"/>
    </row>
    <row r="20" spans="1:18" ht="18.75">
      <c r="A20" s="146"/>
      <c r="B20" s="136"/>
      <c r="C20" s="136"/>
      <c r="D20" s="199" t="str">
        <f>IF(A20&lt;&gt;"",INDEX(t_Destination[KM AR],MATCH('PAGE 2'!C20,t_Destination[DESTINATION],0)),"")</f>
        <v/>
      </c>
      <c r="E20" s="171"/>
      <c r="F20" s="171"/>
      <c r="G20" s="171"/>
      <c r="H20" s="189"/>
      <c r="I20" s="189"/>
      <c r="J20" s="188" t="str">
        <f t="shared" si="0"/>
        <v/>
      </c>
      <c r="K20" s="352"/>
      <c r="L20" s="352"/>
      <c r="M20" s="352"/>
      <c r="R20" s="82"/>
    </row>
    <row r="21" spans="1:18" ht="18.75">
      <c r="A21" s="147"/>
      <c r="B21" s="136"/>
      <c r="C21" s="136"/>
      <c r="D21" s="192" t="str">
        <f>IF(A21&lt;&gt;"",INDEX(t_Destination[KM AR],MATCH('PAGE 2'!C21,t_Destination[DESTINATION],0)),"")</f>
        <v/>
      </c>
      <c r="E21" s="171"/>
      <c r="F21" s="171"/>
      <c r="G21" s="171"/>
      <c r="H21" s="189"/>
      <c r="I21" s="189"/>
      <c r="J21" s="188" t="str">
        <f t="shared" si="0"/>
        <v/>
      </c>
      <c r="K21" s="352"/>
      <c r="L21" s="352"/>
      <c r="M21" s="352"/>
    </row>
    <row r="22" spans="1:18" ht="18.75">
      <c r="A22" s="147"/>
      <c r="B22" s="136"/>
      <c r="C22" s="136"/>
      <c r="D22" s="192" t="str">
        <f>IF(A22&lt;&gt;"",INDEX(t_Destination[KM AR],MATCH('PAGE 2'!C22,t_Destination[DESTINATION],0)),"")</f>
        <v/>
      </c>
      <c r="E22" s="171"/>
      <c r="F22" s="171"/>
      <c r="G22" s="171"/>
      <c r="H22" s="189"/>
      <c r="I22" s="189"/>
      <c r="J22" s="188"/>
      <c r="K22" s="352"/>
      <c r="L22" s="352"/>
      <c r="M22" s="352"/>
    </row>
    <row r="23" spans="1:18" ht="18.75">
      <c r="A23" s="147"/>
      <c r="B23" s="136"/>
      <c r="C23" s="136"/>
      <c r="D23" s="192" t="str">
        <f>IF(A23&lt;&gt;"",INDEX(t_Destination[KM AR],MATCH('PAGE 2'!C23,t_Destination[DESTINATION],0)),"")</f>
        <v/>
      </c>
      <c r="E23" s="171"/>
      <c r="F23" s="171"/>
      <c r="G23" s="171"/>
      <c r="H23" s="189"/>
      <c r="I23" s="189"/>
      <c r="J23" s="188" t="str">
        <f t="shared" si="0"/>
        <v/>
      </c>
      <c r="K23" s="352"/>
      <c r="L23" s="352"/>
      <c r="M23" s="352"/>
    </row>
    <row r="24" spans="1:18" ht="18.75">
      <c r="A24" s="147"/>
      <c r="B24" s="136"/>
      <c r="C24" s="136"/>
      <c r="D24" s="192" t="str">
        <f>IF(A24&lt;&gt;"",INDEX(t_Destination[KM AR],MATCH('PAGE 2'!C24,t_Destination[DESTINATION],0)),"")</f>
        <v/>
      </c>
      <c r="E24" s="171"/>
      <c r="F24" s="171"/>
      <c r="G24" s="171"/>
      <c r="H24" s="189"/>
      <c r="I24" s="189"/>
      <c r="J24" s="188" t="str">
        <f t="shared" si="0"/>
        <v/>
      </c>
      <c r="K24" s="352"/>
      <c r="L24" s="352"/>
      <c r="M24" s="352"/>
    </row>
    <row r="25" spans="1:18" ht="18.75">
      <c r="A25" s="147"/>
      <c r="B25" s="136"/>
      <c r="C25" s="136"/>
      <c r="D25" s="192" t="str">
        <f>IF(A25&lt;&gt;"",INDEX(t_Destination[KM AR],MATCH('PAGE 2'!C25,t_Destination[DESTINATION],0)),"")</f>
        <v/>
      </c>
      <c r="E25" s="171"/>
      <c r="F25" s="171"/>
      <c r="G25" s="171"/>
      <c r="H25" s="189"/>
      <c r="I25" s="189"/>
      <c r="J25" s="188" t="str">
        <f t="shared" si="0"/>
        <v/>
      </c>
      <c r="K25" s="352"/>
      <c r="L25" s="352"/>
      <c r="M25" s="352"/>
      <c r="R25" s="82"/>
    </row>
    <row r="26" spans="1:18" ht="18.75">
      <c r="A26" s="147"/>
      <c r="B26" s="136"/>
      <c r="C26" s="136"/>
      <c r="D26" s="192" t="str">
        <f>IF(A26&lt;&gt;"",INDEX(t_Destination[KM AR],MATCH('PAGE 2'!C26,t_Destination[DESTINATION],0)),"")</f>
        <v/>
      </c>
      <c r="E26" s="171"/>
      <c r="F26" s="171"/>
      <c r="G26" s="171"/>
      <c r="H26" s="189"/>
      <c r="I26" s="189"/>
      <c r="J26" s="188" t="str">
        <f t="shared" si="0"/>
        <v/>
      </c>
      <c r="K26" s="352"/>
      <c r="L26" s="352"/>
      <c r="M26" s="352"/>
    </row>
    <row r="27" spans="1:18" ht="18.75">
      <c r="A27" s="147"/>
      <c r="B27" s="136"/>
      <c r="C27" s="136"/>
      <c r="D27" s="192" t="str">
        <f>IF(A27&lt;&gt;"",INDEX(t_Destination[KM AR],MATCH('PAGE 2'!C27,t_Destination[DESTINATION],0)),"")</f>
        <v/>
      </c>
      <c r="E27" s="171"/>
      <c r="F27" s="171"/>
      <c r="G27" s="171"/>
      <c r="H27" s="189"/>
      <c r="I27" s="189"/>
      <c r="J27" s="188" t="str">
        <f t="shared" si="0"/>
        <v/>
      </c>
      <c r="K27" s="352"/>
      <c r="L27" s="352"/>
      <c r="M27" s="352"/>
    </row>
    <row r="28" spans="1:18" ht="18.75">
      <c r="A28" s="147"/>
      <c r="B28" s="136"/>
      <c r="C28" s="136"/>
      <c r="D28" s="192" t="str">
        <f>IF(A28&lt;&gt;"",INDEX(t_Destination[KM AR],MATCH('PAGE 2'!C28,t_Destination[DESTINATION],0)),"")</f>
        <v/>
      </c>
      <c r="E28" s="171"/>
      <c r="F28" s="171"/>
      <c r="G28" s="171"/>
      <c r="H28" s="189"/>
      <c r="I28" s="189"/>
      <c r="J28" s="188" t="str">
        <f t="shared" si="0"/>
        <v/>
      </c>
      <c r="K28" s="352"/>
      <c r="L28" s="352"/>
      <c r="M28" s="352"/>
    </row>
    <row r="29" spans="1:18" ht="18.75">
      <c r="A29" s="147"/>
      <c r="B29" s="136"/>
      <c r="C29" s="136"/>
      <c r="D29" s="192" t="str">
        <f>IF(A29&lt;&gt;"",INDEX(t_Destination[KM AR],MATCH('PAGE 2'!C29,t_Destination[DESTINATION],0)),"")</f>
        <v/>
      </c>
      <c r="E29" s="171"/>
      <c r="F29" s="171"/>
      <c r="G29" s="171"/>
      <c r="H29" s="189"/>
      <c r="I29" s="189"/>
      <c r="J29" s="188" t="str">
        <f t="shared" si="0"/>
        <v/>
      </c>
      <c r="K29" s="352"/>
      <c r="L29" s="352"/>
      <c r="M29" s="352"/>
    </row>
    <row r="30" spans="1:18" ht="18.75">
      <c r="A30" s="147"/>
      <c r="B30" s="136"/>
      <c r="C30" s="136"/>
      <c r="D30" s="192" t="str">
        <f>IF(A30&lt;&gt;"",INDEX(t_Destination[KM AR],MATCH('PAGE 2'!C30,t_Destination[DESTINATION],0)),"")</f>
        <v/>
      </c>
      <c r="E30" s="171"/>
      <c r="F30" s="171"/>
      <c r="G30" s="171"/>
      <c r="H30" s="189"/>
      <c r="I30" s="189"/>
      <c r="J30" s="188" t="str">
        <f t="shared" si="0"/>
        <v/>
      </c>
      <c r="K30" s="352"/>
      <c r="L30" s="352"/>
      <c r="M30" s="352"/>
    </row>
    <row r="31" spans="1:18" ht="18.75">
      <c r="A31" s="147"/>
      <c r="B31" s="136"/>
      <c r="C31" s="136"/>
      <c r="D31" s="192" t="str">
        <f>IF(A31&lt;&gt;"",INDEX(t_Destination[KM AR],MATCH('PAGE 2'!C31,t_Destination[DESTINATION],0)),"")</f>
        <v/>
      </c>
      <c r="E31" s="171"/>
      <c r="F31" s="171"/>
      <c r="G31" s="171"/>
      <c r="H31" s="189"/>
      <c r="I31" s="189"/>
      <c r="J31" s="188" t="str">
        <f t="shared" si="0"/>
        <v/>
      </c>
      <c r="K31" s="352"/>
      <c r="L31" s="352"/>
      <c r="M31" s="352"/>
    </row>
    <row r="32" spans="1:18" ht="18.75">
      <c r="A32" s="147"/>
      <c r="B32" s="136"/>
      <c r="C32" s="136"/>
      <c r="D32" s="192" t="str">
        <f>IF(A32&lt;&gt;"",INDEX(t_Destination[KM AR],MATCH('PAGE 2'!C32,t_Destination[DESTINATION],0)),"")</f>
        <v/>
      </c>
      <c r="E32" s="171"/>
      <c r="F32" s="171"/>
      <c r="G32" s="171"/>
      <c r="H32" s="189"/>
      <c r="I32" s="189"/>
      <c r="J32" s="188" t="str">
        <f t="shared" si="0"/>
        <v/>
      </c>
      <c r="K32" s="352"/>
      <c r="L32" s="352"/>
      <c r="M32" s="352"/>
    </row>
    <row r="33" spans="1:18" ht="18.75">
      <c r="A33" s="147"/>
      <c r="B33" s="136"/>
      <c r="C33" s="136"/>
      <c r="D33" s="192" t="str">
        <f>IF(A33&lt;&gt;"",INDEX(t_Destination[KM AR],MATCH('PAGE 2'!C33,t_Destination[DESTINATION],0)),"")</f>
        <v/>
      </c>
      <c r="E33" s="171"/>
      <c r="F33" s="171"/>
      <c r="G33" s="171"/>
      <c r="H33" s="189"/>
      <c r="I33" s="189"/>
      <c r="J33" s="188" t="str">
        <f t="shared" si="0"/>
        <v/>
      </c>
      <c r="K33" s="352"/>
      <c r="L33" s="352"/>
      <c r="M33" s="352"/>
    </row>
    <row r="34" spans="1:18" ht="18.75">
      <c r="A34" s="147"/>
      <c r="B34" s="136"/>
      <c r="C34" s="136"/>
      <c r="D34" s="192" t="str">
        <f>IF(A34&lt;&gt;"",INDEX(t_Destination[KM AR],MATCH('PAGE 2'!C34,t_Destination[DESTINATION],0)),"")</f>
        <v/>
      </c>
      <c r="E34" s="171"/>
      <c r="F34" s="171"/>
      <c r="G34" s="171"/>
      <c r="H34" s="189"/>
      <c r="I34" s="189"/>
      <c r="J34" s="188" t="str">
        <f t="shared" si="0"/>
        <v/>
      </c>
      <c r="K34" s="352"/>
      <c r="L34" s="352"/>
      <c r="M34" s="352"/>
    </row>
    <row r="35" spans="1:18" ht="18.75">
      <c r="A35" s="147"/>
      <c r="B35" s="136"/>
      <c r="C35" s="136"/>
      <c r="D35" s="192" t="str">
        <f>IF(A35&lt;&gt;"",INDEX(t_Destination[KM AR],MATCH('PAGE 2'!C35,t_Destination[DESTINATION],0)),"")</f>
        <v/>
      </c>
      <c r="E35" s="171"/>
      <c r="F35" s="171"/>
      <c r="G35" s="171"/>
      <c r="H35" s="189"/>
      <c r="I35" s="189"/>
      <c r="J35" s="188" t="str">
        <f t="shared" si="0"/>
        <v/>
      </c>
      <c r="K35" s="352"/>
      <c r="L35" s="365"/>
      <c r="M35" s="365"/>
    </row>
    <row r="36" spans="1:18" ht="18.75">
      <c r="A36" s="148"/>
      <c r="B36" s="149"/>
      <c r="C36" s="149"/>
      <c r="D36" s="192" t="str">
        <f>IF(A36&lt;&gt;"",INDEX(t_Destination[KM AR],MATCH('PAGE 2'!C36,t_Destination[DESTINATION],0)),"")</f>
        <v/>
      </c>
      <c r="E36" s="171"/>
      <c r="F36" s="171"/>
      <c r="G36" s="171"/>
      <c r="H36" s="189"/>
      <c r="I36" s="189"/>
      <c r="J36" s="188" t="str">
        <f t="shared" si="0"/>
        <v/>
      </c>
      <c r="K36" s="360"/>
      <c r="L36" s="361"/>
      <c r="M36" s="362"/>
      <c r="O36" s="74"/>
      <c r="P36" s="74"/>
      <c r="Q36" s="74"/>
      <c r="R36" s="74"/>
    </row>
    <row r="37" spans="1:18" ht="15" customHeight="1">
      <c r="A37" s="343" t="str">
        <f>IF(A36&lt;&gt;"",INDEX(t_Destination[KM AR],MATCH('feuille tableau n1'!C26,t_Destination[DESTINATION],0)),"")</f>
        <v/>
      </c>
      <c r="B37" s="344"/>
      <c r="C37" s="344"/>
      <c r="D37" s="345"/>
      <c r="E37" s="380">
        <f>E36+E35+E34+E33+E31+E29+E28+E27+E26+E25+E24+E23+E21+E20+E19+E18+E17+E16+E15+E13+E11+E10</f>
        <v>20</v>
      </c>
      <c r="F37" s="378">
        <f>F36+F35+F33+F31+F29+F28+F26+F25+F27+F24+F23+F21+F20+F19+F18+F17+F16+F15+F13+F11+F10</f>
        <v>0</v>
      </c>
      <c r="G37" s="380">
        <f>G36+G35+G34+G33+G31+G29+G28+G27+G26+G25+G24+G23+G21+G20+G19+G18+G17+G16+G15+G13+G11+G10</f>
        <v>0</v>
      </c>
      <c r="H37" s="363"/>
      <c r="I37" s="363"/>
      <c r="J37" s="364"/>
      <c r="K37" s="352"/>
      <c r="L37" s="352"/>
      <c r="M37" s="352"/>
    </row>
    <row r="38" spans="1:18" ht="15" customHeight="1">
      <c r="A38" s="346"/>
      <c r="B38" s="347"/>
      <c r="C38" s="347"/>
      <c r="D38" s="348"/>
      <c r="E38" s="380"/>
      <c r="F38" s="379"/>
      <c r="G38" s="380"/>
      <c r="H38" s="363"/>
      <c r="I38" s="363"/>
      <c r="J38" s="364"/>
      <c r="K38" s="352"/>
      <c r="L38" s="352"/>
      <c r="M38" s="352"/>
    </row>
    <row r="39" spans="1:18" ht="15.75" customHeight="1">
      <c r="A39" s="372"/>
      <c r="B39" s="372"/>
      <c r="C39" s="372"/>
      <c r="D39" s="373">
        <f>SUM(D10:D36)</f>
        <v>100</v>
      </c>
      <c r="E39" s="380"/>
      <c r="F39" s="380"/>
      <c r="G39" s="380"/>
      <c r="H39" s="363" t="s">
        <v>91</v>
      </c>
      <c r="I39" s="363"/>
      <c r="J39" s="376">
        <f>SUM(J10:J38)</f>
        <v>1</v>
      </c>
      <c r="K39" s="352"/>
      <c r="L39" s="352"/>
      <c r="M39" s="352"/>
      <c r="N39" s="74"/>
      <c r="O39" s="74"/>
      <c r="P39" s="74"/>
    </row>
    <row r="40" spans="1:18" ht="15">
      <c r="A40" s="372"/>
      <c r="B40" s="372"/>
      <c r="C40" s="372"/>
      <c r="D40" s="373"/>
      <c r="E40" s="380"/>
      <c r="F40" s="380"/>
      <c r="G40" s="380"/>
      <c r="H40" s="363"/>
      <c r="I40" s="363"/>
      <c r="J40" s="377"/>
      <c r="K40" s="352"/>
      <c r="L40" s="352"/>
      <c r="M40" s="352"/>
    </row>
    <row r="41" spans="1:18" ht="15">
      <c r="A41" s="371" t="s">
        <v>92</v>
      </c>
      <c r="B41" s="371"/>
      <c r="C41" s="371"/>
      <c r="D41" s="371"/>
      <c r="E41" s="374" t="s">
        <v>93</v>
      </c>
      <c r="F41" s="375"/>
      <c r="G41" s="375"/>
      <c r="H41" s="375"/>
      <c r="I41" s="375"/>
      <c r="J41" s="375"/>
      <c r="K41" s="375"/>
      <c r="L41" s="375"/>
      <c r="M41" s="375"/>
      <c r="N41" s="42"/>
    </row>
    <row r="42" spans="1:18" ht="15" customHeight="1">
      <c r="A42" s="371"/>
      <c r="B42" s="371"/>
      <c r="C42" s="371"/>
      <c r="D42" s="371"/>
      <c r="E42" s="375"/>
      <c r="F42" s="375"/>
      <c r="G42" s="375"/>
      <c r="H42" s="375"/>
      <c r="I42" s="375"/>
      <c r="J42" s="375"/>
      <c r="K42" s="375"/>
      <c r="L42" s="375"/>
      <c r="M42" s="375"/>
      <c r="N42" s="42"/>
    </row>
    <row r="43" spans="1:18" ht="15">
      <c r="A43" s="369" t="s">
        <v>94</v>
      </c>
      <c r="B43" s="370"/>
      <c r="C43" s="370"/>
      <c r="D43" s="370"/>
      <c r="E43" s="375"/>
      <c r="F43" s="375"/>
      <c r="G43" s="375"/>
      <c r="H43" s="375"/>
      <c r="I43" s="375"/>
      <c r="J43" s="375"/>
      <c r="K43" s="375"/>
      <c r="L43" s="375"/>
      <c r="M43" s="375"/>
      <c r="N43" s="42"/>
    </row>
    <row r="44" spans="1:18" ht="15">
      <c r="A44" s="370"/>
      <c r="B44" s="370"/>
      <c r="C44" s="370"/>
      <c r="D44" s="370"/>
      <c r="E44" s="375"/>
      <c r="F44" s="375"/>
      <c r="G44" s="375"/>
      <c r="H44" s="375"/>
      <c r="I44" s="375"/>
      <c r="J44" s="375"/>
      <c r="K44" s="375"/>
      <c r="L44" s="375"/>
      <c r="M44" s="375"/>
      <c r="N44" s="42"/>
      <c r="R44" s="120"/>
    </row>
    <row r="45" spans="1:18" ht="27.75" customHeight="1">
      <c r="A45" s="370"/>
      <c r="B45" s="370"/>
      <c r="C45" s="370"/>
      <c r="D45" s="370"/>
      <c r="E45" s="375"/>
      <c r="F45" s="375"/>
      <c r="G45" s="375"/>
      <c r="H45" s="375"/>
      <c r="I45" s="375"/>
      <c r="J45" s="375"/>
      <c r="K45" s="375"/>
      <c r="L45" s="375"/>
      <c r="M45" s="375"/>
      <c r="N45" s="42"/>
    </row>
    <row r="46" spans="1:18">
      <c r="A46" s="371" t="s">
        <v>95</v>
      </c>
      <c r="B46" s="370"/>
      <c r="C46" s="370"/>
      <c r="D46" s="370"/>
      <c r="E46" s="366" t="s">
        <v>96</v>
      </c>
      <c r="F46" s="367"/>
      <c r="G46" s="367"/>
      <c r="H46" s="367"/>
      <c r="I46" s="367"/>
      <c r="J46" s="367"/>
      <c r="K46" s="367"/>
      <c r="L46" s="367"/>
      <c r="M46" s="367"/>
      <c r="N46" s="42"/>
    </row>
    <row r="47" spans="1:18" ht="12" customHeight="1">
      <c r="A47" s="371" t="s">
        <v>97</v>
      </c>
      <c r="B47" s="370"/>
      <c r="C47" s="370"/>
      <c r="D47" s="95"/>
      <c r="E47" s="367"/>
      <c r="F47" s="367"/>
      <c r="G47" s="367"/>
      <c r="H47" s="367"/>
      <c r="I47" s="367"/>
      <c r="J47" s="367"/>
      <c r="K47" s="367"/>
      <c r="L47" s="367"/>
      <c r="M47" s="367"/>
      <c r="N47" s="42"/>
    </row>
    <row r="48" spans="1:18" ht="15" hidden="1" customHeight="1">
      <c r="A48" s="96" t="s">
        <v>98</v>
      </c>
      <c r="B48" s="42"/>
      <c r="C48" s="42"/>
      <c r="D48" s="42"/>
      <c r="E48" s="367"/>
      <c r="F48" s="367"/>
      <c r="G48" s="367"/>
      <c r="H48" s="367"/>
      <c r="I48" s="367"/>
      <c r="J48" s="367"/>
      <c r="K48" s="367"/>
      <c r="L48" s="367"/>
      <c r="M48" s="367"/>
    </row>
    <row r="49" spans="1:14" ht="15" customHeight="1">
      <c r="D49" s="42"/>
      <c r="E49" s="367"/>
      <c r="F49" s="367"/>
      <c r="G49" s="367"/>
      <c r="H49" s="367"/>
      <c r="I49" s="367"/>
      <c r="J49" s="367"/>
      <c r="K49" s="367"/>
      <c r="L49" s="367"/>
      <c r="M49" s="367"/>
      <c r="N49" s="42"/>
    </row>
    <row r="50" spans="1:14" ht="15" customHeight="1">
      <c r="A50" s="368"/>
      <c r="B50" s="270"/>
      <c r="C50" s="270"/>
      <c r="D50" s="42"/>
      <c r="E50" s="367"/>
      <c r="F50" s="367"/>
      <c r="G50" s="367"/>
      <c r="H50" s="367"/>
      <c r="I50" s="367"/>
      <c r="J50" s="367"/>
      <c r="K50" s="367"/>
      <c r="L50" s="367"/>
      <c r="M50" s="367"/>
      <c r="N50" s="42"/>
    </row>
    <row r="51" spans="1:14" ht="15" customHeight="1">
      <c r="A51" s="97" t="s">
        <v>99</v>
      </c>
      <c r="B51" s="42"/>
      <c r="C51" s="42"/>
      <c r="E51" s="367"/>
      <c r="F51" s="367"/>
      <c r="G51" s="367"/>
      <c r="H51" s="367"/>
      <c r="I51" s="367"/>
      <c r="J51" s="367"/>
      <c r="K51" s="367"/>
      <c r="L51" s="367"/>
      <c r="M51" s="367"/>
      <c r="N51" s="42"/>
    </row>
    <row r="52" spans="1:14" ht="23.25" customHeight="1">
      <c r="E52" s="367"/>
      <c r="F52" s="367"/>
      <c r="G52" s="367"/>
      <c r="H52" s="367"/>
      <c r="I52" s="367"/>
      <c r="J52" s="367"/>
      <c r="K52" s="367"/>
      <c r="L52" s="367"/>
      <c r="M52" s="367"/>
      <c r="N52" s="42"/>
    </row>
    <row r="53" spans="1:14">
      <c r="D53" s="42"/>
      <c r="E53" s="42"/>
      <c r="F53" s="42"/>
      <c r="G53" s="42"/>
      <c r="H53" s="42"/>
      <c r="I53" s="42"/>
      <c r="J53" s="42"/>
      <c r="K53" s="42"/>
      <c r="L53" s="42"/>
      <c r="M53" s="42"/>
      <c r="N53" s="42"/>
    </row>
  </sheetData>
  <sheetProtection selectLockedCells="1"/>
  <mergeCells count="64">
    <mergeCell ref="F37:F38"/>
    <mergeCell ref="E37:E38"/>
    <mergeCell ref="G37:G38"/>
    <mergeCell ref="K39:M40"/>
    <mergeCell ref="H39:I40"/>
    <mergeCell ref="G39:G40"/>
    <mergeCell ref="F39:F40"/>
    <mergeCell ref="E39:E40"/>
    <mergeCell ref="C39:C40"/>
    <mergeCell ref="B39:B40"/>
    <mergeCell ref="A39:A40"/>
    <mergeCell ref="D39:D40"/>
    <mergeCell ref="E41:M45"/>
    <mergeCell ref="J39:J40"/>
    <mergeCell ref="E46:M52"/>
    <mergeCell ref="A50:C50"/>
    <mergeCell ref="A43:D45"/>
    <mergeCell ref="A41:D42"/>
    <mergeCell ref="A46:D46"/>
    <mergeCell ref="A47:C47"/>
    <mergeCell ref="K34:M34"/>
    <mergeCell ref="K36:M36"/>
    <mergeCell ref="H37:H38"/>
    <mergeCell ref="I37:I38"/>
    <mergeCell ref="J37:J38"/>
    <mergeCell ref="K37:M38"/>
    <mergeCell ref="K35:M35"/>
    <mergeCell ref="K21:M21"/>
    <mergeCell ref="K23:M23"/>
    <mergeCell ref="K24:M24"/>
    <mergeCell ref="K25:M25"/>
    <mergeCell ref="K33:M33"/>
    <mergeCell ref="K26:M26"/>
    <mergeCell ref="K27:M27"/>
    <mergeCell ref="K28:M28"/>
    <mergeCell ref="K29:M29"/>
    <mergeCell ref="K31:M31"/>
    <mergeCell ref="K22:M22"/>
    <mergeCell ref="K16:M16"/>
    <mergeCell ref="K17:M17"/>
    <mergeCell ref="K18:M18"/>
    <mergeCell ref="K19:M19"/>
    <mergeCell ref="K20:M20"/>
    <mergeCell ref="J7:J9"/>
    <mergeCell ref="K13:M13"/>
    <mergeCell ref="K14:M14"/>
    <mergeCell ref="K15:M15"/>
    <mergeCell ref="K10:M10"/>
    <mergeCell ref="A37:D38"/>
    <mergeCell ref="K11:M11"/>
    <mergeCell ref="K30:M30"/>
    <mergeCell ref="K32:M32"/>
    <mergeCell ref="A4:A9"/>
    <mergeCell ref="B4:B9"/>
    <mergeCell ref="C4:C9"/>
    <mergeCell ref="D4:D9"/>
    <mergeCell ref="E4:G6"/>
    <mergeCell ref="H4:J6"/>
    <mergeCell ref="K4:M9"/>
    <mergeCell ref="E7:E9"/>
    <mergeCell ref="F7:F9"/>
    <mergeCell ref="G7:G9"/>
    <mergeCell ref="H7:H9"/>
    <mergeCell ref="I7:I9"/>
  </mergeCells>
  <phoneticPr fontId="28" type="noConversion"/>
  <pageMargins left="3.937007874015748E-2" right="3.937007874015748E-2" top="0.35433070866141736" bottom="0.35433070866141736" header="0.31496062992125984" footer="0"/>
  <pageSetup paperSize="8" scale="91" orientation="landscape" r:id="rId1"/>
  <ignoredErrors>
    <ignoredError sqref="D33:D36 D13 D25:D29 D31" emptyCellReference="1"/>
  </ignoredErrors>
  <drawing r:id="rId2"/>
  <legacyDrawing r:id="rId3"/>
  <extLst xmlns:x14="http://schemas.microsoft.com/office/spreadsheetml/2009/9/main">
    <ext uri="{CCE6A557-97BC-4b89-ADB6-D9C93CAAB3DF}">
      <x14:dataValidations xmlns:xm="http://schemas.microsoft.com/office/excel/2006/main" count="3">
        <x14:dataValidation type="list" allowBlank="1" showInputMessage="1" showErrorMessage="1">
          <x14:formula1>
            <xm:f>'Base de Donnée'!$G$2:$G$40</xm:f>
          </x14:formula1>
          <xm:sqref>B39:B40</xm:sqref>
        </x14:dataValidation>
        <x14:dataValidation type="list" allowBlank="1" showInputMessage="1" showErrorMessage="1">
          <x14:formula1>
            <xm:f>'Base de Donnée'!$J$2:$J$56</xm:f>
          </x14:formula1>
          <xm:sqref>C10:C36</xm:sqref>
        </x14:dataValidation>
        <x14:dataValidation type="list" allowBlank="1" showInputMessage="1" showErrorMessage="1">
          <x14:formula1>
            <xm:f>'Base de Donnée'!$G$2:$G$55</xm:f>
          </x14:formula1>
          <xm:sqref>B10:B36</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7"/>
  <dimension ref="A2:I40"/>
  <sheetViews>
    <sheetView workbookViewId="0">
      <selection activeCell="A2" sqref="A2:I40"/>
    </sheetView>
  </sheetViews>
  <sheetFormatPr baseColWidth="10" defaultColWidth="10.7109375" defaultRowHeight="15"/>
  <cols>
    <col min="1" max="1" width="11.42578125" customWidth="1"/>
    <col min="2" max="2" width="10.85546875" customWidth="1"/>
    <col min="3" max="3" width="9.7109375" customWidth="1"/>
    <col min="4" max="4" width="11.5703125" customWidth="1"/>
    <col min="5" max="5" width="12.140625" customWidth="1"/>
    <col min="6" max="6" width="11.5703125" customWidth="1"/>
    <col min="9" max="9" width="11.7109375" customWidth="1"/>
  </cols>
  <sheetData>
    <row r="2" spans="1:9">
      <c r="A2" s="384" t="s">
        <v>78</v>
      </c>
      <c r="B2" s="385"/>
      <c r="C2" s="386"/>
      <c r="D2" s="396" t="s">
        <v>79</v>
      </c>
      <c r="E2" s="397"/>
      <c r="F2" s="398"/>
      <c r="G2" s="384" t="s">
        <v>80</v>
      </c>
      <c r="H2" s="385"/>
      <c r="I2" s="386"/>
    </row>
    <row r="3" spans="1:9">
      <c r="A3" s="387"/>
      <c r="B3" s="388"/>
      <c r="C3" s="389"/>
      <c r="D3" s="399"/>
      <c r="E3" s="400"/>
      <c r="F3" s="401"/>
      <c r="G3" s="387"/>
      <c r="H3" s="388"/>
      <c r="I3" s="389"/>
    </row>
    <row r="4" spans="1:9">
      <c r="A4" s="393"/>
      <c r="B4" s="394"/>
      <c r="C4" s="395"/>
      <c r="D4" s="402"/>
      <c r="E4" s="403"/>
      <c r="F4" s="404"/>
      <c r="G4" s="387"/>
      <c r="H4" s="388"/>
      <c r="I4" s="389"/>
    </row>
    <row r="5" spans="1:9">
      <c r="A5" s="405" t="s">
        <v>81</v>
      </c>
      <c r="B5" s="405" t="s">
        <v>82</v>
      </c>
      <c r="C5" s="405" t="s">
        <v>6</v>
      </c>
      <c r="D5" s="408" t="s">
        <v>83</v>
      </c>
      <c r="E5" s="408" t="s">
        <v>84</v>
      </c>
      <c r="F5" s="412" t="s">
        <v>85</v>
      </c>
      <c r="G5" s="338"/>
      <c r="H5" s="270"/>
      <c r="I5" s="339"/>
    </row>
    <row r="6" spans="1:9">
      <c r="A6" s="406"/>
      <c r="B6" s="406"/>
      <c r="C6" s="406"/>
      <c r="D6" s="409"/>
      <c r="E6" s="409"/>
      <c r="F6" s="413"/>
      <c r="G6" s="338"/>
      <c r="H6" s="270"/>
      <c r="I6" s="339"/>
    </row>
    <row r="7" spans="1:9" ht="15" customHeight="1">
      <c r="A7" s="407"/>
      <c r="B7" s="407"/>
      <c r="C7" s="407"/>
      <c r="D7" s="410"/>
      <c r="E7" s="411"/>
      <c r="F7" s="407"/>
      <c r="G7" s="338"/>
      <c r="H7" s="270"/>
      <c r="I7" s="339"/>
    </row>
    <row r="8" spans="1:9">
      <c r="A8" s="425"/>
      <c r="B8" s="425"/>
      <c r="C8" s="425"/>
      <c r="D8" s="428">
        <v>15.3</v>
      </c>
      <c r="E8" s="429"/>
      <c r="F8" s="430">
        <v>0</v>
      </c>
      <c r="G8" s="390"/>
      <c r="H8" s="391"/>
      <c r="I8" s="392"/>
    </row>
    <row r="9" spans="1:9" ht="15" customHeight="1">
      <c r="A9" s="426"/>
      <c r="B9" s="427"/>
      <c r="C9" s="427"/>
      <c r="D9" s="427"/>
      <c r="E9" s="427"/>
      <c r="F9" s="427"/>
      <c r="G9" s="340"/>
      <c r="H9" s="341"/>
      <c r="I9" s="342"/>
    </row>
    <row r="10" spans="1:9" ht="15" customHeight="1">
      <c r="A10" s="69"/>
      <c r="B10" s="69"/>
      <c r="C10" s="69"/>
      <c r="D10" s="70"/>
      <c r="E10" s="70"/>
      <c r="F10" s="71"/>
      <c r="G10" s="381"/>
      <c r="H10" s="382"/>
      <c r="I10" s="383"/>
    </row>
    <row r="11" spans="1:9" ht="15" customHeight="1">
      <c r="A11" s="69"/>
      <c r="B11" s="69"/>
      <c r="C11" s="69"/>
      <c r="D11" s="70"/>
      <c r="E11" s="70"/>
      <c r="F11" s="72"/>
      <c r="G11" s="381"/>
      <c r="H11" s="382"/>
      <c r="I11" s="383"/>
    </row>
    <row r="12" spans="1:9" ht="15" customHeight="1">
      <c r="A12" s="69"/>
      <c r="B12" s="69"/>
      <c r="C12" s="69"/>
      <c r="D12" s="70"/>
      <c r="E12" s="70"/>
      <c r="F12" s="72"/>
      <c r="G12" s="381"/>
      <c r="H12" s="382"/>
      <c r="I12" s="383"/>
    </row>
    <row r="13" spans="1:9" ht="15" customHeight="1">
      <c r="A13" s="69"/>
      <c r="B13" s="69"/>
      <c r="C13" s="69"/>
      <c r="D13" s="70"/>
      <c r="E13" s="70"/>
      <c r="F13" s="72"/>
      <c r="G13" s="381"/>
      <c r="H13" s="382"/>
      <c r="I13" s="383"/>
    </row>
    <row r="14" spans="1:9" ht="15" customHeight="1">
      <c r="A14" s="69"/>
      <c r="B14" s="69"/>
      <c r="C14" s="69"/>
      <c r="D14" s="70"/>
      <c r="E14" s="70"/>
      <c r="F14" s="72"/>
      <c r="G14" s="381"/>
      <c r="H14" s="382"/>
      <c r="I14" s="383"/>
    </row>
    <row r="15" spans="1:9" ht="15" customHeight="1">
      <c r="A15" s="69"/>
      <c r="B15" s="69"/>
      <c r="C15" s="69"/>
      <c r="D15" s="70"/>
      <c r="E15" s="70"/>
      <c r="F15" s="72"/>
      <c r="G15" s="381"/>
      <c r="H15" s="382"/>
      <c r="I15" s="383"/>
    </row>
    <row r="16" spans="1:9" ht="15" customHeight="1">
      <c r="A16" s="69"/>
      <c r="B16" s="69"/>
      <c r="C16" s="69"/>
      <c r="D16" s="70"/>
      <c r="E16" s="70"/>
      <c r="F16" s="72"/>
      <c r="G16" s="381"/>
      <c r="H16" s="382"/>
      <c r="I16" s="383"/>
    </row>
    <row r="17" spans="1:9" ht="15" customHeight="1">
      <c r="A17" s="69"/>
      <c r="B17" s="69"/>
      <c r="C17" s="69"/>
      <c r="D17" s="70"/>
      <c r="E17" s="70"/>
      <c r="F17" s="72"/>
      <c r="G17" s="381"/>
      <c r="H17" s="382"/>
      <c r="I17" s="383"/>
    </row>
    <row r="18" spans="1:9" ht="15" customHeight="1">
      <c r="A18" s="69"/>
      <c r="B18" s="69"/>
      <c r="C18" s="69"/>
      <c r="D18" s="70"/>
      <c r="E18" s="70"/>
      <c r="F18" s="72"/>
      <c r="G18" s="381"/>
      <c r="H18" s="382"/>
      <c r="I18" s="383"/>
    </row>
    <row r="19" spans="1:9" ht="15" customHeight="1">
      <c r="A19" s="69"/>
      <c r="B19" s="69"/>
      <c r="C19" s="69"/>
      <c r="D19" s="70"/>
      <c r="E19" s="70"/>
      <c r="F19" s="72"/>
      <c r="G19" s="381"/>
      <c r="H19" s="382"/>
      <c r="I19" s="383"/>
    </row>
    <row r="20" spans="1:9" ht="15" customHeight="1">
      <c r="A20" s="69"/>
      <c r="B20" s="69"/>
      <c r="C20" s="69"/>
      <c r="D20" s="70"/>
      <c r="E20" s="70"/>
      <c r="F20" s="72"/>
      <c r="G20" s="381"/>
      <c r="H20" s="382"/>
      <c r="I20" s="383"/>
    </row>
    <row r="21" spans="1:9" ht="15" customHeight="1">
      <c r="A21" s="69"/>
      <c r="B21" s="69"/>
      <c r="C21" s="69"/>
      <c r="D21" s="70"/>
      <c r="E21" s="70"/>
      <c r="F21" s="72"/>
      <c r="G21" s="381"/>
      <c r="H21" s="382"/>
      <c r="I21" s="383"/>
    </row>
    <row r="22" spans="1:9" ht="15" customHeight="1">
      <c r="A22" s="69"/>
      <c r="B22" s="69"/>
      <c r="C22" s="69"/>
      <c r="D22" s="70"/>
      <c r="E22" s="70"/>
      <c r="F22" s="72"/>
      <c r="G22" s="381"/>
      <c r="H22" s="382"/>
      <c r="I22" s="383"/>
    </row>
    <row r="23" spans="1:9" ht="15" customHeight="1">
      <c r="A23" s="69"/>
      <c r="B23" s="69"/>
      <c r="C23" s="69"/>
      <c r="D23" s="70"/>
      <c r="E23" s="70"/>
      <c r="F23" s="72"/>
      <c r="G23" s="381"/>
      <c r="H23" s="382"/>
      <c r="I23" s="383"/>
    </row>
    <row r="24" spans="1:9" ht="15" customHeight="1">
      <c r="A24" s="69"/>
      <c r="B24" s="69"/>
      <c r="C24" s="69"/>
      <c r="D24" s="70"/>
      <c r="E24" s="70"/>
      <c r="F24" s="72"/>
      <c r="G24" s="381"/>
      <c r="H24" s="382"/>
      <c r="I24" s="383"/>
    </row>
    <row r="25" spans="1:9" ht="15" customHeight="1">
      <c r="A25" s="69"/>
      <c r="B25" s="69"/>
      <c r="C25" s="69"/>
      <c r="D25" s="70"/>
      <c r="E25" s="70"/>
      <c r="F25" s="72"/>
      <c r="G25" s="381"/>
      <c r="H25" s="382"/>
      <c r="I25" s="383"/>
    </row>
    <row r="26" spans="1:9" ht="15" customHeight="1">
      <c r="A26" s="69"/>
      <c r="B26" s="69"/>
      <c r="C26" s="69"/>
      <c r="D26" s="70"/>
      <c r="E26" s="70"/>
      <c r="F26" s="72"/>
      <c r="G26" s="381"/>
      <c r="H26" s="382"/>
      <c r="I26" s="383"/>
    </row>
    <row r="27" spans="1:9" ht="15" customHeight="1">
      <c r="A27" s="69"/>
      <c r="B27" s="69"/>
      <c r="C27" s="69"/>
      <c r="D27" s="70"/>
      <c r="E27" s="70"/>
      <c r="F27" s="71"/>
      <c r="G27" s="381"/>
      <c r="H27" s="382"/>
      <c r="I27" s="383"/>
    </row>
    <row r="28" spans="1:9" ht="15" customHeight="1">
      <c r="A28" s="69"/>
      <c r="B28" s="69"/>
      <c r="C28" s="69"/>
      <c r="D28" s="70"/>
      <c r="E28" s="70"/>
      <c r="F28" s="71"/>
      <c r="G28" s="381"/>
      <c r="H28" s="382"/>
      <c r="I28" s="383"/>
    </row>
    <row r="29" spans="1:9" ht="15" customHeight="1">
      <c r="A29" s="69"/>
      <c r="B29" s="69"/>
      <c r="C29" s="69"/>
      <c r="D29" s="70"/>
      <c r="E29" s="70"/>
      <c r="F29" s="71"/>
      <c r="G29" s="381"/>
      <c r="H29" s="382"/>
      <c r="I29" s="383"/>
    </row>
    <row r="30" spans="1:9" ht="15" customHeight="1">
      <c r="A30" s="69"/>
      <c r="B30" s="69"/>
      <c r="C30" s="69"/>
      <c r="D30" s="70"/>
      <c r="E30" s="70"/>
      <c r="F30" s="71"/>
      <c r="G30" s="381"/>
      <c r="H30" s="382"/>
      <c r="I30" s="383"/>
    </row>
    <row r="31" spans="1:9" ht="15" customHeight="1">
      <c r="A31" s="69"/>
      <c r="B31" s="69"/>
      <c r="C31" s="69"/>
      <c r="D31" s="70"/>
      <c r="E31" s="70"/>
      <c r="F31" s="71"/>
      <c r="G31" s="381"/>
      <c r="H31" s="382"/>
      <c r="I31" s="383"/>
    </row>
    <row r="32" spans="1:9" ht="15" customHeight="1">
      <c r="A32" s="69"/>
      <c r="B32" s="69"/>
      <c r="C32" s="69"/>
      <c r="D32" s="70"/>
      <c r="E32" s="70"/>
      <c r="F32" s="71"/>
      <c r="G32" s="381"/>
      <c r="H32" s="382"/>
      <c r="I32" s="383"/>
    </row>
    <row r="33" spans="1:9" ht="15" customHeight="1">
      <c r="A33" s="69"/>
      <c r="B33" s="69"/>
      <c r="C33" s="69"/>
      <c r="D33" s="70"/>
      <c r="E33" s="70"/>
      <c r="F33" s="71"/>
      <c r="G33" s="381"/>
      <c r="H33" s="382"/>
      <c r="I33" s="383"/>
    </row>
    <row r="34" spans="1:9" ht="15" customHeight="1">
      <c r="A34" s="69"/>
      <c r="B34" s="69"/>
      <c r="C34" s="69"/>
      <c r="D34" s="70"/>
      <c r="E34" s="70"/>
      <c r="F34" s="71"/>
      <c r="G34" s="381"/>
      <c r="H34" s="382"/>
      <c r="I34" s="383"/>
    </row>
    <row r="35" spans="1:9" ht="15" customHeight="1">
      <c r="A35" s="69"/>
      <c r="B35" s="69"/>
      <c r="C35" s="69"/>
      <c r="D35" s="70"/>
      <c r="E35" s="70"/>
      <c r="F35" s="71"/>
      <c r="G35" s="381"/>
      <c r="H35" s="382"/>
      <c r="I35" s="383"/>
    </row>
    <row r="36" spans="1:9" ht="15" customHeight="1">
      <c r="A36" s="69"/>
      <c r="B36" s="67"/>
      <c r="C36" s="67"/>
      <c r="D36" s="70"/>
      <c r="E36" s="70"/>
      <c r="F36" s="71"/>
      <c r="G36" s="381"/>
      <c r="H36" s="382"/>
      <c r="I36" s="383"/>
    </row>
    <row r="37" spans="1:9" ht="15" customHeight="1">
      <c r="A37" s="55">
        <f>A35+A33+A31+A29+A27+A25+A23+A21+A19+A17+A15+A13+A11+A9+A8</f>
        <v>0</v>
      </c>
      <c r="B37" s="58">
        <f>B35+B33+B31+B29+B27+B25+B23+B21+B19+B17+B15+B13+B11+B9+B8</f>
        <v>0</v>
      </c>
      <c r="C37" s="57">
        <f>C8+C9+C11+C13+C15+C17+C19+C21+C23+C25+C27+C29+C31+C33+C35</f>
        <v>0</v>
      </c>
      <c r="D37" s="422"/>
      <c r="E37" s="423"/>
      <c r="F37" s="424"/>
      <c r="G37" s="390"/>
      <c r="H37" s="391"/>
      <c r="I37" s="337"/>
    </row>
    <row r="38" spans="1:9" ht="15" customHeight="1">
      <c r="A38" s="56"/>
      <c r="B38" s="59"/>
      <c r="C38" s="54"/>
      <c r="D38" s="422"/>
      <c r="E38" s="423"/>
      <c r="F38" s="424"/>
      <c r="G38" s="420"/>
      <c r="H38" s="421"/>
      <c r="I38" s="342"/>
    </row>
    <row r="39" spans="1:9" ht="15" customHeight="1">
      <c r="A39" s="414"/>
      <c r="B39" s="415"/>
      <c r="C39" s="414"/>
      <c r="D39" s="416" t="s">
        <v>91</v>
      </c>
      <c r="E39" s="417"/>
      <c r="F39" s="23">
        <f>F8+F9+F11+F13+F15+F17+F19+F21+F25+F27+F29+F31+F33+F35+F37+F23</f>
        <v>0</v>
      </c>
      <c r="G39" s="390"/>
      <c r="H39" s="391"/>
      <c r="I39" s="337"/>
    </row>
    <row r="40" spans="1:9" ht="15" customHeight="1">
      <c r="A40" s="415"/>
      <c r="B40" s="415"/>
      <c r="C40" s="415"/>
      <c r="D40" s="418"/>
      <c r="E40" s="419"/>
      <c r="F40" s="24"/>
      <c r="G40" s="420"/>
      <c r="H40" s="421"/>
      <c r="I40" s="342"/>
    </row>
  </sheetData>
  <sheetProtection selectLockedCells="1"/>
  <mergeCells count="52">
    <mergeCell ref="D37:D38"/>
    <mergeCell ref="E37:E38"/>
    <mergeCell ref="F37:F38"/>
    <mergeCell ref="G37:I38"/>
    <mergeCell ref="A8:A9"/>
    <mergeCell ref="B8:B9"/>
    <mergeCell ref="C8:C9"/>
    <mergeCell ref="D8:D9"/>
    <mergeCell ref="E8:E9"/>
    <mergeCell ref="F8:F9"/>
    <mergeCell ref="G17:I17"/>
    <mergeCell ref="G13:I13"/>
    <mergeCell ref="G14:I14"/>
    <mergeCell ref="G15:I15"/>
    <mergeCell ref="G16:I16"/>
    <mergeCell ref="G29:I29"/>
    <mergeCell ref="A39:A40"/>
    <mergeCell ref="B39:B40"/>
    <mergeCell ref="C39:C40"/>
    <mergeCell ref="D39:E40"/>
    <mergeCell ref="G39:I40"/>
    <mergeCell ref="A2:C4"/>
    <mergeCell ref="D2:F4"/>
    <mergeCell ref="A5:A7"/>
    <mergeCell ref="B5:B7"/>
    <mergeCell ref="C5:C7"/>
    <mergeCell ref="D5:D7"/>
    <mergeCell ref="E5:E7"/>
    <mergeCell ref="F5:F7"/>
    <mergeCell ref="G2:I7"/>
    <mergeCell ref="G8:I9"/>
    <mergeCell ref="G10:I10"/>
    <mergeCell ref="G11:I11"/>
    <mergeCell ref="G12:I12"/>
    <mergeCell ref="G18:I18"/>
    <mergeCell ref="G19:I19"/>
    <mergeCell ref="G20:I20"/>
    <mergeCell ref="G21:I21"/>
    <mergeCell ref="G22:I22"/>
    <mergeCell ref="G23:I23"/>
    <mergeCell ref="G24:I24"/>
    <mergeCell ref="G25:I25"/>
    <mergeCell ref="G26:I26"/>
    <mergeCell ref="G27:I27"/>
    <mergeCell ref="G28:I28"/>
    <mergeCell ref="G36:I36"/>
    <mergeCell ref="G30:I30"/>
    <mergeCell ref="G31:I31"/>
    <mergeCell ref="G32:I32"/>
    <mergeCell ref="G33:I33"/>
    <mergeCell ref="G34:I34"/>
    <mergeCell ref="G35:I35"/>
  </mergeCells>
  <pageMargins left="3.937007874015748E-2" right="3.937007874015748E-2" top="0.35433070866141736" bottom="0.35433070866141736"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5">
    <tabColor rgb="FFFF0000"/>
  </sheetPr>
  <dimension ref="A1:N99"/>
  <sheetViews>
    <sheetView showZeros="0" zoomScale="90" zoomScaleNormal="90" workbookViewId="0">
      <selection activeCell="C45" sqref="C45"/>
    </sheetView>
  </sheetViews>
  <sheetFormatPr baseColWidth="10" defaultColWidth="10.7109375" defaultRowHeight="15"/>
  <cols>
    <col min="1" max="1" width="16.140625" customWidth="1"/>
    <col min="2" max="2" width="6.28515625" customWidth="1"/>
    <col min="3" max="3" width="17.140625" customWidth="1"/>
    <col min="4" max="4" width="18" customWidth="1"/>
    <col min="5" max="5" width="15.7109375" customWidth="1"/>
    <col min="6" max="6" width="6.28515625" customWidth="1"/>
    <col min="7" max="7" width="22.5703125" bestFit="1" customWidth="1"/>
    <col min="9" max="9" width="2.42578125" customWidth="1"/>
    <col min="10" max="10" width="33.28515625" bestFit="1" customWidth="1"/>
    <col min="11" max="11" width="14.140625" customWidth="1"/>
    <col min="12" max="12" width="16.28515625" customWidth="1"/>
    <col min="13" max="13" width="10" customWidth="1"/>
    <col min="14" max="14" width="11.7109375" bestFit="1" customWidth="1"/>
  </cols>
  <sheetData>
    <row r="1" spans="1:14" ht="15.75">
      <c r="A1" s="179" t="s">
        <v>100</v>
      </c>
      <c r="B1" s="150"/>
      <c r="C1" s="178" t="s">
        <v>101</v>
      </c>
      <c r="D1" s="150"/>
      <c r="E1" s="177" t="s">
        <v>102</v>
      </c>
      <c r="F1" s="164"/>
      <c r="G1" s="453" t="s">
        <v>103</v>
      </c>
      <c r="H1" s="453"/>
      <c r="I1" s="151"/>
      <c r="J1" s="180" t="s">
        <v>104</v>
      </c>
      <c r="K1" s="181" t="s">
        <v>105</v>
      </c>
      <c r="L1" s="182" t="s">
        <v>106</v>
      </c>
      <c r="M1" s="183" t="s">
        <v>107</v>
      </c>
      <c r="N1" s="152"/>
    </row>
    <row r="2" spans="1:14" ht="15.75">
      <c r="A2" s="134" t="s">
        <v>108</v>
      </c>
      <c r="B2" s="1"/>
      <c r="C2" s="134">
        <v>23</v>
      </c>
      <c r="D2" s="1"/>
      <c r="E2" s="165" t="s">
        <v>109</v>
      </c>
      <c r="F2" s="153"/>
      <c r="G2" s="432"/>
      <c r="H2" s="432"/>
      <c r="I2" s="154"/>
      <c r="J2" s="195" t="s">
        <v>88</v>
      </c>
      <c r="K2" s="134">
        <v>10</v>
      </c>
      <c r="L2" s="155">
        <v>10</v>
      </c>
      <c r="M2" s="184">
        <f>L2+K2</f>
        <v>20</v>
      </c>
      <c r="N2" s="152"/>
    </row>
    <row r="3" spans="1:14" ht="15.75">
      <c r="A3" s="134" t="s">
        <v>110</v>
      </c>
      <c r="B3" s="1"/>
      <c r="C3" s="134">
        <v>24</v>
      </c>
      <c r="D3" s="1"/>
      <c r="E3" s="165" t="s">
        <v>111</v>
      </c>
      <c r="F3" s="153"/>
      <c r="G3" s="432"/>
      <c r="H3" s="432"/>
      <c r="I3" s="154"/>
      <c r="J3" s="195"/>
      <c r="K3" s="134"/>
      <c r="L3" s="155"/>
      <c r="M3" s="184">
        <f t="shared" ref="M3:M11" si="0">L3+K3</f>
        <v>0</v>
      </c>
      <c r="N3" s="152"/>
    </row>
    <row r="4" spans="1:14" ht="15.75">
      <c r="A4" s="134" t="s">
        <v>112</v>
      </c>
      <c r="B4" s="1"/>
      <c r="C4" s="134">
        <v>25</v>
      </c>
      <c r="D4" s="1"/>
      <c r="E4" s="165" t="s">
        <v>113</v>
      </c>
      <c r="F4" s="153"/>
      <c r="G4" s="454"/>
      <c r="H4" s="454"/>
      <c r="I4" s="154"/>
      <c r="J4" s="195"/>
      <c r="K4" s="134"/>
      <c r="L4" s="155"/>
      <c r="M4" s="184">
        <f t="shared" si="0"/>
        <v>0</v>
      </c>
      <c r="N4" s="152"/>
    </row>
    <row r="5" spans="1:14" ht="15.75" customHeight="1">
      <c r="A5" s="134" t="s">
        <v>114</v>
      </c>
      <c r="B5" s="1"/>
      <c r="C5" s="134">
        <v>26</v>
      </c>
      <c r="D5" s="1"/>
      <c r="E5" s="165" t="s">
        <v>115</v>
      </c>
      <c r="F5" s="153"/>
      <c r="G5" s="432"/>
      <c r="H5" s="439"/>
      <c r="I5" s="154"/>
      <c r="J5" s="195"/>
      <c r="K5" s="134"/>
      <c r="L5" s="155"/>
      <c r="M5" s="184">
        <f>L5+K5</f>
        <v>0</v>
      </c>
      <c r="N5" s="152"/>
    </row>
    <row r="6" spans="1:14" ht="16.5" thickBot="1">
      <c r="A6" s="134" t="s">
        <v>116</v>
      </c>
      <c r="B6" s="1"/>
      <c r="C6" s="159"/>
      <c r="D6" s="1"/>
      <c r="E6" s="166"/>
      <c r="F6" s="1"/>
      <c r="G6" s="431" t="s">
        <v>55</v>
      </c>
      <c r="H6" s="431"/>
      <c r="I6" s="154"/>
      <c r="J6" s="195"/>
      <c r="K6" s="134"/>
      <c r="L6" s="155"/>
      <c r="M6" s="184">
        <f t="shared" si="0"/>
        <v>0</v>
      </c>
      <c r="N6" s="152"/>
    </row>
    <row r="7" spans="1:14" ht="16.5" thickBot="1">
      <c r="A7" s="134" t="s">
        <v>117</v>
      </c>
      <c r="B7" s="1"/>
      <c r="C7" s="1"/>
      <c r="D7" s="1"/>
      <c r="E7" s="1"/>
      <c r="F7" s="1"/>
      <c r="G7" s="431"/>
      <c r="H7" s="431"/>
      <c r="I7" s="154"/>
      <c r="J7" s="195"/>
      <c r="K7" s="134"/>
      <c r="L7" s="155"/>
      <c r="M7" s="184">
        <f t="shared" si="0"/>
        <v>0</v>
      </c>
      <c r="N7" s="152"/>
    </row>
    <row r="8" spans="1:14" ht="16.5" thickBot="1">
      <c r="A8" s="134" t="s">
        <v>118</v>
      </c>
      <c r="B8" s="1"/>
      <c r="C8" s="1"/>
      <c r="D8" s="1"/>
      <c r="E8" s="176" t="s">
        <v>119</v>
      </c>
      <c r="F8" s="1"/>
      <c r="G8" s="431" t="s">
        <v>86</v>
      </c>
      <c r="H8" s="455"/>
      <c r="I8" s="154"/>
      <c r="J8" s="195"/>
      <c r="K8" s="134"/>
      <c r="L8" s="155"/>
      <c r="M8" s="184">
        <f t="shared" si="0"/>
        <v>0</v>
      </c>
      <c r="N8" s="152"/>
    </row>
    <row r="9" spans="1:14" ht="16.5" thickBot="1">
      <c r="A9" s="134" t="s">
        <v>120</v>
      </c>
      <c r="B9" s="1"/>
      <c r="C9" s="1"/>
      <c r="D9" s="1"/>
      <c r="E9" s="187">
        <v>20</v>
      </c>
      <c r="F9" s="1"/>
      <c r="G9" s="431" t="s">
        <v>121</v>
      </c>
      <c r="H9" s="431"/>
      <c r="I9" s="154"/>
      <c r="J9" s="195"/>
      <c r="K9" s="134"/>
      <c r="L9" s="155"/>
      <c r="M9" s="184">
        <f t="shared" si="0"/>
        <v>0</v>
      </c>
      <c r="N9" s="152"/>
    </row>
    <row r="10" spans="1:14" ht="15.75">
      <c r="A10" s="134" t="s">
        <v>122</v>
      </c>
      <c r="B10" s="1"/>
      <c r="C10" s="1"/>
      <c r="D10" s="1"/>
      <c r="E10" s="1"/>
      <c r="F10" s="1"/>
      <c r="G10" s="432" t="s">
        <v>123</v>
      </c>
      <c r="H10" s="432"/>
      <c r="I10" s="154"/>
      <c r="J10" s="195"/>
      <c r="K10" s="134"/>
      <c r="L10" s="155"/>
      <c r="M10" s="184">
        <f t="shared" si="0"/>
        <v>0</v>
      </c>
      <c r="N10" s="152"/>
    </row>
    <row r="11" spans="1:14" ht="15.75">
      <c r="A11" s="134" t="s">
        <v>124</v>
      </c>
      <c r="B11" s="1"/>
      <c r="C11" s="1"/>
      <c r="D11" s="1"/>
      <c r="E11" s="1"/>
      <c r="F11" s="1"/>
      <c r="G11" s="431" t="s">
        <v>53</v>
      </c>
      <c r="H11" s="431"/>
      <c r="I11" s="154"/>
      <c r="J11" s="196"/>
      <c r="K11" s="156"/>
      <c r="L11" s="157"/>
      <c r="M11" s="185">
        <f t="shared" si="0"/>
        <v>0</v>
      </c>
      <c r="N11" s="152"/>
    </row>
    <row r="12" spans="1:14" ht="15.75">
      <c r="A12" s="134" t="s">
        <v>125</v>
      </c>
      <c r="B12" s="1"/>
      <c r="C12" s="1"/>
      <c r="D12" s="1"/>
      <c r="E12" s="1"/>
      <c r="F12" s="1"/>
      <c r="G12" s="432" t="s">
        <v>126</v>
      </c>
      <c r="H12" s="433"/>
      <c r="I12" s="158"/>
      <c r="J12" s="196"/>
      <c r="K12" s="156"/>
      <c r="L12" s="157"/>
      <c r="M12" s="185">
        <f t="shared" ref="M12:M17" si="1">L12+K12</f>
        <v>0</v>
      </c>
      <c r="N12" s="152"/>
    </row>
    <row r="13" spans="1:14" ht="15.75">
      <c r="A13" s="134" t="s">
        <v>127</v>
      </c>
      <c r="B13" s="1"/>
      <c r="C13" s="1"/>
      <c r="D13" s="1"/>
      <c r="E13" s="1"/>
      <c r="F13" s="1"/>
      <c r="G13" s="431" t="s">
        <v>128</v>
      </c>
      <c r="H13" s="431"/>
      <c r="I13" s="1"/>
      <c r="J13" s="196"/>
      <c r="K13" s="156"/>
      <c r="L13" s="157"/>
      <c r="M13" s="185">
        <f t="shared" si="1"/>
        <v>0</v>
      </c>
      <c r="N13" s="152"/>
    </row>
    <row r="14" spans="1:14" ht="16.5" thickBot="1">
      <c r="A14" s="156"/>
      <c r="B14" s="208"/>
      <c r="C14" s="209"/>
      <c r="D14" s="209"/>
      <c r="E14" s="1"/>
      <c r="F14" s="1"/>
      <c r="G14" s="432" t="s">
        <v>65</v>
      </c>
      <c r="H14" s="433"/>
      <c r="I14" s="1"/>
      <c r="J14" s="196"/>
      <c r="K14" s="156"/>
      <c r="L14" s="157"/>
      <c r="M14" s="185">
        <f t="shared" si="1"/>
        <v>0</v>
      </c>
      <c r="N14" s="152"/>
    </row>
    <row r="15" spans="1:14" ht="16.5" customHeight="1" thickBot="1">
      <c r="A15" s="448" t="s">
        <v>129</v>
      </c>
      <c r="B15" s="449"/>
      <c r="C15" s="450"/>
      <c r="D15" s="450"/>
      <c r="E15" s="451"/>
      <c r="F15" s="152"/>
      <c r="G15" s="432" t="s">
        <v>130</v>
      </c>
      <c r="H15" s="439"/>
      <c r="I15" s="152"/>
      <c r="J15" s="196"/>
      <c r="K15" s="156"/>
      <c r="L15" s="157"/>
      <c r="M15" s="185">
        <f t="shared" si="1"/>
        <v>0</v>
      </c>
      <c r="N15" s="152"/>
    </row>
    <row r="16" spans="1:14" ht="15.75">
      <c r="A16" s="446" t="s">
        <v>131</v>
      </c>
      <c r="B16" s="447"/>
      <c r="C16" s="436"/>
      <c r="D16" s="437"/>
      <c r="E16" s="438"/>
      <c r="F16" s="152"/>
      <c r="G16" s="432" t="s">
        <v>67</v>
      </c>
      <c r="H16" s="433"/>
      <c r="I16" s="152"/>
      <c r="J16" s="196"/>
      <c r="K16" s="156"/>
      <c r="L16" s="157"/>
      <c r="M16" s="185">
        <f t="shared" si="1"/>
        <v>0</v>
      </c>
      <c r="N16" s="152"/>
    </row>
    <row r="17" spans="1:14" ht="15.75">
      <c r="A17" s="210" t="s">
        <v>132</v>
      </c>
      <c r="B17" s="440"/>
      <c r="C17" s="441"/>
      <c r="D17" s="441"/>
      <c r="E17" s="442"/>
      <c r="F17" s="152"/>
      <c r="G17" s="431" t="s">
        <v>58</v>
      </c>
      <c r="H17" s="431"/>
      <c r="I17" s="152"/>
      <c r="J17" s="196"/>
      <c r="K17" s="156"/>
      <c r="L17" s="157"/>
      <c r="M17" s="185">
        <f t="shared" si="1"/>
        <v>0</v>
      </c>
      <c r="N17" s="152"/>
    </row>
    <row r="18" spans="1:14" ht="15.75">
      <c r="A18" s="211" t="s">
        <v>133</v>
      </c>
      <c r="B18" s="452" t="s">
        <v>169</v>
      </c>
      <c r="C18" s="452"/>
      <c r="D18" s="226" t="s">
        <v>169</v>
      </c>
      <c r="E18" s="225">
        <v>42735</v>
      </c>
      <c r="F18" s="152"/>
      <c r="G18" s="431" t="s">
        <v>134</v>
      </c>
      <c r="H18" s="431"/>
      <c r="I18" s="152"/>
      <c r="J18" s="197"/>
      <c r="K18" s="160"/>
      <c r="L18" s="161"/>
      <c r="M18" s="186">
        <f>L18+K18</f>
        <v>0</v>
      </c>
      <c r="N18" s="152"/>
    </row>
    <row r="19" spans="1:14" ht="15.75">
      <c r="A19" s="212" t="s">
        <v>135</v>
      </c>
      <c r="B19" s="434" t="s">
        <v>169</v>
      </c>
      <c r="C19" s="434"/>
      <c r="D19" s="194" t="s">
        <v>169</v>
      </c>
      <c r="E19" s="223">
        <v>42735</v>
      </c>
      <c r="F19" s="152"/>
      <c r="G19" s="432"/>
      <c r="H19" s="433"/>
      <c r="I19" s="152"/>
      <c r="J19" s="196"/>
      <c r="K19" s="156"/>
      <c r="L19" s="157"/>
      <c r="M19" s="185">
        <f>L19+K19</f>
        <v>0</v>
      </c>
      <c r="N19" s="152"/>
    </row>
    <row r="20" spans="1:14" ht="16.5" thickBot="1">
      <c r="A20" s="213" t="s">
        <v>136</v>
      </c>
      <c r="B20" s="435" t="s">
        <v>169</v>
      </c>
      <c r="C20" s="435"/>
      <c r="D20" s="214" t="s">
        <v>169</v>
      </c>
      <c r="E20" s="224">
        <v>42766</v>
      </c>
      <c r="F20" s="152"/>
      <c r="G20" s="432" t="s">
        <v>137</v>
      </c>
      <c r="H20" s="432"/>
      <c r="I20" s="152"/>
      <c r="J20" s="203"/>
      <c r="K20" s="157"/>
      <c r="L20" s="157"/>
      <c r="M20" s="201">
        <f>L20+K20</f>
        <v>0</v>
      </c>
      <c r="N20" s="152"/>
    </row>
    <row r="21" spans="1:14" ht="15.75">
      <c r="A21" s="152"/>
      <c r="B21" s="152"/>
      <c r="C21" s="152"/>
      <c r="D21" s="152"/>
      <c r="E21" s="152"/>
      <c r="F21" s="152"/>
      <c r="G21" s="431" t="s">
        <v>138</v>
      </c>
      <c r="H21" s="431"/>
      <c r="I21" s="152"/>
      <c r="J21" s="205"/>
      <c r="K21" s="157"/>
      <c r="L21" s="157"/>
      <c r="M21" s="201">
        <f>L21+K21</f>
        <v>0</v>
      </c>
      <c r="N21" s="152"/>
    </row>
    <row r="22" spans="1:14" ht="16.5" thickBot="1">
      <c r="A22" s="152"/>
      <c r="B22" s="152"/>
      <c r="C22" s="152"/>
      <c r="D22" s="152"/>
      <c r="E22" s="152"/>
      <c r="F22" s="152"/>
      <c r="G22" s="432" t="s">
        <v>139</v>
      </c>
      <c r="H22" s="432"/>
      <c r="I22" s="152"/>
      <c r="J22" s="203"/>
      <c r="K22" s="155"/>
      <c r="L22" s="155"/>
      <c r="M22" s="201"/>
      <c r="N22" s="152"/>
    </row>
    <row r="23" spans="1:14" ht="19.5" thickBot="1">
      <c r="A23" s="443"/>
      <c r="B23" s="444"/>
      <c r="C23" s="445"/>
      <c r="D23" s="206"/>
      <c r="E23" s="152"/>
      <c r="F23" s="152"/>
      <c r="G23" s="432" t="s">
        <v>140</v>
      </c>
      <c r="H23" s="433"/>
      <c r="I23" s="152"/>
      <c r="J23" s="204"/>
      <c r="K23" s="134"/>
      <c r="L23" s="134"/>
      <c r="M23" s="134"/>
      <c r="N23" s="152"/>
    </row>
    <row r="24" spans="1:14" ht="15.75">
      <c r="A24" s="152"/>
      <c r="B24" s="152"/>
      <c r="C24" s="152"/>
      <c r="D24" s="152"/>
      <c r="E24" s="152"/>
      <c r="F24" s="152"/>
      <c r="G24" s="432" t="s">
        <v>62</v>
      </c>
      <c r="H24" s="432"/>
      <c r="I24" s="152"/>
      <c r="J24" s="198"/>
      <c r="K24" s="134"/>
      <c r="L24" s="134"/>
      <c r="M24" s="134"/>
      <c r="N24" s="152"/>
    </row>
    <row r="25" spans="1:14" ht="17.25" customHeight="1">
      <c r="A25" s="152"/>
      <c r="B25" s="152"/>
      <c r="C25" s="152"/>
      <c r="D25" s="152"/>
      <c r="E25" s="152"/>
      <c r="F25" s="152"/>
      <c r="G25" s="431"/>
      <c r="H25" s="431"/>
      <c r="I25" s="152"/>
      <c r="J25" s="198"/>
      <c r="K25" s="134"/>
      <c r="L25" s="134"/>
      <c r="M25" s="134"/>
    </row>
    <row r="26" spans="1:14" ht="15.75">
      <c r="A26" s="152"/>
      <c r="B26" s="152"/>
      <c r="C26" s="152"/>
      <c r="D26" s="152"/>
      <c r="E26" s="152"/>
      <c r="F26" s="152"/>
      <c r="G26" s="431" t="s">
        <v>141</v>
      </c>
      <c r="H26" s="431"/>
      <c r="I26" s="152"/>
      <c r="J26" s="198"/>
      <c r="K26" s="134"/>
      <c r="L26" s="134"/>
      <c r="M26" s="134"/>
    </row>
    <row r="27" spans="1:14" ht="16.5" customHeight="1">
      <c r="A27" s="152"/>
      <c r="B27" s="152"/>
      <c r="C27" s="152"/>
      <c r="D27" s="152"/>
      <c r="E27" s="152"/>
      <c r="F27" s="152"/>
      <c r="G27" s="432" t="s">
        <v>142</v>
      </c>
      <c r="H27" s="433"/>
      <c r="I27" s="152"/>
      <c r="J27" s="198"/>
      <c r="K27" s="134"/>
      <c r="L27" s="134"/>
      <c r="M27" s="134"/>
    </row>
    <row r="28" spans="1:14" ht="15.75">
      <c r="A28" s="152"/>
      <c r="B28" s="152"/>
      <c r="C28" s="152"/>
      <c r="D28" s="152"/>
      <c r="E28" s="152"/>
      <c r="F28" s="152"/>
      <c r="G28" s="431"/>
      <c r="H28" s="431"/>
      <c r="I28" s="152"/>
      <c r="J28" s="198"/>
      <c r="K28" s="134"/>
      <c r="L28" s="134"/>
      <c r="M28" s="134"/>
    </row>
    <row r="29" spans="1:14" ht="15.75">
      <c r="A29" s="152"/>
      <c r="B29" s="152"/>
      <c r="C29" s="152"/>
      <c r="D29" s="152"/>
      <c r="E29" s="152"/>
      <c r="F29" s="152"/>
      <c r="G29" s="431"/>
      <c r="H29" s="431"/>
      <c r="I29" s="152"/>
      <c r="J29" s="198"/>
      <c r="K29" s="134"/>
      <c r="L29" s="134"/>
      <c r="M29" s="134"/>
    </row>
    <row r="30" spans="1:14" ht="15.75">
      <c r="A30" s="152"/>
      <c r="B30" s="152"/>
      <c r="C30" s="152"/>
      <c r="D30" s="152"/>
      <c r="E30" s="152"/>
      <c r="F30" s="152"/>
      <c r="G30" s="431"/>
      <c r="H30" s="431"/>
      <c r="I30" s="152"/>
      <c r="J30" s="198"/>
      <c r="K30" s="134"/>
      <c r="L30" s="134"/>
      <c r="M30" s="134"/>
      <c r="N30" s="152"/>
    </row>
    <row r="31" spans="1:14" ht="15.75">
      <c r="A31" s="152"/>
      <c r="B31" s="152"/>
      <c r="C31" s="152"/>
      <c r="D31" s="152"/>
      <c r="E31" s="152"/>
      <c r="F31" s="152"/>
      <c r="G31" s="431"/>
      <c r="H31" s="431"/>
      <c r="I31" s="152"/>
      <c r="J31" s="198"/>
      <c r="K31" s="134"/>
      <c r="L31" s="134"/>
      <c r="M31" s="134"/>
      <c r="N31" s="152"/>
    </row>
    <row r="32" spans="1:14" ht="15.75">
      <c r="A32" s="152"/>
      <c r="B32" s="152"/>
      <c r="C32" s="152"/>
      <c r="D32" s="152"/>
      <c r="E32" s="152"/>
      <c r="F32" s="152"/>
      <c r="G32" s="432" t="s">
        <v>143</v>
      </c>
      <c r="H32" s="432"/>
      <c r="I32" s="152"/>
      <c r="J32" s="198"/>
      <c r="K32" s="134"/>
      <c r="L32" s="134"/>
      <c r="M32" s="134"/>
      <c r="N32" s="152"/>
    </row>
    <row r="33" spans="1:14" ht="15.75">
      <c r="A33" s="152"/>
      <c r="B33" s="152"/>
      <c r="C33" s="152"/>
      <c r="D33" s="152"/>
      <c r="E33" s="152"/>
      <c r="F33" s="152"/>
      <c r="G33" s="432" t="s">
        <v>144</v>
      </c>
      <c r="H33" s="432"/>
      <c r="I33" s="152"/>
      <c r="J33" s="198"/>
      <c r="K33" s="134"/>
      <c r="L33" s="134"/>
      <c r="M33" s="134"/>
      <c r="N33" s="152"/>
    </row>
    <row r="34" spans="1:14" ht="15.75">
      <c r="A34" s="152"/>
      <c r="B34" s="152"/>
      <c r="C34" s="152"/>
      <c r="D34" s="152"/>
      <c r="E34" s="152"/>
      <c r="F34" s="152"/>
      <c r="G34" s="432"/>
      <c r="H34" s="432"/>
      <c r="I34" s="152"/>
      <c r="J34" s="198"/>
      <c r="K34" s="134"/>
      <c r="L34" s="134"/>
      <c r="M34" s="134"/>
      <c r="N34" s="152"/>
    </row>
    <row r="35" spans="1:14" ht="15.75">
      <c r="A35" s="152"/>
      <c r="B35" s="152"/>
      <c r="C35" s="152"/>
      <c r="D35" s="152"/>
      <c r="E35" s="152"/>
      <c r="F35" s="152"/>
      <c r="G35" s="432" t="s">
        <v>145</v>
      </c>
      <c r="H35" s="432"/>
      <c r="I35" s="152"/>
      <c r="J35" s="198"/>
      <c r="K35" s="134"/>
      <c r="L35" s="134"/>
      <c r="M35" s="134"/>
      <c r="N35" s="152"/>
    </row>
    <row r="36" spans="1:14" ht="15.75">
      <c r="A36" s="152"/>
      <c r="B36" s="152"/>
      <c r="C36" s="152"/>
      <c r="D36" s="152"/>
      <c r="E36" s="152"/>
      <c r="F36" s="152"/>
      <c r="G36" s="432" t="s">
        <v>146</v>
      </c>
      <c r="H36" s="432"/>
      <c r="I36" s="152"/>
      <c r="J36" s="198"/>
      <c r="K36" s="134"/>
      <c r="L36" s="134"/>
      <c r="M36" s="134"/>
      <c r="N36" s="152"/>
    </row>
    <row r="37" spans="1:14" ht="15.75">
      <c r="A37" s="152"/>
      <c r="B37" s="152"/>
      <c r="C37" s="152"/>
      <c r="D37" s="152"/>
      <c r="E37" s="152"/>
      <c r="F37" s="152"/>
      <c r="G37" s="432" t="s">
        <v>147</v>
      </c>
      <c r="H37" s="432"/>
      <c r="I37" s="152"/>
      <c r="J37" s="198"/>
      <c r="K37" s="134"/>
      <c r="L37" s="134"/>
      <c r="M37" s="134"/>
      <c r="N37" s="152"/>
    </row>
    <row r="38" spans="1:14" ht="15.75">
      <c r="A38" s="152"/>
      <c r="B38" s="152"/>
      <c r="C38" s="152"/>
      <c r="D38" s="152"/>
      <c r="E38" s="152"/>
      <c r="F38" s="152"/>
      <c r="G38" s="432" t="s">
        <v>87</v>
      </c>
      <c r="H38" s="432"/>
      <c r="I38" s="152"/>
      <c r="J38" s="198"/>
      <c r="K38" s="134"/>
      <c r="L38" s="134"/>
      <c r="M38" s="134"/>
      <c r="N38" s="152"/>
    </row>
    <row r="39" spans="1:14" ht="15.75">
      <c r="A39" s="152"/>
      <c r="B39" s="152"/>
      <c r="C39" s="152"/>
      <c r="D39" s="152"/>
      <c r="E39" s="152"/>
      <c r="F39" s="152"/>
      <c r="G39" s="432"/>
      <c r="H39" s="432"/>
      <c r="I39" s="152"/>
      <c r="J39" s="198"/>
      <c r="K39" s="134"/>
      <c r="L39" s="134"/>
      <c r="M39" s="134"/>
      <c r="N39" s="152"/>
    </row>
    <row r="40" spans="1:14" ht="15.75">
      <c r="A40" s="152"/>
      <c r="B40" s="152"/>
      <c r="C40" s="152"/>
      <c r="D40" s="152"/>
      <c r="E40" s="152"/>
      <c r="F40" s="152"/>
      <c r="G40" s="432"/>
      <c r="H40" s="432"/>
      <c r="I40" s="152"/>
      <c r="J40" s="198"/>
      <c r="K40" s="134"/>
      <c r="L40" s="134"/>
      <c r="M40" s="134"/>
      <c r="N40" s="152"/>
    </row>
    <row r="41" spans="1:14" ht="15.75">
      <c r="A41" s="152"/>
      <c r="B41" s="152"/>
      <c r="C41" s="152"/>
      <c r="D41" s="152"/>
      <c r="E41" s="152"/>
      <c r="F41" s="152"/>
      <c r="G41" s="432"/>
      <c r="H41" s="432"/>
      <c r="I41" s="152"/>
      <c r="J41" s="198"/>
      <c r="K41" s="134"/>
      <c r="L41" s="134"/>
      <c r="M41" s="134"/>
      <c r="N41" s="152"/>
    </row>
    <row r="42" spans="1:14" ht="15.75">
      <c r="G42" s="432"/>
      <c r="H42" s="432"/>
      <c r="J42" s="198"/>
      <c r="K42" s="134"/>
      <c r="L42" s="134"/>
      <c r="M42" s="134"/>
    </row>
    <row r="43" spans="1:14" ht="15.75">
      <c r="G43" s="432"/>
      <c r="H43" s="432"/>
      <c r="J43" s="198"/>
      <c r="K43" s="134"/>
      <c r="L43" s="134"/>
      <c r="M43" s="134"/>
    </row>
    <row r="44" spans="1:14" ht="15.75">
      <c r="G44" s="432"/>
      <c r="H44" s="432"/>
      <c r="J44" s="198"/>
      <c r="K44" s="134"/>
      <c r="L44" s="134"/>
      <c r="M44" s="134"/>
    </row>
    <row r="45" spans="1:14" ht="15.75">
      <c r="G45" s="432"/>
      <c r="H45" s="432"/>
      <c r="J45" s="198"/>
      <c r="K45" s="134"/>
      <c r="L45" s="134"/>
      <c r="M45" s="134"/>
    </row>
    <row r="46" spans="1:14" ht="15.75">
      <c r="G46" s="432"/>
      <c r="H46" s="432"/>
      <c r="J46" s="198"/>
      <c r="K46" s="134"/>
      <c r="L46" s="134"/>
      <c r="M46" s="134"/>
    </row>
    <row r="47" spans="1:14" ht="15.75">
      <c r="G47" s="432"/>
      <c r="H47" s="432"/>
      <c r="J47" s="198"/>
      <c r="K47" s="134"/>
      <c r="L47" s="134"/>
      <c r="M47" s="134"/>
    </row>
    <row r="48" spans="1:14" ht="15.75">
      <c r="G48" s="432"/>
      <c r="H48" s="432"/>
      <c r="J48" s="198"/>
      <c r="K48" s="134"/>
      <c r="L48" s="134"/>
      <c r="M48" s="134"/>
    </row>
    <row r="49" spans="7:13" ht="15.75">
      <c r="G49" s="432"/>
      <c r="H49" s="432"/>
      <c r="J49" s="198"/>
      <c r="K49" s="134"/>
      <c r="L49" s="134"/>
      <c r="M49" s="134"/>
    </row>
    <row r="50" spans="7:13" ht="15.75">
      <c r="G50" s="432"/>
      <c r="H50" s="432"/>
      <c r="J50" s="198"/>
      <c r="K50" s="134"/>
      <c r="L50" s="134"/>
      <c r="M50" s="134"/>
    </row>
    <row r="51" spans="7:13" ht="18" customHeight="1">
      <c r="G51" s="432"/>
      <c r="H51" s="432"/>
      <c r="J51" s="198"/>
      <c r="K51" s="134"/>
      <c r="L51" s="134"/>
      <c r="M51" s="134"/>
    </row>
    <row r="52" spans="7:13" ht="15.75">
      <c r="G52" s="432"/>
      <c r="H52" s="432"/>
      <c r="J52" s="198"/>
      <c r="K52" s="134"/>
      <c r="L52" s="134"/>
      <c r="M52" s="134"/>
    </row>
    <row r="53" spans="7:13" ht="15.75">
      <c r="G53" s="432"/>
      <c r="H53" s="432"/>
      <c r="J53" s="198"/>
      <c r="K53" s="134"/>
      <c r="L53" s="134"/>
      <c r="M53" s="134"/>
    </row>
    <row r="54" spans="7:13" ht="15.75">
      <c r="G54" s="432"/>
      <c r="H54" s="432"/>
      <c r="J54" s="198"/>
      <c r="K54" s="134"/>
      <c r="L54" s="134"/>
      <c r="M54" s="134"/>
    </row>
    <row r="55" spans="7:13" ht="15.75">
      <c r="G55" s="432"/>
      <c r="H55" s="432"/>
      <c r="J55" s="198"/>
      <c r="K55" s="134"/>
      <c r="L55" s="134"/>
      <c r="M55" s="134"/>
    </row>
    <row r="56" spans="7:13" ht="15.75">
      <c r="J56" s="198"/>
      <c r="K56" s="134"/>
      <c r="L56" s="134"/>
      <c r="M56" s="134"/>
    </row>
    <row r="83" spans="1:6" ht="15.75" thickBot="1"/>
    <row r="84" spans="1:6" ht="21">
      <c r="A84" s="98" t="s">
        <v>148</v>
      </c>
      <c r="B84" s="99" t="s">
        <v>149</v>
      </c>
      <c r="C84" s="100" t="s">
        <v>150</v>
      </c>
      <c r="D84" s="101"/>
      <c r="E84" s="102"/>
      <c r="F84" s="103" t="s">
        <v>151</v>
      </c>
    </row>
    <row r="85" spans="1:6" ht="21">
      <c r="A85" s="104" t="s">
        <v>152</v>
      </c>
      <c r="B85" s="105">
        <v>0.32</v>
      </c>
      <c r="C85" s="106">
        <v>0.4</v>
      </c>
      <c r="D85" s="107"/>
      <c r="E85" s="108"/>
      <c r="F85" s="109">
        <v>0.23</v>
      </c>
    </row>
    <row r="86" spans="1:6" ht="21">
      <c r="A86" s="110" t="s">
        <v>39</v>
      </c>
      <c r="B86" s="105">
        <v>0.41</v>
      </c>
      <c r="C86" s="105">
        <v>0.51</v>
      </c>
      <c r="D86" s="111"/>
      <c r="E86" s="112"/>
      <c r="F86" s="109">
        <v>0.3</v>
      </c>
    </row>
    <row r="87" spans="1:6" ht="21">
      <c r="A87" s="110" t="s">
        <v>153</v>
      </c>
      <c r="B87" s="105">
        <v>0.41</v>
      </c>
      <c r="C87" s="105">
        <v>0.51</v>
      </c>
      <c r="D87" s="111"/>
      <c r="E87" s="112"/>
      <c r="F87" s="109">
        <v>0.3</v>
      </c>
    </row>
    <row r="88" spans="1:6" ht="21">
      <c r="A88" s="110" t="s">
        <v>154</v>
      </c>
      <c r="B88" s="105">
        <v>0.45</v>
      </c>
      <c r="C88" s="105">
        <v>0.55000000000000004</v>
      </c>
      <c r="D88" s="111"/>
      <c r="E88" s="108"/>
      <c r="F88" s="109">
        <v>0.32</v>
      </c>
    </row>
    <row r="89" spans="1:6" ht="21.75" thickBot="1">
      <c r="A89" s="113"/>
      <c r="B89" s="114"/>
      <c r="C89" s="114"/>
      <c r="D89" s="115"/>
      <c r="E89" s="116"/>
      <c r="F89" s="117"/>
    </row>
    <row r="91" spans="1:6" ht="18.75">
      <c r="A91" s="456" t="s">
        <v>155</v>
      </c>
      <c r="B91" s="457"/>
      <c r="C91" s="457"/>
      <c r="D91" s="457"/>
      <c r="E91" s="458"/>
    </row>
    <row r="92" spans="1:6" ht="60">
      <c r="A92" s="85" t="s">
        <v>156</v>
      </c>
      <c r="B92" s="86" t="s">
        <v>157</v>
      </c>
      <c r="C92" s="459" t="s">
        <v>158</v>
      </c>
      <c r="D92" s="460"/>
      <c r="E92" s="86" t="s">
        <v>159</v>
      </c>
    </row>
    <row r="93" spans="1:6" ht="30">
      <c r="A93" s="87" t="s">
        <v>160</v>
      </c>
      <c r="B93" s="461" t="s">
        <v>161</v>
      </c>
      <c r="C93" s="463" t="s">
        <v>161</v>
      </c>
      <c r="D93" s="465" t="s">
        <v>162</v>
      </c>
      <c r="E93" s="461" t="s">
        <v>161</v>
      </c>
    </row>
    <row r="94" spans="1:6">
      <c r="A94" s="88" t="s">
        <v>163</v>
      </c>
      <c r="B94" s="462"/>
      <c r="C94" s="464"/>
      <c r="D94" s="466"/>
      <c r="E94" s="462"/>
    </row>
    <row r="95" spans="1:6">
      <c r="A95" s="89" t="s">
        <v>164</v>
      </c>
      <c r="B95" s="90">
        <v>0.63500000000000001</v>
      </c>
      <c r="C95" s="91">
        <v>0.379</v>
      </c>
      <c r="D95" s="92">
        <v>1273</v>
      </c>
      <c r="E95" s="90">
        <v>0.443</v>
      </c>
    </row>
    <row r="96" spans="1:6">
      <c r="A96" s="89" t="s">
        <v>165</v>
      </c>
      <c r="B96" s="90">
        <v>0.72699999999999998</v>
      </c>
      <c r="C96" s="91">
        <v>0.40799999999999997</v>
      </c>
      <c r="D96" s="92">
        <v>1596</v>
      </c>
      <c r="E96" s="90">
        <v>0.48799999999999999</v>
      </c>
    </row>
    <row r="97" spans="1:5">
      <c r="A97" s="89" t="s">
        <v>166</v>
      </c>
      <c r="B97" s="90">
        <v>0.76200000000000001</v>
      </c>
      <c r="C97" s="91">
        <v>0.42799999999999999</v>
      </c>
      <c r="D97" s="92">
        <v>1669</v>
      </c>
      <c r="E97" s="90">
        <v>0.51100000000000001</v>
      </c>
    </row>
    <row r="98" spans="1:5">
      <c r="A98" s="89" t="s">
        <v>167</v>
      </c>
      <c r="B98" s="90">
        <v>0.79800000000000004</v>
      </c>
      <c r="C98" s="91">
        <v>0.44900000000000001</v>
      </c>
      <c r="D98" s="92">
        <v>1747</v>
      </c>
      <c r="E98" s="90">
        <v>0.53800000000000003</v>
      </c>
    </row>
    <row r="99" spans="1:5">
      <c r="A99" s="89" t="s">
        <v>168</v>
      </c>
      <c r="B99" s="90">
        <v>0.83499999999999996</v>
      </c>
      <c r="C99" s="91">
        <v>0.47299999999999998</v>
      </c>
      <c r="D99" s="92">
        <v>1814</v>
      </c>
      <c r="E99" s="90">
        <v>0.56399999999999995</v>
      </c>
    </row>
  </sheetData>
  <sortState ref="G2:H40">
    <sortCondition ref="G2:G40"/>
  </sortState>
  <mergeCells count="69">
    <mergeCell ref="G51:H51"/>
    <mergeCell ref="G52:H52"/>
    <mergeCell ref="G53:H53"/>
    <mergeCell ref="G54:H54"/>
    <mergeCell ref="G55:H55"/>
    <mergeCell ref="G46:H46"/>
    <mergeCell ref="G47:H47"/>
    <mergeCell ref="G48:H48"/>
    <mergeCell ref="G49:H49"/>
    <mergeCell ref="G50:H50"/>
    <mergeCell ref="G41:H41"/>
    <mergeCell ref="G42:H42"/>
    <mergeCell ref="G43:H43"/>
    <mergeCell ref="G44:H44"/>
    <mergeCell ref="G45:H45"/>
    <mergeCell ref="G40:H40"/>
    <mergeCell ref="G32:H32"/>
    <mergeCell ref="G33:H33"/>
    <mergeCell ref="G34:H34"/>
    <mergeCell ref="G35:H35"/>
    <mergeCell ref="G36:H36"/>
    <mergeCell ref="G37:H37"/>
    <mergeCell ref="G38:H38"/>
    <mergeCell ref="G39:H39"/>
    <mergeCell ref="A91:E91"/>
    <mergeCell ref="C92:D92"/>
    <mergeCell ref="B93:B94"/>
    <mergeCell ref="C93:C94"/>
    <mergeCell ref="D93:D94"/>
    <mergeCell ref="E93:E94"/>
    <mergeCell ref="G13:H13"/>
    <mergeCell ref="G1:H1"/>
    <mergeCell ref="G5:H5"/>
    <mergeCell ref="G12:H12"/>
    <mergeCell ref="G3:H3"/>
    <mergeCell ref="G2:H2"/>
    <mergeCell ref="G4:H4"/>
    <mergeCell ref="G11:H11"/>
    <mergeCell ref="G7:H7"/>
    <mergeCell ref="G8:H8"/>
    <mergeCell ref="G9:H9"/>
    <mergeCell ref="G6:H6"/>
    <mergeCell ref="G10:H10"/>
    <mergeCell ref="C16:E16"/>
    <mergeCell ref="G31:H31"/>
    <mergeCell ref="G14:H14"/>
    <mergeCell ref="G15:H15"/>
    <mergeCell ref="G16:H16"/>
    <mergeCell ref="G17:H17"/>
    <mergeCell ref="G27:H27"/>
    <mergeCell ref="G28:H28"/>
    <mergeCell ref="G29:H29"/>
    <mergeCell ref="G30:H30"/>
    <mergeCell ref="B17:E17"/>
    <mergeCell ref="A23:C23"/>
    <mergeCell ref="A16:B16"/>
    <mergeCell ref="A15:E15"/>
    <mergeCell ref="G26:H26"/>
    <mergeCell ref="B18:C18"/>
    <mergeCell ref="B19:C19"/>
    <mergeCell ref="B20:C20"/>
    <mergeCell ref="G22:H22"/>
    <mergeCell ref="G23:H23"/>
    <mergeCell ref="G24:H24"/>
    <mergeCell ref="G25:H25"/>
    <mergeCell ref="G18:H18"/>
    <mergeCell ref="G19:H19"/>
    <mergeCell ref="G20:H20"/>
    <mergeCell ref="G21:H21"/>
  </mergeCells>
  <pageMargins left="0.7" right="0.7" top="0.75" bottom="0.75" header="0.3" footer="0.3"/>
  <pageSetup paperSize="9" orientation="portrait" horizontalDpi="4294967293"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sheetPr codeName="Feuil6"/>
  <dimension ref="A1"/>
  <sheetViews>
    <sheetView workbookViewId="0">
      <selection activeCell="G5" sqref="G5:H5"/>
    </sheetView>
  </sheetViews>
  <sheetFormatPr baseColWidth="10" defaultColWidth="10.7109375" defaultRowHeight="15"/>
  <sheetData>
    <row r="1" spans="1:1">
      <c r="A1">
        <f>LEN(Feuil1!A5)-LEN(SUBSTITUTE(Feuil1!A5,CHAR(44),""))</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PAGE 1 </vt:lpstr>
      <vt:lpstr>feuille tableau n1</vt:lpstr>
      <vt:lpstr>PAGE 2</vt:lpstr>
      <vt:lpstr>PAGE 3</vt:lpstr>
      <vt:lpstr>Base de Donnée</vt:lpstr>
      <vt:lpstr>Feuil1</vt:lpstr>
      <vt:lpstr>'feuille tableau n1'!Zone_d_impression</vt:lpstr>
      <vt:lpstr>'PAGE 1 '!Zone_d_impression</vt:lpstr>
      <vt:lpstr>'PAGE 2'!Zone_d_impression</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LAMBERT SANDRINE</dc:creator>
  <cp:keywords/>
  <dc:description/>
  <cp:lastModifiedBy>Essais</cp:lastModifiedBy>
  <cp:revision/>
  <dcterms:created xsi:type="dcterms:W3CDTF">2023-01-23T10:45:11Z</dcterms:created>
  <dcterms:modified xsi:type="dcterms:W3CDTF">2024-02-20T16:42:06Z</dcterms:modified>
  <cp:category/>
  <cp:contentStatus/>
</cp:coreProperties>
</file>