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A9133B-0738-3967-A58A-2178011A57A6}"/>
  <workbookPr showInkAnnotation="0" codeName="ThisWorkbook" hidePivotFieldList="1" autoCompressPictures="0"/>
  <bookViews>
    <workbookView xWindow="0" yWindow="495" windowWidth="29040" windowHeight="18240" tabRatio="795" activeTab="7"/>
  </bookViews>
  <sheets>
    <sheet name="Inscriptions" sheetId="1" r:id="rId1"/>
    <sheet name="POUSSIN" sheetId="30" r:id="rId2"/>
    <sheet name="POUSSINE" sheetId="32" r:id="rId3"/>
    <sheet name="BENJAMIN" sheetId="35" r:id="rId4"/>
    <sheet name="BENJAMINE" sheetId="36" r:id="rId5"/>
    <sheet name="MINIME G" sheetId="37" r:id="rId6"/>
    <sheet name="MINIME F" sheetId="38" r:id="rId7"/>
    <sheet name="CADET" sheetId="39" r:id="rId8"/>
    <sheet name="CADETTE" sheetId="40" r:id="rId9"/>
    <sheet name="JUNIOR G" sheetId="33" r:id="rId10"/>
    <sheet name="JUNIOR F" sheetId="34" r:id="rId11"/>
    <sheet name="HANDI" sheetId="45" r:id="rId12"/>
    <sheet name="Podium" sheetId="5" r:id="rId13"/>
    <sheet name="CLASSEMENT" sheetId="44" r:id="rId14"/>
  </sheets>
  <definedNames>
    <definedName name="_xlnm._FilterDatabase" localSheetId="3" hidden="1">BENJAMIN!$A$6:$R$48</definedName>
    <definedName name="_xlnm._FilterDatabase" localSheetId="4" hidden="1">BENJAMINE!$A$6:$R$48</definedName>
    <definedName name="_xlnm._FilterDatabase" localSheetId="7" hidden="1">CADET!$A$6:$R$48</definedName>
    <definedName name="_xlnm._FilterDatabase" localSheetId="8" hidden="1">CADETTE!$A$6:$R$48</definedName>
    <definedName name="_xlnm._FilterDatabase" localSheetId="11" hidden="1">HANDI!$A$6:$R$48</definedName>
    <definedName name="_xlnm._FilterDatabase" localSheetId="0" hidden="1">Inscriptions!$A$1:$A$200</definedName>
    <definedName name="_xlnm._FilterDatabase" localSheetId="10" hidden="1">'JUNIOR F'!$A$6:$R$48</definedName>
    <definedName name="_xlnm._FilterDatabase" localSheetId="9" hidden="1">'JUNIOR G'!$A$6:$R$48</definedName>
    <definedName name="_xlnm._FilterDatabase" localSheetId="6" hidden="1">'MINIME F'!$A$6:$R$48</definedName>
    <definedName name="_xlnm._FilterDatabase" localSheetId="5" hidden="1">'MINIME G'!$A$6:$R$48</definedName>
    <definedName name="_xlnm._FilterDatabase" localSheetId="12" hidden="1">Podium!$H$8:$H$36</definedName>
    <definedName name="_xlnm._FilterDatabase" localSheetId="1" hidden="1">POUSSIN!$A$6:$R$48</definedName>
    <definedName name="_xlnm._FilterDatabase" localSheetId="2" hidden="1">POUSSINE!$A$6:$R$48</definedName>
    <definedName name="BF">BENJAMINE!$AB$6:$AB$50</definedName>
    <definedName name="BG">BENJAMIN!$AB$6:$AB$50</definedName>
    <definedName name="CF">CADETTE!$AB$6:$AB$50</definedName>
    <definedName name="CG">CADET!$AB$6:$AB$50</definedName>
    <definedName name="EG">#REF!</definedName>
    <definedName name="EQUATION" localSheetId="3">BENJAMIN!$U$7</definedName>
    <definedName name="EQUATION" localSheetId="4">BENJAMINE!$U$7</definedName>
    <definedName name="EQUATION" localSheetId="7">CADET!$U$7</definedName>
    <definedName name="EQUATION" localSheetId="8">CADETTE!$U$7</definedName>
    <definedName name="EQUATION" localSheetId="11">HANDI!$Z$7</definedName>
    <definedName name="EQUATION" localSheetId="10">'JUNIOR F'!$U$7</definedName>
    <definedName name="EQUATION" localSheetId="9">'JUNIOR G'!$U$7</definedName>
    <definedName name="EQUATION" localSheetId="6">'MINIME F'!$U$7</definedName>
    <definedName name="EQUATION" localSheetId="5">'MINIME G'!$U$7</definedName>
    <definedName name="EQUATION" localSheetId="1">POUSSIN!$U$7</definedName>
    <definedName name="EQUATION" localSheetId="2">POUSSINE!$U$7</definedName>
    <definedName name="EQUATION">#REF!</definedName>
    <definedName name="_xlnm.Extract" localSheetId="12">Podium!#REF!</definedName>
    <definedName name="MD">'JUNIOR G'!$AB$6:$AB$50</definedName>
    <definedName name="MF">'MINIME F'!$AB$6:$AB$50</definedName>
    <definedName name="MG">'MINIME G'!$AB$6:$AB$50</definedName>
    <definedName name="PF" localSheetId="11">HANDI!$AG$6:$AG$50</definedName>
    <definedName name="PF">'JUNIOR F'!$AB$6:$AB$50</definedName>
    <definedName name="PG">POUSSINE!$AB$6:$AB$50</definedName>
    <definedName name="RG">POUSSIN!$AB$6:$AB$50</definedName>
    <definedName name="_xlnm.Print_Area" localSheetId="12">Podium!$A$3:$F$36</definedName>
  </definedNames>
  <calcPr calcId="125725"/>
  <pivotCaches>
    <pivotCache cacheId="0" r:id="rId15"/>
  </pivotCaches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45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7"/>
  <c r="A7" a="1"/>
  <c r="A9" s="1"/>
  <c r="C8" i="3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7"/>
  <c r="A7" a="1"/>
  <c r="A9" s="1"/>
  <c r="C8" i="33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7"/>
  <c r="A7" a="1"/>
  <c r="A9" s="1"/>
  <c r="A200"/>
  <c r="C8" i="40"/>
  <c r="C9"/>
  <c r="C10"/>
  <c r="C11"/>
  <c r="C12"/>
  <c r="C13"/>
  <c r="C14"/>
  <c r="C15"/>
  <c r="C16"/>
  <c r="C17"/>
  <c r="C18"/>
  <c r="C19"/>
  <c r="C20"/>
  <c r="C21"/>
  <c r="C22"/>
  <c r="C23"/>
  <c r="C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7"/>
  <c r="A7" a="1"/>
  <c r="A9" s="1"/>
  <c r="C8" i="39"/>
  <c r="C9"/>
  <c r="C10"/>
  <c r="C11"/>
  <c r="C12"/>
  <c r="C13"/>
  <c r="C14"/>
  <c r="C15"/>
  <c r="C16"/>
  <c r="C17"/>
  <c r="C18"/>
  <c r="C19"/>
  <c r="C20"/>
  <c r="C21"/>
  <c r="C22"/>
  <c r="C23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A7" a="1"/>
  <c r="A9" s="1"/>
  <c r="A26" i="45" l="1"/>
  <c r="A47"/>
  <c r="A43"/>
  <c r="A39"/>
  <c r="A35"/>
  <c r="A31"/>
  <c r="A27"/>
  <c r="A23"/>
  <c r="A19"/>
  <c r="A15"/>
  <c r="A11"/>
  <c r="A7"/>
  <c r="A50"/>
  <c r="A42"/>
  <c r="A34"/>
  <c r="A22"/>
  <c r="A14"/>
  <c r="A48"/>
  <c r="A44"/>
  <c r="A40"/>
  <c r="A36"/>
  <c r="A32"/>
  <c r="A28"/>
  <c r="A24"/>
  <c r="A20"/>
  <c r="A16"/>
  <c r="A12"/>
  <c r="A8"/>
  <c r="A46"/>
  <c r="A38"/>
  <c r="A30"/>
  <c r="A18"/>
  <c r="A10"/>
  <c r="A49"/>
  <c r="A45"/>
  <c r="A41"/>
  <c r="A37"/>
  <c r="A33"/>
  <c r="A29"/>
  <c r="A25"/>
  <c r="A21"/>
  <c r="A17"/>
  <c r="A13"/>
  <c r="A47" i="34"/>
  <c r="A35"/>
  <c r="A31"/>
  <c r="A27"/>
  <c r="A23"/>
  <c r="A19"/>
  <c r="A15"/>
  <c r="A11"/>
  <c r="A7"/>
  <c r="A50"/>
  <c r="A42"/>
  <c r="A34"/>
  <c r="A26"/>
  <c r="A18"/>
  <c r="A10"/>
  <c r="A39"/>
  <c r="A48"/>
  <c r="A44"/>
  <c r="A40"/>
  <c r="A36"/>
  <c r="A32"/>
  <c r="A28"/>
  <c r="A24"/>
  <c r="A20"/>
  <c r="A16"/>
  <c r="A12"/>
  <c r="A8"/>
  <c r="A46"/>
  <c r="A38"/>
  <c r="A30"/>
  <c r="A22"/>
  <c r="A14"/>
  <c r="A43"/>
  <c r="A49"/>
  <c r="A45"/>
  <c r="A41"/>
  <c r="A37"/>
  <c r="A33"/>
  <c r="A29"/>
  <c r="A25"/>
  <c r="A21"/>
  <c r="A17"/>
  <c r="A13"/>
  <c r="A46" i="33"/>
  <c r="A18"/>
  <c r="A47"/>
  <c r="A43"/>
  <c r="A39"/>
  <c r="A35"/>
  <c r="A31"/>
  <c r="A27"/>
  <c r="A23"/>
  <c r="A19"/>
  <c r="A15"/>
  <c r="A11"/>
  <c r="A7"/>
  <c r="A50"/>
  <c r="A38"/>
  <c r="A30"/>
  <c r="A22"/>
  <c r="A10"/>
  <c r="A48"/>
  <c r="A44"/>
  <c r="A40"/>
  <c r="A36"/>
  <c r="A32"/>
  <c r="A28"/>
  <c r="A24"/>
  <c r="A20"/>
  <c r="A16"/>
  <c r="A12"/>
  <c r="A8"/>
  <c r="A42"/>
  <c r="A34"/>
  <c r="A26"/>
  <c r="A14"/>
  <c r="A49"/>
  <c r="A45"/>
  <c r="A41"/>
  <c r="A37"/>
  <c r="A33"/>
  <c r="A29"/>
  <c r="A25"/>
  <c r="A21"/>
  <c r="A17"/>
  <c r="A13"/>
  <c r="A46" i="40"/>
  <c r="A47"/>
  <c r="A43"/>
  <c r="A39"/>
  <c r="A35"/>
  <c r="A31"/>
  <c r="A27"/>
  <c r="A23"/>
  <c r="A19"/>
  <c r="A15"/>
  <c r="A11"/>
  <c r="A7"/>
  <c r="A50"/>
  <c r="A38"/>
  <c r="A30"/>
  <c r="A22"/>
  <c r="A14"/>
  <c r="A48"/>
  <c r="A44"/>
  <c r="A40"/>
  <c r="A36"/>
  <c r="A32"/>
  <c r="A28"/>
  <c r="A24"/>
  <c r="A20"/>
  <c r="A16"/>
  <c r="A12"/>
  <c r="A8"/>
  <c r="A42"/>
  <c r="A34"/>
  <c r="A26"/>
  <c r="A18"/>
  <c r="A10"/>
  <c r="A49"/>
  <c r="A45"/>
  <c r="A41"/>
  <c r="A37"/>
  <c r="A33"/>
  <c r="A29"/>
  <c r="A25"/>
  <c r="A21"/>
  <c r="A17"/>
  <c r="A13"/>
  <c r="A46" i="39"/>
  <c r="A38"/>
  <c r="A34"/>
  <c r="A26"/>
  <c r="A31"/>
  <c r="A15"/>
  <c r="A7"/>
  <c r="B7" s="1"/>
  <c r="A43"/>
  <c r="A35"/>
  <c r="A23"/>
  <c r="A11"/>
  <c r="A48"/>
  <c r="A44"/>
  <c r="A40"/>
  <c r="A36"/>
  <c r="A32"/>
  <c r="A28"/>
  <c r="A24"/>
  <c r="A20"/>
  <c r="A16"/>
  <c r="A12"/>
  <c r="A8"/>
  <c r="A50"/>
  <c r="A42"/>
  <c r="A30"/>
  <c r="A22"/>
  <c r="A18"/>
  <c r="A14"/>
  <c r="A10"/>
  <c r="A47"/>
  <c r="A39"/>
  <c r="A27"/>
  <c r="A19"/>
  <c r="A49"/>
  <c r="A45"/>
  <c r="A41"/>
  <c r="A37"/>
  <c r="A33"/>
  <c r="A29"/>
  <c r="A25"/>
  <c r="A21"/>
  <c r="A17"/>
  <c r="A13"/>
  <c r="AC8" i="36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7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9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40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3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4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45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8" i="35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H14" i="45" l="1"/>
  <c r="AG12"/>
  <c r="AH12" s="1"/>
  <c r="AG13"/>
  <c r="AH13" s="1"/>
  <c r="AG14"/>
  <c r="AF12" i="35"/>
  <c r="AF13"/>
  <c r="AF14"/>
  <c r="AF12" i="36"/>
  <c r="AF13"/>
  <c r="AF14"/>
  <c r="AF12" i="37"/>
  <c r="AF13"/>
  <c r="AF14"/>
  <c r="AF12" i="38"/>
  <c r="AF13"/>
  <c r="AF14"/>
  <c r="AF12" i="39"/>
  <c r="AF13"/>
  <c r="AF14"/>
  <c r="AF12" i="40"/>
  <c r="AF13"/>
  <c r="AF14"/>
  <c r="AF12" i="33"/>
  <c r="AF13"/>
  <c r="AF14"/>
  <c r="AF12" i="34"/>
  <c r="AF13"/>
  <c r="AF14"/>
  <c r="AF12" i="45"/>
  <c r="AF13"/>
  <c r="AF14"/>
  <c r="AE12"/>
  <c r="AE13"/>
  <c r="AE14"/>
  <c r="M13" i="44" l="1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6"/>
  <c r="AB8" i="45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AA8" i="34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7"/>
  <c r="AA8" i="33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AA9" i="40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8" i="39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7"/>
  <c r="AA8" i="3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AA8" i="37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AA8" i="36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AA8" i="35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AA8" i="32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7"/>
  <c r="AA8" i="30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X8"/>
  <c r="X9"/>
  <c r="X10"/>
  <c r="X11"/>
  <c r="X12"/>
  <c r="X13"/>
  <c r="X14"/>
  <c r="X15"/>
  <c r="X16"/>
  <c r="X17"/>
  <c r="AB17" s="1"/>
  <c r="AC17" s="1"/>
  <c r="X18"/>
  <c r="AB18" s="1"/>
  <c r="X19"/>
  <c r="AB19" s="1"/>
  <c r="AC19" s="1"/>
  <c r="X20"/>
  <c r="AB20" s="1"/>
  <c r="X21"/>
  <c r="AB21" s="1"/>
  <c r="AC21" s="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7"/>
  <c r="I14" i="5" l="1"/>
  <c r="I15"/>
  <c r="I16"/>
  <c r="U7" i="33"/>
  <c r="AA8" i="40"/>
  <c r="Z8"/>
  <c r="Y8"/>
  <c r="X8"/>
  <c r="W8"/>
  <c r="V8"/>
  <c r="U8"/>
  <c r="U7" i="38"/>
  <c r="AA7" i="37"/>
  <c r="V7"/>
  <c r="U7"/>
  <c r="W7" i="36"/>
  <c r="U7"/>
  <c r="X7" i="35"/>
  <c r="U7"/>
  <c r="L29" i="44"/>
  <c r="L30"/>
  <c r="L31"/>
  <c r="L32"/>
  <c r="L33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6"/>
  <c r="O24" i="30"/>
  <c r="U7" i="40"/>
  <c r="I17" i="5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K6" i="44"/>
  <c r="V50" i="45" l="1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Y7"/>
  <c r="V7" s="1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X7"/>
  <c r="T7" s="1"/>
  <c r="AC54"/>
  <c r="AC53"/>
  <c r="AC52"/>
  <c r="AC51"/>
  <c r="AF50"/>
  <c r="Q50" s="1"/>
  <c r="AE50"/>
  <c r="O50" s="1"/>
  <c r="AD50"/>
  <c r="M50" s="1"/>
  <c r="K50"/>
  <c r="I50"/>
  <c r="G50"/>
  <c r="AF49"/>
  <c r="Q49" s="1"/>
  <c r="AE49"/>
  <c r="O49" s="1"/>
  <c r="AD49"/>
  <c r="M49" s="1"/>
  <c r="K49"/>
  <c r="I49"/>
  <c r="G49"/>
  <c r="E49"/>
  <c r="AF48"/>
  <c r="Q48" s="1"/>
  <c r="AE48"/>
  <c r="O48" s="1"/>
  <c r="AD48"/>
  <c r="M48" s="1"/>
  <c r="K48"/>
  <c r="I48"/>
  <c r="G48"/>
  <c r="AF47"/>
  <c r="Q47" s="1"/>
  <c r="AE47"/>
  <c r="O47" s="1"/>
  <c r="AD47"/>
  <c r="M47" s="1"/>
  <c r="K47"/>
  <c r="I47"/>
  <c r="G47"/>
  <c r="E47"/>
  <c r="AF46"/>
  <c r="Q46" s="1"/>
  <c r="AE46"/>
  <c r="O46" s="1"/>
  <c r="AD46"/>
  <c r="M46" s="1"/>
  <c r="K46"/>
  <c r="I46"/>
  <c r="E46"/>
  <c r="AF45"/>
  <c r="Q45" s="1"/>
  <c r="AE45"/>
  <c r="O45" s="1"/>
  <c r="AD45"/>
  <c r="M45" s="1"/>
  <c r="K45"/>
  <c r="I45"/>
  <c r="G45"/>
  <c r="AF44"/>
  <c r="Q44" s="1"/>
  <c r="AE44"/>
  <c r="O44" s="1"/>
  <c r="AD44"/>
  <c r="M44" s="1"/>
  <c r="K44"/>
  <c r="I44"/>
  <c r="E44"/>
  <c r="AF43"/>
  <c r="Q43" s="1"/>
  <c r="AE43"/>
  <c r="O43" s="1"/>
  <c r="AD43"/>
  <c r="M43" s="1"/>
  <c r="I43"/>
  <c r="G43"/>
  <c r="E43"/>
  <c r="AF42"/>
  <c r="Q42" s="1"/>
  <c r="AE42"/>
  <c r="O42" s="1"/>
  <c r="AD42"/>
  <c r="M42" s="1"/>
  <c r="K42"/>
  <c r="I42"/>
  <c r="E42"/>
  <c r="AF41"/>
  <c r="Q41" s="1"/>
  <c r="AE41"/>
  <c r="O41" s="1"/>
  <c r="AD41"/>
  <c r="M41" s="1"/>
  <c r="I41"/>
  <c r="G41"/>
  <c r="E41"/>
  <c r="AF40"/>
  <c r="Q40" s="1"/>
  <c r="AE40"/>
  <c r="O40" s="1"/>
  <c r="AD40"/>
  <c r="M40" s="1"/>
  <c r="K40"/>
  <c r="I40"/>
  <c r="E40"/>
  <c r="AF39"/>
  <c r="Q39" s="1"/>
  <c r="AE39"/>
  <c r="O39" s="1"/>
  <c r="AD39"/>
  <c r="M39" s="1"/>
  <c r="I39"/>
  <c r="G39"/>
  <c r="E39"/>
  <c r="AF38"/>
  <c r="Q38" s="1"/>
  <c r="AE38"/>
  <c r="O38" s="1"/>
  <c r="AD38"/>
  <c r="M38" s="1"/>
  <c r="K38"/>
  <c r="I38"/>
  <c r="E38"/>
  <c r="AF37"/>
  <c r="Q37" s="1"/>
  <c r="AE37"/>
  <c r="O37" s="1"/>
  <c r="AD37"/>
  <c r="M37" s="1"/>
  <c r="I37"/>
  <c r="G37"/>
  <c r="E37"/>
  <c r="AF36"/>
  <c r="Q36" s="1"/>
  <c r="AE36"/>
  <c r="O36" s="1"/>
  <c r="AD36"/>
  <c r="M36" s="1"/>
  <c r="K36"/>
  <c r="I36"/>
  <c r="E36"/>
  <c r="AF35"/>
  <c r="Q35" s="1"/>
  <c r="AE35"/>
  <c r="O35" s="1"/>
  <c r="AD35"/>
  <c r="M35" s="1"/>
  <c r="I35"/>
  <c r="G35"/>
  <c r="E35"/>
  <c r="AF34"/>
  <c r="Q34" s="1"/>
  <c r="AE34"/>
  <c r="O34" s="1"/>
  <c r="AD34"/>
  <c r="M34" s="1"/>
  <c r="K34"/>
  <c r="I34"/>
  <c r="E34"/>
  <c r="AF33"/>
  <c r="Q33" s="1"/>
  <c r="AE33"/>
  <c r="O33" s="1"/>
  <c r="AD33"/>
  <c r="M33" s="1"/>
  <c r="K33"/>
  <c r="I33"/>
  <c r="G33"/>
  <c r="E33"/>
  <c r="AF32"/>
  <c r="Q32" s="1"/>
  <c r="AE32"/>
  <c r="O32" s="1"/>
  <c r="AD32"/>
  <c r="M32" s="1"/>
  <c r="K32"/>
  <c r="I32"/>
  <c r="E32"/>
  <c r="AF31"/>
  <c r="Q31" s="1"/>
  <c r="AE31"/>
  <c r="O31" s="1"/>
  <c r="AD31"/>
  <c r="M31" s="1"/>
  <c r="K31"/>
  <c r="I31"/>
  <c r="G31"/>
  <c r="E31"/>
  <c r="AF30"/>
  <c r="Q30" s="1"/>
  <c r="AE30"/>
  <c r="O30" s="1"/>
  <c r="AD30"/>
  <c r="M30" s="1"/>
  <c r="K30"/>
  <c r="I30"/>
  <c r="G30"/>
  <c r="E30"/>
  <c r="AF29"/>
  <c r="Q29" s="1"/>
  <c r="AE29"/>
  <c r="O29" s="1"/>
  <c r="AD29"/>
  <c r="M29" s="1"/>
  <c r="K29"/>
  <c r="I29"/>
  <c r="G29"/>
  <c r="E29"/>
  <c r="AF28"/>
  <c r="Q28" s="1"/>
  <c r="AE28"/>
  <c r="O28" s="1"/>
  <c r="AD28"/>
  <c r="M28" s="1"/>
  <c r="K28"/>
  <c r="I28"/>
  <c r="G28"/>
  <c r="E28"/>
  <c r="AF27"/>
  <c r="Q27" s="1"/>
  <c r="AE27"/>
  <c r="O27" s="1"/>
  <c r="AD27"/>
  <c r="M27" s="1"/>
  <c r="K27"/>
  <c r="I27"/>
  <c r="G27"/>
  <c r="E27"/>
  <c r="AF26"/>
  <c r="Q26" s="1"/>
  <c r="AE26"/>
  <c r="O26" s="1"/>
  <c r="AD26"/>
  <c r="M26" s="1"/>
  <c r="K26"/>
  <c r="I26"/>
  <c r="G26"/>
  <c r="E26"/>
  <c r="AF25"/>
  <c r="Q25" s="1"/>
  <c r="AE25"/>
  <c r="O25" s="1"/>
  <c r="AD25"/>
  <c r="M25" s="1"/>
  <c r="K25"/>
  <c r="I25"/>
  <c r="G25"/>
  <c r="E25"/>
  <c r="AF24"/>
  <c r="Q24" s="1"/>
  <c r="AE24"/>
  <c r="AD24"/>
  <c r="I24"/>
  <c r="G24"/>
  <c r="E24"/>
  <c r="AF23"/>
  <c r="Q23" s="1"/>
  <c r="AE23"/>
  <c r="O23" s="1"/>
  <c r="AD23"/>
  <c r="M23" s="1"/>
  <c r="K23"/>
  <c r="I23"/>
  <c r="G23"/>
  <c r="AF22"/>
  <c r="Q22" s="1"/>
  <c r="AE22"/>
  <c r="O22" s="1"/>
  <c r="AD22"/>
  <c r="M22" s="1"/>
  <c r="K22"/>
  <c r="I22"/>
  <c r="G22"/>
  <c r="E22"/>
  <c r="AF21"/>
  <c r="Q21" s="1"/>
  <c r="AE21"/>
  <c r="O21" s="1"/>
  <c r="AD21"/>
  <c r="M21" s="1"/>
  <c r="K21"/>
  <c r="I21"/>
  <c r="G21"/>
  <c r="E21"/>
  <c r="AF20"/>
  <c r="Q20" s="1"/>
  <c r="AE20"/>
  <c r="O20" s="1"/>
  <c r="AD20"/>
  <c r="M20" s="1"/>
  <c r="K20"/>
  <c r="I20"/>
  <c r="G20"/>
  <c r="E20"/>
  <c r="AF19"/>
  <c r="Q19" s="1"/>
  <c r="AE19"/>
  <c r="O19" s="1"/>
  <c r="AD19"/>
  <c r="M19" s="1"/>
  <c r="K19"/>
  <c r="I19"/>
  <c r="G19"/>
  <c r="AF18"/>
  <c r="Q18" s="1"/>
  <c r="AE18"/>
  <c r="O18" s="1"/>
  <c r="AD18"/>
  <c r="M18" s="1"/>
  <c r="K18"/>
  <c r="I18"/>
  <c r="G18"/>
  <c r="E18"/>
  <c r="AF17"/>
  <c r="Q17" s="1"/>
  <c r="AE17"/>
  <c r="O17" s="1"/>
  <c r="AD17"/>
  <c r="M17" s="1"/>
  <c r="K17"/>
  <c r="I17"/>
  <c r="G17"/>
  <c r="E17"/>
  <c r="AF16"/>
  <c r="Q16" s="1"/>
  <c r="AE16"/>
  <c r="O16" s="1"/>
  <c r="AD16"/>
  <c r="M16" s="1"/>
  <c r="K16"/>
  <c r="I16"/>
  <c r="G16"/>
  <c r="E16"/>
  <c r="AF15"/>
  <c r="Q15" s="1"/>
  <c r="AE15"/>
  <c r="O15" s="1"/>
  <c r="AD15"/>
  <c r="M15" s="1"/>
  <c r="K15"/>
  <c r="I15"/>
  <c r="G15"/>
  <c r="E15"/>
  <c r="Q14"/>
  <c r="O14"/>
  <c r="AD14"/>
  <c r="M14" s="1"/>
  <c r="K14"/>
  <c r="I14"/>
  <c r="G14"/>
  <c r="Q13"/>
  <c r="O13"/>
  <c r="AD13"/>
  <c r="M13" s="1"/>
  <c r="K13"/>
  <c r="I13"/>
  <c r="G13"/>
  <c r="E13"/>
  <c r="Q12"/>
  <c r="O12"/>
  <c r="AD12"/>
  <c r="M12" s="1"/>
  <c r="K12"/>
  <c r="I12"/>
  <c r="G12"/>
  <c r="E12"/>
  <c r="AF11"/>
  <c r="Q11" s="1"/>
  <c r="AE11"/>
  <c r="O11" s="1"/>
  <c r="AD11"/>
  <c r="M11" s="1"/>
  <c r="K11"/>
  <c r="G11"/>
  <c r="E11"/>
  <c r="AF10"/>
  <c r="Q10" s="1"/>
  <c r="AE10"/>
  <c r="O10" s="1"/>
  <c r="AD10"/>
  <c r="M10" s="1"/>
  <c r="K10"/>
  <c r="I10"/>
  <c r="G10"/>
  <c r="AF9"/>
  <c r="Q9" s="1"/>
  <c r="AE9"/>
  <c r="O9" s="1"/>
  <c r="AD9"/>
  <c r="M9" s="1"/>
  <c r="K9"/>
  <c r="G9"/>
  <c r="E9"/>
  <c r="AF8"/>
  <c r="Q8" s="1"/>
  <c r="AE8"/>
  <c r="O8" s="1"/>
  <c r="AD8"/>
  <c r="M8" s="1"/>
  <c r="K8"/>
  <c r="I8"/>
  <c r="G8"/>
  <c r="AF7"/>
  <c r="Q7" s="1"/>
  <c r="AE7"/>
  <c r="O7" s="1"/>
  <c r="AD7"/>
  <c r="M7" s="1"/>
  <c r="AC7"/>
  <c r="K7" s="1"/>
  <c r="AB7"/>
  <c r="AA7"/>
  <c r="G7" s="1"/>
  <c r="Z7"/>
  <c r="E7" s="1"/>
  <c r="Y8" i="44"/>
  <c r="Y7"/>
  <c r="Y6"/>
  <c r="Y5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AG37" i="45" l="1"/>
  <c r="AG10"/>
  <c r="AG24"/>
  <c r="AH24" s="1"/>
  <c r="AG23"/>
  <c r="AG41"/>
  <c r="AH41" s="1"/>
  <c r="AG21"/>
  <c r="AH21" s="1"/>
  <c r="AG19"/>
  <c r="AH19" s="1"/>
  <c r="AG31"/>
  <c r="AG35"/>
  <c r="AH35" s="1"/>
  <c r="AG39"/>
  <c r="AH39" s="1"/>
  <c r="AG43"/>
  <c r="AH43" s="1"/>
  <c r="AG7"/>
  <c r="AG47"/>
  <c r="AH47" s="1"/>
  <c r="AG27"/>
  <c r="AH27" s="1"/>
  <c r="AG15"/>
  <c r="AH15" s="1"/>
  <c r="AG11"/>
  <c r="AH11" s="1"/>
  <c r="AG50"/>
  <c r="AH50" s="1"/>
  <c r="AG46"/>
  <c r="AH46" s="1"/>
  <c r="AG42"/>
  <c r="AH42" s="1"/>
  <c r="AG38"/>
  <c r="AH38" s="1"/>
  <c r="AG34"/>
  <c r="AH34" s="1"/>
  <c r="AG30"/>
  <c r="AH30" s="1"/>
  <c r="AG26"/>
  <c r="AH26" s="1"/>
  <c r="AG22"/>
  <c r="AH22" s="1"/>
  <c r="AG18"/>
  <c r="AH18" s="1"/>
  <c r="AG49"/>
  <c r="AH49" s="1"/>
  <c r="AG45"/>
  <c r="AH45" s="1"/>
  <c r="AG33"/>
  <c r="AH33" s="1"/>
  <c r="AG29"/>
  <c r="AH29" s="1"/>
  <c r="AG25"/>
  <c r="AH25" s="1"/>
  <c r="AG17"/>
  <c r="AH17" s="1"/>
  <c r="AG9"/>
  <c r="AG48"/>
  <c r="AH48" s="1"/>
  <c r="AG44"/>
  <c r="AH44" s="1"/>
  <c r="AG40"/>
  <c r="AH40" s="1"/>
  <c r="AG36"/>
  <c r="AH36" s="1"/>
  <c r="AG32"/>
  <c r="AH32" s="1"/>
  <c r="AG28"/>
  <c r="AH28" s="1"/>
  <c r="AG20"/>
  <c r="AH20" s="1"/>
  <c r="AG16"/>
  <c r="AH16" s="1"/>
  <c r="AG8"/>
  <c r="AH37"/>
  <c r="AH23"/>
  <c r="G32"/>
  <c r="E14"/>
  <c r="E19"/>
  <c r="E23"/>
  <c r="AH31"/>
  <c r="I7"/>
  <c r="E8"/>
  <c r="I9"/>
  <c r="E10"/>
  <c r="I11"/>
  <c r="G34"/>
  <c r="K35"/>
  <c r="G36"/>
  <c r="K37"/>
  <c r="G38"/>
  <c r="K39"/>
  <c r="G40"/>
  <c r="K41"/>
  <c r="G42"/>
  <c r="K43"/>
  <c r="G44"/>
  <c r="G46"/>
  <c r="E45"/>
  <c r="E48"/>
  <c r="E50"/>
  <c r="K30" i="44"/>
  <c r="K26"/>
  <c r="K22"/>
  <c r="K18"/>
  <c r="K14"/>
  <c r="K10"/>
  <c r="K33"/>
  <c r="K29"/>
  <c r="K25"/>
  <c r="K21"/>
  <c r="K17"/>
  <c r="K13"/>
  <c r="K9"/>
  <c r="K32"/>
  <c r="K28"/>
  <c r="K24"/>
  <c r="K20"/>
  <c r="K16"/>
  <c r="K12"/>
  <c r="K8"/>
  <c r="K31"/>
  <c r="K27"/>
  <c r="K23"/>
  <c r="K19"/>
  <c r="K15"/>
  <c r="K11"/>
  <c r="K7"/>
  <c r="AK9" i="45" l="1"/>
  <c r="AK10"/>
  <c r="AK11"/>
  <c r="AH9"/>
  <c r="AH10"/>
  <c r="AH8"/>
  <c r="AL9" a="1"/>
  <c r="AL9" s="1"/>
  <c r="AH7"/>
  <c r="V7" i="34"/>
  <c r="W7"/>
  <c r="X7"/>
  <c r="K7" s="1"/>
  <c r="Y7"/>
  <c r="Z7"/>
  <c r="AA7"/>
  <c r="O8"/>
  <c r="I9"/>
  <c r="M12"/>
  <c r="O12"/>
  <c r="I13"/>
  <c r="O14"/>
  <c r="M16"/>
  <c r="O16"/>
  <c r="I17"/>
  <c r="O50"/>
  <c r="V7" i="33"/>
  <c r="W7"/>
  <c r="I7" s="1"/>
  <c r="X7"/>
  <c r="K7" s="1"/>
  <c r="Y7"/>
  <c r="M7" s="1"/>
  <c r="Z7"/>
  <c r="AA7"/>
  <c r="I8"/>
  <c r="M9"/>
  <c r="I10"/>
  <c r="I11"/>
  <c r="M11"/>
  <c r="I12"/>
  <c r="M13"/>
  <c r="I14"/>
  <c r="Q14"/>
  <c r="I15"/>
  <c r="M15"/>
  <c r="I16"/>
  <c r="M17"/>
  <c r="V7" i="40"/>
  <c r="W7"/>
  <c r="X7"/>
  <c r="Y7"/>
  <c r="Z7"/>
  <c r="O7" s="1"/>
  <c r="AA7"/>
  <c r="K8"/>
  <c r="K10"/>
  <c r="M11"/>
  <c r="I12"/>
  <c r="K12"/>
  <c r="M13"/>
  <c r="K14"/>
  <c r="M15"/>
  <c r="I16"/>
  <c r="K16"/>
  <c r="M17"/>
  <c r="K20"/>
  <c r="K28"/>
  <c r="K32"/>
  <c r="K40"/>
  <c r="K44"/>
  <c r="K48"/>
  <c r="G7" i="39"/>
  <c r="W7"/>
  <c r="X7"/>
  <c r="Y7"/>
  <c r="M7" s="1"/>
  <c r="Z7"/>
  <c r="O7" s="1"/>
  <c r="AA7"/>
  <c r="I8"/>
  <c r="K8"/>
  <c r="M9"/>
  <c r="I10"/>
  <c r="M11"/>
  <c r="I12"/>
  <c r="K12"/>
  <c r="I13"/>
  <c r="M13"/>
  <c r="I14"/>
  <c r="M15"/>
  <c r="I16"/>
  <c r="K16"/>
  <c r="M17"/>
  <c r="K20"/>
  <c r="K28"/>
  <c r="K32"/>
  <c r="K36"/>
  <c r="K40"/>
  <c r="K44"/>
  <c r="K48"/>
  <c r="K50"/>
  <c r="O50"/>
  <c r="V7" i="38"/>
  <c r="G7" s="1"/>
  <c r="W7"/>
  <c r="X7"/>
  <c r="K7" s="1"/>
  <c r="Y7"/>
  <c r="M7" s="1"/>
  <c r="Z7"/>
  <c r="O7" s="1"/>
  <c r="AA7"/>
  <c r="Q7" s="1"/>
  <c r="G9"/>
  <c r="O9"/>
  <c r="M10"/>
  <c r="G11"/>
  <c r="M11"/>
  <c r="O11"/>
  <c r="G13"/>
  <c r="O13"/>
  <c r="K14"/>
  <c r="G15"/>
  <c r="M15"/>
  <c r="O15"/>
  <c r="I16"/>
  <c r="K16"/>
  <c r="M16"/>
  <c r="Q16"/>
  <c r="G17"/>
  <c r="O17"/>
  <c r="X7" i="37"/>
  <c r="K7" s="1"/>
  <c r="G7"/>
  <c r="W7"/>
  <c r="Y7"/>
  <c r="Z7"/>
  <c r="M8"/>
  <c r="G9"/>
  <c r="O9"/>
  <c r="M10"/>
  <c r="G11"/>
  <c r="O11"/>
  <c r="M12"/>
  <c r="G13"/>
  <c r="M14"/>
  <c r="G15"/>
  <c r="M16"/>
  <c r="G17"/>
  <c r="O17"/>
  <c r="X7" i="36"/>
  <c r="V7"/>
  <c r="Y7"/>
  <c r="Z7"/>
  <c r="AA7"/>
  <c r="G8"/>
  <c r="O8"/>
  <c r="Q8"/>
  <c r="G9"/>
  <c r="Q9"/>
  <c r="O10"/>
  <c r="G12"/>
  <c r="M12"/>
  <c r="O12"/>
  <c r="Q12"/>
  <c r="Q13"/>
  <c r="G14"/>
  <c r="M14"/>
  <c r="O14"/>
  <c r="G15"/>
  <c r="Q15"/>
  <c r="G16"/>
  <c r="O16"/>
  <c r="G17"/>
  <c r="O50"/>
  <c r="V7" i="35"/>
  <c r="W7"/>
  <c r="Y7"/>
  <c r="M7" s="1"/>
  <c r="Z7"/>
  <c r="AA7"/>
  <c r="K8"/>
  <c r="G9"/>
  <c r="K9"/>
  <c r="M9"/>
  <c r="Q9"/>
  <c r="I11"/>
  <c r="M11"/>
  <c r="I12"/>
  <c r="O12"/>
  <c r="I13"/>
  <c r="K13"/>
  <c r="M13"/>
  <c r="Q13"/>
  <c r="Q14"/>
  <c r="K15"/>
  <c r="M15"/>
  <c r="K16"/>
  <c r="I17"/>
  <c r="K17"/>
  <c r="M17"/>
  <c r="Q17"/>
  <c r="K32"/>
  <c r="K40"/>
  <c r="K48"/>
  <c r="G8" i="32"/>
  <c r="K9"/>
  <c r="G10"/>
  <c r="K13"/>
  <c r="G14"/>
  <c r="K17"/>
  <c r="K21"/>
  <c r="K25"/>
  <c r="K29"/>
  <c r="K33"/>
  <c r="K37"/>
  <c r="K41"/>
  <c r="K45"/>
  <c r="AB50"/>
  <c r="AC50" s="1"/>
  <c r="V7"/>
  <c r="W7"/>
  <c r="X7"/>
  <c r="Y7"/>
  <c r="Z7"/>
  <c r="AA7"/>
  <c r="K8" i="30"/>
  <c r="E8"/>
  <c r="G8"/>
  <c r="I8"/>
  <c r="Q8"/>
  <c r="I9"/>
  <c r="O9"/>
  <c r="E10"/>
  <c r="G10"/>
  <c r="Q10"/>
  <c r="K11"/>
  <c r="M11"/>
  <c r="Q11"/>
  <c r="G12"/>
  <c r="G13"/>
  <c r="M13"/>
  <c r="E14"/>
  <c r="I14"/>
  <c r="G15"/>
  <c r="I15"/>
  <c r="Q15"/>
  <c r="K16"/>
  <c r="E16"/>
  <c r="G16"/>
  <c r="M16"/>
  <c r="Q16"/>
  <c r="G17"/>
  <c r="K32"/>
  <c r="K35"/>
  <c r="K43"/>
  <c r="K48"/>
  <c r="X7"/>
  <c r="K7" s="1"/>
  <c r="V7"/>
  <c r="W7"/>
  <c r="I7" s="1"/>
  <c r="Y7"/>
  <c r="Z7"/>
  <c r="AA7"/>
  <c r="Q7" s="1"/>
  <c r="A7" a="1"/>
  <c r="A35" s="1"/>
  <c r="A7" i="32" a="1"/>
  <c r="A12" s="1"/>
  <c r="B12" s="1"/>
  <c r="A7" i="35" a="1"/>
  <c r="A8" s="1"/>
  <c r="B8" s="1"/>
  <c r="A7" i="36" a="1"/>
  <c r="A7" s="1"/>
  <c r="A7" i="38" a="1"/>
  <c r="A200" s="1"/>
  <c r="A7" i="37" a="1"/>
  <c r="A198" s="1"/>
  <c r="C198" s="1"/>
  <c r="E7" i="30"/>
  <c r="E9"/>
  <c r="E11"/>
  <c r="E12"/>
  <c r="E13"/>
  <c r="E15"/>
  <c r="G11" i="32"/>
  <c r="G12"/>
  <c r="G16"/>
  <c r="G17"/>
  <c r="G18"/>
  <c r="G19"/>
  <c r="G20"/>
  <c r="G24"/>
  <c r="G25"/>
  <c r="G26"/>
  <c r="G27"/>
  <c r="G28"/>
  <c r="G32"/>
  <c r="G34"/>
  <c r="G35"/>
  <c r="G36"/>
  <c r="G38"/>
  <c r="G40"/>
  <c r="G42"/>
  <c r="G43"/>
  <c r="G44"/>
  <c r="G46"/>
  <c r="G48"/>
  <c r="G49"/>
  <c r="G50"/>
  <c r="G9" i="30"/>
  <c r="G11"/>
  <c r="G14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10" i="36"/>
  <c r="G11"/>
  <c r="G13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7"/>
  <c r="X54" i="40"/>
  <c r="X53"/>
  <c r="X52"/>
  <c r="X51"/>
  <c r="Q50"/>
  <c r="O50"/>
  <c r="M50"/>
  <c r="K50"/>
  <c r="I50"/>
  <c r="G50"/>
  <c r="E50"/>
  <c r="Q49"/>
  <c r="O49"/>
  <c r="M49"/>
  <c r="K49"/>
  <c r="I49"/>
  <c r="G49"/>
  <c r="E49"/>
  <c r="Q48"/>
  <c r="O48"/>
  <c r="M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O17"/>
  <c r="K17"/>
  <c r="I17"/>
  <c r="G17"/>
  <c r="E17"/>
  <c r="Q16"/>
  <c r="O16"/>
  <c r="M16"/>
  <c r="G16"/>
  <c r="E16"/>
  <c r="Q15"/>
  <c r="O15"/>
  <c r="K15"/>
  <c r="I15"/>
  <c r="G15"/>
  <c r="E15"/>
  <c r="Q14"/>
  <c r="O14"/>
  <c r="M14"/>
  <c r="I14"/>
  <c r="G14"/>
  <c r="E14"/>
  <c r="Q13"/>
  <c r="O13"/>
  <c r="K13"/>
  <c r="I13"/>
  <c r="G13"/>
  <c r="E13"/>
  <c r="Q12"/>
  <c r="O12"/>
  <c r="M12"/>
  <c r="G12"/>
  <c r="E12"/>
  <c r="Q11"/>
  <c r="O11"/>
  <c r="K11"/>
  <c r="I11"/>
  <c r="G11"/>
  <c r="E11"/>
  <c r="Q10"/>
  <c r="O10"/>
  <c r="M10"/>
  <c r="I10"/>
  <c r="G10"/>
  <c r="E10"/>
  <c r="Q9"/>
  <c r="O9"/>
  <c r="M9"/>
  <c r="K9"/>
  <c r="I9"/>
  <c r="G9"/>
  <c r="E9"/>
  <c r="Q8"/>
  <c r="O8"/>
  <c r="M8"/>
  <c r="I8"/>
  <c r="G8"/>
  <c r="E8"/>
  <c r="Q7"/>
  <c r="M7"/>
  <c r="K7"/>
  <c r="I7"/>
  <c r="G7"/>
  <c r="E7"/>
  <c r="X54" i="39"/>
  <c r="X53"/>
  <c r="X52"/>
  <c r="X51"/>
  <c r="Q50"/>
  <c r="M50"/>
  <c r="I50"/>
  <c r="G50"/>
  <c r="E50"/>
  <c r="Q49"/>
  <c r="O49"/>
  <c r="M49"/>
  <c r="K49"/>
  <c r="I49"/>
  <c r="G49"/>
  <c r="E49"/>
  <c r="Q48"/>
  <c r="O48"/>
  <c r="M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O17"/>
  <c r="K17"/>
  <c r="I17"/>
  <c r="G17"/>
  <c r="E17"/>
  <c r="Q16"/>
  <c r="O16"/>
  <c r="M16"/>
  <c r="G16"/>
  <c r="E16"/>
  <c r="Q15"/>
  <c r="O15"/>
  <c r="K15"/>
  <c r="I15"/>
  <c r="G15"/>
  <c r="E15"/>
  <c r="Q14"/>
  <c r="O14"/>
  <c r="M14"/>
  <c r="K14"/>
  <c r="G14"/>
  <c r="E14"/>
  <c r="Q13"/>
  <c r="O13"/>
  <c r="K13"/>
  <c r="G13"/>
  <c r="E13"/>
  <c r="Q12"/>
  <c r="O12"/>
  <c r="M12"/>
  <c r="G12"/>
  <c r="E12"/>
  <c r="Q11"/>
  <c r="O11"/>
  <c r="K11"/>
  <c r="I11"/>
  <c r="G11"/>
  <c r="E11"/>
  <c r="Q10"/>
  <c r="O10"/>
  <c r="M10"/>
  <c r="K10"/>
  <c r="G10"/>
  <c r="E10"/>
  <c r="Q9"/>
  <c r="O9"/>
  <c r="K9"/>
  <c r="I9"/>
  <c r="G9"/>
  <c r="E9"/>
  <c r="Q8"/>
  <c r="O8"/>
  <c r="M8"/>
  <c r="G8"/>
  <c r="E8"/>
  <c r="Q7"/>
  <c r="K7"/>
  <c r="I7"/>
  <c r="E7"/>
  <c r="X54" i="38"/>
  <c r="X53"/>
  <c r="X52"/>
  <c r="X51"/>
  <c r="Q50"/>
  <c r="O50"/>
  <c r="M50"/>
  <c r="K50"/>
  <c r="I50"/>
  <c r="G50"/>
  <c r="E50"/>
  <c r="Q49"/>
  <c r="O49"/>
  <c r="M49"/>
  <c r="K49"/>
  <c r="I49"/>
  <c r="G49"/>
  <c r="E49"/>
  <c r="Q48"/>
  <c r="O48"/>
  <c r="M48"/>
  <c r="K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K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K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K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K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K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M17"/>
  <c r="K17"/>
  <c r="I17"/>
  <c r="E17"/>
  <c r="O16"/>
  <c r="G16"/>
  <c r="E16"/>
  <c r="Q15"/>
  <c r="K15"/>
  <c r="I15"/>
  <c r="E15"/>
  <c r="Q14"/>
  <c r="O14"/>
  <c r="M14"/>
  <c r="I14"/>
  <c r="G14"/>
  <c r="E14"/>
  <c r="Q13"/>
  <c r="M13"/>
  <c r="K13"/>
  <c r="I13"/>
  <c r="E13"/>
  <c r="Q12"/>
  <c r="O12"/>
  <c r="M12"/>
  <c r="K12"/>
  <c r="I12"/>
  <c r="G12"/>
  <c r="E12"/>
  <c r="Q11"/>
  <c r="K11"/>
  <c r="I11"/>
  <c r="E11"/>
  <c r="Q10"/>
  <c r="O10"/>
  <c r="K10"/>
  <c r="I10"/>
  <c r="G10"/>
  <c r="E10"/>
  <c r="Q9"/>
  <c r="M9"/>
  <c r="K9"/>
  <c r="I9"/>
  <c r="E9"/>
  <c r="Q8"/>
  <c r="O8"/>
  <c r="M8"/>
  <c r="K8"/>
  <c r="I8"/>
  <c r="G8"/>
  <c r="E8"/>
  <c r="I7"/>
  <c r="E7"/>
  <c r="X54" i="37"/>
  <c r="X53"/>
  <c r="X52"/>
  <c r="X51"/>
  <c r="Q50"/>
  <c r="O50"/>
  <c r="M50"/>
  <c r="K50"/>
  <c r="I50"/>
  <c r="G50"/>
  <c r="E50"/>
  <c r="Q49"/>
  <c r="O49"/>
  <c r="M49"/>
  <c r="K49"/>
  <c r="I49"/>
  <c r="G49"/>
  <c r="E49"/>
  <c r="Q48"/>
  <c r="O48"/>
  <c r="M48"/>
  <c r="K48"/>
  <c r="I48"/>
  <c r="G48"/>
  <c r="E48"/>
  <c r="Q47"/>
  <c r="O47"/>
  <c r="M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K44"/>
  <c r="I44"/>
  <c r="G44"/>
  <c r="E44"/>
  <c r="Q43"/>
  <c r="O43"/>
  <c r="M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K40"/>
  <c r="I40"/>
  <c r="G40"/>
  <c r="E40"/>
  <c r="Q39"/>
  <c r="O39"/>
  <c r="M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K32"/>
  <c r="I32"/>
  <c r="G32"/>
  <c r="E32"/>
  <c r="Q31"/>
  <c r="O31"/>
  <c r="M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K28"/>
  <c r="I28"/>
  <c r="G28"/>
  <c r="E28"/>
  <c r="Q27"/>
  <c r="O27"/>
  <c r="M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K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M17"/>
  <c r="K17"/>
  <c r="I17"/>
  <c r="E17"/>
  <c r="Q16"/>
  <c r="O16"/>
  <c r="K16"/>
  <c r="I16"/>
  <c r="G16"/>
  <c r="E16"/>
  <c r="Q15"/>
  <c r="O15"/>
  <c r="M15"/>
  <c r="K15"/>
  <c r="I15"/>
  <c r="E15"/>
  <c r="Q14"/>
  <c r="O14"/>
  <c r="K14"/>
  <c r="I14"/>
  <c r="G14"/>
  <c r="E14"/>
  <c r="Q13"/>
  <c r="O13"/>
  <c r="M13"/>
  <c r="K13"/>
  <c r="I13"/>
  <c r="E13"/>
  <c r="Q12"/>
  <c r="O12"/>
  <c r="K12"/>
  <c r="I12"/>
  <c r="G12"/>
  <c r="E12"/>
  <c r="Q11"/>
  <c r="M11"/>
  <c r="K11"/>
  <c r="I11"/>
  <c r="E11"/>
  <c r="Q10"/>
  <c r="O10"/>
  <c r="K10"/>
  <c r="I10"/>
  <c r="G10"/>
  <c r="E10"/>
  <c r="Q9"/>
  <c r="M9"/>
  <c r="K9"/>
  <c r="I9"/>
  <c r="E9"/>
  <c r="Q8"/>
  <c r="O8"/>
  <c r="K8"/>
  <c r="I8"/>
  <c r="G8"/>
  <c r="E8"/>
  <c r="Q7"/>
  <c r="O7"/>
  <c r="M7"/>
  <c r="I7"/>
  <c r="E7"/>
  <c r="X54" i="36"/>
  <c r="X53"/>
  <c r="X52"/>
  <c r="X51"/>
  <c r="Q50"/>
  <c r="M50"/>
  <c r="K50"/>
  <c r="I50"/>
  <c r="E50"/>
  <c r="Q49"/>
  <c r="O49"/>
  <c r="M49"/>
  <c r="K49"/>
  <c r="I49"/>
  <c r="E49"/>
  <c r="Q48"/>
  <c r="O48"/>
  <c r="M48"/>
  <c r="K48"/>
  <c r="I48"/>
  <c r="E48"/>
  <c r="Q47"/>
  <c r="O47"/>
  <c r="M47"/>
  <c r="K47"/>
  <c r="I47"/>
  <c r="E47"/>
  <c r="Q46"/>
  <c r="O46"/>
  <c r="M46"/>
  <c r="K46"/>
  <c r="I46"/>
  <c r="E46"/>
  <c r="Q45"/>
  <c r="O45"/>
  <c r="M45"/>
  <c r="K45"/>
  <c r="I45"/>
  <c r="E45"/>
  <c r="Q44"/>
  <c r="O44"/>
  <c r="M44"/>
  <c r="K44"/>
  <c r="I44"/>
  <c r="E44"/>
  <c r="Q43"/>
  <c r="O43"/>
  <c r="M43"/>
  <c r="K43"/>
  <c r="I43"/>
  <c r="E43"/>
  <c r="Q42"/>
  <c r="O42"/>
  <c r="M42"/>
  <c r="K42"/>
  <c r="I42"/>
  <c r="E42"/>
  <c r="Q41"/>
  <c r="O41"/>
  <c r="M41"/>
  <c r="K41"/>
  <c r="I41"/>
  <c r="E41"/>
  <c r="Q40"/>
  <c r="O40"/>
  <c r="M40"/>
  <c r="K40"/>
  <c r="I40"/>
  <c r="E40"/>
  <c r="Q39"/>
  <c r="O39"/>
  <c r="M39"/>
  <c r="K39"/>
  <c r="I39"/>
  <c r="E39"/>
  <c r="Q38"/>
  <c r="O38"/>
  <c r="M38"/>
  <c r="K38"/>
  <c r="I38"/>
  <c r="E38"/>
  <c r="Q37"/>
  <c r="O37"/>
  <c r="M37"/>
  <c r="K37"/>
  <c r="I37"/>
  <c r="E37"/>
  <c r="Q36"/>
  <c r="O36"/>
  <c r="M36"/>
  <c r="K36"/>
  <c r="I36"/>
  <c r="E36"/>
  <c r="Q35"/>
  <c r="O35"/>
  <c r="M35"/>
  <c r="K35"/>
  <c r="I35"/>
  <c r="E35"/>
  <c r="Q34"/>
  <c r="O34"/>
  <c r="M34"/>
  <c r="K34"/>
  <c r="I34"/>
  <c r="E34"/>
  <c r="Q33"/>
  <c r="O33"/>
  <c r="M33"/>
  <c r="K33"/>
  <c r="I33"/>
  <c r="E33"/>
  <c r="Q32"/>
  <c r="O32"/>
  <c r="M32"/>
  <c r="K32"/>
  <c r="I32"/>
  <c r="E32"/>
  <c r="Q31"/>
  <c r="O31"/>
  <c r="M31"/>
  <c r="K31"/>
  <c r="I31"/>
  <c r="E31"/>
  <c r="Q30"/>
  <c r="O30"/>
  <c r="M30"/>
  <c r="K30"/>
  <c r="I30"/>
  <c r="E30"/>
  <c r="Q29"/>
  <c r="O29"/>
  <c r="M29"/>
  <c r="K29"/>
  <c r="I29"/>
  <c r="E29"/>
  <c r="Q28"/>
  <c r="O28"/>
  <c r="M28"/>
  <c r="K28"/>
  <c r="I28"/>
  <c r="E28"/>
  <c r="Q27"/>
  <c r="O27"/>
  <c r="M27"/>
  <c r="K27"/>
  <c r="I27"/>
  <c r="E27"/>
  <c r="Q26"/>
  <c r="O26"/>
  <c r="M26"/>
  <c r="K26"/>
  <c r="I26"/>
  <c r="E26"/>
  <c r="Q25"/>
  <c r="O25"/>
  <c r="M25"/>
  <c r="K25"/>
  <c r="I25"/>
  <c r="E25"/>
  <c r="Q24"/>
  <c r="I24"/>
  <c r="E24"/>
  <c r="Q23"/>
  <c r="O23"/>
  <c r="M23"/>
  <c r="K23"/>
  <c r="I23"/>
  <c r="E23"/>
  <c r="Q22"/>
  <c r="O22"/>
  <c r="M22"/>
  <c r="K22"/>
  <c r="I22"/>
  <c r="E22"/>
  <c r="Q21"/>
  <c r="O21"/>
  <c r="M21"/>
  <c r="K21"/>
  <c r="I21"/>
  <c r="E21"/>
  <c r="Q20"/>
  <c r="O20"/>
  <c r="M20"/>
  <c r="K20"/>
  <c r="I20"/>
  <c r="E20"/>
  <c r="Q19"/>
  <c r="O19"/>
  <c r="M19"/>
  <c r="K19"/>
  <c r="I19"/>
  <c r="E19"/>
  <c r="Q18"/>
  <c r="O18"/>
  <c r="M18"/>
  <c r="K18"/>
  <c r="I18"/>
  <c r="E18"/>
  <c r="Q17"/>
  <c r="O17"/>
  <c r="M17"/>
  <c r="K17"/>
  <c r="I17"/>
  <c r="E17"/>
  <c r="Q16"/>
  <c r="M16"/>
  <c r="K16"/>
  <c r="I16"/>
  <c r="E16"/>
  <c r="O15"/>
  <c r="M15"/>
  <c r="K15"/>
  <c r="I15"/>
  <c r="E15"/>
  <c r="Q14"/>
  <c r="K14"/>
  <c r="I14"/>
  <c r="E14"/>
  <c r="O13"/>
  <c r="M13"/>
  <c r="K13"/>
  <c r="I13"/>
  <c r="E13"/>
  <c r="K12"/>
  <c r="I12"/>
  <c r="E12"/>
  <c r="Q11"/>
  <c r="O11"/>
  <c r="M11"/>
  <c r="K11"/>
  <c r="I11"/>
  <c r="E11"/>
  <c r="Q10"/>
  <c r="M10"/>
  <c r="K10"/>
  <c r="I10"/>
  <c r="E10"/>
  <c r="O9"/>
  <c r="M9"/>
  <c r="K9"/>
  <c r="I9"/>
  <c r="E9"/>
  <c r="M8"/>
  <c r="K8"/>
  <c r="I8"/>
  <c r="E8"/>
  <c r="Q7"/>
  <c r="O7"/>
  <c r="M7"/>
  <c r="K7"/>
  <c r="I7"/>
  <c r="E7"/>
  <c r="X54" i="35"/>
  <c r="X53"/>
  <c r="X52"/>
  <c r="X51"/>
  <c r="Q50"/>
  <c r="O50"/>
  <c r="M50"/>
  <c r="K50"/>
  <c r="I50"/>
  <c r="G50"/>
  <c r="E50"/>
  <c r="Q49"/>
  <c r="O49"/>
  <c r="M49"/>
  <c r="K49"/>
  <c r="I49"/>
  <c r="G49"/>
  <c r="E49"/>
  <c r="Q48"/>
  <c r="O48"/>
  <c r="M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K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K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K20"/>
  <c r="I20"/>
  <c r="G20"/>
  <c r="E20"/>
  <c r="Q19"/>
  <c r="O19"/>
  <c r="M19"/>
  <c r="K19"/>
  <c r="I19"/>
  <c r="G19"/>
  <c r="E19"/>
  <c r="Q18"/>
  <c r="O18"/>
  <c r="M18"/>
  <c r="K18"/>
  <c r="I18"/>
  <c r="G18"/>
  <c r="E18"/>
  <c r="O17"/>
  <c r="G17"/>
  <c r="E17"/>
  <c r="Q16"/>
  <c r="O16"/>
  <c r="M16"/>
  <c r="I16"/>
  <c r="G16"/>
  <c r="E16"/>
  <c r="Q15"/>
  <c r="O15"/>
  <c r="I15"/>
  <c r="G15"/>
  <c r="E15"/>
  <c r="O14"/>
  <c r="M14"/>
  <c r="K14"/>
  <c r="I14"/>
  <c r="G14"/>
  <c r="E14"/>
  <c r="O13"/>
  <c r="G13"/>
  <c r="E13"/>
  <c r="Q12"/>
  <c r="M12"/>
  <c r="K12"/>
  <c r="G12"/>
  <c r="E12"/>
  <c r="Q11"/>
  <c r="O11"/>
  <c r="K11"/>
  <c r="G11"/>
  <c r="E11"/>
  <c r="Q10"/>
  <c r="O10"/>
  <c r="M10"/>
  <c r="K10"/>
  <c r="I10"/>
  <c r="G10"/>
  <c r="E10"/>
  <c r="O9"/>
  <c r="I9"/>
  <c r="E9"/>
  <c r="Q8"/>
  <c r="O8"/>
  <c r="M8"/>
  <c r="I8"/>
  <c r="G8"/>
  <c r="E8"/>
  <c r="Q7"/>
  <c r="O7"/>
  <c r="K7"/>
  <c r="I7"/>
  <c r="G7"/>
  <c r="E7"/>
  <c r="X54" i="34"/>
  <c r="X53"/>
  <c r="X52"/>
  <c r="X51"/>
  <c r="Q50"/>
  <c r="M50"/>
  <c r="K50"/>
  <c r="I50"/>
  <c r="G50"/>
  <c r="E50"/>
  <c r="Q49"/>
  <c r="O49"/>
  <c r="M49"/>
  <c r="K49"/>
  <c r="I49"/>
  <c r="G49"/>
  <c r="E49"/>
  <c r="Q48"/>
  <c r="O48"/>
  <c r="M48"/>
  <c r="K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K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K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K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K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K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O17"/>
  <c r="M17"/>
  <c r="K17"/>
  <c r="G17"/>
  <c r="E17"/>
  <c r="Q16"/>
  <c r="K16"/>
  <c r="I16"/>
  <c r="G16"/>
  <c r="E16"/>
  <c r="Q15"/>
  <c r="O15"/>
  <c r="M15"/>
  <c r="K15"/>
  <c r="I15"/>
  <c r="G15"/>
  <c r="E15"/>
  <c r="Q14"/>
  <c r="M14"/>
  <c r="K14"/>
  <c r="I14"/>
  <c r="G14"/>
  <c r="E14"/>
  <c r="Q13"/>
  <c r="O13"/>
  <c r="M13"/>
  <c r="K13"/>
  <c r="G13"/>
  <c r="E13"/>
  <c r="Q12"/>
  <c r="K12"/>
  <c r="I12"/>
  <c r="G12"/>
  <c r="E12"/>
  <c r="Q11"/>
  <c r="O11"/>
  <c r="M11"/>
  <c r="K11"/>
  <c r="I11"/>
  <c r="G11"/>
  <c r="E11"/>
  <c r="Q10"/>
  <c r="O10"/>
  <c r="M10"/>
  <c r="K10"/>
  <c r="I10"/>
  <c r="G10"/>
  <c r="E10"/>
  <c r="Q9"/>
  <c r="O9"/>
  <c r="M9"/>
  <c r="K9"/>
  <c r="G9"/>
  <c r="E9"/>
  <c r="Q8"/>
  <c r="M8"/>
  <c r="K8"/>
  <c r="I8"/>
  <c r="G8"/>
  <c r="E8"/>
  <c r="Q7"/>
  <c r="O7"/>
  <c r="M7"/>
  <c r="I7"/>
  <c r="G7"/>
  <c r="E7"/>
  <c r="X54" i="33"/>
  <c r="X53"/>
  <c r="X52"/>
  <c r="X51"/>
  <c r="Q50"/>
  <c r="O50"/>
  <c r="M50"/>
  <c r="K50"/>
  <c r="I50"/>
  <c r="G50"/>
  <c r="E50"/>
  <c r="Q49"/>
  <c r="O49"/>
  <c r="M49"/>
  <c r="K49"/>
  <c r="I49"/>
  <c r="G49"/>
  <c r="E49"/>
  <c r="Q48"/>
  <c r="O48"/>
  <c r="M48"/>
  <c r="K48"/>
  <c r="I48"/>
  <c r="G48"/>
  <c r="E48"/>
  <c r="Q47"/>
  <c r="O47"/>
  <c r="M47"/>
  <c r="K47"/>
  <c r="I47"/>
  <c r="G47"/>
  <c r="E47"/>
  <c r="Q46"/>
  <c r="O46"/>
  <c r="M46"/>
  <c r="K46"/>
  <c r="I46"/>
  <c r="G46"/>
  <c r="E46"/>
  <c r="Q45"/>
  <c r="O45"/>
  <c r="M45"/>
  <c r="K45"/>
  <c r="I45"/>
  <c r="G45"/>
  <c r="E45"/>
  <c r="Q44"/>
  <c r="O44"/>
  <c r="M44"/>
  <c r="K44"/>
  <c r="I44"/>
  <c r="G44"/>
  <c r="E44"/>
  <c r="Q43"/>
  <c r="O43"/>
  <c r="M43"/>
  <c r="K43"/>
  <c r="I43"/>
  <c r="G43"/>
  <c r="E43"/>
  <c r="Q42"/>
  <c r="O42"/>
  <c r="M42"/>
  <c r="K42"/>
  <c r="I42"/>
  <c r="G42"/>
  <c r="E42"/>
  <c r="Q41"/>
  <c r="O41"/>
  <c r="M41"/>
  <c r="K41"/>
  <c r="I41"/>
  <c r="G41"/>
  <c r="E41"/>
  <c r="Q40"/>
  <c r="O40"/>
  <c r="M40"/>
  <c r="K40"/>
  <c r="I40"/>
  <c r="G40"/>
  <c r="E40"/>
  <c r="Q39"/>
  <c r="O39"/>
  <c r="M39"/>
  <c r="K39"/>
  <c r="I39"/>
  <c r="G39"/>
  <c r="E39"/>
  <c r="Q38"/>
  <c r="O38"/>
  <c r="M38"/>
  <c r="K38"/>
  <c r="I38"/>
  <c r="G38"/>
  <c r="E38"/>
  <c r="Q37"/>
  <c r="O37"/>
  <c r="M37"/>
  <c r="K37"/>
  <c r="I37"/>
  <c r="G37"/>
  <c r="E37"/>
  <c r="Q36"/>
  <c r="O36"/>
  <c r="M36"/>
  <c r="K36"/>
  <c r="I36"/>
  <c r="G36"/>
  <c r="E36"/>
  <c r="Q35"/>
  <c r="O35"/>
  <c r="M35"/>
  <c r="K35"/>
  <c r="I35"/>
  <c r="G35"/>
  <c r="E35"/>
  <c r="Q34"/>
  <c r="O34"/>
  <c r="M34"/>
  <c r="K34"/>
  <c r="I34"/>
  <c r="G34"/>
  <c r="E34"/>
  <c r="Q33"/>
  <c r="O33"/>
  <c r="M33"/>
  <c r="K33"/>
  <c r="I33"/>
  <c r="G33"/>
  <c r="E33"/>
  <c r="Q32"/>
  <c r="O32"/>
  <c r="M32"/>
  <c r="K32"/>
  <c r="I32"/>
  <c r="G32"/>
  <c r="E32"/>
  <c r="Q31"/>
  <c r="O31"/>
  <c r="M31"/>
  <c r="K31"/>
  <c r="I31"/>
  <c r="G31"/>
  <c r="E31"/>
  <c r="Q30"/>
  <c r="O30"/>
  <c r="M30"/>
  <c r="K30"/>
  <c r="I30"/>
  <c r="G30"/>
  <c r="E30"/>
  <c r="Q29"/>
  <c r="O29"/>
  <c r="M29"/>
  <c r="K29"/>
  <c r="I29"/>
  <c r="G29"/>
  <c r="E29"/>
  <c r="Q28"/>
  <c r="O28"/>
  <c r="M28"/>
  <c r="K28"/>
  <c r="I28"/>
  <c r="G28"/>
  <c r="E28"/>
  <c r="Q27"/>
  <c r="O27"/>
  <c r="M27"/>
  <c r="K27"/>
  <c r="I27"/>
  <c r="G27"/>
  <c r="E27"/>
  <c r="Q26"/>
  <c r="O26"/>
  <c r="M26"/>
  <c r="K26"/>
  <c r="I26"/>
  <c r="G26"/>
  <c r="E26"/>
  <c r="Q25"/>
  <c r="O25"/>
  <c r="M25"/>
  <c r="K25"/>
  <c r="I25"/>
  <c r="G25"/>
  <c r="E25"/>
  <c r="Q24"/>
  <c r="I24"/>
  <c r="G24"/>
  <c r="E24"/>
  <c r="Q23"/>
  <c r="O23"/>
  <c r="M23"/>
  <c r="K23"/>
  <c r="I23"/>
  <c r="G23"/>
  <c r="E23"/>
  <c r="Q22"/>
  <c r="O22"/>
  <c r="M22"/>
  <c r="K22"/>
  <c r="I22"/>
  <c r="G22"/>
  <c r="E22"/>
  <c r="Q21"/>
  <c r="O21"/>
  <c r="M21"/>
  <c r="K21"/>
  <c r="I21"/>
  <c r="G21"/>
  <c r="E21"/>
  <c r="Q20"/>
  <c r="O20"/>
  <c r="M20"/>
  <c r="K20"/>
  <c r="I20"/>
  <c r="G20"/>
  <c r="E20"/>
  <c r="Q19"/>
  <c r="O19"/>
  <c r="M19"/>
  <c r="K19"/>
  <c r="I19"/>
  <c r="G19"/>
  <c r="E19"/>
  <c r="Q18"/>
  <c r="O18"/>
  <c r="M18"/>
  <c r="K18"/>
  <c r="I18"/>
  <c r="G18"/>
  <c r="E18"/>
  <c r="Q17"/>
  <c r="O17"/>
  <c r="K17"/>
  <c r="I17"/>
  <c r="G17"/>
  <c r="E17"/>
  <c r="Q16"/>
  <c r="O16"/>
  <c r="M16"/>
  <c r="K16"/>
  <c r="G16"/>
  <c r="E16"/>
  <c r="Q15"/>
  <c r="O15"/>
  <c r="K15"/>
  <c r="G15"/>
  <c r="E15"/>
  <c r="O14"/>
  <c r="M14"/>
  <c r="K14"/>
  <c r="G14"/>
  <c r="E14"/>
  <c r="Q13"/>
  <c r="O13"/>
  <c r="K13"/>
  <c r="I13"/>
  <c r="G13"/>
  <c r="E13"/>
  <c r="Q12"/>
  <c r="O12"/>
  <c r="M12"/>
  <c r="K12"/>
  <c r="G12"/>
  <c r="E12"/>
  <c r="Q11"/>
  <c r="O11"/>
  <c r="K11"/>
  <c r="G11"/>
  <c r="E11"/>
  <c r="Q10"/>
  <c r="O10"/>
  <c r="M10"/>
  <c r="K10"/>
  <c r="G10"/>
  <c r="E10"/>
  <c r="Q9"/>
  <c r="O9"/>
  <c r="K9"/>
  <c r="I9"/>
  <c r="G9"/>
  <c r="E9"/>
  <c r="Q8"/>
  <c r="O8"/>
  <c r="M8"/>
  <c r="K8"/>
  <c r="G8"/>
  <c r="E8"/>
  <c r="Q7"/>
  <c r="O7"/>
  <c r="G7"/>
  <c r="E7"/>
  <c r="A200" i="32"/>
  <c r="C200" s="1"/>
  <c r="A199"/>
  <c r="A198"/>
  <c r="A197"/>
  <c r="B197" s="1"/>
  <c r="A196"/>
  <c r="C196" s="1"/>
  <c r="A195"/>
  <c r="A194"/>
  <c r="A193"/>
  <c r="B193" s="1"/>
  <c r="A192"/>
  <c r="C192" s="1"/>
  <c r="A191"/>
  <c r="A190"/>
  <c r="A189"/>
  <c r="B189" s="1"/>
  <c r="A188"/>
  <c r="C188" s="1"/>
  <c r="A187"/>
  <c r="A186"/>
  <c r="A185"/>
  <c r="A184"/>
  <c r="C184" s="1"/>
  <c r="A183"/>
  <c r="A182"/>
  <c r="A181"/>
  <c r="A180"/>
  <c r="C180" s="1"/>
  <c r="A179"/>
  <c r="A178"/>
  <c r="A177"/>
  <c r="C177" s="1"/>
  <c r="A176"/>
  <c r="C176" s="1"/>
  <c r="A175"/>
  <c r="A174"/>
  <c r="A173"/>
  <c r="C173" s="1"/>
  <c r="A172"/>
  <c r="C172" s="1"/>
  <c r="A171"/>
  <c r="A170"/>
  <c r="A169"/>
  <c r="C169" s="1"/>
  <c r="A168"/>
  <c r="C168" s="1"/>
  <c r="A167"/>
  <c r="A166"/>
  <c r="A165"/>
  <c r="A164"/>
  <c r="C164" s="1"/>
  <c r="A163"/>
  <c r="A162"/>
  <c r="A161"/>
  <c r="C161" s="1"/>
  <c r="A160"/>
  <c r="C160" s="1"/>
  <c r="A159"/>
  <c r="A158"/>
  <c r="A157"/>
  <c r="C157" s="1"/>
  <c r="A156"/>
  <c r="C156" s="1"/>
  <c r="A155"/>
  <c r="A154"/>
  <c r="A153"/>
  <c r="C153" s="1"/>
  <c r="A152"/>
  <c r="C152" s="1"/>
  <c r="A151"/>
  <c r="A150"/>
  <c r="A149"/>
  <c r="A148"/>
  <c r="C148" s="1"/>
  <c r="A147"/>
  <c r="A146"/>
  <c r="A145"/>
  <c r="C145" s="1"/>
  <c r="A144"/>
  <c r="C144" s="1"/>
  <c r="A143"/>
  <c r="A142"/>
  <c r="A141"/>
  <c r="C141" s="1"/>
  <c r="A140"/>
  <c r="C140" s="1"/>
  <c r="A139"/>
  <c r="A138"/>
  <c r="A137"/>
  <c r="C137" s="1"/>
  <c r="A136"/>
  <c r="C136" s="1"/>
  <c r="A135"/>
  <c r="A134"/>
  <c r="A133"/>
  <c r="A132"/>
  <c r="C132" s="1"/>
  <c r="A131"/>
  <c r="A130"/>
  <c r="A129"/>
  <c r="C129" s="1"/>
  <c r="A128"/>
  <c r="C128" s="1"/>
  <c r="A127"/>
  <c r="A126"/>
  <c r="A125"/>
  <c r="A124"/>
  <c r="C124" s="1"/>
  <c r="A123"/>
  <c r="A122"/>
  <c r="A121"/>
  <c r="C121" s="1"/>
  <c r="A120"/>
  <c r="C120" s="1"/>
  <c r="A119"/>
  <c r="A118"/>
  <c r="A117"/>
  <c r="A116"/>
  <c r="C116" s="1"/>
  <c r="A115"/>
  <c r="A114"/>
  <c r="A113"/>
  <c r="C113" s="1"/>
  <c r="A112"/>
  <c r="C112" s="1"/>
  <c r="A111"/>
  <c r="A110"/>
  <c r="A109"/>
  <c r="C109" s="1"/>
  <c r="A108"/>
  <c r="C108" s="1"/>
  <c r="A107"/>
  <c r="A106"/>
  <c r="A105"/>
  <c r="C105" s="1"/>
  <c r="A104"/>
  <c r="C104" s="1"/>
  <c r="A103"/>
  <c r="A102"/>
  <c r="A101"/>
  <c r="A100"/>
  <c r="C100" s="1"/>
  <c r="A99"/>
  <c r="A98"/>
  <c r="A97"/>
  <c r="C97" s="1"/>
  <c r="A96"/>
  <c r="C96" s="1"/>
  <c r="A95"/>
  <c r="A94"/>
  <c r="A93"/>
  <c r="C93" s="1"/>
  <c r="A92"/>
  <c r="C92" s="1"/>
  <c r="A91"/>
  <c r="A90"/>
  <c r="A89"/>
  <c r="C89" s="1"/>
  <c r="A88"/>
  <c r="C88" s="1"/>
  <c r="A87"/>
  <c r="A86"/>
  <c r="A85"/>
  <c r="A84"/>
  <c r="C84" s="1"/>
  <c r="A83"/>
  <c r="A82"/>
  <c r="B82" s="1"/>
  <c r="A81"/>
  <c r="A80"/>
  <c r="C80" s="1"/>
  <c r="A79"/>
  <c r="A78"/>
  <c r="B78" s="1"/>
  <c r="A77"/>
  <c r="A76"/>
  <c r="C76" s="1"/>
  <c r="A75"/>
  <c r="A74"/>
  <c r="B74" s="1"/>
  <c r="A73"/>
  <c r="C73" s="1"/>
  <c r="A72"/>
  <c r="C72" s="1"/>
  <c r="A71"/>
  <c r="A70"/>
  <c r="B70" s="1"/>
  <c r="A69"/>
  <c r="C69" s="1"/>
  <c r="A68"/>
  <c r="C68" s="1"/>
  <c r="A67"/>
  <c r="A66"/>
  <c r="B66" s="1"/>
  <c r="A65"/>
  <c r="B65" s="1"/>
  <c r="A64"/>
  <c r="A63"/>
  <c r="B63" s="1"/>
  <c r="A62"/>
  <c r="B62" s="1"/>
  <c r="A61"/>
  <c r="A60"/>
  <c r="A59"/>
  <c r="B59" s="1"/>
  <c r="A58"/>
  <c r="A57"/>
  <c r="B57" s="1"/>
  <c r="A56"/>
  <c r="A55"/>
  <c r="B55" s="1"/>
  <c r="X54"/>
  <c r="A54"/>
  <c r="B54" s="1"/>
  <c r="X53"/>
  <c r="A53"/>
  <c r="B53" s="1"/>
  <c r="X52"/>
  <c r="A52"/>
  <c r="X51"/>
  <c r="A51"/>
  <c r="B51" s="1"/>
  <c r="Q50"/>
  <c r="O50"/>
  <c r="M50"/>
  <c r="K50"/>
  <c r="I50"/>
  <c r="E50"/>
  <c r="Q49"/>
  <c r="O49"/>
  <c r="M49"/>
  <c r="K49"/>
  <c r="I49"/>
  <c r="E49"/>
  <c r="Q48"/>
  <c r="O48"/>
  <c r="M48"/>
  <c r="K48"/>
  <c r="I48"/>
  <c r="E48"/>
  <c r="Q47"/>
  <c r="O47"/>
  <c r="M47"/>
  <c r="K47"/>
  <c r="I47"/>
  <c r="E47"/>
  <c r="Q46"/>
  <c r="O46"/>
  <c r="M46"/>
  <c r="K46"/>
  <c r="I46"/>
  <c r="E46"/>
  <c r="Q45"/>
  <c r="O45"/>
  <c r="M45"/>
  <c r="I45"/>
  <c r="E45"/>
  <c r="Q44"/>
  <c r="O44"/>
  <c r="M44"/>
  <c r="K44"/>
  <c r="I44"/>
  <c r="E44"/>
  <c r="Q43"/>
  <c r="O43"/>
  <c r="M43"/>
  <c r="K43"/>
  <c r="I43"/>
  <c r="E43"/>
  <c r="Q42"/>
  <c r="O42"/>
  <c r="M42"/>
  <c r="K42"/>
  <c r="I42"/>
  <c r="E42"/>
  <c r="Q41"/>
  <c r="O41"/>
  <c r="M41"/>
  <c r="I41"/>
  <c r="E41"/>
  <c r="Q40"/>
  <c r="O40"/>
  <c r="M40"/>
  <c r="K40"/>
  <c r="I40"/>
  <c r="E40"/>
  <c r="Q39"/>
  <c r="O39"/>
  <c r="M39"/>
  <c r="K39"/>
  <c r="I39"/>
  <c r="E39"/>
  <c r="Q38"/>
  <c r="O38"/>
  <c r="M38"/>
  <c r="K38"/>
  <c r="I38"/>
  <c r="E38"/>
  <c r="Q37"/>
  <c r="O37"/>
  <c r="M37"/>
  <c r="I37"/>
  <c r="E37"/>
  <c r="Q36"/>
  <c r="O36"/>
  <c r="M36"/>
  <c r="K36"/>
  <c r="I36"/>
  <c r="E36"/>
  <c r="Q35"/>
  <c r="O35"/>
  <c r="M35"/>
  <c r="K35"/>
  <c r="I35"/>
  <c r="E35"/>
  <c r="Q34"/>
  <c r="O34"/>
  <c r="M34"/>
  <c r="K34"/>
  <c r="I34"/>
  <c r="E34"/>
  <c r="Q33"/>
  <c r="O33"/>
  <c r="M33"/>
  <c r="I33"/>
  <c r="E33"/>
  <c r="Q32"/>
  <c r="O32"/>
  <c r="M32"/>
  <c r="K32"/>
  <c r="I32"/>
  <c r="E32"/>
  <c r="Q31"/>
  <c r="O31"/>
  <c r="M31"/>
  <c r="K31"/>
  <c r="I31"/>
  <c r="E31"/>
  <c r="Q30"/>
  <c r="O30"/>
  <c r="M30"/>
  <c r="K30"/>
  <c r="I30"/>
  <c r="E30"/>
  <c r="Q29"/>
  <c r="O29"/>
  <c r="M29"/>
  <c r="I29"/>
  <c r="E29"/>
  <c r="Q28"/>
  <c r="O28"/>
  <c r="M28"/>
  <c r="K28"/>
  <c r="I28"/>
  <c r="E28"/>
  <c r="Q27"/>
  <c r="O27"/>
  <c r="M27"/>
  <c r="K27"/>
  <c r="I27"/>
  <c r="E27"/>
  <c r="Q26"/>
  <c r="O26"/>
  <c r="M26"/>
  <c r="K26"/>
  <c r="I26"/>
  <c r="E26"/>
  <c r="Q25"/>
  <c r="O25"/>
  <c r="M25"/>
  <c r="I25"/>
  <c r="E25"/>
  <c r="Q24"/>
  <c r="I24"/>
  <c r="E24"/>
  <c r="Q23"/>
  <c r="O23"/>
  <c r="M23"/>
  <c r="K23"/>
  <c r="I23"/>
  <c r="E23"/>
  <c r="Q22"/>
  <c r="O22"/>
  <c r="M22"/>
  <c r="K22"/>
  <c r="I22"/>
  <c r="E22"/>
  <c r="Q21"/>
  <c r="O21"/>
  <c r="M21"/>
  <c r="I21"/>
  <c r="E21"/>
  <c r="Q20"/>
  <c r="O20"/>
  <c r="M20"/>
  <c r="K20"/>
  <c r="I20"/>
  <c r="E20"/>
  <c r="Q19"/>
  <c r="O19"/>
  <c r="M19"/>
  <c r="K19"/>
  <c r="I19"/>
  <c r="E19"/>
  <c r="Q18"/>
  <c r="O18"/>
  <c r="M18"/>
  <c r="K18"/>
  <c r="I18"/>
  <c r="E18"/>
  <c r="Q17"/>
  <c r="O17"/>
  <c r="M17"/>
  <c r="I17"/>
  <c r="E17"/>
  <c r="Q16"/>
  <c r="O16"/>
  <c r="M16"/>
  <c r="K16"/>
  <c r="I16"/>
  <c r="E16"/>
  <c r="Q15"/>
  <c r="O15"/>
  <c r="M15"/>
  <c r="K15"/>
  <c r="I15"/>
  <c r="E15"/>
  <c r="Q14"/>
  <c r="O14"/>
  <c r="M14"/>
  <c r="K14"/>
  <c r="I14"/>
  <c r="E14"/>
  <c r="Q13"/>
  <c r="O13"/>
  <c r="M13"/>
  <c r="I13"/>
  <c r="E13"/>
  <c r="Q12"/>
  <c r="O12"/>
  <c r="M12"/>
  <c r="K12"/>
  <c r="I12"/>
  <c r="E12"/>
  <c r="C12"/>
  <c r="Q11"/>
  <c r="O11"/>
  <c r="M11"/>
  <c r="K11"/>
  <c r="I11"/>
  <c r="E11"/>
  <c r="Q10"/>
  <c r="O10"/>
  <c r="M10"/>
  <c r="K10"/>
  <c r="I10"/>
  <c r="E10"/>
  <c r="Q9"/>
  <c r="O9"/>
  <c r="M9"/>
  <c r="I9"/>
  <c r="E9"/>
  <c r="Q8"/>
  <c r="O8"/>
  <c r="M8"/>
  <c r="K8"/>
  <c r="I8"/>
  <c r="E8"/>
  <c r="Q7"/>
  <c r="O7"/>
  <c r="M7"/>
  <c r="K7"/>
  <c r="I7"/>
  <c r="G7"/>
  <c r="E7"/>
  <c r="Q9" i="30"/>
  <c r="Q12"/>
  <c r="Q13"/>
  <c r="Q14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K33"/>
  <c r="K34"/>
  <c r="K36"/>
  <c r="K37"/>
  <c r="K38"/>
  <c r="K39"/>
  <c r="K40"/>
  <c r="K41"/>
  <c r="K42"/>
  <c r="K44"/>
  <c r="K45"/>
  <c r="K46"/>
  <c r="K47"/>
  <c r="K49"/>
  <c r="K50"/>
  <c r="I10"/>
  <c r="I11"/>
  <c r="I12"/>
  <c r="I13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M7"/>
  <c r="M8"/>
  <c r="M9"/>
  <c r="M10"/>
  <c r="M12"/>
  <c r="M14"/>
  <c r="M15"/>
  <c r="M17"/>
  <c r="M18"/>
  <c r="M19"/>
  <c r="M20"/>
  <c r="M21"/>
  <c r="M22"/>
  <c r="M23"/>
  <c r="O8"/>
  <c r="O10"/>
  <c r="O11"/>
  <c r="O12"/>
  <c r="O13"/>
  <c r="O14"/>
  <c r="O15"/>
  <c r="O16"/>
  <c r="O17"/>
  <c r="O18"/>
  <c r="O19"/>
  <c r="O20"/>
  <c r="O21"/>
  <c r="O22"/>
  <c r="O23"/>
  <c r="O25"/>
  <c r="O26"/>
  <c r="O27"/>
  <c r="O28"/>
  <c r="O29"/>
  <c r="O30"/>
  <c r="O31"/>
  <c r="O32"/>
  <c r="O7"/>
  <c r="M25"/>
  <c r="M26"/>
  <c r="M27"/>
  <c r="M28"/>
  <c r="M29"/>
  <c r="M30"/>
  <c r="M31"/>
  <c r="K10"/>
  <c r="K12"/>
  <c r="K13"/>
  <c r="K14"/>
  <c r="K15"/>
  <c r="K17"/>
  <c r="K18"/>
  <c r="K19"/>
  <c r="K20"/>
  <c r="K21"/>
  <c r="K22"/>
  <c r="K23"/>
  <c r="K25"/>
  <c r="K26"/>
  <c r="K27"/>
  <c r="K28"/>
  <c r="K29"/>
  <c r="K30"/>
  <c r="K31"/>
  <c r="G7"/>
  <c r="E17"/>
  <c r="E18"/>
  <c r="E19"/>
  <c r="E20"/>
  <c r="E21"/>
  <c r="E22"/>
  <c r="A200"/>
  <c r="A199"/>
  <c r="A196"/>
  <c r="A195"/>
  <c r="A192"/>
  <c r="C192" s="1"/>
  <c r="A191"/>
  <c r="A188"/>
  <c r="A187"/>
  <c r="A184"/>
  <c r="A183"/>
  <c r="A180"/>
  <c r="C180" s="1"/>
  <c r="A179"/>
  <c r="A176"/>
  <c r="B176" s="1"/>
  <c r="A175"/>
  <c r="A172"/>
  <c r="B172" s="1"/>
  <c r="A171"/>
  <c r="A168"/>
  <c r="A167"/>
  <c r="A164"/>
  <c r="A163"/>
  <c r="A160"/>
  <c r="C160" s="1"/>
  <c r="A159"/>
  <c r="A156"/>
  <c r="A155"/>
  <c r="A152"/>
  <c r="C152" s="1"/>
  <c r="A151"/>
  <c r="A148"/>
  <c r="C148" s="1"/>
  <c r="A147"/>
  <c r="A144"/>
  <c r="A143"/>
  <c r="A140"/>
  <c r="B140" s="1"/>
  <c r="A139"/>
  <c r="A136"/>
  <c r="C136" s="1"/>
  <c r="A135"/>
  <c r="A132"/>
  <c r="C132" s="1"/>
  <c r="A131"/>
  <c r="A128"/>
  <c r="A127"/>
  <c r="A124"/>
  <c r="A123"/>
  <c r="A120"/>
  <c r="B120" s="1"/>
  <c r="A119"/>
  <c r="A116"/>
  <c r="C116" s="1"/>
  <c r="A115"/>
  <c r="A112"/>
  <c r="B112" s="1"/>
  <c r="A111"/>
  <c r="A108"/>
  <c r="B108" s="1"/>
  <c r="A107"/>
  <c r="A104"/>
  <c r="C104" s="1"/>
  <c r="A103"/>
  <c r="A100"/>
  <c r="C100" s="1"/>
  <c r="A99"/>
  <c r="A96"/>
  <c r="C96" s="1"/>
  <c r="A95"/>
  <c r="A92"/>
  <c r="B92" s="1"/>
  <c r="A91"/>
  <c r="A88"/>
  <c r="A87"/>
  <c r="A84"/>
  <c r="C84" s="1"/>
  <c r="A83"/>
  <c r="A80"/>
  <c r="B80" s="1"/>
  <c r="A79"/>
  <c r="A76"/>
  <c r="B76" s="1"/>
  <c r="A75"/>
  <c r="A72"/>
  <c r="A71"/>
  <c r="A68"/>
  <c r="C68" s="1"/>
  <c r="A67"/>
  <c r="A64"/>
  <c r="B64" s="1"/>
  <c r="A63"/>
  <c r="A60"/>
  <c r="C60" s="1"/>
  <c r="A59"/>
  <c r="A56"/>
  <c r="C56" s="1"/>
  <c r="A55"/>
  <c r="X54"/>
  <c r="X53"/>
  <c r="A53"/>
  <c r="X52"/>
  <c r="X51"/>
  <c r="A58" l="1"/>
  <c r="B58" s="1"/>
  <c r="A62"/>
  <c r="B62" s="1"/>
  <c r="A66"/>
  <c r="A70"/>
  <c r="B70" s="1"/>
  <c r="A74"/>
  <c r="B74" s="1"/>
  <c r="A78"/>
  <c r="B78" s="1"/>
  <c r="A82"/>
  <c r="B82" s="1"/>
  <c r="A86"/>
  <c r="B86" s="1"/>
  <c r="A90"/>
  <c r="A94"/>
  <c r="B94" s="1"/>
  <c r="A98"/>
  <c r="A102"/>
  <c r="B102" s="1"/>
  <c r="A106"/>
  <c r="B106" s="1"/>
  <c r="A110"/>
  <c r="B110" s="1"/>
  <c r="A114"/>
  <c r="B114" s="1"/>
  <c r="A118"/>
  <c r="B118" s="1"/>
  <c r="A122"/>
  <c r="A126"/>
  <c r="B126" s="1"/>
  <c r="A130"/>
  <c r="A134"/>
  <c r="B134" s="1"/>
  <c r="A138"/>
  <c r="B138" s="1"/>
  <c r="A142"/>
  <c r="B142" s="1"/>
  <c r="A146"/>
  <c r="B146" s="1"/>
  <c r="A150"/>
  <c r="B150" s="1"/>
  <c r="A154"/>
  <c r="B154" s="1"/>
  <c r="A158"/>
  <c r="B158" s="1"/>
  <c r="A162"/>
  <c r="A166"/>
  <c r="B166" s="1"/>
  <c r="A170"/>
  <c r="B170" s="1"/>
  <c r="A174"/>
  <c r="B174" s="1"/>
  <c r="A178"/>
  <c r="B178" s="1"/>
  <c r="A182"/>
  <c r="B182" s="1"/>
  <c r="A186"/>
  <c r="A190"/>
  <c r="B190" s="1"/>
  <c r="A194"/>
  <c r="A198"/>
  <c r="B198" s="1"/>
  <c r="A52"/>
  <c r="A54"/>
  <c r="A57"/>
  <c r="A61"/>
  <c r="C61" s="1"/>
  <c r="A65"/>
  <c r="C65" s="1"/>
  <c r="A69"/>
  <c r="A73"/>
  <c r="C73" s="1"/>
  <c r="A77"/>
  <c r="C77" s="1"/>
  <c r="A81"/>
  <c r="C81" s="1"/>
  <c r="A85"/>
  <c r="A89"/>
  <c r="B89" s="1"/>
  <c r="A93"/>
  <c r="B93" s="1"/>
  <c r="A97"/>
  <c r="B97" s="1"/>
  <c r="A101"/>
  <c r="A105"/>
  <c r="A109"/>
  <c r="C109" s="1"/>
  <c r="A113"/>
  <c r="C113" s="1"/>
  <c r="A117"/>
  <c r="B117" s="1"/>
  <c r="A121"/>
  <c r="B121" s="1"/>
  <c r="A125"/>
  <c r="B125" s="1"/>
  <c r="A129"/>
  <c r="B129" s="1"/>
  <c r="A133"/>
  <c r="C133" s="1"/>
  <c r="A137"/>
  <c r="C137" s="1"/>
  <c r="A141"/>
  <c r="B141" s="1"/>
  <c r="A145"/>
  <c r="A149"/>
  <c r="B149" s="1"/>
  <c r="A153"/>
  <c r="A157"/>
  <c r="B157" s="1"/>
  <c r="A161"/>
  <c r="C161" s="1"/>
  <c r="A165"/>
  <c r="C165" s="1"/>
  <c r="A169"/>
  <c r="A173"/>
  <c r="A177"/>
  <c r="A181"/>
  <c r="A185"/>
  <c r="B185" s="1"/>
  <c r="A189"/>
  <c r="B189" s="1"/>
  <c r="A193"/>
  <c r="A197"/>
  <c r="C197" s="1"/>
  <c r="A60" i="35"/>
  <c r="C60" s="1"/>
  <c r="A92"/>
  <c r="C92" s="1"/>
  <c r="A168"/>
  <c r="C168" s="1"/>
  <c r="A124"/>
  <c r="C124" s="1"/>
  <c r="A56"/>
  <c r="C56" s="1"/>
  <c r="A140"/>
  <c r="C140" s="1"/>
  <c r="A96"/>
  <c r="C96" s="1"/>
  <c r="A176"/>
  <c r="C176" s="1"/>
  <c r="A80"/>
  <c r="C80" s="1"/>
  <c r="A120"/>
  <c r="C120" s="1"/>
  <c r="A156"/>
  <c r="C156" s="1"/>
  <c r="A200"/>
  <c r="C200" s="1"/>
  <c r="A72"/>
  <c r="C72" s="1"/>
  <c r="A112"/>
  <c r="C112" s="1"/>
  <c r="A144"/>
  <c r="C144" s="1"/>
  <c r="A184"/>
  <c r="C184" s="1"/>
  <c r="AM9" i="45"/>
  <c r="B33" i="5" s="1"/>
  <c r="A76" i="35"/>
  <c r="C76" s="1"/>
  <c r="A104"/>
  <c r="C104" s="1"/>
  <c r="A136"/>
  <c r="C136" s="1"/>
  <c r="A160"/>
  <c r="C160" s="1"/>
  <c r="A188"/>
  <c r="C188" s="1"/>
  <c r="A54"/>
  <c r="B54" s="1"/>
  <c r="A64"/>
  <c r="C64" s="1"/>
  <c r="A88"/>
  <c r="C88" s="1"/>
  <c r="A108"/>
  <c r="C108" s="1"/>
  <c r="A128"/>
  <c r="C128" s="1"/>
  <c r="A152"/>
  <c r="C152" s="1"/>
  <c r="A172"/>
  <c r="C172" s="1"/>
  <c r="A192"/>
  <c r="C192" s="1"/>
  <c r="AB43" i="32"/>
  <c r="AC43" s="1"/>
  <c r="AB35"/>
  <c r="AC35" s="1"/>
  <c r="AB27"/>
  <c r="AC27" s="1"/>
  <c r="AB19"/>
  <c r="AC19" s="1"/>
  <c r="AB11"/>
  <c r="AC11" s="1"/>
  <c r="AB46" i="35"/>
  <c r="AB38"/>
  <c r="AB30"/>
  <c r="AB22"/>
  <c r="AB14"/>
  <c r="AB50" i="38"/>
  <c r="AB46"/>
  <c r="AB42"/>
  <c r="AB38"/>
  <c r="AB34"/>
  <c r="AB30"/>
  <c r="AB26"/>
  <c r="AB22"/>
  <c r="AB18"/>
  <c r="AB14"/>
  <c r="AB50" i="39"/>
  <c r="AB46"/>
  <c r="AB42"/>
  <c r="AB38"/>
  <c r="AB37"/>
  <c r="AB29"/>
  <c r="AB21"/>
  <c r="AB13"/>
  <c r="AB49" i="40"/>
  <c r="AB45"/>
  <c r="AB41"/>
  <c r="AB37"/>
  <c r="AB33"/>
  <c r="AB29"/>
  <c r="AB25"/>
  <c r="AB21"/>
  <c r="AB17"/>
  <c r="AB13"/>
  <c r="AB9"/>
  <c r="AB45" i="33"/>
  <c r="AB37"/>
  <c r="AB29"/>
  <c r="AB8" i="34"/>
  <c r="AB43" i="35"/>
  <c r="AB35"/>
  <c r="AB27"/>
  <c r="AB19"/>
  <c r="AB50" i="36"/>
  <c r="AB42"/>
  <c r="AB34"/>
  <c r="AB26"/>
  <c r="AB18"/>
  <c r="AB10"/>
  <c r="AB46" i="37"/>
  <c r="AB38"/>
  <c r="AB30"/>
  <c r="AB22"/>
  <c r="AB14"/>
  <c r="AB47" i="39"/>
  <c r="AB39"/>
  <c r="AB7" i="32"/>
  <c r="AB19" i="39"/>
  <c r="AB47" i="40"/>
  <c r="AB39"/>
  <c r="AB31"/>
  <c r="AB23"/>
  <c r="AB15"/>
  <c r="AB19" i="33"/>
  <c r="AB11"/>
  <c r="AB50" i="34"/>
  <c r="AB42"/>
  <c r="AB34"/>
  <c r="AB26"/>
  <c r="AB18"/>
  <c r="AB10"/>
  <c r="AB49" i="30"/>
  <c r="AC49" s="1"/>
  <c r="AB41"/>
  <c r="AC41" s="1"/>
  <c r="AB33"/>
  <c r="AC33" s="1"/>
  <c r="AB25"/>
  <c r="AC25" s="1"/>
  <c r="AB46" i="32"/>
  <c r="AC46" s="1"/>
  <c r="AB38"/>
  <c r="AC38" s="1"/>
  <c r="AB30"/>
  <c r="AC30" s="1"/>
  <c r="AB22"/>
  <c r="AC22" s="1"/>
  <c r="AB14"/>
  <c r="AB49" i="38"/>
  <c r="AB45"/>
  <c r="AB41"/>
  <c r="AB37"/>
  <c r="AB33"/>
  <c r="AB29"/>
  <c r="AB25"/>
  <c r="AB21"/>
  <c r="AB17"/>
  <c r="AB13"/>
  <c r="AB9"/>
  <c r="AB12" i="40"/>
  <c r="AB7"/>
  <c r="AB49" i="32"/>
  <c r="AC49" s="1"/>
  <c r="AB41"/>
  <c r="AC41" s="1"/>
  <c r="AB33"/>
  <c r="AC33" s="1"/>
  <c r="AB25"/>
  <c r="AC25" s="1"/>
  <c r="AB17"/>
  <c r="AC17" s="1"/>
  <c r="C33" i="5"/>
  <c r="A113" i="38"/>
  <c r="C113" s="1"/>
  <c r="A68" i="35"/>
  <c r="C68" s="1"/>
  <c r="A84"/>
  <c r="C84" s="1"/>
  <c r="A100"/>
  <c r="C100" s="1"/>
  <c r="A116"/>
  <c r="C116" s="1"/>
  <c r="A132"/>
  <c r="C132" s="1"/>
  <c r="A148"/>
  <c r="C148" s="1"/>
  <c r="A164"/>
  <c r="C164" s="1"/>
  <c r="A180"/>
  <c r="C180" s="1"/>
  <c r="A196"/>
  <c r="C196" s="1"/>
  <c r="AB44" i="33"/>
  <c r="AB36"/>
  <c r="AB28"/>
  <c r="AB16"/>
  <c r="AB43" i="39"/>
  <c r="AB48"/>
  <c r="AB44"/>
  <c r="AB40"/>
  <c r="AB11"/>
  <c r="AB49"/>
  <c r="AB45"/>
  <c r="AB41"/>
  <c r="AB10" i="38"/>
  <c r="AB47"/>
  <c r="AB43"/>
  <c r="AB39"/>
  <c r="AB35"/>
  <c r="AB31"/>
  <c r="AB27"/>
  <c r="AB23"/>
  <c r="AB19"/>
  <c r="AB15"/>
  <c r="AB11"/>
  <c r="AB7"/>
  <c r="AB48"/>
  <c r="AB44"/>
  <c r="AB40"/>
  <c r="AB36"/>
  <c r="AB32"/>
  <c r="AB28"/>
  <c r="AB24"/>
  <c r="AB20"/>
  <c r="AB16"/>
  <c r="AB12"/>
  <c r="AB8"/>
  <c r="AB47" i="35"/>
  <c r="AB39"/>
  <c r="AB31"/>
  <c r="AB23"/>
  <c r="AB15"/>
  <c r="AB7"/>
  <c r="AB48"/>
  <c r="AB40"/>
  <c r="AB32"/>
  <c r="AB24"/>
  <c r="AB16"/>
  <c r="AB8"/>
  <c r="AB49"/>
  <c r="AB41"/>
  <c r="AB33"/>
  <c r="AB25"/>
  <c r="AB17"/>
  <c r="AB9"/>
  <c r="AB50"/>
  <c r="AB42"/>
  <c r="AB34"/>
  <c r="AB26"/>
  <c r="AB18"/>
  <c r="AB10"/>
  <c r="AB11"/>
  <c r="AB44"/>
  <c r="AB36"/>
  <c r="AB28"/>
  <c r="AB20"/>
  <c r="AB12"/>
  <c r="AB45"/>
  <c r="AB37"/>
  <c r="AB29"/>
  <c r="AB21"/>
  <c r="AB13"/>
  <c r="AB44" i="32"/>
  <c r="AC44" s="1"/>
  <c r="AB36"/>
  <c r="AC36" s="1"/>
  <c r="AB28"/>
  <c r="AC28" s="1"/>
  <c r="AB20"/>
  <c r="AC20" s="1"/>
  <c r="AB12"/>
  <c r="AB48"/>
  <c r="AC48" s="1"/>
  <c r="AB40"/>
  <c r="AC40" s="1"/>
  <c r="AB32"/>
  <c r="AC32" s="1"/>
  <c r="AB24"/>
  <c r="AC24" s="1"/>
  <c r="AB16"/>
  <c r="AB8"/>
  <c r="AC8" s="1"/>
  <c r="AB9"/>
  <c r="AC9" s="1"/>
  <c r="AB42"/>
  <c r="AC42" s="1"/>
  <c r="AB34"/>
  <c r="AC34" s="1"/>
  <c r="AB26"/>
  <c r="AC26" s="1"/>
  <c r="AB18"/>
  <c r="AC18" s="1"/>
  <c r="AB10"/>
  <c r="AC10" s="1"/>
  <c r="AB9" i="30"/>
  <c r="AC9" s="1"/>
  <c r="K9"/>
  <c r="B7" i="36"/>
  <c r="C7"/>
  <c r="A53"/>
  <c r="B53" s="1"/>
  <c r="A59"/>
  <c r="C59" s="1"/>
  <c r="A67"/>
  <c r="B67" s="1"/>
  <c r="A75"/>
  <c r="A83"/>
  <c r="B83" s="1"/>
  <c r="A93"/>
  <c r="A109"/>
  <c r="A124"/>
  <c r="C124" s="1"/>
  <c r="A142"/>
  <c r="C142" s="1"/>
  <c r="A157"/>
  <c r="A172"/>
  <c r="C172" s="1"/>
  <c r="A190"/>
  <c r="C190" s="1"/>
  <c r="A60"/>
  <c r="B60" s="1"/>
  <c r="A68"/>
  <c r="C68" s="1"/>
  <c r="A76"/>
  <c r="C76" s="1"/>
  <c r="A84"/>
  <c r="C84" s="1"/>
  <c r="A96"/>
  <c r="C96" s="1"/>
  <c r="A110"/>
  <c r="C110" s="1"/>
  <c r="A127"/>
  <c r="B127" s="1"/>
  <c r="A145"/>
  <c r="B145" s="1"/>
  <c r="A160"/>
  <c r="C160" s="1"/>
  <c r="A175"/>
  <c r="A191"/>
  <c r="B191" s="1"/>
  <c r="G33" i="32"/>
  <c r="G22"/>
  <c r="A54" i="36"/>
  <c r="B54" s="1"/>
  <c r="A61"/>
  <c r="B61" s="1"/>
  <c r="A69"/>
  <c r="B69" s="1"/>
  <c r="A77"/>
  <c r="B77" s="1"/>
  <c r="A85"/>
  <c r="B85" s="1"/>
  <c r="A97"/>
  <c r="B97" s="1"/>
  <c r="A113"/>
  <c r="B113" s="1"/>
  <c r="A130"/>
  <c r="A146"/>
  <c r="C146" s="1"/>
  <c r="A161"/>
  <c r="B161" s="1"/>
  <c r="A176"/>
  <c r="C176" s="1"/>
  <c r="A194"/>
  <c r="C194" s="1"/>
  <c r="A62"/>
  <c r="C62" s="1"/>
  <c r="A70"/>
  <c r="C70" s="1"/>
  <c r="A78"/>
  <c r="C78" s="1"/>
  <c r="A86"/>
  <c r="C86" s="1"/>
  <c r="A99"/>
  <c r="B99" s="1"/>
  <c r="A114"/>
  <c r="C114" s="1"/>
  <c r="A131"/>
  <c r="B131" s="1"/>
  <c r="A149"/>
  <c r="A164"/>
  <c r="C164" s="1"/>
  <c r="A179"/>
  <c r="B179" s="1"/>
  <c r="A197"/>
  <c r="B197" s="1"/>
  <c r="G41" i="32"/>
  <c r="G30"/>
  <c r="G9"/>
  <c r="G45"/>
  <c r="AB45"/>
  <c r="AC45" s="1"/>
  <c r="G37"/>
  <c r="AB37"/>
  <c r="AC37" s="1"/>
  <c r="G29"/>
  <c r="AB29"/>
  <c r="AC29" s="1"/>
  <c r="G21"/>
  <c r="AB21"/>
  <c r="AC21" s="1"/>
  <c r="G13"/>
  <c r="AB13"/>
  <c r="A51" i="36"/>
  <c r="B51" s="1"/>
  <c r="A55"/>
  <c r="B55" s="1"/>
  <c r="A63"/>
  <c r="B63" s="1"/>
  <c r="A71"/>
  <c r="B71" s="1"/>
  <c r="A79"/>
  <c r="B79" s="1"/>
  <c r="A87"/>
  <c r="C87" s="1"/>
  <c r="A102"/>
  <c r="C102" s="1"/>
  <c r="A117"/>
  <c r="B117" s="1"/>
  <c r="A134"/>
  <c r="C134" s="1"/>
  <c r="A150"/>
  <c r="C150" s="1"/>
  <c r="A165"/>
  <c r="B165" s="1"/>
  <c r="A180"/>
  <c r="C180" s="1"/>
  <c r="A198"/>
  <c r="C198" s="1"/>
  <c r="A56"/>
  <c r="B56" s="1"/>
  <c r="A64"/>
  <c r="C64" s="1"/>
  <c r="A72"/>
  <c r="C72" s="1"/>
  <c r="A80"/>
  <c r="B80" s="1"/>
  <c r="A88"/>
  <c r="C88" s="1"/>
  <c r="A103"/>
  <c r="A118"/>
  <c r="C118" s="1"/>
  <c r="A135"/>
  <c r="A152"/>
  <c r="B152" s="1"/>
  <c r="A168"/>
  <c r="A183"/>
  <c r="C183" s="1"/>
  <c r="AB47" i="32"/>
  <c r="AC47" s="1"/>
  <c r="G47"/>
  <c r="AB39"/>
  <c r="AC39" s="1"/>
  <c r="G39"/>
  <c r="AB31"/>
  <c r="AC31" s="1"/>
  <c r="G31"/>
  <c r="AB23"/>
  <c r="AC23" s="1"/>
  <c r="G23"/>
  <c r="AB15"/>
  <c r="AC15" s="1"/>
  <c r="G15"/>
  <c r="AB45" i="30"/>
  <c r="AC45" s="1"/>
  <c r="AB37"/>
  <c r="AC37" s="1"/>
  <c r="AB29"/>
  <c r="AC29" s="1"/>
  <c r="AB13"/>
  <c r="AC13" s="1"/>
  <c r="A52" i="36"/>
  <c r="B52" s="1"/>
  <c r="A57"/>
  <c r="B57" s="1"/>
  <c r="A65"/>
  <c r="B65" s="1"/>
  <c r="A73"/>
  <c r="B73" s="1"/>
  <c r="A81"/>
  <c r="B81" s="1"/>
  <c r="A89"/>
  <c r="B89" s="1"/>
  <c r="A105"/>
  <c r="B105" s="1"/>
  <c r="A121"/>
  <c r="B121" s="1"/>
  <c r="A138"/>
  <c r="A153"/>
  <c r="B153" s="1"/>
  <c r="A169"/>
  <c r="B169" s="1"/>
  <c r="A186"/>
  <c r="B186" s="1"/>
  <c r="A58"/>
  <c r="C58" s="1"/>
  <c r="A66"/>
  <c r="C66" s="1"/>
  <c r="A74"/>
  <c r="C74" s="1"/>
  <c r="A82"/>
  <c r="C82" s="1"/>
  <c r="A92"/>
  <c r="C92" s="1"/>
  <c r="A106"/>
  <c r="A123"/>
  <c r="C123" s="1"/>
  <c r="A141"/>
  <c r="C141" s="1"/>
  <c r="A156"/>
  <c r="C156" s="1"/>
  <c r="A171"/>
  <c r="A187"/>
  <c r="B187" s="1"/>
  <c r="AB47" i="30"/>
  <c r="AC47" s="1"/>
  <c r="AB39"/>
  <c r="AC39" s="1"/>
  <c r="AB31"/>
  <c r="AC31" s="1"/>
  <c r="AB23"/>
  <c r="AC23" s="1"/>
  <c r="AB15"/>
  <c r="AB50"/>
  <c r="AC50" s="1"/>
  <c r="AB42"/>
  <c r="AC42" s="1"/>
  <c r="AB34"/>
  <c r="AC34" s="1"/>
  <c r="AB26"/>
  <c r="AC26" s="1"/>
  <c r="AB10"/>
  <c r="AC10" s="1"/>
  <c r="AB45" i="36"/>
  <c r="AB37"/>
  <c r="AB29"/>
  <c r="AB21"/>
  <c r="AB13"/>
  <c r="AB49" i="37"/>
  <c r="AB41"/>
  <c r="AB33"/>
  <c r="AB25"/>
  <c r="AB17"/>
  <c r="AB9"/>
  <c r="AB32" i="39"/>
  <c r="AB24"/>
  <c r="AB16"/>
  <c r="AB8"/>
  <c r="AB44" i="40"/>
  <c r="AB36"/>
  <c r="AB28"/>
  <c r="AB20"/>
  <c r="AB48" i="33"/>
  <c r="AB40"/>
  <c r="AB32"/>
  <c r="AB24"/>
  <c r="AB8"/>
  <c r="AB7" i="30"/>
  <c r="AB43"/>
  <c r="AC43" s="1"/>
  <c r="AB35"/>
  <c r="AC35" s="1"/>
  <c r="AB27"/>
  <c r="AC27" s="1"/>
  <c r="AB11"/>
  <c r="AC11" s="1"/>
  <c r="AB46" i="36"/>
  <c r="AB38"/>
  <c r="AB30"/>
  <c r="AB22"/>
  <c r="AB14"/>
  <c r="AB50" i="37"/>
  <c r="AB42"/>
  <c r="AB34"/>
  <c r="AB26"/>
  <c r="AB18"/>
  <c r="AB10"/>
  <c r="AB33" i="39"/>
  <c r="AB25"/>
  <c r="AB17"/>
  <c r="AB9"/>
  <c r="AB49" i="33"/>
  <c r="AB41"/>
  <c r="AB33"/>
  <c r="AB25"/>
  <c r="AB17"/>
  <c r="AB9"/>
  <c r="AB48" i="34"/>
  <c r="AB40"/>
  <c r="AB32"/>
  <c r="AB24"/>
  <c r="AB16"/>
  <c r="AB44" i="30"/>
  <c r="AC44" s="1"/>
  <c r="AB36"/>
  <c r="AC36" s="1"/>
  <c r="AB28"/>
  <c r="AC28" s="1"/>
  <c r="AB12"/>
  <c r="AC12" s="1"/>
  <c r="AB47" i="36"/>
  <c r="AB39"/>
  <c r="AB31"/>
  <c r="AB23"/>
  <c r="AB15"/>
  <c r="AB7"/>
  <c r="AB43" i="37"/>
  <c r="AB35"/>
  <c r="AB27"/>
  <c r="AB19"/>
  <c r="AB11"/>
  <c r="AB34" i="39"/>
  <c r="AB26"/>
  <c r="AB18"/>
  <c r="AB10"/>
  <c r="AB46" i="40"/>
  <c r="AB38"/>
  <c r="AB30"/>
  <c r="AB22"/>
  <c r="AB14"/>
  <c r="AB50" i="33"/>
  <c r="AB42"/>
  <c r="AB34"/>
  <c r="AB26"/>
  <c r="AB18"/>
  <c r="AB10"/>
  <c r="AB48" i="36"/>
  <c r="AB40"/>
  <c r="AB32"/>
  <c r="AB24"/>
  <c r="AB16"/>
  <c r="AB8"/>
  <c r="AB44" i="37"/>
  <c r="AB36"/>
  <c r="AB28"/>
  <c r="AB20"/>
  <c r="AB12"/>
  <c r="AB35" i="39"/>
  <c r="AB27"/>
  <c r="AB43" i="33"/>
  <c r="AB35"/>
  <c r="AB27"/>
  <c r="AB46" i="30"/>
  <c r="AC46" s="1"/>
  <c r="AB38"/>
  <c r="AC38" s="1"/>
  <c r="AB30"/>
  <c r="AC30" s="1"/>
  <c r="AB22"/>
  <c r="AC22" s="1"/>
  <c r="AB14"/>
  <c r="AC14" s="1"/>
  <c r="AB49" i="36"/>
  <c r="AB41"/>
  <c r="AB33"/>
  <c r="AB25"/>
  <c r="AB17"/>
  <c r="AB9"/>
  <c r="AB45" i="37"/>
  <c r="AB37"/>
  <c r="AB29"/>
  <c r="AB21"/>
  <c r="AB13"/>
  <c r="AB36" i="39"/>
  <c r="AB28"/>
  <c r="AB20"/>
  <c r="AB12"/>
  <c r="AB48" i="40"/>
  <c r="AB40"/>
  <c r="AB32"/>
  <c r="AB24"/>
  <c r="AB16"/>
  <c r="AB8"/>
  <c r="AB20" i="33"/>
  <c r="AB12"/>
  <c r="AB21"/>
  <c r="AB13"/>
  <c r="AB48" i="30"/>
  <c r="AC48" s="1"/>
  <c r="AB40"/>
  <c r="AC40" s="1"/>
  <c r="AB32"/>
  <c r="AC32" s="1"/>
  <c r="AB24"/>
  <c r="AC24" s="1"/>
  <c r="AB16"/>
  <c r="AC16" s="1"/>
  <c r="AB8"/>
  <c r="AC8" s="1"/>
  <c r="AB43" i="36"/>
  <c r="AB35"/>
  <c r="AB27"/>
  <c r="AB19"/>
  <c r="AB11"/>
  <c r="AB47" i="37"/>
  <c r="AB39"/>
  <c r="AB31"/>
  <c r="AB23"/>
  <c r="AB15"/>
  <c r="AB7"/>
  <c r="AB30" i="39"/>
  <c r="AB22"/>
  <c r="AB14"/>
  <c r="AB50" i="40"/>
  <c r="AB42"/>
  <c r="AB34"/>
  <c r="AB26"/>
  <c r="AB18"/>
  <c r="AB10"/>
  <c r="AB46" i="33"/>
  <c r="AB38"/>
  <c r="AB30"/>
  <c r="AB22"/>
  <c r="AB14"/>
  <c r="AB44" i="36"/>
  <c r="AB36"/>
  <c r="AB28"/>
  <c r="AB20"/>
  <c r="AB12"/>
  <c r="AB48" i="37"/>
  <c r="AB40"/>
  <c r="AB32"/>
  <c r="AB24"/>
  <c r="AB16"/>
  <c r="AB8"/>
  <c r="AB31" i="39"/>
  <c r="AB23"/>
  <c r="AB15"/>
  <c r="AB7"/>
  <c r="AB43" i="40"/>
  <c r="AB35"/>
  <c r="AB27"/>
  <c r="AB19"/>
  <c r="AB11"/>
  <c r="AB47" i="33"/>
  <c r="AB39"/>
  <c r="AB31"/>
  <c r="AB23"/>
  <c r="AB15"/>
  <c r="AB7"/>
  <c r="AB49" i="34"/>
  <c r="AB41"/>
  <c r="AB33"/>
  <c r="AB25"/>
  <c r="AB17"/>
  <c r="AB9"/>
  <c r="AB43"/>
  <c r="AB35"/>
  <c r="AB27"/>
  <c r="AB19"/>
  <c r="AB11"/>
  <c r="AB44"/>
  <c r="AB36"/>
  <c r="AB28"/>
  <c r="AB20"/>
  <c r="AB12"/>
  <c r="AL10" i="45" a="1"/>
  <c r="AL10" s="1"/>
  <c r="C34" i="5" s="1"/>
  <c r="AB45" i="34"/>
  <c r="AB37"/>
  <c r="AB29"/>
  <c r="AB21"/>
  <c r="AB13"/>
  <c r="AB46"/>
  <c r="AB38"/>
  <c r="AB30"/>
  <c r="AB22"/>
  <c r="AB14"/>
  <c r="AB47"/>
  <c r="AB39"/>
  <c r="AB31"/>
  <c r="AB23"/>
  <c r="AB15"/>
  <c r="AB7"/>
  <c r="AL11" i="45" a="1"/>
  <c r="AL11" s="1"/>
  <c r="C35" i="5" s="1"/>
  <c r="K27" i="37"/>
  <c r="K31"/>
  <c r="K35"/>
  <c r="K39"/>
  <c r="K43"/>
  <c r="K47"/>
  <c r="A57" i="35"/>
  <c r="A65"/>
  <c r="B65" s="1"/>
  <c r="A73"/>
  <c r="C73" s="1"/>
  <c r="A81"/>
  <c r="C81" s="1"/>
  <c r="A89"/>
  <c r="A97"/>
  <c r="B97" s="1"/>
  <c r="A105"/>
  <c r="C105" s="1"/>
  <c r="A113"/>
  <c r="C113" s="1"/>
  <c r="A121"/>
  <c r="C121" s="1"/>
  <c r="A129"/>
  <c r="B129" s="1"/>
  <c r="A137"/>
  <c r="C137" s="1"/>
  <c r="A145"/>
  <c r="C145" s="1"/>
  <c r="A153"/>
  <c r="B153" s="1"/>
  <c r="A161"/>
  <c r="C161" s="1"/>
  <c r="A169"/>
  <c r="C169" s="1"/>
  <c r="A177"/>
  <c r="C177" s="1"/>
  <c r="A185"/>
  <c r="C185" s="1"/>
  <c r="A193"/>
  <c r="C193" s="1"/>
  <c r="A61"/>
  <c r="B61" s="1"/>
  <c r="A69"/>
  <c r="B69" s="1"/>
  <c r="A77"/>
  <c r="B77" s="1"/>
  <c r="A85"/>
  <c r="B85" s="1"/>
  <c r="A93"/>
  <c r="B93" s="1"/>
  <c r="A101"/>
  <c r="B101" s="1"/>
  <c r="A109"/>
  <c r="B109" s="1"/>
  <c r="A117"/>
  <c r="B117" s="1"/>
  <c r="A125"/>
  <c r="B125" s="1"/>
  <c r="A133"/>
  <c r="B133" s="1"/>
  <c r="A141"/>
  <c r="C141" s="1"/>
  <c r="A149"/>
  <c r="B149" s="1"/>
  <c r="A157"/>
  <c r="C157" s="1"/>
  <c r="A165"/>
  <c r="C165" s="1"/>
  <c r="A173"/>
  <c r="C173" s="1"/>
  <c r="A181"/>
  <c r="B181" s="1"/>
  <c r="A189"/>
  <c r="C189" s="1"/>
  <c r="A197"/>
  <c r="B197" s="1"/>
  <c r="C8"/>
  <c r="A58"/>
  <c r="B58" s="1"/>
  <c r="A62"/>
  <c r="B62" s="1"/>
  <c r="A66"/>
  <c r="B66" s="1"/>
  <c r="A70"/>
  <c r="B70" s="1"/>
  <c r="A74"/>
  <c r="B74" s="1"/>
  <c r="A78"/>
  <c r="B78" s="1"/>
  <c r="A82"/>
  <c r="B82" s="1"/>
  <c r="A86"/>
  <c r="B86" s="1"/>
  <c r="A90"/>
  <c r="B90" s="1"/>
  <c r="A94"/>
  <c r="B94" s="1"/>
  <c r="A98"/>
  <c r="B98" s="1"/>
  <c r="A102"/>
  <c r="B102" s="1"/>
  <c r="A106"/>
  <c r="B106" s="1"/>
  <c r="A110"/>
  <c r="B110" s="1"/>
  <c r="A114"/>
  <c r="B114" s="1"/>
  <c r="A118"/>
  <c r="C118" s="1"/>
  <c r="A122"/>
  <c r="B122" s="1"/>
  <c r="A126"/>
  <c r="B126" s="1"/>
  <c r="A130"/>
  <c r="B130" s="1"/>
  <c r="A134"/>
  <c r="B134" s="1"/>
  <c r="A138"/>
  <c r="B138" s="1"/>
  <c r="A142"/>
  <c r="B142" s="1"/>
  <c r="A146"/>
  <c r="B146" s="1"/>
  <c r="A150"/>
  <c r="C150" s="1"/>
  <c r="A154"/>
  <c r="B154" s="1"/>
  <c r="A158"/>
  <c r="B158" s="1"/>
  <c r="A162"/>
  <c r="B162" s="1"/>
  <c r="A166"/>
  <c r="B166" s="1"/>
  <c r="A170"/>
  <c r="C170" s="1"/>
  <c r="A174"/>
  <c r="B174" s="1"/>
  <c r="A178"/>
  <c r="B178" s="1"/>
  <c r="A182"/>
  <c r="B182" s="1"/>
  <c r="A186"/>
  <c r="C186" s="1"/>
  <c r="A190"/>
  <c r="B190" s="1"/>
  <c r="A194"/>
  <c r="B194" s="1"/>
  <c r="A198"/>
  <c r="B198" s="1"/>
  <c r="A53"/>
  <c r="B53" s="1"/>
  <c r="A55"/>
  <c r="B55" s="1"/>
  <c r="A59"/>
  <c r="B59" s="1"/>
  <c r="A63"/>
  <c r="B63" s="1"/>
  <c r="A67"/>
  <c r="B67" s="1"/>
  <c r="A71"/>
  <c r="B71" s="1"/>
  <c r="A75"/>
  <c r="B75" s="1"/>
  <c r="A79"/>
  <c r="B79" s="1"/>
  <c r="A83"/>
  <c r="B83" s="1"/>
  <c r="A87"/>
  <c r="B87" s="1"/>
  <c r="A91"/>
  <c r="B91" s="1"/>
  <c r="A95"/>
  <c r="B95" s="1"/>
  <c r="A99"/>
  <c r="B99" s="1"/>
  <c r="A103"/>
  <c r="B103" s="1"/>
  <c r="A107"/>
  <c r="B107" s="1"/>
  <c r="A111"/>
  <c r="B111" s="1"/>
  <c r="A115"/>
  <c r="B115" s="1"/>
  <c r="A119"/>
  <c r="B119" s="1"/>
  <c r="A123"/>
  <c r="B123" s="1"/>
  <c r="A127"/>
  <c r="B127" s="1"/>
  <c r="A131"/>
  <c r="B131" s="1"/>
  <c r="A135"/>
  <c r="B135" s="1"/>
  <c r="A139"/>
  <c r="B139" s="1"/>
  <c r="A143"/>
  <c r="B143" s="1"/>
  <c r="A147"/>
  <c r="B147" s="1"/>
  <c r="A151"/>
  <c r="B151" s="1"/>
  <c r="A155"/>
  <c r="B155" s="1"/>
  <c r="A159"/>
  <c r="B159" s="1"/>
  <c r="A163"/>
  <c r="B163" s="1"/>
  <c r="A167"/>
  <c r="B167" s="1"/>
  <c r="A171"/>
  <c r="B171" s="1"/>
  <c r="A175"/>
  <c r="B175" s="1"/>
  <c r="A179"/>
  <c r="B179" s="1"/>
  <c r="A183"/>
  <c r="B183" s="1"/>
  <c r="A187"/>
  <c r="B187" s="1"/>
  <c r="A191"/>
  <c r="B191" s="1"/>
  <c r="A195"/>
  <c r="B195" s="1"/>
  <c r="A199"/>
  <c r="B199" s="1"/>
  <c r="A26" i="36"/>
  <c r="A51" i="35"/>
  <c r="C51" s="1"/>
  <c r="A178" i="38"/>
  <c r="B178" s="1"/>
  <c r="A65"/>
  <c r="B65" s="1"/>
  <c r="A75"/>
  <c r="B75" s="1"/>
  <c r="A131"/>
  <c r="A188"/>
  <c r="A93"/>
  <c r="C93" s="1"/>
  <c r="A142"/>
  <c r="B142" s="1"/>
  <c r="A60"/>
  <c r="C60" s="1"/>
  <c r="A99"/>
  <c r="B99" s="1"/>
  <c r="A157"/>
  <c r="C157" s="1"/>
  <c r="B109" i="32"/>
  <c r="C110" i="35"/>
  <c r="A171" i="37"/>
  <c r="C171" s="1"/>
  <c r="A70"/>
  <c r="C70" s="1"/>
  <c r="A111"/>
  <c r="C111" s="1"/>
  <c r="A75"/>
  <c r="B75" s="1"/>
  <c r="A131"/>
  <c r="C131" s="1"/>
  <c r="A189"/>
  <c r="B189" s="1"/>
  <c r="B65" i="30"/>
  <c r="A94" i="37"/>
  <c r="C94" s="1"/>
  <c r="A145"/>
  <c r="B145" s="1"/>
  <c r="A194"/>
  <c r="C194" s="1"/>
  <c r="B161" i="30"/>
  <c r="A58" i="37"/>
  <c r="C58" s="1"/>
  <c r="A105"/>
  <c r="B105" s="1"/>
  <c r="A150"/>
  <c r="C150" s="1"/>
  <c r="B133" i="30"/>
  <c r="C82" i="32"/>
  <c r="B93"/>
  <c r="C50" i="40"/>
  <c r="C65" i="32"/>
  <c r="C189"/>
  <c r="A88" i="37"/>
  <c r="C88" s="1"/>
  <c r="A125"/>
  <c r="B125" s="1"/>
  <c r="A166"/>
  <c r="C166" s="1"/>
  <c r="A79" i="38"/>
  <c r="B79" s="1"/>
  <c r="A120"/>
  <c r="C120" s="1"/>
  <c r="A166"/>
  <c r="B166" s="1"/>
  <c r="C64" i="30"/>
  <c r="C74"/>
  <c r="C120"/>
  <c r="C157"/>
  <c r="B160"/>
  <c r="B173" i="32"/>
  <c r="A66" i="37"/>
  <c r="C66" s="1"/>
  <c r="A84"/>
  <c r="C84" s="1"/>
  <c r="A102"/>
  <c r="C102" s="1"/>
  <c r="A122"/>
  <c r="A141"/>
  <c r="A161"/>
  <c r="B161" s="1"/>
  <c r="A181"/>
  <c r="B181" s="1"/>
  <c r="A34" i="36"/>
  <c r="A24" i="32"/>
  <c r="B24" s="1"/>
  <c r="A48"/>
  <c r="B56" i="30"/>
  <c r="C70" i="32"/>
  <c r="B73"/>
  <c r="B141"/>
  <c r="A62" i="37"/>
  <c r="C62" s="1"/>
  <c r="A79"/>
  <c r="C79" s="1"/>
  <c r="A96"/>
  <c r="B96" s="1"/>
  <c r="A116"/>
  <c r="C116" s="1"/>
  <c r="A135"/>
  <c r="B135" s="1"/>
  <c r="A155"/>
  <c r="B155" s="1"/>
  <c r="A175"/>
  <c r="B175" s="1"/>
  <c r="A199"/>
  <c r="B199" s="1"/>
  <c r="A32" i="32"/>
  <c r="C71" i="36"/>
  <c r="B193" i="30"/>
  <c r="C193"/>
  <c r="B68" i="36"/>
  <c r="C152"/>
  <c r="B181" i="32"/>
  <c r="C181"/>
  <c r="B57" i="30"/>
  <c r="C57"/>
  <c r="B60"/>
  <c r="B52" i="32"/>
  <c r="C52"/>
  <c r="B124" i="30"/>
  <c r="C124"/>
  <c r="C105"/>
  <c r="B105"/>
  <c r="C184"/>
  <c r="B184"/>
  <c r="B192"/>
  <c r="C125" i="32"/>
  <c r="B125"/>
  <c r="C61" i="36"/>
  <c r="C58" i="30"/>
  <c r="B88"/>
  <c r="C88"/>
  <c r="C92"/>
  <c r="C106"/>
  <c r="C112"/>
  <c r="B181"/>
  <c r="C181"/>
  <c r="C81" i="32"/>
  <c r="B81"/>
  <c r="B157"/>
  <c r="B171" i="36"/>
  <c r="C171"/>
  <c r="A71" i="37"/>
  <c r="C71" s="1"/>
  <c r="A80"/>
  <c r="B80" s="1"/>
  <c r="A89"/>
  <c r="B89" s="1"/>
  <c r="A97"/>
  <c r="A106"/>
  <c r="C106" s="1"/>
  <c r="A127"/>
  <c r="B127" s="1"/>
  <c r="A136"/>
  <c r="C136" s="1"/>
  <c r="A146"/>
  <c r="B146" s="1"/>
  <c r="A157"/>
  <c r="B157" s="1"/>
  <c r="A177"/>
  <c r="B177" s="1"/>
  <c r="A186"/>
  <c r="A195"/>
  <c r="A68" i="38"/>
  <c r="C68" s="1"/>
  <c r="A82"/>
  <c r="B82" s="1"/>
  <c r="A104"/>
  <c r="B104" s="1"/>
  <c r="A123"/>
  <c r="C123" s="1"/>
  <c r="A143"/>
  <c r="B143" s="1"/>
  <c r="A169"/>
  <c r="C169" s="1"/>
  <c r="A190"/>
  <c r="A57" i="37"/>
  <c r="B57" s="1"/>
  <c r="A65"/>
  <c r="B65" s="1"/>
  <c r="A74"/>
  <c r="C74" s="1"/>
  <c r="A83"/>
  <c r="A92"/>
  <c r="C92" s="1"/>
  <c r="A100"/>
  <c r="C100" s="1"/>
  <c r="A110"/>
  <c r="C110" s="1"/>
  <c r="A120"/>
  <c r="A130"/>
  <c r="A140"/>
  <c r="C140" s="1"/>
  <c r="A149"/>
  <c r="C149" s="1"/>
  <c r="A160"/>
  <c r="C160" s="1"/>
  <c r="A170"/>
  <c r="C170" s="1"/>
  <c r="A180"/>
  <c r="C180" s="1"/>
  <c r="A188"/>
  <c r="C188" s="1"/>
  <c r="A52" i="38"/>
  <c r="C52" s="1"/>
  <c r="A59"/>
  <c r="B59" s="1"/>
  <c r="A72"/>
  <c r="C72" s="1"/>
  <c r="A90"/>
  <c r="B90" s="1"/>
  <c r="A111"/>
  <c r="B111" s="1"/>
  <c r="A130"/>
  <c r="A153"/>
  <c r="C153" s="1"/>
  <c r="A175"/>
  <c r="B175" s="1"/>
  <c r="A200" i="37"/>
  <c r="C200" s="1"/>
  <c r="A191"/>
  <c r="A183"/>
  <c r="B183" s="1"/>
  <c r="A172"/>
  <c r="C172" s="1"/>
  <c r="A167"/>
  <c r="A163"/>
  <c r="A158"/>
  <c r="C158" s="1"/>
  <c r="A152"/>
  <c r="C152" s="1"/>
  <c r="A147"/>
  <c r="C147" s="1"/>
  <c r="A142"/>
  <c r="C142" s="1"/>
  <c r="A137"/>
  <c r="B137" s="1"/>
  <c r="A133"/>
  <c r="C133" s="1"/>
  <c r="A128"/>
  <c r="A123"/>
  <c r="A117"/>
  <c r="A113"/>
  <c r="B113" s="1"/>
  <c r="A107"/>
  <c r="B107" s="1"/>
  <c r="A103"/>
  <c r="C103" s="1"/>
  <c r="A98"/>
  <c r="B98" s="1"/>
  <c r="A90"/>
  <c r="B90" s="1"/>
  <c r="A86"/>
  <c r="C86" s="1"/>
  <c r="A81"/>
  <c r="A76"/>
  <c r="C76" s="1"/>
  <c r="A72"/>
  <c r="B72" s="1"/>
  <c r="A67"/>
  <c r="B67" s="1"/>
  <c r="A63"/>
  <c r="A59"/>
  <c r="B59" s="1"/>
  <c r="A55"/>
  <c r="C55" s="1"/>
  <c r="A197"/>
  <c r="A192"/>
  <c r="B192" s="1"/>
  <c r="A187"/>
  <c r="A184"/>
  <c r="C184" s="1"/>
  <c r="A178"/>
  <c r="A174"/>
  <c r="C174" s="1"/>
  <c r="A169"/>
  <c r="B169" s="1"/>
  <c r="A164"/>
  <c r="C164" s="1"/>
  <c r="A159"/>
  <c r="A153"/>
  <c r="B153" s="1"/>
  <c r="A148"/>
  <c r="C148" s="1"/>
  <c r="A144"/>
  <c r="C144" s="1"/>
  <c r="A138"/>
  <c r="C138" s="1"/>
  <c r="A134"/>
  <c r="A124"/>
  <c r="C124" s="1"/>
  <c r="A119"/>
  <c r="B119" s="1"/>
  <c r="A114"/>
  <c r="A108"/>
  <c r="A104"/>
  <c r="C104" s="1"/>
  <c r="A99"/>
  <c r="B99" s="1"/>
  <c r="A95"/>
  <c r="A91"/>
  <c r="A87"/>
  <c r="C87" s="1"/>
  <c r="A82"/>
  <c r="C82" s="1"/>
  <c r="A78"/>
  <c r="C78" s="1"/>
  <c r="A73"/>
  <c r="B73" s="1"/>
  <c r="A68"/>
  <c r="C68" s="1"/>
  <c r="A64"/>
  <c r="B64" s="1"/>
  <c r="A60"/>
  <c r="C60" s="1"/>
  <c r="A56"/>
  <c r="A53"/>
  <c r="B53" s="1"/>
  <c r="A13" i="38"/>
  <c r="C13" s="1"/>
  <c r="A195"/>
  <c r="B195" s="1"/>
  <c r="A182"/>
  <c r="C182" s="1"/>
  <c r="A170"/>
  <c r="B170" s="1"/>
  <c r="A160"/>
  <c r="C160" s="1"/>
  <c r="A147"/>
  <c r="C147" s="1"/>
  <c r="A135"/>
  <c r="B135" s="1"/>
  <c r="A127"/>
  <c r="C127" s="1"/>
  <c r="A116"/>
  <c r="C116" s="1"/>
  <c r="A107"/>
  <c r="A95"/>
  <c r="B95" s="1"/>
  <c r="A83"/>
  <c r="B83" s="1"/>
  <c r="A76"/>
  <c r="C76" s="1"/>
  <c r="A69"/>
  <c r="C69" s="1"/>
  <c r="A62"/>
  <c r="A55"/>
  <c r="B55" s="1"/>
  <c r="A197"/>
  <c r="C197" s="1"/>
  <c r="A183"/>
  <c r="B183" s="1"/>
  <c r="A173"/>
  <c r="B173" s="1"/>
  <c r="A162"/>
  <c r="B162" s="1"/>
  <c r="A149"/>
  <c r="C149" s="1"/>
  <c r="A139"/>
  <c r="B139" s="1"/>
  <c r="A128"/>
  <c r="B128" s="1"/>
  <c r="A117"/>
  <c r="B117" s="1"/>
  <c r="A108"/>
  <c r="C108" s="1"/>
  <c r="A96"/>
  <c r="B96" s="1"/>
  <c r="A88"/>
  <c r="C88" s="1"/>
  <c r="A78"/>
  <c r="C78" s="1"/>
  <c r="A71"/>
  <c r="B71" s="1"/>
  <c r="A64"/>
  <c r="C64" s="1"/>
  <c r="A56"/>
  <c r="C56" s="1"/>
  <c r="A53"/>
  <c r="C53" s="1"/>
  <c r="A91" i="36"/>
  <c r="C91" s="1"/>
  <c r="A95"/>
  <c r="C95" s="1"/>
  <c r="A98"/>
  <c r="A101"/>
  <c r="C101" s="1"/>
  <c r="A104"/>
  <c r="A108"/>
  <c r="C108" s="1"/>
  <c r="A112"/>
  <c r="A116"/>
  <c r="C116" s="1"/>
  <c r="A120"/>
  <c r="C120" s="1"/>
  <c r="A126"/>
  <c r="A129"/>
  <c r="A133"/>
  <c r="B133" s="1"/>
  <c r="A137"/>
  <c r="B137" s="1"/>
  <c r="A140"/>
  <c r="C140" s="1"/>
  <c r="A144"/>
  <c r="C144" s="1"/>
  <c r="A148"/>
  <c r="C148" s="1"/>
  <c r="A155"/>
  <c r="B155" s="1"/>
  <c r="A159"/>
  <c r="B159" s="1"/>
  <c r="A163"/>
  <c r="B163" s="1"/>
  <c r="A167"/>
  <c r="B167" s="1"/>
  <c r="A174"/>
  <c r="C174" s="1"/>
  <c r="A178"/>
  <c r="A182"/>
  <c r="C182" s="1"/>
  <c r="A185"/>
  <c r="B185" s="1"/>
  <c r="A189"/>
  <c r="B189" s="1"/>
  <c r="A193"/>
  <c r="A196"/>
  <c r="C196" s="1"/>
  <c r="A200"/>
  <c r="C200" s="1"/>
  <c r="A36"/>
  <c r="A12"/>
  <c r="A16" i="32"/>
  <c r="A90" i="36"/>
  <c r="B90" s="1"/>
  <c r="A94"/>
  <c r="C94" s="1"/>
  <c r="A100"/>
  <c r="C100" s="1"/>
  <c r="A107"/>
  <c r="B107" s="1"/>
  <c r="A111"/>
  <c r="C111" s="1"/>
  <c r="A115"/>
  <c r="B115" s="1"/>
  <c r="A119"/>
  <c r="B119" s="1"/>
  <c r="A122"/>
  <c r="A125"/>
  <c r="B125" s="1"/>
  <c r="A128"/>
  <c r="A132"/>
  <c r="C132" s="1"/>
  <c r="A136"/>
  <c r="C136" s="1"/>
  <c r="A139"/>
  <c r="A143"/>
  <c r="B143" s="1"/>
  <c r="A147"/>
  <c r="B147" s="1"/>
  <c r="A151"/>
  <c r="C151" s="1"/>
  <c r="A154"/>
  <c r="C154" s="1"/>
  <c r="A158"/>
  <c r="C158" s="1"/>
  <c r="A162"/>
  <c r="C162" s="1"/>
  <c r="A166"/>
  <c r="C166" s="1"/>
  <c r="A170"/>
  <c r="C170" s="1"/>
  <c r="A173"/>
  <c r="B173" s="1"/>
  <c r="A177"/>
  <c r="B177" s="1"/>
  <c r="A181"/>
  <c r="C181" s="1"/>
  <c r="A184"/>
  <c r="A188"/>
  <c r="C188" s="1"/>
  <c r="A192"/>
  <c r="C192" s="1"/>
  <c r="A195"/>
  <c r="C195" s="1"/>
  <c r="A199"/>
  <c r="A48"/>
  <c r="A16"/>
  <c r="C128" i="30"/>
  <c r="B128"/>
  <c r="C188"/>
  <c r="B188"/>
  <c r="C61" i="32"/>
  <c r="B61"/>
  <c r="C133"/>
  <c r="B133"/>
  <c r="B185"/>
  <c r="C185"/>
  <c r="C86" i="35"/>
  <c r="C85" i="32"/>
  <c r="B85"/>
  <c r="C149"/>
  <c r="B149"/>
  <c r="B121" i="35"/>
  <c r="B185"/>
  <c r="B85" i="30"/>
  <c r="C85"/>
  <c r="B122"/>
  <c r="C122"/>
  <c r="B90"/>
  <c r="C90"/>
  <c r="C101" i="32"/>
  <c r="B101"/>
  <c r="C165"/>
  <c r="B165"/>
  <c r="B118" i="35"/>
  <c r="C153"/>
  <c r="C75" i="36"/>
  <c r="B75"/>
  <c r="C72" i="30"/>
  <c r="B72"/>
  <c r="B144"/>
  <c r="C144"/>
  <c r="C156"/>
  <c r="B156"/>
  <c r="B186"/>
  <c r="C186"/>
  <c r="B69"/>
  <c r="C69"/>
  <c r="B101"/>
  <c r="C101"/>
  <c r="C141"/>
  <c r="B153"/>
  <c r="C153"/>
  <c r="C169"/>
  <c r="B169"/>
  <c r="B77" i="32"/>
  <c r="C77"/>
  <c r="C117"/>
  <c r="B117"/>
  <c r="C57" i="35"/>
  <c r="B57"/>
  <c r="C77"/>
  <c r="C89"/>
  <c r="B89"/>
  <c r="B150"/>
  <c r="B161"/>
  <c r="B68" i="30"/>
  <c r="C76"/>
  <c r="C97"/>
  <c r="B100"/>
  <c r="C149"/>
  <c r="B152"/>
  <c r="B197"/>
  <c r="C197" i="32"/>
  <c r="C102" i="35"/>
  <c r="B114" i="36"/>
  <c r="C138"/>
  <c r="B138"/>
  <c r="C142" i="38"/>
  <c r="A54"/>
  <c r="A57"/>
  <c r="B57" s="1"/>
  <c r="A61"/>
  <c r="C61" s="1"/>
  <c r="A63"/>
  <c r="B63" s="1"/>
  <c r="A66"/>
  <c r="C66" s="1"/>
  <c r="A73"/>
  <c r="C73" s="1"/>
  <c r="A77"/>
  <c r="B77" s="1"/>
  <c r="A80"/>
  <c r="C80" s="1"/>
  <c r="A84"/>
  <c r="B84" s="1"/>
  <c r="A86"/>
  <c r="A89"/>
  <c r="A91"/>
  <c r="B91" s="1"/>
  <c r="A97"/>
  <c r="A101"/>
  <c r="A109"/>
  <c r="A114"/>
  <c r="C114" s="1"/>
  <c r="A122"/>
  <c r="A133"/>
  <c r="C133" s="1"/>
  <c r="A136"/>
  <c r="C136" s="1"/>
  <c r="A140"/>
  <c r="B140" s="1"/>
  <c r="A145"/>
  <c r="A150"/>
  <c r="C150" s="1"/>
  <c r="A154"/>
  <c r="C154" s="1"/>
  <c r="A158"/>
  <c r="A163"/>
  <c r="A167"/>
  <c r="B167" s="1"/>
  <c r="A171"/>
  <c r="A176"/>
  <c r="C176" s="1"/>
  <c r="A179"/>
  <c r="A185"/>
  <c r="B185" s="1"/>
  <c r="A47"/>
  <c r="B35" i="30"/>
  <c r="C35"/>
  <c r="A51" i="38"/>
  <c r="B51" s="1"/>
  <c r="A58"/>
  <c r="C58" s="1"/>
  <c r="A67"/>
  <c r="B67" s="1"/>
  <c r="A70"/>
  <c r="A74"/>
  <c r="B74" s="1"/>
  <c r="A81"/>
  <c r="C81" s="1"/>
  <c r="A85"/>
  <c r="B85" s="1"/>
  <c r="A87"/>
  <c r="A92"/>
  <c r="B92" s="1"/>
  <c r="A94"/>
  <c r="A98"/>
  <c r="C98" s="1"/>
  <c r="A102"/>
  <c r="A106"/>
  <c r="B106" s="1"/>
  <c r="A110"/>
  <c r="B110" s="1"/>
  <c r="A119"/>
  <c r="B119" s="1"/>
  <c r="A125"/>
  <c r="A137"/>
  <c r="C137" s="1"/>
  <c r="A146"/>
  <c r="B146" s="1"/>
  <c r="A151"/>
  <c r="A156"/>
  <c r="C156" s="1"/>
  <c r="A159"/>
  <c r="B159" s="1"/>
  <c r="A164"/>
  <c r="B164" s="1"/>
  <c r="A172"/>
  <c r="B172" s="1"/>
  <c r="A177"/>
  <c r="C177" s="1"/>
  <c r="A181"/>
  <c r="B181" s="1"/>
  <c r="A186"/>
  <c r="C186" s="1"/>
  <c r="A192"/>
  <c r="B192" s="1"/>
  <c r="A194"/>
  <c r="A198"/>
  <c r="A51" i="30"/>
  <c r="A21" i="38"/>
  <c r="A19"/>
  <c r="C19" s="1"/>
  <c r="A199"/>
  <c r="B199" s="1"/>
  <c r="A196"/>
  <c r="C196" s="1"/>
  <c r="A193"/>
  <c r="A191"/>
  <c r="A189"/>
  <c r="A187"/>
  <c r="A184"/>
  <c r="C184" s="1"/>
  <c r="A180"/>
  <c r="B180" s="1"/>
  <c r="A174"/>
  <c r="A168"/>
  <c r="C168" s="1"/>
  <c r="A165"/>
  <c r="C165" s="1"/>
  <c r="A161"/>
  <c r="B161" s="1"/>
  <c r="A155"/>
  <c r="C155" s="1"/>
  <c r="A152"/>
  <c r="B152" s="1"/>
  <c r="A148"/>
  <c r="B148" s="1"/>
  <c r="A144"/>
  <c r="B144" s="1"/>
  <c r="A141"/>
  <c r="B141" s="1"/>
  <c r="A138"/>
  <c r="B138" s="1"/>
  <c r="A134"/>
  <c r="A132"/>
  <c r="C132" s="1"/>
  <c r="A129"/>
  <c r="A126"/>
  <c r="B126" s="1"/>
  <c r="A124"/>
  <c r="C124" s="1"/>
  <c r="A121"/>
  <c r="A118"/>
  <c r="A115"/>
  <c r="A112"/>
  <c r="C112" s="1"/>
  <c r="A105"/>
  <c r="A103"/>
  <c r="B103" s="1"/>
  <c r="A100"/>
  <c r="B100" s="1"/>
  <c r="C33" i="40"/>
  <c r="A44" i="36"/>
  <c r="A24"/>
  <c r="A36" i="32"/>
  <c r="A8"/>
  <c r="C154" i="35"/>
  <c r="C82"/>
  <c r="C146"/>
  <c r="B64" i="36"/>
  <c r="C67"/>
  <c r="B127" i="38"/>
  <c r="B73" i="30"/>
  <c r="B81"/>
  <c r="B84"/>
  <c r="B96"/>
  <c r="B116"/>
  <c r="B137"/>
  <c r="B148"/>
  <c r="C154"/>
  <c r="B165"/>
  <c r="B180"/>
  <c r="C54" i="32"/>
  <c r="C59"/>
  <c r="C66"/>
  <c r="B69"/>
  <c r="B89"/>
  <c r="B97"/>
  <c r="B105"/>
  <c r="B113"/>
  <c r="B121"/>
  <c r="B129"/>
  <c r="B137"/>
  <c r="B145"/>
  <c r="B153"/>
  <c r="B161"/>
  <c r="B169"/>
  <c r="B177"/>
  <c r="B81" i="35"/>
  <c r="B186"/>
  <c r="C56" i="36"/>
  <c r="B160"/>
  <c r="B58" i="37"/>
  <c r="C181"/>
  <c r="C130" i="35"/>
  <c r="C106" i="36"/>
  <c r="B106"/>
  <c r="C130"/>
  <c r="B130"/>
  <c r="C114" i="30"/>
  <c r="C146"/>
  <c r="C178"/>
  <c r="C57" i="32"/>
  <c r="C193"/>
  <c r="B170" i="35"/>
  <c r="C178"/>
  <c r="B96" i="36"/>
  <c r="C168"/>
  <c r="B168"/>
  <c r="C187"/>
  <c r="C135" i="37"/>
  <c r="C40" i="40"/>
  <c r="C48"/>
  <c r="C53" i="37"/>
  <c r="A12"/>
  <c r="C12" s="1"/>
  <c r="A44"/>
  <c r="A28"/>
  <c r="A52"/>
  <c r="A54"/>
  <c r="A61"/>
  <c r="B61" s="1"/>
  <c r="A69"/>
  <c r="B69" s="1"/>
  <c r="A77"/>
  <c r="B77" s="1"/>
  <c r="A85"/>
  <c r="B85" s="1"/>
  <c r="A93"/>
  <c r="B93" s="1"/>
  <c r="A101"/>
  <c r="A109"/>
  <c r="B109" s="1"/>
  <c r="A112"/>
  <c r="A115"/>
  <c r="C115" s="1"/>
  <c r="A118"/>
  <c r="C118" s="1"/>
  <c r="A121"/>
  <c r="B121" s="1"/>
  <c r="A126"/>
  <c r="C126" s="1"/>
  <c r="A129"/>
  <c r="B129" s="1"/>
  <c r="A132"/>
  <c r="A139"/>
  <c r="A143"/>
  <c r="B143" s="1"/>
  <c r="A151"/>
  <c r="A154"/>
  <c r="A156"/>
  <c r="C156" s="1"/>
  <c r="A162"/>
  <c r="A165"/>
  <c r="A168"/>
  <c r="C168" s="1"/>
  <c r="A173"/>
  <c r="B173" s="1"/>
  <c r="A176"/>
  <c r="A179"/>
  <c r="C179" s="1"/>
  <c r="A182"/>
  <c r="A185"/>
  <c r="B185" s="1"/>
  <c r="A190"/>
  <c r="C190" s="1"/>
  <c r="A193"/>
  <c r="B193" s="1"/>
  <c r="A196"/>
  <c r="AG14" i="33" a="1"/>
  <c r="AG14" s="1"/>
  <c r="A42" i="36"/>
  <c r="A32"/>
  <c r="A20"/>
  <c r="A10"/>
  <c r="A41" i="38"/>
  <c r="A50" i="36"/>
  <c r="A40"/>
  <c r="A28"/>
  <c r="A18"/>
  <c r="A8"/>
  <c r="A40" i="32"/>
  <c r="A20"/>
  <c r="A47" i="30"/>
  <c r="B66"/>
  <c r="C66"/>
  <c r="C89"/>
  <c r="B104"/>
  <c r="C108"/>
  <c r="B113"/>
  <c r="C117"/>
  <c r="C125"/>
  <c r="C129"/>
  <c r="B132"/>
  <c r="C138"/>
  <c r="B162"/>
  <c r="C162"/>
  <c r="C168"/>
  <c r="B168"/>
  <c r="C170"/>
  <c r="C176"/>
  <c r="C185"/>
  <c r="C58" i="32"/>
  <c r="B58"/>
  <c r="C74"/>
  <c r="B182"/>
  <c r="C182"/>
  <c r="B198"/>
  <c r="C198"/>
  <c r="C173" i="30"/>
  <c r="B173"/>
  <c r="C196"/>
  <c r="B196"/>
  <c r="B86" i="32"/>
  <c r="C86"/>
  <c r="B94"/>
  <c r="C94"/>
  <c r="B102"/>
  <c r="C102"/>
  <c r="B110"/>
  <c r="C110"/>
  <c r="B118"/>
  <c r="C118"/>
  <c r="B126"/>
  <c r="C126"/>
  <c r="B134"/>
  <c r="C134"/>
  <c r="B142"/>
  <c r="C142"/>
  <c r="B150"/>
  <c r="C150"/>
  <c r="B158"/>
  <c r="C158"/>
  <c r="B166"/>
  <c r="C166"/>
  <c r="B174"/>
  <c r="C174"/>
  <c r="B186"/>
  <c r="C186"/>
  <c r="B130" i="30"/>
  <c r="C130"/>
  <c r="C164"/>
  <c r="B164"/>
  <c r="C177"/>
  <c r="B177"/>
  <c r="B190" i="32"/>
  <c r="C190"/>
  <c r="B77" i="30"/>
  <c r="C80"/>
  <c r="C82"/>
  <c r="B98"/>
  <c r="C98"/>
  <c r="C121"/>
  <c r="B136"/>
  <c r="C140"/>
  <c r="C145"/>
  <c r="B145"/>
  <c r="C172"/>
  <c r="B194"/>
  <c r="C194"/>
  <c r="C200"/>
  <c r="B200"/>
  <c r="C62" i="32"/>
  <c r="C78"/>
  <c r="B90"/>
  <c r="C90"/>
  <c r="B98"/>
  <c r="C98"/>
  <c r="B106"/>
  <c r="C106"/>
  <c r="B114"/>
  <c r="C114"/>
  <c r="B122"/>
  <c r="C122"/>
  <c r="B130"/>
  <c r="C130"/>
  <c r="B138"/>
  <c r="C138"/>
  <c r="B146"/>
  <c r="C146"/>
  <c r="B154"/>
  <c r="C154"/>
  <c r="B162"/>
  <c r="C162"/>
  <c r="B170"/>
  <c r="C170"/>
  <c r="B178"/>
  <c r="C178"/>
  <c r="B194"/>
  <c r="C194"/>
  <c r="C51" i="36"/>
  <c r="C52"/>
  <c r="C53"/>
  <c r="C55"/>
  <c r="C65"/>
  <c r="B87"/>
  <c r="C165"/>
  <c r="B183"/>
  <c r="B93"/>
  <c r="C93"/>
  <c r="C125"/>
  <c r="B157"/>
  <c r="C157"/>
  <c r="B175"/>
  <c r="C175"/>
  <c r="B59"/>
  <c r="B103"/>
  <c r="C103"/>
  <c r="B135"/>
  <c r="C135"/>
  <c r="B149"/>
  <c r="C149"/>
  <c r="C69"/>
  <c r="B109"/>
  <c r="C109"/>
  <c r="B141"/>
  <c r="C179"/>
  <c r="C75" i="37"/>
  <c r="C157"/>
  <c r="C189"/>
  <c r="B98" i="38"/>
  <c r="B113"/>
  <c r="B186"/>
  <c r="B81"/>
  <c r="B61"/>
  <c r="B131"/>
  <c r="C131"/>
  <c r="A33" i="37"/>
  <c r="A35" i="38"/>
  <c r="A29"/>
  <c r="A8"/>
  <c r="A7"/>
  <c r="A11"/>
  <c r="A17"/>
  <c r="A27"/>
  <c r="A33"/>
  <c r="A43"/>
  <c r="A49"/>
  <c r="A39"/>
  <c r="A31"/>
  <c r="A25"/>
  <c r="A17" i="37"/>
  <c r="A49"/>
  <c r="A45" i="38"/>
  <c r="A37"/>
  <c r="A23"/>
  <c r="A15"/>
  <c r="A9"/>
  <c r="A44" i="32"/>
  <c r="A28"/>
  <c r="A43" i="30"/>
  <c r="A39"/>
  <c r="A52" i="35"/>
  <c r="A46" i="36"/>
  <c r="A38"/>
  <c r="A30"/>
  <c r="A22"/>
  <c r="A14"/>
  <c r="C115" i="30"/>
  <c r="B115"/>
  <c r="C179"/>
  <c r="B179"/>
  <c r="C83"/>
  <c r="B83"/>
  <c r="C147"/>
  <c r="B147"/>
  <c r="C53"/>
  <c r="B53"/>
  <c r="C55"/>
  <c r="B55"/>
  <c r="C62"/>
  <c r="C71"/>
  <c r="B71"/>
  <c r="C78"/>
  <c r="C87"/>
  <c r="B87"/>
  <c r="C94"/>
  <c r="C103"/>
  <c r="B103"/>
  <c r="C110"/>
  <c r="C119"/>
  <c r="B119"/>
  <c r="C126"/>
  <c r="C135"/>
  <c r="B135"/>
  <c r="C142"/>
  <c r="C151"/>
  <c r="B151"/>
  <c r="C158"/>
  <c r="C167"/>
  <c r="B167"/>
  <c r="C174"/>
  <c r="C183"/>
  <c r="B183"/>
  <c r="C190"/>
  <c r="C199"/>
  <c r="B199"/>
  <c r="C53" i="32"/>
  <c r="C56"/>
  <c r="B56"/>
  <c r="C63"/>
  <c r="C67" i="30"/>
  <c r="B67"/>
  <c r="C131"/>
  <c r="B131"/>
  <c r="C163"/>
  <c r="B163"/>
  <c r="C75"/>
  <c r="B75"/>
  <c r="C107"/>
  <c r="B107"/>
  <c r="C139"/>
  <c r="B139"/>
  <c r="C187"/>
  <c r="B187"/>
  <c r="C60" i="32"/>
  <c r="B60"/>
  <c r="B67"/>
  <c r="C67"/>
  <c r="B71"/>
  <c r="C71"/>
  <c r="B75"/>
  <c r="C75"/>
  <c r="B79"/>
  <c r="C79"/>
  <c r="B83"/>
  <c r="C83"/>
  <c r="B87"/>
  <c r="C87"/>
  <c r="B91"/>
  <c r="C91"/>
  <c r="B95"/>
  <c r="C95"/>
  <c r="B99"/>
  <c r="C99"/>
  <c r="B103"/>
  <c r="C103"/>
  <c r="B107"/>
  <c r="C107"/>
  <c r="B111"/>
  <c r="C111"/>
  <c r="B115"/>
  <c r="C115"/>
  <c r="B119"/>
  <c r="C119"/>
  <c r="B123"/>
  <c r="C123"/>
  <c r="B127"/>
  <c r="C127"/>
  <c r="B131"/>
  <c r="C131"/>
  <c r="B135"/>
  <c r="C135"/>
  <c r="B139"/>
  <c r="C139"/>
  <c r="B143"/>
  <c r="C143"/>
  <c r="B147"/>
  <c r="C147"/>
  <c r="B151"/>
  <c r="C151"/>
  <c r="B155"/>
  <c r="C155"/>
  <c r="B159"/>
  <c r="C159"/>
  <c r="B163"/>
  <c r="C163"/>
  <c r="B167"/>
  <c r="C167"/>
  <c r="B171"/>
  <c r="C171"/>
  <c r="B175"/>
  <c r="C175"/>
  <c r="B179"/>
  <c r="C179"/>
  <c r="B183"/>
  <c r="C183"/>
  <c r="B187"/>
  <c r="C187"/>
  <c r="B191"/>
  <c r="C191"/>
  <c r="B195"/>
  <c r="C195"/>
  <c r="B199"/>
  <c r="C199"/>
  <c r="C99" i="30"/>
  <c r="B99"/>
  <c r="C195"/>
  <c r="B195"/>
  <c r="C59"/>
  <c r="B59"/>
  <c r="C91"/>
  <c r="B91"/>
  <c r="C123"/>
  <c r="B123"/>
  <c r="C155"/>
  <c r="B155"/>
  <c r="C171"/>
  <c r="B171"/>
  <c r="C52"/>
  <c r="B52"/>
  <c r="C54"/>
  <c r="B54"/>
  <c r="C63"/>
  <c r="B63"/>
  <c r="C70"/>
  <c r="C79"/>
  <c r="B79"/>
  <c r="C86"/>
  <c r="C95"/>
  <c r="B95"/>
  <c r="C102"/>
  <c r="C111"/>
  <c r="B111"/>
  <c r="C118"/>
  <c r="C127"/>
  <c r="B127"/>
  <c r="C134"/>
  <c r="C143"/>
  <c r="B143"/>
  <c r="C150"/>
  <c r="C159"/>
  <c r="B159"/>
  <c r="C166"/>
  <c r="C175"/>
  <c r="B175"/>
  <c r="C182"/>
  <c r="C191"/>
  <c r="B191"/>
  <c r="C198"/>
  <c r="C51" i="32"/>
  <c r="C55"/>
  <c r="C64"/>
  <c r="B64"/>
  <c r="C53" i="35"/>
  <c r="C63"/>
  <c r="C67"/>
  <c r="C79"/>
  <c r="C83"/>
  <c r="C91"/>
  <c r="C95"/>
  <c r="C99"/>
  <c r="C111"/>
  <c r="C115"/>
  <c r="C127"/>
  <c r="C131"/>
  <c r="C143"/>
  <c r="C147"/>
  <c r="C155"/>
  <c r="C159"/>
  <c r="C163"/>
  <c r="C175"/>
  <c r="C179"/>
  <c r="C191"/>
  <c r="C195"/>
  <c r="C57" i="36"/>
  <c r="C164" i="38"/>
  <c r="B120"/>
  <c r="B184"/>
  <c r="C200"/>
  <c r="B200"/>
  <c r="B68" i="32"/>
  <c r="B72"/>
  <c r="B84"/>
  <c r="B88"/>
  <c r="B92"/>
  <c r="B100"/>
  <c r="B108"/>
  <c r="B116"/>
  <c r="B124"/>
  <c r="B128"/>
  <c r="B132"/>
  <c r="B140"/>
  <c r="B144"/>
  <c r="B152"/>
  <c r="B160"/>
  <c r="B164"/>
  <c r="B172"/>
  <c r="B176"/>
  <c r="B188"/>
  <c r="B192"/>
  <c r="B56" i="35"/>
  <c r="B60"/>
  <c r="B64"/>
  <c r="B68"/>
  <c r="B72"/>
  <c r="B76"/>
  <c r="B80"/>
  <c r="B84"/>
  <c r="B88"/>
  <c r="B92"/>
  <c r="B96"/>
  <c r="B108"/>
  <c r="B112"/>
  <c r="B116"/>
  <c r="B120"/>
  <c r="B124"/>
  <c r="B132"/>
  <c r="B136"/>
  <c r="B140"/>
  <c r="B144"/>
  <c r="B148"/>
  <c r="B152"/>
  <c r="B156"/>
  <c r="B160"/>
  <c r="B168"/>
  <c r="B172"/>
  <c r="B176"/>
  <c r="B180"/>
  <c r="B188"/>
  <c r="B192"/>
  <c r="B196"/>
  <c r="B62" i="36"/>
  <c r="B66"/>
  <c r="B70"/>
  <c r="B84"/>
  <c r="B124"/>
  <c r="B164"/>
  <c r="B172"/>
  <c r="B92" i="37"/>
  <c r="B100"/>
  <c r="B188"/>
  <c r="B58" i="38"/>
  <c r="B124"/>
  <c r="C172"/>
  <c r="C188"/>
  <c r="B188"/>
  <c r="B76" i="32"/>
  <c r="B80"/>
  <c r="B96"/>
  <c r="B104"/>
  <c r="B112"/>
  <c r="B120"/>
  <c r="B136"/>
  <c r="B148"/>
  <c r="B156"/>
  <c r="B168"/>
  <c r="B180"/>
  <c r="B184"/>
  <c r="B196"/>
  <c r="B200"/>
  <c r="C81" i="36"/>
  <c r="B86"/>
  <c r="C89"/>
  <c r="C97"/>
  <c r="B102"/>
  <c r="C105"/>
  <c r="B110"/>
  <c r="C113"/>
  <c r="B118"/>
  <c r="B134"/>
  <c r="C145"/>
  <c r="B150"/>
  <c r="C153"/>
  <c r="C161"/>
  <c r="C169"/>
  <c r="C177"/>
  <c r="B190"/>
  <c r="B198"/>
  <c r="B94" i="37"/>
  <c r="C177"/>
  <c r="B190"/>
  <c r="B198"/>
  <c r="B60" i="38"/>
  <c r="C63"/>
  <c r="B68"/>
  <c r="C71"/>
  <c r="B80"/>
  <c r="C183"/>
  <c r="B12" i="37"/>
  <c r="A11"/>
  <c r="A14"/>
  <c r="A19"/>
  <c r="A22"/>
  <c r="A27"/>
  <c r="A30"/>
  <c r="A35"/>
  <c r="A38"/>
  <c r="A43"/>
  <c r="A46"/>
  <c r="A7"/>
  <c r="A10"/>
  <c r="A15"/>
  <c r="A18"/>
  <c r="A23"/>
  <c r="A26"/>
  <c r="A31"/>
  <c r="A34"/>
  <c r="A39"/>
  <c r="A42"/>
  <c r="A47"/>
  <c r="A50"/>
  <c r="A48"/>
  <c r="A37"/>
  <c r="A32"/>
  <c r="A21"/>
  <c r="A16"/>
  <c r="A41"/>
  <c r="A36"/>
  <c r="A25"/>
  <c r="A20"/>
  <c r="A9"/>
  <c r="A51"/>
  <c r="A45"/>
  <c r="A40"/>
  <c r="A29"/>
  <c r="A24"/>
  <c r="A13"/>
  <c r="A8"/>
  <c r="A48" i="35"/>
  <c r="A44"/>
  <c r="A40"/>
  <c r="A36"/>
  <c r="A32"/>
  <c r="A28"/>
  <c r="A24"/>
  <c r="A20"/>
  <c r="A16"/>
  <c r="A12"/>
  <c r="A7"/>
  <c r="A9"/>
  <c r="A11"/>
  <c r="A13"/>
  <c r="A15"/>
  <c r="A17"/>
  <c r="A19"/>
  <c r="A21"/>
  <c r="A23"/>
  <c r="A25"/>
  <c r="A27"/>
  <c r="A29"/>
  <c r="A31"/>
  <c r="A33"/>
  <c r="A35"/>
  <c r="A37"/>
  <c r="A39"/>
  <c r="A41"/>
  <c r="A43"/>
  <c r="A45"/>
  <c r="A47"/>
  <c r="A49"/>
  <c r="A50"/>
  <c r="A46"/>
  <c r="A42"/>
  <c r="A38"/>
  <c r="A34"/>
  <c r="A30"/>
  <c r="A26"/>
  <c r="A22"/>
  <c r="A18"/>
  <c r="A14"/>
  <c r="A10"/>
  <c r="A7" i="32"/>
  <c r="A9"/>
  <c r="A11"/>
  <c r="A13"/>
  <c r="A15"/>
  <c r="A17"/>
  <c r="A19"/>
  <c r="A21"/>
  <c r="A23"/>
  <c r="A25"/>
  <c r="A27"/>
  <c r="A29"/>
  <c r="A31"/>
  <c r="A33"/>
  <c r="A35"/>
  <c r="A37"/>
  <c r="A39"/>
  <c r="A41"/>
  <c r="A43"/>
  <c r="A45"/>
  <c r="A47"/>
  <c r="A49"/>
  <c r="A8" i="30"/>
  <c r="B8" s="1"/>
  <c r="A10"/>
  <c r="B10" s="1"/>
  <c r="A12"/>
  <c r="B12" s="1"/>
  <c r="A14"/>
  <c r="A16"/>
  <c r="A18"/>
  <c r="A20"/>
  <c r="A22"/>
  <c r="A24"/>
  <c r="B24" s="1"/>
  <c r="A26"/>
  <c r="A28"/>
  <c r="A30"/>
  <c r="A32"/>
  <c r="A34"/>
  <c r="A36"/>
  <c r="A38"/>
  <c r="A40"/>
  <c r="A42"/>
  <c r="A44"/>
  <c r="A46"/>
  <c r="A48"/>
  <c r="A50"/>
  <c r="A7"/>
  <c r="B7" s="1"/>
  <c r="A9"/>
  <c r="B9" s="1"/>
  <c r="A11"/>
  <c r="B11" s="1"/>
  <c r="A13"/>
  <c r="A15"/>
  <c r="A17"/>
  <c r="A19"/>
  <c r="A21"/>
  <c r="A23"/>
  <c r="A25"/>
  <c r="A27"/>
  <c r="A29"/>
  <c r="A31"/>
  <c r="A49" i="36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50" i="32"/>
  <c r="A46"/>
  <c r="A42"/>
  <c r="A38"/>
  <c r="A34"/>
  <c r="A30"/>
  <c r="A26"/>
  <c r="A22"/>
  <c r="A18"/>
  <c r="A14"/>
  <c r="A10"/>
  <c r="A50" i="38"/>
  <c r="A48"/>
  <c r="A46"/>
  <c r="A44"/>
  <c r="A42"/>
  <c r="A40"/>
  <c r="A38"/>
  <c r="A36"/>
  <c r="A34"/>
  <c r="A32"/>
  <c r="A30"/>
  <c r="A28"/>
  <c r="A26"/>
  <c r="A24"/>
  <c r="B24" s="1"/>
  <c r="A22"/>
  <c r="A20"/>
  <c r="A18"/>
  <c r="A16"/>
  <c r="A14"/>
  <c r="A12"/>
  <c r="A10"/>
  <c r="A49" i="30"/>
  <c r="A45"/>
  <c r="A41"/>
  <c r="A37"/>
  <c r="A33"/>
  <c r="AC16" i="32" l="1"/>
  <c r="AC13"/>
  <c r="AC14"/>
  <c r="AC12"/>
  <c r="AF12"/>
  <c r="AF13"/>
  <c r="AF14"/>
  <c r="AC20" i="30"/>
  <c r="AC18"/>
  <c r="AF13"/>
  <c r="AF14"/>
  <c r="AF12"/>
  <c r="AC15"/>
  <c r="C152" i="38"/>
  <c r="C99"/>
  <c r="C138" i="35"/>
  <c r="B74" i="36"/>
  <c r="C181" i="35"/>
  <c r="C90"/>
  <c r="B176" i="36"/>
  <c r="B193" i="35"/>
  <c r="B109" i="30"/>
  <c r="B61"/>
  <c r="B72" i="36"/>
  <c r="B126" i="37"/>
  <c r="B152"/>
  <c r="C74" i="35"/>
  <c r="C122"/>
  <c r="C85"/>
  <c r="C189" i="30"/>
  <c r="C93"/>
  <c r="C189" i="36"/>
  <c r="C106" i="35"/>
  <c r="C117"/>
  <c r="C135" i="38"/>
  <c r="B78" i="36"/>
  <c r="C75" i="38"/>
  <c r="C69" i="35"/>
  <c r="B171" i="37"/>
  <c r="B58" i="36"/>
  <c r="C107" i="35"/>
  <c r="C133"/>
  <c r="C194"/>
  <c r="B145"/>
  <c r="B174" i="37"/>
  <c r="B142" i="36"/>
  <c r="B200" i="35"/>
  <c r="B184"/>
  <c r="C187"/>
  <c r="C123"/>
  <c r="C59"/>
  <c r="C85" i="36"/>
  <c r="C114" i="35"/>
  <c r="C162"/>
  <c r="C98"/>
  <c r="C66"/>
  <c r="C77" i="36"/>
  <c r="C62" i="35"/>
  <c r="B82" i="36"/>
  <c r="C63"/>
  <c r="C186"/>
  <c r="C80"/>
  <c r="B76"/>
  <c r="C171" i="35"/>
  <c r="B142" i="37"/>
  <c r="C139" i="35"/>
  <c r="C75"/>
  <c r="C117" i="36"/>
  <c r="B177" i="35"/>
  <c r="C101"/>
  <c r="B165"/>
  <c r="C144" i="38"/>
  <c r="B102" i="37"/>
  <c r="C73" i="36"/>
  <c r="C140" i="38"/>
  <c r="B108" i="36"/>
  <c r="B104" i="35"/>
  <c r="C180" i="38"/>
  <c r="C199" i="35"/>
  <c r="C183"/>
  <c r="C167"/>
  <c r="C151"/>
  <c r="C135"/>
  <c r="C119"/>
  <c r="C103"/>
  <c r="C87"/>
  <c r="C71"/>
  <c r="C55"/>
  <c r="C197" i="36"/>
  <c r="B137" i="35"/>
  <c r="C78"/>
  <c r="B88" i="36"/>
  <c r="B150" i="37"/>
  <c r="C121" i="36"/>
  <c r="B156"/>
  <c r="B92"/>
  <c r="B164" i="35"/>
  <c r="B100"/>
  <c r="C54"/>
  <c r="C65" i="38"/>
  <c r="C191" i="36"/>
  <c r="C127"/>
  <c r="C83"/>
  <c r="B146"/>
  <c r="B105" i="35"/>
  <c r="C131" i="36"/>
  <c r="B169" i="35"/>
  <c r="C126"/>
  <c r="C174"/>
  <c r="C190"/>
  <c r="C192" i="38"/>
  <c r="C96"/>
  <c r="B86" i="37"/>
  <c r="B180" i="36"/>
  <c r="B140"/>
  <c r="B128" i="35"/>
  <c r="B132" i="38"/>
  <c r="B157"/>
  <c r="C54" i="36"/>
  <c r="C94" i="35"/>
  <c r="B73"/>
  <c r="C142"/>
  <c r="AF10" i="32"/>
  <c r="AF11"/>
  <c r="AF9"/>
  <c r="AF10" i="33"/>
  <c r="AF9"/>
  <c r="AF11"/>
  <c r="AF10" i="39"/>
  <c r="AF11"/>
  <c r="AF9"/>
  <c r="AF10" i="34"/>
  <c r="AF11"/>
  <c r="AF9"/>
  <c r="AF10" i="37"/>
  <c r="AF11"/>
  <c r="AF9"/>
  <c r="AF11" i="38"/>
  <c r="AF9"/>
  <c r="AF10"/>
  <c r="AF11" i="40"/>
  <c r="AF9"/>
  <c r="AF10"/>
  <c r="AF10" i="35"/>
  <c r="AF9"/>
  <c r="AF11"/>
  <c r="AF10" i="30"/>
  <c r="AF11"/>
  <c r="AC7" i="36"/>
  <c r="AF11"/>
  <c r="AF9"/>
  <c r="AF10"/>
  <c r="AF9" i="30"/>
  <c r="AC7" i="37"/>
  <c r="C182" i="35"/>
  <c r="B141"/>
  <c r="C198"/>
  <c r="C70"/>
  <c r="B194" i="36"/>
  <c r="C166" i="35"/>
  <c r="B173"/>
  <c r="B123" i="36"/>
  <c r="C85" i="37"/>
  <c r="C134" i="35"/>
  <c r="C60" i="36"/>
  <c r="C99"/>
  <c r="C173" i="38"/>
  <c r="C79" i="36"/>
  <c r="C197" i="35"/>
  <c r="C65"/>
  <c r="B114" i="38"/>
  <c r="C61" i="35"/>
  <c r="C90" i="36"/>
  <c r="C166" i="38"/>
  <c r="B157" i="35"/>
  <c r="C161" i="38"/>
  <c r="C67"/>
  <c r="C155" i="37"/>
  <c r="C109" i="35"/>
  <c r="C178" i="38"/>
  <c r="C97" i="35"/>
  <c r="C158"/>
  <c r="B91" i="36"/>
  <c r="C149" i="35"/>
  <c r="C58"/>
  <c r="C129"/>
  <c r="C93"/>
  <c r="C125"/>
  <c r="B189"/>
  <c r="AC7" i="38"/>
  <c r="AC7" i="35"/>
  <c r="AC7" i="30"/>
  <c r="AM10" i="45"/>
  <c r="B34" i="5" s="1"/>
  <c r="AC7" i="33"/>
  <c r="AC7" i="34"/>
  <c r="AC7" i="32"/>
  <c r="AC7" i="39"/>
  <c r="AM11" i="45"/>
  <c r="B35" i="5" s="1"/>
  <c r="AC7" i="40"/>
  <c r="B113" i="35"/>
  <c r="B26" i="36"/>
  <c r="C26"/>
  <c r="B51" i="35"/>
  <c r="B19" i="38"/>
  <c r="C115" i="36"/>
  <c r="C98" i="37"/>
  <c r="B104"/>
  <c r="B116" i="36"/>
  <c r="B188"/>
  <c r="B196" i="38"/>
  <c r="C100"/>
  <c r="C185"/>
  <c r="C143" i="36"/>
  <c r="B101"/>
  <c r="C162" i="38"/>
  <c r="B106" i="37"/>
  <c r="C96"/>
  <c r="B93" i="38"/>
  <c r="C169" i="37"/>
  <c r="B180"/>
  <c r="C170" i="38"/>
  <c r="B87" i="37"/>
  <c r="B79"/>
  <c r="B170" i="36"/>
  <c r="C167" i="38"/>
  <c r="B166" i="37"/>
  <c r="C137"/>
  <c r="C185" i="36"/>
  <c r="B158"/>
  <c r="C92" i="38"/>
  <c r="B148" i="37"/>
  <c r="B148" i="36"/>
  <c r="C143" i="38"/>
  <c r="C167" i="36"/>
  <c r="C133"/>
  <c r="C83" i="38"/>
  <c r="C183" i="37"/>
  <c r="B78" i="38"/>
  <c r="B158" i="37"/>
  <c r="C65"/>
  <c r="B94" i="36"/>
  <c r="B140" i="37"/>
  <c r="B76"/>
  <c r="B72" i="38"/>
  <c r="C126"/>
  <c r="C59" i="37"/>
  <c r="C173" i="36"/>
  <c r="B71" i="37"/>
  <c r="C181" i="38"/>
  <c r="B53"/>
  <c r="B153"/>
  <c r="C55"/>
  <c r="B124" i="37"/>
  <c r="B68"/>
  <c r="C175"/>
  <c r="C117" i="38"/>
  <c r="B160"/>
  <c r="C137" i="36"/>
  <c r="B108" i="38"/>
  <c r="B76"/>
  <c r="B168"/>
  <c r="B116"/>
  <c r="C175"/>
  <c r="C127" i="37"/>
  <c r="B197" i="38"/>
  <c r="C51"/>
  <c r="C145" i="37"/>
  <c r="C113"/>
  <c r="B172"/>
  <c r="B132" i="36"/>
  <c r="B100"/>
  <c r="B184" i="37"/>
  <c r="C159" i="38"/>
  <c r="B149" i="37"/>
  <c r="C72"/>
  <c r="B174" i="36"/>
  <c r="B110" i="37"/>
  <c r="B70"/>
  <c r="B164"/>
  <c r="C79" i="38"/>
  <c r="C99" i="37"/>
  <c r="C147" i="36"/>
  <c r="B200"/>
  <c r="B60" i="37"/>
  <c r="C77" i="38"/>
  <c r="B165"/>
  <c r="B95" i="36"/>
  <c r="C146" i="38"/>
  <c r="C45" i="39"/>
  <c r="B88" i="37"/>
  <c r="C105"/>
  <c r="B112" i="38"/>
  <c r="B118" i="37"/>
  <c r="B166" i="36"/>
  <c r="B84" i="37"/>
  <c r="B136" i="38"/>
  <c r="C148"/>
  <c r="B73"/>
  <c r="B154"/>
  <c r="B131" i="37"/>
  <c r="C67"/>
  <c r="C119" i="36"/>
  <c r="C138" i="38"/>
  <c r="B192" i="36"/>
  <c r="C161" i="37"/>
  <c r="B62"/>
  <c r="C106" i="38"/>
  <c r="B168" i="37"/>
  <c r="C69"/>
  <c r="B150" i="38"/>
  <c r="B111" i="37"/>
  <c r="B137" i="38"/>
  <c r="C110"/>
  <c r="C57"/>
  <c r="B147"/>
  <c r="C90" i="37"/>
  <c r="C74" i="38"/>
  <c r="B133"/>
  <c r="B64"/>
  <c r="B123"/>
  <c r="B82" i="37"/>
  <c r="B74"/>
  <c r="B194"/>
  <c r="B133"/>
  <c r="C80"/>
  <c r="C119"/>
  <c r="B144"/>
  <c r="B55"/>
  <c r="B120" i="36"/>
  <c r="C82" i="38"/>
  <c r="C155" i="36"/>
  <c r="B169" i="38"/>
  <c r="B13"/>
  <c r="B149"/>
  <c r="C85"/>
  <c r="B144" i="36"/>
  <c r="B52" i="38"/>
  <c r="B155"/>
  <c r="C125" i="37"/>
  <c r="B160"/>
  <c r="B138"/>
  <c r="C44" i="40"/>
  <c r="B200" i="37"/>
  <c r="B69" i="38"/>
  <c r="B151" i="36"/>
  <c r="B177" i="38"/>
  <c r="B78" i="37"/>
  <c r="B66" i="38"/>
  <c r="C195"/>
  <c r="C159" i="36"/>
  <c r="B181"/>
  <c r="B102" i="38"/>
  <c r="C102"/>
  <c r="B163"/>
  <c r="C163"/>
  <c r="B199" i="36"/>
  <c r="C199"/>
  <c r="B129"/>
  <c r="C129"/>
  <c r="C112"/>
  <c r="B112"/>
  <c r="B62" i="38"/>
  <c r="C62"/>
  <c r="B56" i="37"/>
  <c r="C56"/>
  <c r="B91"/>
  <c r="C91"/>
  <c r="C108"/>
  <c r="B108"/>
  <c r="C134"/>
  <c r="B134"/>
  <c r="B81"/>
  <c r="C81"/>
  <c r="C123"/>
  <c r="B123"/>
  <c r="C163"/>
  <c r="B163"/>
  <c r="B191"/>
  <c r="C191"/>
  <c r="C130" i="38"/>
  <c r="B130"/>
  <c r="C195" i="37"/>
  <c r="B195"/>
  <c r="B97"/>
  <c r="C97"/>
  <c r="B141"/>
  <c r="C141"/>
  <c r="B87" i="38"/>
  <c r="C87"/>
  <c r="B54"/>
  <c r="C54"/>
  <c r="C103"/>
  <c r="C153" i="37"/>
  <c r="C73"/>
  <c r="B182" i="36"/>
  <c r="B56" i="38"/>
  <c r="B111" i="36"/>
  <c r="C196" i="37"/>
  <c r="B196"/>
  <c r="C182"/>
  <c r="B182"/>
  <c r="C132"/>
  <c r="B132"/>
  <c r="C192"/>
  <c r="B193" i="36"/>
  <c r="C193"/>
  <c r="C178"/>
  <c r="B178"/>
  <c r="C126"/>
  <c r="B126"/>
  <c r="B107" i="38"/>
  <c r="C107"/>
  <c r="C114" i="37"/>
  <c r="B114"/>
  <c r="B159"/>
  <c r="C159"/>
  <c r="C128"/>
  <c r="B128"/>
  <c r="C120"/>
  <c r="B120"/>
  <c r="B83"/>
  <c r="C83"/>
  <c r="B190" i="38"/>
  <c r="C190"/>
  <c r="B34" i="36"/>
  <c r="C34"/>
  <c r="C122" i="37"/>
  <c r="B122"/>
  <c r="C122" i="38"/>
  <c r="B122"/>
  <c r="C128"/>
  <c r="C57" i="37"/>
  <c r="B196" i="36"/>
  <c r="C59" i="38"/>
  <c r="B101" i="37"/>
  <c r="C101"/>
  <c r="B151" i="38"/>
  <c r="C151"/>
  <c r="C36" i="40"/>
  <c r="B176" i="38"/>
  <c r="C119"/>
  <c r="C185" i="37"/>
  <c r="C89"/>
  <c r="B156" i="38"/>
  <c r="B156" i="37"/>
  <c r="B116"/>
  <c r="C104" i="38"/>
  <c r="C84"/>
  <c r="B182"/>
  <c r="C95"/>
  <c r="B136" i="37"/>
  <c r="C91" i="38"/>
  <c r="C107" i="37"/>
  <c r="C199"/>
  <c r="B66"/>
  <c r="B103"/>
  <c r="B170"/>
  <c r="C163" i="36"/>
  <c r="B136"/>
  <c r="C146" i="37"/>
  <c r="B195" i="36"/>
  <c r="C139" i="38"/>
  <c r="B174"/>
  <c r="C174"/>
  <c r="B179"/>
  <c r="C179"/>
  <c r="B145"/>
  <c r="C145"/>
  <c r="C199"/>
  <c r="C121" i="37"/>
  <c r="B88" i="38"/>
  <c r="C111"/>
  <c r="B147" i="37"/>
  <c r="C141" i="38"/>
  <c r="C173" i="37"/>
  <c r="C107" i="36"/>
  <c r="B154"/>
  <c r="B32" i="32"/>
  <c r="C32"/>
  <c r="B48"/>
  <c r="C48"/>
  <c r="B48" i="36"/>
  <c r="C48"/>
  <c r="B36"/>
  <c r="C36"/>
  <c r="C104"/>
  <c r="B104"/>
  <c r="C128"/>
  <c r="B128"/>
  <c r="C187" i="37"/>
  <c r="B187"/>
  <c r="B117"/>
  <c r="C117"/>
  <c r="B162" i="36"/>
  <c r="C90" i="38"/>
  <c r="C64" i="37"/>
  <c r="C184" i="36"/>
  <c r="B184"/>
  <c r="B139"/>
  <c r="C139"/>
  <c r="C98"/>
  <c r="B98"/>
  <c r="C63" i="37"/>
  <c r="B63"/>
  <c r="C130"/>
  <c r="B130"/>
  <c r="B16" i="36"/>
  <c r="C16"/>
  <c r="C122"/>
  <c r="B122"/>
  <c r="B16" i="32"/>
  <c r="C16"/>
  <c r="B12" i="36"/>
  <c r="C12"/>
  <c r="AG13" s="1" a="1"/>
  <c r="AG13" s="1"/>
  <c r="C95" i="37"/>
  <c r="B95"/>
  <c r="C178"/>
  <c r="B178"/>
  <c r="B197"/>
  <c r="C197"/>
  <c r="B167"/>
  <c r="C167"/>
  <c r="C186"/>
  <c r="B186"/>
  <c r="B36" i="32"/>
  <c r="C36"/>
  <c r="C118" i="38"/>
  <c r="B118"/>
  <c r="B129"/>
  <c r="C129"/>
  <c r="C189"/>
  <c r="B189"/>
  <c r="C194"/>
  <c r="B194"/>
  <c r="C125"/>
  <c r="B125"/>
  <c r="B70"/>
  <c r="C70"/>
  <c r="B97"/>
  <c r="C97"/>
  <c r="C48" i="39"/>
  <c r="C105" i="38"/>
  <c r="B105"/>
  <c r="B121"/>
  <c r="C121"/>
  <c r="B191"/>
  <c r="C191"/>
  <c r="C158"/>
  <c r="B158"/>
  <c r="B24" i="36"/>
  <c r="C24"/>
  <c r="B134" i="38"/>
  <c r="C134"/>
  <c r="B193"/>
  <c r="C193"/>
  <c r="B21"/>
  <c r="C21"/>
  <c r="B94"/>
  <c r="C94"/>
  <c r="B47"/>
  <c r="C47"/>
  <c r="B171"/>
  <c r="C171"/>
  <c r="C109"/>
  <c r="B109"/>
  <c r="C89"/>
  <c r="B89"/>
  <c r="B8" i="32"/>
  <c r="C8"/>
  <c r="B44" i="36"/>
  <c r="C44"/>
  <c r="B115" i="38"/>
  <c r="C115"/>
  <c r="B187"/>
  <c r="C187"/>
  <c r="C51" i="30"/>
  <c r="B51"/>
  <c r="C198" i="38"/>
  <c r="B198"/>
  <c r="B101"/>
  <c r="C101"/>
  <c r="B86"/>
  <c r="C86"/>
  <c r="C38" i="39"/>
  <c r="C143" i="37"/>
  <c r="C109"/>
  <c r="C77"/>
  <c r="B20" i="32"/>
  <c r="C20"/>
  <c r="B18" i="36"/>
  <c r="C18"/>
  <c r="B41" i="38"/>
  <c r="C41"/>
  <c r="B20" i="36"/>
  <c r="C20"/>
  <c r="AG13" i="34" a="1"/>
  <c r="AG13" s="1"/>
  <c r="C154" i="37"/>
  <c r="B154"/>
  <c r="B28"/>
  <c r="C28"/>
  <c r="C50" i="39"/>
  <c r="B28" i="36"/>
  <c r="C28"/>
  <c r="B32"/>
  <c r="C32"/>
  <c r="AG12" i="33" a="1"/>
  <c r="AG12" s="1"/>
  <c r="B165" i="37"/>
  <c r="C165"/>
  <c r="B151"/>
  <c r="C151"/>
  <c r="B44"/>
  <c r="C44"/>
  <c r="C51" i="40"/>
  <c r="C193" i="37"/>
  <c r="C129"/>
  <c r="C93"/>
  <c r="C61"/>
  <c r="B179"/>
  <c r="B115"/>
  <c r="B40" i="36"/>
  <c r="C40"/>
  <c r="B42"/>
  <c r="C42"/>
  <c r="AG13" i="33" a="1"/>
  <c r="AG13" s="1"/>
  <c r="C176" i="37"/>
  <c r="B176"/>
  <c r="C162"/>
  <c r="B162"/>
  <c r="C112"/>
  <c r="B112"/>
  <c r="C54"/>
  <c r="B54"/>
  <c r="C25" i="40"/>
  <c r="B40" i="32"/>
  <c r="C40"/>
  <c r="C44" i="39"/>
  <c r="B47" i="30"/>
  <c r="C47"/>
  <c r="B8" i="36"/>
  <c r="C8"/>
  <c r="AG14" s="1" a="1"/>
  <c r="AG14" s="1"/>
  <c r="B50"/>
  <c r="C50"/>
  <c r="B10"/>
  <c r="C10"/>
  <c r="C26" i="39"/>
  <c r="C139" i="37"/>
  <c r="B139"/>
  <c r="C52"/>
  <c r="B52"/>
  <c r="C42" i="40"/>
  <c r="B30" i="36"/>
  <c r="C30"/>
  <c r="B44" i="32"/>
  <c r="C44"/>
  <c r="B15" i="38"/>
  <c r="C15"/>
  <c r="B49" i="37"/>
  <c r="C49"/>
  <c r="C47" i="39"/>
  <c r="C49"/>
  <c r="B43" i="38"/>
  <c r="C43"/>
  <c r="B11"/>
  <c r="C11"/>
  <c r="AG14" s="1" a="1"/>
  <c r="AG14" s="1"/>
  <c r="B38" i="36"/>
  <c r="C38"/>
  <c r="B23" i="38"/>
  <c r="C23"/>
  <c r="B17" i="37"/>
  <c r="C17"/>
  <c r="AG14" s="1" a="1"/>
  <c r="AG14" s="1"/>
  <c r="AG14" i="40" a="1"/>
  <c r="AG14" s="1"/>
  <c r="B25" i="38"/>
  <c r="C25"/>
  <c r="C43" i="39"/>
  <c r="B33" i="38"/>
  <c r="C33"/>
  <c r="B7"/>
  <c r="C7"/>
  <c r="B29"/>
  <c r="C29"/>
  <c r="C30" i="39"/>
  <c r="C46" i="40"/>
  <c r="AG14" i="34" a="1"/>
  <c r="AG14" s="1"/>
  <c r="B14" i="36"/>
  <c r="C14"/>
  <c r="B46"/>
  <c r="C46"/>
  <c r="B39" i="30"/>
  <c r="C39"/>
  <c r="B43"/>
  <c r="C43"/>
  <c r="B37" i="38"/>
  <c r="C37"/>
  <c r="AG12" i="39" a="1"/>
  <c r="AG12" s="1"/>
  <c r="B31" i="38"/>
  <c r="C31"/>
  <c r="C36" i="39"/>
  <c r="B27" i="38"/>
  <c r="C27"/>
  <c r="B8"/>
  <c r="C8"/>
  <c r="B35"/>
  <c r="C35"/>
  <c r="C42" i="39"/>
  <c r="C38" i="40"/>
  <c r="B22" i="36"/>
  <c r="C22"/>
  <c r="C52" i="35"/>
  <c r="B52"/>
  <c r="B28" i="32"/>
  <c r="C28"/>
  <c r="C9" i="38"/>
  <c r="AG12" s="1" a="1"/>
  <c r="AG12" s="1"/>
  <c r="B9"/>
  <c r="B45"/>
  <c r="C45"/>
  <c r="C34" i="39"/>
  <c r="B39" i="38"/>
  <c r="C39"/>
  <c r="C28" i="39"/>
  <c r="B49" i="38"/>
  <c r="C49"/>
  <c r="C17"/>
  <c r="B17"/>
  <c r="B33" i="37"/>
  <c r="C33"/>
  <c r="C46" i="39"/>
  <c r="C31" i="40"/>
  <c r="B45" i="30"/>
  <c r="C45"/>
  <c r="B14" i="38"/>
  <c r="C14"/>
  <c r="B22"/>
  <c r="C22"/>
  <c r="B30"/>
  <c r="C30"/>
  <c r="B38"/>
  <c r="C38"/>
  <c r="B46"/>
  <c r="C46"/>
  <c r="B14" i="32"/>
  <c r="C14"/>
  <c r="B30"/>
  <c r="C30"/>
  <c r="B46"/>
  <c r="C46"/>
  <c r="B13" i="36"/>
  <c r="C13"/>
  <c r="B21"/>
  <c r="C21"/>
  <c r="B29"/>
  <c r="C29"/>
  <c r="B37"/>
  <c r="C37"/>
  <c r="B45"/>
  <c r="C45"/>
  <c r="B25" i="30"/>
  <c r="C25"/>
  <c r="B17"/>
  <c r="C17"/>
  <c r="C9"/>
  <c r="B46"/>
  <c r="C46"/>
  <c r="B38"/>
  <c r="C38"/>
  <c r="B30"/>
  <c r="C30"/>
  <c r="B22"/>
  <c r="C22"/>
  <c r="B14"/>
  <c r="C14"/>
  <c r="B49" i="32"/>
  <c r="C49"/>
  <c r="B41"/>
  <c r="C41"/>
  <c r="B33"/>
  <c r="C33"/>
  <c r="B25"/>
  <c r="C25"/>
  <c r="B17"/>
  <c r="C17"/>
  <c r="B9"/>
  <c r="C9"/>
  <c r="B18" i="35"/>
  <c r="C18"/>
  <c r="B34"/>
  <c r="C34"/>
  <c r="B50"/>
  <c r="C50"/>
  <c r="C35" i="39"/>
  <c r="C27"/>
  <c r="B47" i="35"/>
  <c r="C47"/>
  <c r="B39"/>
  <c r="C39"/>
  <c r="B31"/>
  <c r="C31"/>
  <c r="B23"/>
  <c r="C23"/>
  <c r="B15"/>
  <c r="C15"/>
  <c r="B7"/>
  <c r="C7"/>
  <c r="B16"/>
  <c r="C16"/>
  <c r="B32"/>
  <c r="C32"/>
  <c r="B48"/>
  <c r="C48"/>
  <c r="C40" i="39"/>
  <c r="B13" i="37"/>
  <c r="C13"/>
  <c r="B45"/>
  <c r="C45"/>
  <c r="B20"/>
  <c r="C20"/>
  <c r="C37" i="40"/>
  <c r="C45"/>
  <c r="B21" i="37"/>
  <c r="C21"/>
  <c r="C34" i="40"/>
  <c r="C26"/>
  <c r="AG12" a="1"/>
  <c r="AG12" s="1"/>
  <c r="B42" i="37"/>
  <c r="C42"/>
  <c r="C26"/>
  <c r="B26"/>
  <c r="B10"/>
  <c r="C10"/>
  <c r="B38"/>
  <c r="C38"/>
  <c r="C22"/>
  <c r="B22"/>
  <c r="B33" i="30"/>
  <c r="C33"/>
  <c r="B49"/>
  <c r="C49"/>
  <c r="B16" i="38"/>
  <c r="C16"/>
  <c r="B32"/>
  <c r="C32"/>
  <c r="B40"/>
  <c r="C40"/>
  <c r="B48"/>
  <c r="C48"/>
  <c r="B18" i="32"/>
  <c r="C18"/>
  <c r="B34"/>
  <c r="C34"/>
  <c r="B50"/>
  <c r="C50"/>
  <c r="B15" i="36"/>
  <c r="C15"/>
  <c r="B23"/>
  <c r="C23"/>
  <c r="B31"/>
  <c r="C31"/>
  <c r="B39"/>
  <c r="C39"/>
  <c r="B47"/>
  <c r="C47"/>
  <c r="B31" i="30"/>
  <c r="C31"/>
  <c r="B23"/>
  <c r="C23"/>
  <c r="B15"/>
  <c r="C15"/>
  <c r="C7"/>
  <c r="B44"/>
  <c r="C44"/>
  <c r="B36"/>
  <c r="C36"/>
  <c r="B28"/>
  <c r="C28"/>
  <c r="B20"/>
  <c r="C20"/>
  <c r="C12"/>
  <c r="B47" i="32"/>
  <c r="C47"/>
  <c r="B39"/>
  <c r="C39"/>
  <c r="B31"/>
  <c r="C31"/>
  <c r="B23"/>
  <c r="C23"/>
  <c r="B15"/>
  <c r="C15"/>
  <c r="B7"/>
  <c r="C7"/>
  <c r="B22" i="35"/>
  <c r="C22"/>
  <c r="B38"/>
  <c r="C38"/>
  <c r="C41" i="39"/>
  <c r="C33"/>
  <c r="C25"/>
  <c r="AG14" a="1"/>
  <c r="AG14" s="1"/>
  <c r="B45" i="35"/>
  <c r="C45"/>
  <c r="B37"/>
  <c r="C37"/>
  <c r="B29"/>
  <c r="C29"/>
  <c r="B21"/>
  <c r="C21"/>
  <c r="B13"/>
  <c r="C13"/>
  <c r="B20"/>
  <c r="C20"/>
  <c r="AG12" s="1" a="1"/>
  <c r="AG12" s="1"/>
  <c r="B36"/>
  <c r="C36"/>
  <c r="B24" i="37"/>
  <c r="C24"/>
  <c r="C51"/>
  <c r="B51"/>
  <c r="B25"/>
  <c r="C25"/>
  <c r="C39" i="40"/>
  <c r="C47"/>
  <c r="B32" i="37"/>
  <c r="C32"/>
  <c r="C32" i="40"/>
  <c r="B39" i="37"/>
  <c r="C39"/>
  <c r="B23"/>
  <c r="C23"/>
  <c r="B7"/>
  <c r="C7"/>
  <c r="AG12" s="1" a="1"/>
  <c r="AG12" s="1"/>
  <c r="B35"/>
  <c r="C35"/>
  <c r="B19"/>
  <c r="C19"/>
  <c r="B37" i="30"/>
  <c r="C37"/>
  <c r="B10" i="38"/>
  <c r="C10"/>
  <c r="AG13" s="1" a="1"/>
  <c r="AG13" s="1"/>
  <c r="B18"/>
  <c r="C18"/>
  <c r="B26"/>
  <c r="C26"/>
  <c r="B34"/>
  <c r="C34"/>
  <c r="B42"/>
  <c r="C42"/>
  <c r="B50"/>
  <c r="C50"/>
  <c r="B22" i="32"/>
  <c r="C22"/>
  <c r="B38"/>
  <c r="C38"/>
  <c r="B9" i="36"/>
  <c r="C9"/>
  <c r="AG12" s="1" a="1"/>
  <c r="AG12" s="1"/>
  <c r="B17"/>
  <c r="C17"/>
  <c r="B25"/>
  <c r="C25"/>
  <c r="B33"/>
  <c r="C33"/>
  <c r="B41"/>
  <c r="C41"/>
  <c r="B49"/>
  <c r="C49"/>
  <c r="B29" i="30"/>
  <c r="C29"/>
  <c r="B21"/>
  <c r="C21"/>
  <c r="B13"/>
  <c r="C13"/>
  <c r="B50"/>
  <c r="C50"/>
  <c r="B42"/>
  <c r="C42"/>
  <c r="B34"/>
  <c r="C34"/>
  <c r="B26"/>
  <c r="C26"/>
  <c r="B18"/>
  <c r="C18"/>
  <c r="C10"/>
  <c r="B45" i="32"/>
  <c r="C45"/>
  <c r="B37"/>
  <c r="C37"/>
  <c r="B29"/>
  <c r="C29"/>
  <c r="B21"/>
  <c r="C21"/>
  <c r="B13"/>
  <c r="C13"/>
  <c r="B10" i="35"/>
  <c r="C10"/>
  <c r="B26"/>
  <c r="C26"/>
  <c r="B42"/>
  <c r="C42"/>
  <c r="C39" i="39"/>
  <c r="C31"/>
  <c r="C7"/>
  <c r="AG13" s="1" a="1"/>
  <c r="AG13" s="1"/>
  <c r="B43" i="35"/>
  <c r="C43"/>
  <c r="B35"/>
  <c r="C35"/>
  <c r="B27"/>
  <c r="C27"/>
  <c r="B19"/>
  <c r="C19"/>
  <c r="B11"/>
  <c r="C11"/>
  <c r="B24"/>
  <c r="C24"/>
  <c r="AG14" s="1" a="1"/>
  <c r="AG14" s="1"/>
  <c r="B40"/>
  <c r="C40"/>
  <c r="B29" i="37"/>
  <c r="C29"/>
  <c r="B36"/>
  <c r="C36"/>
  <c r="C27" i="40"/>
  <c r="C41"/>
  <c r="C49"/>
  <c r="B37" i="37"/>
  <c r="C37"/>
  <c r="C30" i="40"/>
  <c r="B50" i="37"/>
  <c r="C50"/>
  <c r="B34"/>
  <c r="C34"/>
  <c r="B18"/>
  <c r="C18"/>
  <c r="AG13" s="1" a="1"/>
  <c r="AG13" s="1"/>
  <c r="B46"/>
  <c r="C46"/>
  <c r="B30"/>
  <c r="C30"/>
  <c r="B14"/>
  <c r="C14"/>
  <c r="AG12" i="34" a="1"/>
  <c r="AG12" s="1"/>
  <c r="AH12" s="1"/>
  <c r="B41" i="30"/>
  <c r="C41"/>
  <c r="B12" i="38"/>
  <c r="C12"/>
  <c r="B20"/>
  <c r="C20"/>
  <c r="B28"/>
  <c r="C28"/>
  <c r="B36"/>
  <c r="C36"/>
  <c r="B44"/>
  <c r="C44"/>
  <c r="B10" i="32"/>
  <c r="C10"/>
  <c r="AG12" s="1" a="1"/>
  <c r="AG12" s="1"/>
  <c r="B26"/>
  <c r="C26"/>
  <c r="B42"/>
  <c r="C42"/>
  <c r="B11" i="36"/>
  <c r="C11"/>
  <c r="B19"/>
  <c r="C19"/>
  <c r="B27"/>
  <c r="C27"/>
  <c r="B35"/>
  <c r="C35"/>
  <c r="B43"/>
  <c r="C43"/>
  <c r="B27" i="30"/>
  <c r="C27"/>
  <c r="B19"/>
  <c r="C19"/>
  <c r="C11"/>
  <c r="B48"/>
  <c r="C48"/>
  <c r="B40"/>
  <c r="C40"/>
  <c r="B32"/>
  <c r="C32"/>
  <c r="B16"/>
  <c r="C16"/>
  <c r="C8"/>
  <c r="B43" i="32"/>
  <c r="C43"/>
  <c r="B35"/>
  <c r="C35"/>
  <c r="B27"/>
  <c r="C27"/>
  <c r="B19"/>
  <c r="C19"/>
  <c r="B11"/>
  <c r="C11"/>
  <c r="B14" i="35"/>
  <c r="C14"/>
  <c r="B30"/>
  <c r="C30"/>
  <c r="B46"/>
  <c r="C46"/>
  <c r="C37" i="39"/>
  <c r="C29"/>
  <c r="B49" i="35"/>
  <c r="C49"/>
  <c r="B41"/>
  <c r="C41"/>
  <c r="B33"/>
  <c r="C33"/>
  <c r="B25"/>
  <c r="C25"/>
  <c r="B17"/>
  <c r="C17"/>
  <c r="B9"/>
  <c r="C9"/>
  <c r="B12"/>
  <c r="C12"/>
  <c r="B28"/>
  <c r="C28"/>
  <c r="AG13" s="1" a="1"/>
  <c r="AG13" s="1"/>
  <c r="B44"/>
  <c r="C44"/>
  <c r="C32" i="39"/>
  <c r="B8" i="37"/>
  <c r="C8"/>
  <c r="B40"/>
  <c r="C40"/>
  <c r="C29" i="40"/>
  <c r="B9" i="37"/>
  <c r="C9"/>
  <c r="B41"/>
  <c r="C41"/>
  <c r="C35" i="40"/>
  <c r="C43"/>
  <c r="B16" i="37"/>
  <c r="C16"/>
  <c r="B48"/>
  <c r="C48"/>
  <c r="C28" i="40"/>
  <c r="AG13" a="1"/>
  <c r="AG13" s="1"/>
  <c r="B47" i="37"/>
  <c r="C47"/>
  <c r="B31"/>
  <c r="C31"/>
  <c r="B15"/>
  <c r="C15"/>
  <c r="B43"/>
  <c r="C43"/>
  <c r="B27"/>
  <c r="C27"/>
  <c r="B11"/>
  <c r="C11"/>
  <c r="AH14" i="34" l="1"/>
  <c r="AH13"/>
  <c r="AG13" i="32" a="1"/>
  <c r="AG13" s="1"/>
  <c r="AG14" a="1"/>
  <c r="AG14" s="1"/>
  <c r="AH14" s="1"/>
  <c r="AH12" i="36"/>
  <c r="AH12" i="40"/>
  <c r="AH13"/>
  <c r="AH13" i="32"/>
  <c r="AH13" i="37"/>
  <c r="AH13" i="38"/>
  <c r="AH12"/>
  <c r="AH12" i="32"/>
  <c r="AH12" i="37"/>
  <c r="AH14" i="36"/>
  <c r="AH13"/>
  <c r="AH12" i="35"/>
  <c r="AH13"/>
  <c r="AH14" i="40"/>
  <c r="AH14" i="35"/>
  <c r="AH13" i="39"/>
  <c r="AH14" i="33"/>
  <c r="AH14" i="39"/>
  <c r="AH13" i="33"/>
  <c r="AH12"/>
  <c r="AH12" i="39"/>
  <c r="AH14" i="37"/>
  <c r="AH14" i="38"/>
  <c r="AG12" i="30" a="1"/>
  <c r="AG12" s="1"/>
  <c r="AH12" s="1"/>
  <c r="AG13" a="1"/>
  <c r="AG13" s="1"/>
  <c r="AH13" s="1"/>
  <c r="AG14" a="1"/>
  <c r="AG14" s="1"/>
  <c r="AH14" s="1"/>
  <c r="AG9" i="35" a="1"/>
  <c r="AG9" s="1"/>
  <c r="B13" i="5" s="1"/>
  <c r="AG11" i="34" a="1"/>
  <c r="AG11" s="1"/>
  <c r="E30" i="5" s="1"/>
  <c r="AG10" i="34" a="1"/>
  <c r="AG10" s="1"/>
  <c r="E29" i="5" s="1"/>
  <c r="AG11" i="40" a="1"/>
  <c r="AG11" s="1"/>
  <c r="E25" i="5" s="1"/>
  <c r="AG10" i="33" a="1"/>
  <c r="AG10" s="1"/>
  <c r="B29" i="5" s="1"/>
  <c r="AG10" i="36" a="1"/>
  <c r="AG10" s="1"/>
  <c r="E14" i="5" s="1"/>
  <c r="AG10" i="37" a="1"/>
  <c r="AG10" s="1"/>
  <c r="B19" i="5" s="1"/>
  <c r="AG11" i="37" a="1"/>
  <c r="AG11" s="1"/>
  <c r="B20" i="5" s="1"/>
  <c r="AG11" i="36" a="1"/>
  <c r="AG11" s="1"/>
  <c r="E15" i="5" s="1"/>
  <c r="AG9" i="36" a="1"/>
  <c r="AG9" s="1"/>
  <c r="E13" i="5" s="1"/>
  <c r="AG11" i="30" a="1"/>
  <c r="AG11" s="1"/>
  <c r="B10" i="5" s="1"/>
  <c r="AG9" i="30" a="1"/>
  <c r="AG9" s="1"/>
  <c r="B8" i="5" s="1"/>
  <c r="AG10" i="39" a="1"/>
  <c r="AG10" s="1"/>
  <c r="B24" i="5" s="1"/>
  <c r="AG10" i="40" a="1"/>
  <c r="AG10" s="1"/>
  <c r="E24" i="5" s="1"/>
  <c r="AG9" i="37" a="1"/>
  <c r="AG9" s="1"/>
  <c r="B18" i="5" s="1"/>
  <c r="AG10" i="30" a="1"/>
  <c r="AG10" s="1"/>
  <c r="B9" i="5" s="1"/>
  <c r="AG10" i="35" a="1"/>
  <c r="AG10" s="1"/>
  <c r="B14" i="5" s="1"/>
  <c r="AG9" i="39" a="1"/>
  <c r="AG9" s="1"/>
  <c r="B23" i="5" s="1"/>
  <c r="AG11" i="39" a="1"/>
  <c r="AG11" s="1"/>
  <c r="B25" i="5" s="1"/>
  <c r="AG11" i="33" a="1"/>
  <c r="AG11" s="1"/>
  <c r="B30" i="5" s="1"/>
  <c r="AG11" i="38" a="1"/>
  <c r="AG11" s="1"/>
  <c r="AH11" s="1"/>
  <c r="F20" i="5" s="1"/>
  <c r="AG11" i="35" a="1"/>
  <c r="AG11" s="1"/>
  <c r="B15" i="5" s="1"/>
  <c r="AG9" i="38" a="1"/>
  <c r="AG9" s="1"/>
  <c r="E18" i="5" s="1"/>
  <c r="AG10" i="38" a="1"/>
  <c r="AG10" s="1"/>
  <c r="E19" i="5" s="1"/>
  <c r="AG9" i="34" a="1"/>
  <c r="AG9" s="1"/>
  <c r="E28" i="5" s="1"/>
  <c r="AG9" i="33" a="1"/>
  <c r="AG9" s="1"/>
  <c r="B28" i="5" s="1"/>
  <c r="AG9" i="40" a="1"/>
  <c r="AG9" s="1"/>
  <c r="E23" i="5" s="1"/>
  <c r="AG11" i="32" a="1"/>
  <c r="AG11" s="1"/>
  <c r="E10" i="5" s="1"/>
  <c r="AG10" i="32" a="1"/>
  <c r="AG10" s="1"/>
  <c r="E9" i="5" s="1"/>
  <c r="AG9" i="32" a="1"/>
  <c r="AG9" s="1"/>
  <c r="E8" i="5" s="1"/>
  <c r="AH9" i="35" l="1"/>
  <c r="C13" i="5" s="1"/>
  <c r="AH11" i="34"/>
  <c r="F30" i="5" s="1"/>
  <c r="AH10" i="33"/>
  <c r="C29" i="5" s="1"/>
  <c r="AH10" i="34"/>
  <c r="F29" i="5" s="1"/>
  <c r="AH10" i="37"/>
  <c r="C19" i="5" s="1"/>
  <c r="AH10" i="36"/>
  <c r="F14" i="5" s="1"/>
  <c r="AH11" i="37"/>
  <c r="C20" i="5" s="1"/>
  <c r="AH11" i="36"/>
  <c r="F15" i="5" s="1"/>
  <c r="AH11" i="30"/>
  <c r="C10" i="5" s="1"/>
  <c r="AH9" i="36"/>
  <c r="F13" i="5" s="1"/>
  <c r="AH9" i="30"/>
  <c r="C8" i="5" s="1"/>
  <c r="AH10" i="39"/>
  <c r="C24" i="5" s="1"/>
  <c r="AH9" i="37"/>
  <c r="C18" i="5" s="1"/>
  <c r="E20"/>
  <c r="AH11" i="39"/>
  <c r="C25" i="5" s="1"/>
  <c r="AH10" i="40"/>
  <c r="F24" i="5" s="1"/>
  <c r="AH10" i="38"/>
  <c r="F19" i="5" s="1"/>
  <c r="AH10" i="35"/>
  <c r="C14" i="5" s="1"/>
  <c r="AH10" i="30"/>
  <c r="C9" i="5" s="1"/>
  <c r="AH11" i="35"/>
  <c r="C15" i="5" s="1"/>
  <c r="AH9" i="39"/>
  <c r="C23" i="5" s="1"/>
  <c r="AH9" i="34"/>
  <c r="F28" i="5" s="1"/>
  <c r="AH9" i="33"/>
  <c r="C28" i="5" s="1"/>
  <c r="AH11" i="40"/>
  <c r="F25" i="5" s="1"/>
  <c r="AH9" i="38"/>
  <c r="F18" i="5" s="1"/>
  <c r="AH9" i="40"/>
  <c r="F23" i="5" s="1"/>
  <c r="AH11" i="33"/>
  <c r="C30" i="5" s="1"/>
  <c r="AH11" i="32"/>
  <c r="F10" i="5" s="1"/>
  <c r="AH10" i="32"/>
  <c r="F9" i="5" s="1"/>
  <c r="AH9" i="32"/>
  <c r="F8" i="5" s="1"/>
  <c r="I12" l="1"/>
  <c r="M11" i="44" s="1"/>
  <c r="I13" i="5"/>
  <c r="M12" i="44" s="1"/>
  <c r="I10" i="5"/>
  <c r="I11"/>
  <c r="M10" i="44" s="1"/>
  <c r="I9" i="5"/>
  <c r="M9" i="44" s="1"/>
  <c r="I6" i="5"/>
  <c r="I7"/>
  <c r="M7" i="44" s="1"/>
  <c r="I8" i="5"/>
  <c r="M8" i="44" s="1"/>
  <c r="N15" l="1"/>
  <c r="R15" s="1"/>
  <c r="N12"/>
  <c r="R12" s="1"/>
  <c r="N18"/>
  <c r="R18" s="1"/>
  <c r="N21"/>
  <c r="R21" s="1"/>
  <c r="N10"/>
  <c r="R10" s="1"/>
  <c r="M6"/>
  <c r="N6" s="1"/>
  <c r="R6" s="1"/>
  <c r="N16"/>
  <c r="R16" s="1"/>
  <c r="N14"/>
  <c r="R14" s="1"/>
  <c r="N13"/>
  <c r="R13" s="1"/>
  <c r="N17" l="1"/>
  <c r="R17" s="1"/>
  <c r="N30"/>
  <c r="R30" s="1"/>
  <c r="N20"/>
  <c r="R20" s="1"/>
  <c r="N22"/>
  <c r="R22" s="1"/>
  <c r="N23"/>
  <c r="R23" s="1"/>
  <c r="N9"/>
  <c r="R9" s="1"/>
  <c r="N8"/>
  <c r="R8" s="1"/>
  <c r="N31"/>
  <c r="R31" s="1"/>
  <c r="N27"/>
  <c r="R27" s="1"/>
  <c r="N26"/>
  <c r="R26" s="1"/>
  <c r="N29"/>
  <c r="R29" s="1"/>
  <c r="N32"/>
  <c r="R32" s="1"/>
  <c r="N7"/>
  <c r="R7" s="1"/>
  <c r="N24"/>
  <c r="R24" s="1"/>
  <c r="N33"/>
  <c r="R33" s="1"/>
  <c r="N19"/>
  <c r="R19" s="1"/>
  <c r="N25"/>
  <c r="R25" s="1"/>
  <c r="N28"/>
  <c r="R28" s="1"/>
  <c r="N11"/>
  <c r="R11" s="1"/>
</calcChain>
</file>

<file path=xl/sharedStrings.xml><?xml version="1.0" encoding="utf-8"?>
<sst xmlns="http://schemas.openxmlformats.org/spreadsheetml/2006/main" count="1015" uniqueCount="187">
  <si>
    <t>N°</t>
  </si>
  <si>
    <t>CLUB</t>
  </si>
  <si>
    <t>ENFANT</t>
  </si>
  <si>
    <t>CAT</t>
  </si>
  <si>
    <t>NBRE</t>
  </si>
  <si>
    <t>POUSSIN</t>
  </si>
  <si>
    <t>MINIME G</t>
  </si>
  <si>
    <t>POUSSINE</t>
  </si>
  <si>
    <t>MINIME F</t>
  </si>
  <si>
    <t>NOM PRENOM</t>
  </si>
  <si>
    <t>Apnée
5 m</t>
  </si>
  <si>
    <t>PMT
50 m</t>
  </si>
  <si>
    <t>Hockey
Slalom et tir</t>
  </si>
  <si>
    <t xml:space="preserve">Tir Sur Cible
3 tirs </t>
  </si>
  <si>
    <t>Mono Palme
25 m</t>
  </si>
  <si>
    <t>hawaiene</t>
  </si>
  <si>
    <t>NEV
25 m</t>
  </si>
  <si>
    <t>Abandon</t>
  </si>
  <si>
    <r>
      <t xml:space="preserve">EXEMPLES DE SAISIE POUR LES TEMPS :
Pour 5 mn 3 secondes et 2 centièmes : </t>
    </r>
    <r>
      <rPr>
        <b/>
        <sz val="12"/>
        <color indexed="10"/>
        <rFont val="Calibri"/>
        <family val="2"/>
      </rPr>
      <t>5:03,2</t>
    </r>
    <r>
      <rPr>
        <b/>
        <sz val="12"/>
        <rFont val="Calibri"/>
        <family val="2"/>
      </rPr>
      <t xml:space="preserve">
Pour 55 secondes et 4 centièmes : </t>
    </r>
    <r>
      <rPr>
        <b/>
        <sz val="12"/>
        <color indexed="10"/>
        <rFont val="Calibri"/>
        <family val="2"/>
      </rPr>
      <t xml:space="preserve">0:55,4
</t>
    </r>
    <r>
      <rPr>
        <b/>
        <sz val="12"/>
        <rFont val="Calibri"/>
        <family val="2"/>
      </rPr>
      <t xml:space="preserve">Pour 2 mn et 22 secondes : </t>
    </r>
    <r>
      <rPr>
        <b/>
        <sz val="12"/>
        <color indexed="10"/>
        <rFont val="Calibri"/>
        <family val="2"/>
      </rPr>
      <t xml:space="preserve">2:22,0
</t>
    </r>
    <r>
      <rPr>
        <b/>
        <sz val="12"/>
        <rFont val="Calibri"/>
        <family val="2"/>
      </rPr>
      <t>En cas d'abandon, mettre la colonne "Abandon" à "Oui".</t>
    </r>
  </si>
  <si>
    <t>Total des points</t>
  </si>
  <si>
    <t>Classement</t>
  </si>
  <si>
    <t>POUSSINS</t>
  </si>
  <si>
    <t>POUSSINES</t>
  </si>
  <si>
    <t>CADET</t>
  </si>
  <si>
    <t>BENJAMIN</t>
  </si>
  <si>
    <t>BENJAMINE</t>
  </si>
  <si>
    <t>CADETTE</t>
  </si>
  <si>
    <t>Pts</t>
  </si>
  <si>
    <t>BENJAMINS</t>
  </si>
  <si>
    <t>BENJAMINES</t>
  </si>
  <si>
    <t>MINIMES G</t>
  </si>
  <si>
    <t>MINIMES F</t>
  </si>
  <si>
    <t>CADETS</t>
  </si>
  <si>
    <t>CADETTES</t>
  </si>
  <si>
    <t>Total général</t>
  </si>
  <si>
    <t>Nombre de ENFANT</t>
  </si>
  <si>
    <t>Club</t>
  </si>
  <si>
    <t>NOM</t>
  </si>
  <si>
    <t>PODIUM</t>
  </si>
  <si>
    <t>(vide)</t>
  </si>
  <si>
    <t>NEV
50 m</t>
  </si>
  <si>
    <t>Parcours</t>
  </si>
  <si>
    <t>Mono Palme
50 m</t>
  </si>
  <si>
    <t>Mono Palme
100 m</t>
  </si>
  <si>
    <t>NEV
100 m</t>
  </si>
  <si>
    <t>Apnée</t>
  </si>
  <si>
    <t>Fil d'ariane</t>
  </si>
  <si>
    <t>Course hawaienne</t>
  </si>
  <si>
    <t>JUNIOR G</t>
  </si>
  <si>
    <t>JUNIOR F</t>
  </si>
  <si>
    <t>HANDI</t>
  </si>
  <si>
    <t>MDP : OXYJEUNES</t>
  </si>
  <si>
    <t xml:space="preserve">NE(E)S en </t>
  </si>
  <si>
    <t>MINIMES</t>
  </si>
  <si>
    <t>JUNIOR</t>
  </si>
  <si>
    <t>Hockey
12m5</t>
  </si>
  <si>
    <t xml:space="preserve">Hockey
Slalom </t>
  </si>
  <si>
    <t>Tenacité</t>
  </si>
  <si>
    <t>Type de handicap</t>
  </si>
  <si>
    <r>
      <t xml:space="preserve">Tenacité </t>
    </r>
    <r>
      <rPr>
        <sz val="14"/>
        <color rgb="FF000000"/>
        <rFont val="Calibri"/>
        <family val="2"/>
        <scheme val="minor"/>
      </rPr>
      <t xml:space="preserve">: la ténacité dans l’effort, la sportivité    </t>
    </r>
    <r>
      <rPr>
        <b/>
        <sz val="14"/>
        <color rgb="FF000000"/>
        <rFont val="Calibri"/>
        <family val="2"/>
        <scheme val="minor"/>
      </rPr>
      <t xml:space="preserve"> 6</t>
    </r>
    <r>
      <rPr>
        <sz val="14"/>
        <color rgb="FF000000"/>
        <rFont val="Calibri"/>
        <family val="2"/>
        <scheme val="minor"/>
      </rPr>
      <t xml:space="preserve"> : tenace </t>
    </r>
    <r>
      <rPr>
        <b/>
        <sz val="14"/>
        <color rgb="FF000000"/>
        <rFont val="Calibri"/>
        <family val="2"/>
        <scheme val="minor"/>
      </rPr>
      <t>1</t>
    </r>
    <r>
      <rPr>
        <sz val="14"/>
        <color rgb="FF000000"/>
        <rFont val="Calibri"/>
        <family val="2"/>
        <scheme val="minor"/>
      </rPr>
      <t xml:space="preserve">: peu sportif </t>
    </r>
  </si>
  <si>
    <t>Enfants</t>
  </si>
  <si>
    <t>Points</t>
  </si>
  <si>
    <t>Clubs</t>
  </si>
  <si>
    <t>Défilé (0-14)</t>
  </si>
  <si>
    <t>%</t>
  </si>
  <si>
    <t>Nbre Enfants</t>
  </si>
  <si>
    <t>Podiums</t>
  </si>
  <si>
    <t>Course club</t>
  </si>
  <si>
    <t>Total pondéré</t>
  </si>
  <si>
    <t>Epreuve</t>
  </si>
  <si>
    <t>Coef</t>
  </si>
  <si>
    <t>Défilé</t>
  </si>
  <si>
    <t>Handicap</t>
  </si>
  <si>
    <t xml:space="preserve">CLASSEMENT GENERAL </t>
  </si>
  <si>
    <t>2006-2015</t>
  </si>
  <si>
    <t>PESH</t>
  </si>
  <si>
    <t>REGION</t>
  </si>
  <si>
    <t>PODIUMS</t>
  </si>
  <si>
    <t>Étiquettes de colonnes</t>
  </si>
  <si>
    <t>PETITGENET Mewen</t>
  </si>
  <si>
    <t>BEAUMET Jade</t>
  </si>
  <si>
    <t>AUZIAS Loona</t>
  </si>
  <si>
    <t>Hockey
Slalom</t>
  </si>
  <si>
    <t>Tableau des categories en 2024</t>
  </si>
  <si>
    <t>DAUPHINS CATALAN</t>
  </si>
  <si>
    <t xml:space="preserve">PROUST Mélody </t>
  </si>
  <si>
    <t xml:space="preserve">PROUST Chloé </t>
  </si>
  <si>
    <t>MARELLI Raphaël</t>
  </si>
  <si>
    <t>LASNIER DELALANDRE Jules</t>
  </si>
  <si>
    <t>ROCHARD Marien</t>
  </si>
  <si>
    <t>ROCHARD Océane</t>
  </si>
  <si>
    <t>ALES</t>
  </si>
  <si>
    <t>LACROIX Tom</t>
  </si>
  <si>
    <t>SUNE Théo</t>
  </si>
  <si>
    <t>PONS Chloe</t>
  </si>
  <si>
    <t>POUDEVIGNE Evan</t>
  </si>
  <si>
    <t>MIKOLAJCZYK Maéva</t>
  </si>
  <si>
    <t>VERNACK Kaelan</t>
  </si>
  <si>
    <t>MASKANE Omar</t>
  </si>
  <si>
    <t>TANGUY Ewann</t>
  </si>
  <si>
    <t>BARK Cassandra</t>
  </si>
  <si>
    <t>MARTINS Noa</t>
  </si>
  <si>
    <t>AUZIAS Lukas</t>
  </si>
  <si>
    <t>JACTAT Alban</t>
  </si>
  <si>
    <t>MURET</t>
  </si>
  <si>
    <t>LUCENA Leane</t>
  </si>
  <si>
    <t>HOREL Liza</t>
  </si>
  <si>
    <t>VINOT-RANDON Lou</t>
  </si>
  <si>
    <t>OCTOPUS LUBERON</t>
  </si>
  <si>
    <t>WIETRICH Thibault</t>
  </si>
  <si>
    <t>MARTIN Mayron</t>
  </si>
  <si>
    <t>DE ALMEIDA Maud</t>
  </si>
  <si>
    <t>DAUPHINS D'AVIGNON</t>
  </si>
  <si>
    <t>DE ALMEIDA Gaëtan</t>
  </si>
  <si>
    <t>BON Thimotée</t>
  </si>
  <si>
    <t>SALAVERT Melvin</t>
  </si>
  <si>
    <t>QANFOUH Othman</t>
  </si>
  <si>
    <t>CSPG &amp; AQUANATURE</t>
  </si>
  <si>
    <t>DIDELOT MOREL Aymeric</t>
  </si>
  <si>
    <t>MAUREL-SITRUK Maëlle</t>
  </si>
  <si>
    <t>REQUINS DE LA CEZE</t>
  </si>
  <si>
    <t>DEVES Emie</t>
  </si>
  <si>
    <t>GRATTE Alizée</t>
  </si>
  <si>
    <t>GUFFROY Florian</t>
  </si>
  <si>
    <t>PARGOIRE Paul</t>
  </si>
  <si>
    <t>PARGOIRE Thomas</t>
  </si>
  <si>
    <t>SOUCHARD Camille</t>
  </si>
  <si>
    <t>SOUCHARD Mathilde</t>
  </si>
  <si>
    <t>CSCN</t>
  </si>
  <si>
    <t xml:space="preserve">POIRSON ASTIER Léo </t>
  </si>
  <si>
    <t>CACHACOU Tidjan</t>
  </si>
  <si>
    <t>MELINE Jeanne</t>
  </si>
  <si>
    <t>RIVET MULLER Pablo</t>
  </si>
  <si>
    <t>JOUAULT CHEURLOT Octave</t>
  </si>
  <si>
    <t>LUCAS Erwan</t>
  </si>
  <si>
    <t>MONY Joan</t>
  </si>
  <si>
    <t>FARDAU Milan</t>
  </si>
  <si>
    <t>PONTAL Antoine</t>
  </si>
  <si>
    <t>SANTIAGO MORALES Manuel</t>
  </si>
  <si>
    <t>BERNARD Samuel</t>
  </si>
  <si>
    <t xml:space="preserve">MAGNAT Ambroise </t>
  </si>
  <si>
    <t>TADBIR Amir</t>
  </si>
  <si>
    <t>TADBIR Nada</t>
  </si>
  <si>
    <t>DONNADIEU Louna</t>
  </si>
  <si>
    <t>BRIK Inna</t>
  </si>
  <si>
    <t>TADBIR Sara</t>
  </si>
  <si>
    <t>DONNADIEU Emma</t>
  </si>
  <si>
    <t>BRIK Mayssem</t>
  </si>
  <si>
    <t>LACOURT Elisa</t>
  </si>
  <si>
    <t>HIPPOCAMPE</t>
  </si>
  <si>
    <t>DUPONT Lucas</t>
  </si>
  <si>
    <t>LAPA Nohan</t>
  </si>
  <si>
    <t>OUAJA Olivier</t>
  </si>
  <si>
    <t>RICHEFEU SIMON Camélia</t>
  </si>
  <si>
    <t>GOSSELIN Corte</t>
  </si>
  <si>
    <t>LAMANTINS BLEUS</t>
  </si>
  <si>
    <t>CS ISLOIS</t>
  </si>
  <si>
    <t>OCTOPUS</t>
  </si>
  <si>
    <t>BRES Tom</t>
  </si>
  <si>
    <t>FUMET Eléonore</t>
  </si>
  <si>
    <t>SETTOUTI URBAN Dinae</t>
  </si>
  <si>
    <t>AQUAPALMES</t>
  </si>
  <si>
    <t>PMT 100 m</t>
  </si>
  <si>
    <t>oui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</si>
  <si>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</si>
  <si>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</si>
  <si>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</si>
  <si>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</si>
  <si>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</si>
  <si>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</si>
  <si>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</si>
  <si>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</si>
  <si>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</si>
  <si>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</si>
  <si>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</si>
  <si>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</si>
  <si>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</si>
  <si>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</si>
  <si>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</si>
  <si>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</si>
  <si>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</si>
  <si>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</si>
  <si>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</si>
  <si>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</si>
  <si>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</si>
  <si>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r>
      <rPr>
        <b/>
        <u/>
        <sz val="12"/>
        <color theme="1"/>
        <rFont val="Calibri (Corps)"/>
      </rPr>
      <t>CLASSEMENT GENERAL :</t>
    </r>
    <r>
      <rPr>
        <sz val="12"/>
        <color theme="1"/>
        <rFont val="Calibri"/>
        <family val="2"/>
        <scheme val="minor"/>
      </rPr>
      <t xml:space="preserve">
Cet onglet vous permet de définir un classement club suivant vox choix . Pour cela :
- Lister les clubs ( Colonne H)
- Mettre une note ( de 0 à 20 )au defilé par club (si un défilé existe)
- Noter le nombre de participants enfants par club (Colonne J)
-Le nombre de podiums/club s'incrémente automatiquement  il suffit de cliquer dans une cellule vide dans l'onglet "Podiums")
- Mettre une note ( de 0 à 20 )a la course des encadrants par club (si cette épreuve est disputée)
Vous pouvez jouer sur le coef des épreuves pour privilgier telle ou telle épreuve.
Pour des infos :
Marc DAYDE : 06 84 53 24 81</t>
    </r>
  </si>
  <si>
    <t>OXYJEUNES BOURGOGNE-FRANCHE COMTÉ 2024</t>
  </si>
</sst>
</file>

<file path=xl/styles.xml><?xml version="1.0" encoding="utf-8"?>
<styleSheet xmlns="http://schemas.openxmlformats.org/spreadsheetml/2006/main">
  <numFmts count="1">
    <numFmt numFmtId="164" formatCode="_(_ #,##0_);\(_'#,##0\);_(_'* \-_);@_)"/>
  </numFmts>
  <fonts count="38">
    <font>
      <sz val="12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0"/>
      <name val="Calibri"/>
      <family val="2"/>
    </font>
    <font>
      <b/>
      <sz val="12"/>
      <name val="Calibri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26"/>
      <color theme="1"/>
      <name val="Calibri"/>
      <family val="2"/>
    </font>
    <font>
      <i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-0.249977111117893"/>
      <name val="Cooper Black"/>
      <family val="1"/>
    </font>
    <font>
      <i/>
      <sz val="14"/>
      <name val="Calibri"/>
      <family val="2"/>
      <scheme val="minor"/>
    </font>
    <font>
      <b/>
      <sz val="14"/>
      <color theme="1"/>
      <name val="Bodoni MT Black"/>
      <family val="1"/>
    </font>
    <font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trike/>
      <sz val="12"/>
      <name val="Calibri"/>
      <family val="2"/>
      <scheme val="minor"/>
    </font>
    <font>
      <strike/>
      <sz val="10"/>
      <color theme="1"/>
      <name val="Arial"/>
      <family val="2"/>
    </font>
    <font>
      <strike/>
      <sz val="12"/>
      <color theme="1"/>
      <name val="Calibri"/>
      <family val="2"/>
      <scheme val="minor"/>
    </font>
    <font>
      <b/>
      <u/>
      <sz val="12"/>
      <color theme="1"/>
      <name val="Calibri (Corps)"/>
    </font>
    <font>
      <sz val="28"/>
      <color rgb="FFFFFF00"/>
      <name val="Algerian"/>
      <family val="5"/>
    </font>
    <font>
      <sz val="10"/>
      <color rgb="FF000000"/>
      <name val="Arial"/>
      <family val="2"/>
    </font>
    <font>
      <sz val="12"/>
      <name val="Calibri"/>
      <family val="2"/>
    </font>
    <font>
      <strike/>
      <sz val="12"/>
      <name val="Calibri"/>
      <family val="2"/>
    </font>
    <font>
      <strike/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AF1DD"/>
        <bgColor rgb="FFEAF1DD"/>
      </patternFill>
    </fill>
    <fill>
      <patternFill patternType="solid">
        <fgColor rgb="FFDAEEF3"/>
        <bgColor rgb="FFDAEEF3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8E4BC"/>
        <bgColor rgb="FF000000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7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1" fontId="0" fillId="5" borderId="9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47" fontId="0" fillId="0" borderId="8" xfId="0" applyNumberFormat="1" applyBorder="1" applyProtection="1">
      <protection locked="0"/>
    </xf>
    <xf numFmtId="47" fontId="0" fillId="0" borderId="9" xfId="0" applyNumberFormat="1" applyBorder="1" applyProtection="1">
      <protection locked="0"/>
    </xf>
    <xf numFmtId="47" fontId="0" fillId="0" borderId="2" xfId="0" applyNumberForma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47" fontId="0" fillId="0" borderId="3" xfId="0" applyNumberFormat="1" applyBorder="1" applyProtection="1">
      <protection locked="0"/>
    </xf>
    <xf numFmtId="47" fontId="0" fillId="0" borderId="0" xfId="0" applyNumberFormat="1" applyProtection="1">
      <protection locked="0"/>
    </xf>
    <xf numFmtId="0" fontId="0" fillId="0" borderId="0" xfId="0" applyProtection="1">
      <protection locked="0"/>
    </xf>
    <xf numFmtId="47" fontId="0" fillId="0" borderId="11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1" fontId="0" fillId="0" borderId="0" xfId="0" applyNumberFormat="1" applyProtection="1">
      <protection locked="0"/>
    </xf>
    <xf numFmtId="47" fontId="0" fillId="0" borderId="1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22" xfId="0" applyBorder="1" applyProtection="1">
      <protection locked="0"/>
    </xf>
    <xf numFmtId="0" fontId="2" fillId="5" borderId="8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/>
    </xf>
    <xf numFmtId="0" fontId="0" fillId="11" borderId="12" xfId="0" applyFill="1" applyBorder="1"/>
    <xf numFmtId="0" fontId="0" fillId="11" borderId="14" xfId="0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24" xfId="0" applyBorder="1"/>
    <xf numFmtId="0" fontId="0" fillId="0" borderId="21" xfId="0" applyBorder="1" applyAlignment="1">
      <alignment horizontal="center"/>
    </xf>
    <xf numFmtId="0" fontId="10" fillId="0" borderId="0" xfId="0" applyFont="1"/>
    <xf numFmtId="0" fontId="0" fillId="14" borderId="20" xfId="0" applyFill="1" applyBorder="1" applyAlignment="1">
      <alignment horizontal="center"/>
    </xf>
    <xf numFmtId="0" fontId="11" fillId="13" borderId="19" xfId="0" applyFont="1" applyFill="1" applyBorder="1" applyAlignment="1">
      <alignment horizontal="center"/>
    </xf>
    <xf numFmtId="0" fontId="2" fillId="15" borderId="0" xfId="0" applyFont="1" applyFill="1" applyAlignment="1">
      <alignment horizontal="center" vertical="center" wrapText="1"/>
    </xf>
    <xf numFmtId="0" fontId="0" fillId="9" borderId="14" xfId="0" applyFill="1" applyBorder="1" applyAlignment="1">
      <alignment horizontal="center"/>
    </xf>
    <xf numFmtId="1" fontId="0" fillId="5" borderId="25" xfId="0" applyNumberFormat="1" applyFill="1" applyBorder="1" applyAlignment="1">
      <alignment horizontal="center"/>
    </xf>
    <xf numFmtId="1" fontId="0" fillId="5" borderId="26" xfId="0" applyNumberForma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1" fontId="0" fillId="0" borderId="9" xfId="0" applyNumberFormat="1" applyBorder="1" applyProtection="1">
      <protection locked="0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0" xfId="0" applyProtection="1">
      <protection hidden="1"/>
    </xf>
    <xf numFmtId="0" fontId="0" fillId="9" borderId="13" xfId="0" applyFill="1" applyBorder="1" applyProtection="1">
      <protection hidden="1"/>
    </xf>
    <xf numFmtId="0" fontId="0" fillId="9" borderId="14" xfId="0" applyFill="1" applyBorder="1" applyAlignment="1" applyProtection="1">
      <alignment horizontal="center"/>
      <protection hidden="1"/>
    </xf>
    <xf numFmtId="0" fontId="0" fillId="9" borderId="12" xfId="0" applyFill="1" applyBorder="1" applyProtection="1">
      <protection hidden="1"/>
    </xf>
    <xf numFmtId="0" fontId="0" fillId="10" borderId="23" xfId="0" applyFill="1" applyBorder="1" applyProtection="1">
      <protection hidden="1"/>
    </xf>
    <xf numFmtId="0" fontId="0" fillId="10" borderId="15" xfId="0" applyFill="1" applyBorder="1" applyAlignment="1" applyProtection="1">
      <alignment horizontal="center"/>
      <protection hidden="1"/>
    </xf>
    <xf numFmtId="0" fontId="9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/>
    </xf>
    <xf numFmtId="0" fontId="12" fillId="20" borderId="28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19" borderId="24" xfId="0" applyFont="1" applyFill="1" applyBorder="1" applyAlignment="1">
      <alignment horizontal="center" vertical="center"/>
    </xf>
    <xf numFmtId="0" fontId="12" fillId="20" borderId="27" xfId="0" applyFont="1" applyFill="1" applyBorder="1" applyAlignment="1">
      <alignment vertical="center"/>
    </xf>
    <xf numFmtId="0" fontId="12" fillId="20" borderId="28" xfId="0" applyFont="1" applyFill="1" applyBorder="1" applyAlignment="1">
      <alignment vertical="center"/>
    </xf>
    <xf numFmtId="0" fontId="12" fillId="20" borderId="29" xfId="0" applyFont="1" applyFill="1" applyBorder="1" applyAlignment="1">
      <alignment horizontal="center" vertical="center"/>
    </xf>
    <xf numFmtId="0" fontId="12" fillId="20" borderId="30" xfId="0" applyFont="1" applyFill="1" applyBorder="1" applyAlignment="1">
      <alignment horizontal="center" vertical="center"/>
    </xf>
    <xf numFmtId="0" fontId="18" fillId="20" borderId="24" xfId="0" applyFont="1" applyFill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21" borderId="31" xfId="0" applyFont="1" applyFill="1" applyBorder="1" applyAlignment="1">
      <alignment vertical="center"/>
    </xf>
    <xf numFmtId="9" fontId="13" fillId="0" borderId="1" xfId="19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2" fillId="21" borderId="32" xfId="0" applyFont="1" applyFill="1" applyBorder="1" applyAlignment="1">
      <alignment horizontal="center" vertical="center"/>
    </xf>
    <xf numFmtId="9" fontId="13" fillId="0" borderId="32" xfId="19" applyFont="1" applyBorder="1" applyAlignment="1">
      <alignment vertical="center"/>
    </xf>
    <xf numFmtId="0" fontId="0" fillId="0" borderId="31" xfId="0" applyBorder="1" applyAlignment="1">
      <alignment vertical="center"/>
    </xf>
    <xf numFmtId="2" fontId="18" fillId="0" borderId="35" xfId="19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21" borderId="33" xfId="0" applyFont="1" applyFill="1" applyBorder="1" applyAlignment="1">
      <alignment vertical="center"/>
    </xf>
    <xf numFmtId="0" fontId="13" fillId="0" borderId="33" xfId="0" applyFont="1" applyBorder="1" applyAlignment="1">
      <alignment vertical="center"/>
    </xf>
    <xf numFmtId="9" fontId="13" fillId="0" borderId="34" xfId="19" applyFont="1" applyBorder="1" applyAlignment="1">
      <alignment vertical="center"/>
    </xf>
    <xf numFmtId="0" fontId="0" fillId="0" borderId="33" xfId="0" applyBorder="1" applyAlignment="1">
      <alignment vertical="center"/>
    </xf>
    <xf numFmtId="0" fontId="12" fillId="0" borderId="21" xfId="0" applyFont="1" applyBorder="1" applyAlignment="1">
      <alignment horizontal="center" vertical="center"/>
    </xf>
    <xf numFmtId="0" fontId="0" fillId="16" borderId="0" xfId="0" applyFill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2" fillId="9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10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0" fillId="9" borderId="12" xfId="0" applyFill="1" applyBorder="1"/>
    <xf numFmtId="0" fontId="28" fillId="0" borderId="0" xfId="0" applyFont="1"/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left"/>
    </xf>
    <xf numFmtId="0" fontId="8" fillId="0" borderId="0" xfId="0" applyFont="1" applyAlignment="1">
      <alignment horizontal="left" vertical="center"/>
    </xf>
    <xf numFmtId="47" fontId="0" fillId="0" borderId="4" xfId="0" applyNumberFormat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1" fillId="13" borderId="12" xfId="0" applyFont="1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10" borderId="0" xfId="0" applyFill="1" applyProtection="1">
      <protection hidden="1"/>
    </xf>
    <xf numFmtId="0" fontId="0" fillId="0" borderId="19" xfId="0" applyBorder="1"/>
    <xf numFmtId="0" fontId="0" fillId="13" borderId="12" xfId="0" applyFill="1" applyBorder="1" applyAlignment="1">
      <alignment horizontal="center"/>
    </xf>
    <xf numFmtId="0" fontId="0" fillId="10" borderId="23" xfId="0" applyFill="1" applyBorder="1"/>
    <xf numFmtId="0" fontId="0" fillId="10" borderId="15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29" fillId="7" borderId="0" xfId="0" applyFont="1" applyFill="1" applyAlignment="1">
      <alignment horizontal="center"/>
    </xf>
    <xf numFmtId="0" fontId="30" fillId="0" borderId="0" xfId="0" applyFont="1"/>
    <xf numFmtId="0" fontId="0" fillId="0" borderId="11" xfId="0" applyBorder="1"/>
    <xf numFmtId="0" fontId="0" fillId="0" borderId="2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36" xfId="0" applyBorder="1" applyProtection="1">
      <protection hidden="1"/>
    </xf>
    <xf numFmtId="47" fontId="0" fillId="0" borderId="36" xfId="0" applyNumberFormat="1" applyBorder="1" applyProtection="1">
      <protection locked="0"/>
    </xf>
    <xf numFmtId="1" fontId="0" fillId="5" borderId="10" xfId="0" applyNumberFormat="1" applyFill="1" applyBorder="1" applyAlignment="1">
      <alignment horizontal="center"/>
    </xf>
    <xf numFmtId="0" fontId="0" fillId="0" borderId="36" xfId="0" applyBorder="1"/>
    <xf numFmtId="0" fontId="31" fillId="0" borderId="2" xfId="0" applyFont="1" applyBorder="1" applyProtection="1">
      <protection hidden="1"/>
    </xf>
    <xf numFmtId="0" fontId="31" fillId="0" borderId="0" xfId="0" applyFont="1" applyProtection="1">
      <protection hidden="1"/>
    </xf>
    <xf numFmtId="0" fontId="9" fillId="0" borderId="0" xfId="0" applyFont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2" borderId="0" xfId="0" applyFill="1"/>
    <xf numFmtId="0" fontId="0" fillId="22" borderId="2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23" xfId="0" applyBorder="1"/>
    <xf numFmtId="0" fontId="0" fillId="0" borderId="16" xfId="0" applyBorder="1"/>
    <xf numFmtId="0" fontId="0" fillId="8" borderId="0" xfId="0" applyFill="1" applyProtection="1">
      <protection hidden="1"/>
    </xf>
    <xf numFmtId="0" fontId="0" fillId="0" borderId="12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16" xfId="0" applyBorder="1" applyProtection="1">
      <protection hidden="1"/>
    </xf>
    <xf numFmtId="0" fontId="0" fillId="8" borderId="23" xfId="0" applyFill="1" applyBorder="1" applyProtection="1">
      <protection hidden="1"/>
    </xf>
    <xf numFmtId="0" fontId="0" fillId="8" borderId="15" xfId="0" applyFill="1" applyBorder="1" applyAlignment="1" applyProtection="1">
      <alignment horizontal="center"/>
      <protection hidden="1"/>
    </xf>
    <xf numFmtId="0" fontId="0" fillId="8" borderId="23" xfId="0" applyFill="1" applyBorder="1"/>
    <xf numFmtId="0" fontId="0" fillId="8" borderId="15" xfId="0" applyFill="1" applyBorder="1" applyAlignment="1">
      <alignment horizontal="center"/>
    </xf>
    <xf numFmtId="0" fontId="0" fillId="0" borderId="1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Protection="1">
      <protection hidden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10" borderId="19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6" xfId="0" applyFill="1" applyBorder="1"/>
    <xf numFmtId="0" fontId="0" fillId="8" borderId="18" xfId="0" applyFill="1" applyBorder="1" applyAlignment="1">
      <alignment horizontal="center"/>
    </xf>
    <xf numFmtId="0" fontId="8" fillId="23" borderId="0" xfId="0" applyFont="1" applyFill="1" applyAlignment="1">
      <alignment horizontal="center"/>
    </xf>
    <xf numFmtId="0" fontId="34" fillId="0" borderId="0" xfId="0" applyFont="1"/>
    <xf numFmtId="0" fontId="35" fillId="23" borderId="0" xfId="0" applyFont="1" applyFill="1" applyAlignment="1">
      <alignment horizontal="center"/>
    </xf>
    <xf numFmtId="0" fontId="12" fillId="16" borderId="0" xfId="0" applyFont="1" applyFill="1" applyAlignment="1" applyProtection="1">
      <alignment horizontal="center"/>
      <protection locked="0"/>
    </xf>
    <xf numFmtId="0" fontId="36" fillId="23" borderId="0" xfId="0" applyFont="1" applyFill="1" applyAlignment="1">
      <alignment horizontal="center"/>
    </xf>
    <xf numFmtId="0" fontId="37" fillId="0" borderId="0" xfId="0" applyFont="1"/>
    <xf numFmtId="0" fontId="12" fillId="23" borderId="0" xfId="0" applyFont="1" applyFill="1" applyAlignment="1">
      <alignment horizontal="center"/>
    </xf>
    <xf numFmtId="0" fontId="19" fillId="16" borderId="0" xfId="0" applyFont="1" applyFill="1" applyAlignment="1" applyProtection="1">
      <alignment horizontal="center"/>
      <protection locked="0"/>
    </xf>
    <xf numFmtId="0" fontId="19" fillId="23" borderId="0" xfId="0" applyFont="1" applyFill="1" applyAlignment="1">
      <alignment horizontal="center"/>
    </xf>
    <xf numFmtId="0" fontId="0" fillId="9" borderId="19" xfId="0" applyFill="1" applyBorder="1" applyAlignment="1" applyProtection="1">
      <alignment horizontal="center" vertical="center"/>
      <protection hidden="1"/>
    </xf>
    <xf numFmtId="0" fontId="0" fillId="10" borderId="20" xfId="0" applyFill="1" applyBorder="1" applyAlignment="1" applyProtection="1">
      <alignment horizontal="center" vertical="center"/>
      <protection hidden="1"/>
    </xf>
    <xf numFmtId="0" fontId="0" fillId="8" borderId="20" xfId="0" applyFill="1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9" borderId="12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9" borderId="12" xfId="0" applyFill="1" applyBorder="1" applyAlignment="1" applyProtection="1">
      <alignment horizontal="center" vertical="center"/>
      <protection hidden="1"/>
    </xf>
    <xf numFmtId="0" fontId="0" fillId="10" borderId="23" xfId="0" applyFill="1" applyBorder="1" applyAlignment="1" applyProtection="1">
      <alignment horizontal="center" vertical="center"/>
      <protection hidden="1"/>
    </xf>
    <xf numFmtId="0" fontId="0" fillId="8" borderId="23" xfId="0" applyFill="1" applyBorder="1" applyAlignment="1" applyProtection="1">
      <alignment horizontal="center" vertical="center"/>
      <protection hidden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17" borderId="0" xfId="0" applyFill="1" applyAlignment="1">
      <alignment horizontal="center"/>
    </xf>
    <xf numFmtId="0" fontId="8" fillId="0" borderId="0" xfId="0" applyFont="1"/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33" fillId="6" borderId="5" xfId="0" applyFont="1" applyFill="1" applyBorder="1" applyAlignment="1">
      <alignment horizontal="center" vertical="center"/>
    </xf>
    <xf numFmtId="0" fontId="33" fillId="6" borderId="6" xfId="0" applyFont="1" applyFill="1" applyBorder="1" applyAlignment="1">
      <alignment horizontal="center" vertical="center"/>
    </xf>
    <xf numFmtId="0" fontId="33" fillId="6" borderId="7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 vertical="center" wrapText="1"/>
    </xf>
    <xf numFmtId="0" fontId="16" fillId="18" borderId="6" xfId="0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shrinkToFit="1"/>
    </xf>
    <xf numFmtId="0" fontId="20" fillId="3" borderId="13" xfId="0" applyFont="1" applyFill="1" applyBorder="1" applyAlignment="1">
      <alignment horizontal="center" vertical="center" shrinkToFit="1"/>
    </xf>
    <xf numFmtId="0" fontId="20" fillId="3" borderId="14" xfId="0" applyFont="1" applyFill="1" applyBorder="1" applyAlignment="1">
      <alignment horizontal="center" vertical="center" shrinkToFit="1"/>
    </xf>
    <xf numFmtId="0" fontId="20" fillId="3" borderId="16" xfId="0" applyFont="1" applyFill="1" applyBorder="1" applyAlignment="1">
      <alignment horizontal="center" vertical="center" shrinkToFit="1"/>
    </xf>
    <xf numFmtId="0" fontId="20" fillId="3" borderId="17" xfId="0" applyFont="1" applyFill="1" applyBorder="1" applyAlignment="1">
      <alignment horizontal="center" vertical="center" shrinkToFit="1"/>
    </xf>
    <xf numFmtId="0" fontId="20" fillId="3" borderId="18" xfId="0" applyFont="1" applyFill="1" applyBorder="1" applyAlignment="1">
      <alignment horizontal="center" vertical="center" shrinkToFit="1"/>
    </xf>
    <xf numFmtId="0" fontId="27" fillId="18" borderId="12" xfId="0" applyFont="1" applyFill="1" applyBorder="1" applyAlignment="1">
      <alignment horizontal="center" vertical="center"/>
    </xf>
    <xf numFmtId="0" fontId="27" fillId="18" borderId="13" xfId="0" applyFont="1" applyFill="1" applyBorder="1" applyAlignment="1">
      <alignment horizontal="center" vertical="center"/>
    </xf>
    <xf numFmtId="0" fontId="27" fillId="18" borderId="14" xfId="0" applyFont="1" applyFill="1" applyBorder="1" applyAlignment="1">
      <alignment horizontal="center" vertical="center"/>
    </xf>
    <xf numFmtId="0" fontId="27" fillId="18" borderId="16" xfId="0" applyFont="1" applyFill="1" applyBorder="1" applyAlignment="1">
      <alignment horizontal="center" vertical="center"/>
    </xf>
    <xf numFmtId="0" fontId="27" fillId="18" borderId="17" xfId="0" applyFont="1" applyFill="1" applyBorder="1" applyAlignment="1">
      <alignment horizontal="center" vertical="center"/>
    </xf>
    <xf numFmtId="0" fontId="27" fillId="18" borderId="18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Protection="1">
      <protection hidden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2" xfId="0" applyBorder="1" applyProtection="1">
      <protection hidden="1"/>
    </xf>
  </cellXfs>
  <cellStyles count="2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  <cellStyle name="Pourcentage" xfId="19" builtinId="5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" refreshedDate="45315.453455324074" createdVersion="3" refreshedVersion="8" minRefreshableVersion="3" recordCount="194">
  <cacheSource type="worksheet">
    <worksheetSource ref="B1:D195" sheet="Inscriptions"/>
  </cacheSource>
  <cacheFields count="3">
    <cacheField name="REGION" numFmtId="0">
      <sharedItems containsBlank="1" count="20">
        <s v="CS ISLOIS"/>
        <m/>
        <s v="DAUPHINS CATALAN"/>
        <s v="AQUAPALMES"/>
        <s v="OCTOPUS LUBERON"/>
        <s v="CSCN"/>
        <s v="CSPG &amp; AQUANATURE"/>
        <s v="MURET"/>
        <s v="DAUPHINS D'AVIGNON"/>
        <s v="REQUINS DE LA CEZE"/>
        <s v="HIPPOCAMPE"/>
        <s v="LAMANTINS BLEUS"/>
        <s v="ALES"/>
        <s v="OCTOPUS"/>
        <s v="BOURGOGNE FRANCHE COMTE" u="1"/>
        <s v="NORMANDIE" u="1"/>
        <s v="BRETAGNE PAYS LOIRE" u="1"/>
        <s v="OCCITANIE" u="1"/>
        <s v="NOUVELLE AQUITAINE" u="1"/>
        <s v="EST" u="1"/>
      </sharedItems>
    </cacheField>
    <cacheField name="ENFANT" numFmtId="0">
      <sharedItems containsBlank="1"/>
    </cacheField>
    <cacheField name="CAT" numFmtId="0">
      <sharedItems count="16">
        <s v="POUSSIN"/>
        <s v="POUSSINE"/>
        <s v="BENJAMIN"/>
        <s v="BENJAMINE"/>
        <s v="MINIME G"/>
        <s v="MINIME F"/>
        <s v="CADET"/>
        <s v="CADETTE"/>
        <s v="JUNIOR F"/>
        <s v="JUNIOR G"/>
        <s v="HANDI"/>
        <s v="ESPOIR" u="1"/>
        <s v="ESPOIR F" u="1"/>
        <s v="PUPILLE G" u="1"/>
        <s v="PUPILLE F" u="1"/>
        <s v="ESPOIR G" u="1"/>
      </sharedItems>
    </cacheField>
  </cacheFields>
  <extLst>
    <ext xmlns:x14="http://schemas.microsoft.com/office/spreadsheetml/2009/9/main" uri="{725AE2AE-9491-48be-B2B4-4EB974FC3084}">
      <x14:pivotCacheDefinition pivotCacheId="21062013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">
  <r>
    <x v="0"/>
    <s v="MARTINS Noa"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0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1"/>
    <m/>
    <x v="1"/>
  </r>
  <r>
    <x v="2"/>
    <s v="ROCHARD Marien"/>
    <x v="2"/>
  </r>
  <r>
    <x v="3"/>
    <s v="TADBIR Amir"/>
    <x v="2"/>
  </r>
  <r>
    <x v="4"/>
    <s v="MARTIN Mayron"/>
    <x v="2"/>
  </r>
  <r>
    <x v="5"/>
    <s v="POIRSON ASTIER Léo "/>
    <x v="2"/>
  </r>
  <r>
    <x v="6"/>
    <s v="GRENECHE DAVEAU Gabriel"/>
    <x v="2"/>
  </r>
  <r>
    <x v="5"/>
    <s v="MAGNAT Ambroise "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1"/>
    <m/>
    <x v="2"/>
  </r>
  <r>
    <x v="6"/>
    <s v="FUMET Eléonore"/>
    <x v="3"/>
  </r>
  <r>
    <x v="6"/>
    <s v="SETTOUTI URBAN Dinae"/>
    <x v="3"/>
  </r>
  <r>
    <x v="5"/>
    <s v="SOUCHARD Camille"/>
    <x v="3"/>
  </r>
  <r>
    <x v="5"/>
    <s v="SOUCHARD Mathilde"/>
    <x v="3"/>
  </r>
  <r>
    <x v="3"/>
    <s v="DONNADIEU Emma"/>
    <x v="3"/>
  </r>
  <r>
    <x v="3"/>
    <s v="BRIK Mayssem"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1"/>
    <m/>
    <x v="3"/>
  </r>
  <r>
    <x v="2"/>
    <s v="MARELLI Raphaël"/>
    <x v="4"/>
  </r>
  <r>
    <x v="2"/>
    <s v="PETITGENET Mewen"/>
    <x v="4"/>
  </r>
  <r>
    <x v="2"/>
    <s v="LASNIER DELALANDRE Jules"/>
    <x v="4"/>
  </r>
  <r>
    <x v="0"/>
    <s v="VERNACK Kaelan"/>
    <x v="4"/>
  </r>
  <r>
    <x v="0"/>
    <s v="MASKANE Omar"/>
    <x v="4"/>
  </r>
  <r>
    <x v="7"/>
    <s v="AUZIAS Lukas"/>
    <x v="4"/>
  </r>
  <r>
    <x v="7"/>
    <s v="JACTAT Alban"/>
    <x v="4"/>
  </r>
  <r>
    <x v="8"/>
    <s v="DE ALMEIDA Gaëtan"/>
    <x v="4"/>
  </r>
  <r>
    <x v="6"/>
    <s v="DIDELOT MOREL Aymeric"/>
    <x v="4"/>
  </r>
  <r>
    <x v="9"/>
    <s v="GUFFROY Florian"/>
    <x v="4"/>
  </r>
  <r>
    <x v="9"/>
    <s v="PARGOIRE Paul"/>
    <x v="4"/>
  </r>
  <r>
    <x v="9"/>
    <s v="PARGOIRE Thomas"/>
    <x v="4"/>
  </r>
  <r>
    <x v="6"/>
    <s v="PONTAL Antoine"/>
    <x v="4"/>
  </r>
  <r>
    <x v="6"/>
    <s v="SANTIAGO MORALES Manuel"/>
    <x v="4"/>
  </r>
  <r>
    <x v="9"/>
    <s v="BERNARD Samuel"/>
    <x v="4"/>
  </r>
  <r>
    <x v="10"/>
    <s v="OUAJA Olivier"/>
    <x v="4"/>
  </r>
  <r>
    <x v="11"/>
    <s v="GOSSELIN Corte"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1"/>
    <m/>
    <x v="4"/>
  </r>
  <r>
    <x v="2"/>
    <s v="PROUST Chloé "/>
    <x v="5"/>
  </r>
  <r>
    <x v="4"/>
    <s v="VINOT-RANDON Lou"/>
    <x v="5"/>
  </r>
  <r>
    <x v="3"/>
    <s v="TADBIR Nada"/>
    <x v="5"/>
  </r>
  <r>
    <x v="3"/>
    <s v="DONNADIEU Louna"/>
    <x v="5"/>
  </r>
  <r>
    <x v="3"/>
    <s v="BRIK Inna"/>
    <x v="5"/>
  </r>
  <r>
    <x v="10"/>
    <s v="LACOURT Elisa"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"/>
    <m/>
    <x v="5"/>
  </r>
  <r>
    <x v="12"/>
    <s v="POUDEVIGNE Evan"/>
    <x v="6"/>
  </r>
  <r>
    <x v="4"/>
    <s v="WIETRICH Thibault"/>
    <x v="6"/>
  </r>
  <r>
    <x v="8"/>
    <s v="SALAVERT Melvin"/>
    <x v="6"/>
  </r>
  <r>
    <x v="8"/>
    <s v="QANFOUH Othman"/>
    <x v="6"/>
  </r>
  <r>
    <x v="5"/>
    <s v="CACHACOU Tidjan"/>
    <x v="6"/>
  </r>
  <r>
    <x v="13"/>
    <s v="LUCAS Erwan"/>
    <x v="6"/>
  </r>
  <r>
    <x v="13"/>
    <s v="RIVET MULLER Pablo"/>
    <x v="6"/>
  </r>
  <r>
    <x v="13"/>
    <s v="JOUAULT CHEURLOT Octave"/>
    <x v="6"/>
  </r>
  <r>
    <x v="6"/>
    <s v="MONY Joan"/>
    <x v="6"/>
  </r>
  <r>
    <x v="6"/>
    <s v="FARDAU Milan"/>
    <x v="6"/>
  </r>
  <r>
    <x v="10"/>
    <s v="DUPONT Lucas"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1"/>
    <m/>
    <x v="6"/>
  </r>
  <r>
    <x v="2"/>
    <s v="ROCHARD Océane"/>
    <x v="7"/>
  </r>
  <r>
    <x v="12"/>
    <s v="BEAUMET Jade"/>
    <x v="7"/>
  </r>
  <r>
    <x v="12"/>
    <s v="MIKOLAJCZYK Maéva"/>
    <x v="7"/>
  </r>
  <r>
    <x v="7"/>
    <s v="HOREL Liza"/>
    <x v="7"/>
  </r>
  <r>
    <x v="9"/>
    <s v="DEVES Emie"/>
    <x v="7"/>
  </r>
  <r>
    <x v="9"/>
    <s v="GRATTE Alizée"/>
    <x v="7"/>
  </r>
  <r>
    <x v="13"/>
    <s v="MELINE Jeanne"/>
    <x v="7"/>
  </r>
  <r>
    <x v="10"/>
    <s v="RICHEFEU SIMON Camélia"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1"/>
    <m/>
    <x v="7"/>
  </r>
  <r>
    <x v="2"/>
    <s v="PROUST Mélody "/>
    <x v="8"/>
  </r>
  <r>
    <x v="12"/>
    <s v="PONS Chloe"/>
    <x v="8"/>
  </r>
  <r>
    <x v="0"/>
    <s v="BARK Cassandra"/>
    <x v="8"/>
  </r>
  <r>
    <x v="7"/>
    <s v="AUZIAS Loona"/>
    <x v="8"/>
  </r>
  <r>
    <x v="7"/>
    <s v="LUCENA Leane"/>
    <x v="8"/>
  </r>
  <r>
    <x v="8"/>
    <s v="DE ALMEIDA Maud"/>
    <x v="8"/>
  </r>
  <r>
    <x v="3"/>
    <s v="TADBIR Sara"/>
    <x v="8"/>
  </r>
  <r>
    <x v="9"/>
    <s v="MAUREL-SITRUK Maëlle"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"/>
    <m/>
    <x v="8"/>
  </r>
  <r>
    <x v="12"/>
    <s v="LACROIX Tom"/>
    <x v="9"/>
  </r>
  <r>
    <x v="12"/>
    <s v="SUNE Théo"/>
    <x v="9"/>
  </r>
  <r>
    <x v="0"/>
    <s v="TANGUY Ewann"/>
    <x v="9"/>
  </r>
  <r>
    <x v="10"/>
    <s v="LAPA Nohan"/>
    <x v="9"/>
  </r>
  <r>
    <x v="12"/>
    <s v="BRES Tom"/>
    <x v="9"/>
  </r>
  <r>
    <x v="8"/>
    <s v="BON Thimotée"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9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  <r>
    <x v="1"/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 rowHeaderCaption="Club">
  <location ref="R4:AG17" firstHeaderRow="1" firstDataRow="2" firstDataCol="1"/>
  <pivotFields count="3">
    <pivotField axis="axisCol" showAll="0">
      <items count="21">
        <item m="1" x="14"/>
        <item m="1" x="16"/>
        <item m="1" x="19"/>
        <item m="1" x="15"/>
        <item m="1" x="18"/>
        <item m="1" x="17"/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17">
        <item x="2"/>
        <item x="3"/>
        <item x="6"/>
        <item x="7"/>
        <item m="1" x="11"/>
        <item x="5"/>
        <item x="4"/>
        <item x="0"/>
        <item x="1"/>
        <item m="1" x="14"/>
        <item m="1" x="13"/>
        <item x="9"/>
        <item x="8"/>
        <item m="1" x="15"/>
        <item m="1" x="12"/>
        <item x="10"/>
        <item t="default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11"/>
    </i>
    <i>
      <x v="12"/>
    </i>
    <i>
      <x v="15"/>
    </i>
    <i t="grand">
      <x/>
    </i>
  </rowItems>
  <colFields count="1">
    <field x="0"/>
  </colFields>
  <colItems count="1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Nombre de ENFANT" fld="1" subtotal="count" baseField="0" baseItem="0"/>
  </dataFields>
  <formats count="8">
    <format dxfId="18">
      <pivotArea type="all" dataOnly="0" outline="0" fieldPosition="0"/>
    </format>
    <format dxfId="17">
      <pivotArea outline="0" collapsedLevelsAreSubtotals="1" fieldPosition="0"/>
    </format>
    <format dxfId="16">
      <pivotArea dataOnly="0" labelOnly="1" grandRow="1" outline="0" fieldPosition="0"/>
    </format>
    <format dxfId="15">
      <pivotArea dataOnly="0" labelOnly="1" outline="0" axis="axisValues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dataOnly="0" labelOnly="1" grandRow="1" outline="0" fieldPosition="0"/>
    </format>
    <format dxfId="11">
      <pivotArea dataOnly="0" labelOnly="1" outline="0" axis="axisValues" fieldPosition="0"/>
    </format>
  </formats>
  <pivotTableStyleInfo name="PivotStyleMedium4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AH321"/>
  <sheetViews>
    <sheetView topLeftCell="A282" zoomScaleNormal="100" workbookViewId="0">
      <selection activeCell="J25" sqref="J25"/>
    </sheetView>
  </sheetViews>
  <sheetFormatPr baseColWidth="10" defaultRowHeight="15.75"/>
  <cols>
    <col min="1" max="1" width="7.5" style="2" customWidth="1"/>
    <col min="2" max="2" width="22.375" style="2" customWidth="1"/>
    <col min="3" max="3" width="26.875" customWidth="1"/>
    <col min="4" max="4" width="14.875" customWidth="1"/>
    <col min="5" max="5" width="11" hidden="1" customWidth="1"/>
    <col min="11" max="11" width="24.625" bestFit="1" customWidth="1"/>
    <col min="12" max="12" width="17.875" customWidth="1"/>
    <col min="13" max="13" width="13.5" customWidth="1"/>
    <col min="14" max="14" width="5.125" customWidth="1"/>
    <col min="15" max="15" width="8.125" customWidth="1"/>
    <col min="16" max="16" width="6.5" customWidth="1"/>
    <col min="17" max="17" width="8.875" customWidth="1"/>
    <col min="18" max="18" width="17.875" bestFit="1" customWidth="1"/>
    <col min="19" max="19" width="22.375" bestFit="1" customWidth="1"/>
    <col min="20" max="20" width="8.875" bestFit="1" customWidth="1"/>
    <col min="21" max="21" width="18.125" bestFit="1" customWidth="1"/>
    <col min="22" max="22" width="12.875" bestFit="1" customWidth="1"/>
    <col min="23" max="23" width="18" bestFit="1" customWidth="1"/>
    <col min="24" max="24" width="5.5" bestFit="1" customWidth="1"/>
    <col min="25" max="25" width="20" bestFit="1" customWidth="1"/>
    <col min="26" max="26" width="7.375" bestFit="1" customWidth="1"/>
    <col min="27" max="27" width="20.375" bestFit="1" customWidth="1"/>
    <col min="28" max="28" width="18.625" bestFit="1" customWidth="1"/>
    <col min="29" max="29" width="12" bestFit="1" customWidth="1"/>
    <col min="30" max="30" width="17.125" bestFit="1" customWidth="1"/>
    <col min="31" max="31" width="5.125" bestFit="1" customWidth="1"/>
    <col min="32" max="32" width="9.125" bestFit="1" customWidth="1"/>
    <col min="33" max="33" width="11.875" bestFit="1" customWidth="1"/>
    <col min="34" max="34" width="14.125" bestFit="1" customWidth="1"/>
    <col min="35" max="36" width="16.875" bestFit="1" customWidth="1"/>
    <col min="37" max="37" width="17.375" bestFit="1" customWidth="1"/>
    <col min="38" max="38" width="16.875" bestFit="1" customWidth="1"/>
    <col min="39" max="39" width="16.625" bestFit="1" customWidth="1"/>
    <col min="40" max="40" width="16.375" bestFit="1" customWidth="1"/>
    <col min="41" max="41" width="12.875" bestFit="1" customWidth="1"/>
    <col min="42" max="42" width="8.625" bestFit="1" customWidth="1"/>
    <col min="43" max="43" width="12" bestFit="1" customWidth="1"/>
    <col min="44" max="44" width="14.125" bestFit="1" customWidth="1"/>
    <col min="45" max="45" width="15.875" bestFit="1" customWidth="1"/>
    <col min="46" max="46" width="17.125" bestFit="1" customWidth="1"/>
    <col min="47" max="47" width="12.125" bestFit="1" customWidth="1"/>
    <col min="48" max="49" width="14.125" bestFit="1" customWidth="1"/>
    <col min="50" max="50" width="10.625" bestFit="1" customWidth="1"/>
    <col min="51" max="51" width="24.875" bestFit="1" customWidth="1"/>
    <col min="52" max="52" width="15.875" bestFit="1" customWidth="1"/>
    <col min="53" max="53" width="14.625" bestFit="1" customWidth="1"/>
    <col min="54" max="54" width="13.5" bestFit="1" customWidth="1"/>
    <col min="55" max="55" width="10.375" bestFit="1" customWidth="1"/>
    <col min="56" max="56" width="11.5" bestFit="1" customWidth="1"/>
    <col min="57" max="57" width="15.625" bestFit="1" customWidth="1"/>
    <col min="58" max="58" width="13.875" bestFit="1" customWidth="1"/>
    <col min="59" max="59" width="15.5" bestFit="1" customWidth="1"/>
    <col min="60" max="60" width="16.5" bestFit="1" customWidth="1"/>
    <col min="61" max="61" width="14.625" bestFit="1" customWidth="1"/>
    <col min="62" max="62" width="16.5" bestFit="1" customWidth="1"/>
    <col min="63" max="63" width="11.625" bestFit="1" customWidth="1"/>
    <col min="64" max="64" width="16.375" bestFit="1" customWidth="1"/>
    <col min="65" max="65" width="13.5" bestFit="1" customWidth="1"/>
    <col min="66" max="66" width="15.875" bestFit="1" customWidth="1"/>
    <col min="67" max="67" width="20.125" bestFit="1" customWidth="1"/>
    <col min="68" max="68" width="13.125" bestFit="1" customWidth="1"/>
    <col min="69" max="69" width="14.5" bestFit="1" customWidth="1"/>
    <col min="70" max="70" width="11.125" bestFit="1" customWidth="1"/>
    <col min="71" max="71" width="18.125" bestFit="1" customWidth="1"/>
    <col min="72" max="72" width="14.875" bestFit="1" customWidth="1"/>
    <col min="73" max="73" width="11.875" bestFit="1" customWidth="1"/>
    <col min="74" max="74" width="11.625" bestFit="1" customWidth="1"/>
    <col min="75" max="75" width="37.375" bestFit="1" customWidth="1"/>
    <col min="76" max="76" width="13.125" bestFit="1" customWidth="1"/>
    <col min="77" max="77" width="14.375" bestFit="1" customWidth="1"/>
    <col min="78" max="78" width="16.5" bestFit="1" customWidth="1"/>
    <col min="79" max="79" width="14.875" bestFit="1" customWidth="1"/>
    <col min="80" max="80" width="18.125" bestFit="1" customWidth="1"/>
    <col min="81" max="81" width="15" bestFit="1" customWidth="1"/>
    <col min="82" max="83" width="14.875" bestFit="1" customWidth="1"/>
    <col min="84" max="84" width="18" bestFit="1" customWidth="1"/>
    <col min="85" max="85" width="11.5" bestFit="1" customWidth="1"/>
    <col min="86" max="86" width="14" bestFit="1" customWidth="1"/>
    <col min="87" max="87" width="14.125" bestFit="1" customWidth="1"/>
    <col min="88" max="88" width="10.375" bestFit="1" customWidth="1"/>
    <col min="89" max="89" width="11.5" bestFit="1" customWidth="1"/>
    <col min="90" max="90" width="12.5" bestFit="1" customWidth="1"/>
    <col min="91" max="91" width="13.375" bestFit="1" customWidth="1"/>
    <col min="92" max="92" width="19" bestFit="1" customWidth="1"/>
    <col min="93" max="93" width="18.375" bestFit="1" customWidth="1"/>
    <col min="94" max="94" width="22.875" bestFit="1" customWidth="1"/>
    <col min="95" max="95" width="18.625" bestFit="1" customWidth="1"/>
    <col min="96" max="96" width="24.375" bestFit="1" customWidth="1"/>
    <col min="97" max="98" width="11.5" bestFit="1" customWidth="1"/>
    <col min="99" max="99" width="13.625" bestFit="1" customWidth="1"/>
    <col min="100" max="100" width="14.375" bestFit="1" customWidth="1"/>
    <col min="101" max="101" width="17.875" bestFit="1" customWidth="1"/>
    <col min="102" max="102" width="14" bestFit="1" customWidth="1"/>
    <col min="103" max="103" width="18" bestFit="1" customWidth="1"/>
    <col min="104" max="104" width="16.625" bestFit="1" customWidth="1"/>
    <col min="105" max="105" width="13.125" bestFit="1" customWidth="1"/>
    <col min="106" max="106" width="15.375" bestFit="1" customWidth="1"/>
    <col min="107" max="107" width="14.375" bestFit="1" customWidth="1"/>
    <col min="108" max="108" width="17.375" bestFit="1" customWidth="1"/>
    <col min="109" max="109" width="14.5" bestFit="1" customWidth="1"/>
    <col min="110" max="110" width="18.5" bestFit="1" customWidth="1"/>
    <col min="111" max="111" width="14.375" bestFit="1" customWidth="1"/>
    <col min="112" max="112" width="13.125" bestFit="1" customWidth="1"/>
    <col min="113" max="113" width="13.375" bestFit="1" customWidth="1"/>
    <col min="114" max="114" width="13.625" bestFit="1" customWidth="1"/>
    <col min="115" max="115" width="12.375" bestFit="1" customWidth="1"/>
    <col min="116" max="116" width="13" bestFit="1" customWidth="1"/>
    <col min="117" max="117" width="20.875" bestFit="1" customWidth="1"/>
    <col min="118" max="118" width="13.375" bestFit="1" customWidth="1"/>
    <col min="119" max="119" width="13.875" bestFit="1" customWidth="1"/>
    <col min="120" max="120" width="14.875" bestFit="1" customWidth="1"/>
    <col min="121" max="121" width="11.5" bestFit="1" customWidth="1"/>
    <col min="122" max="122" width="18.125" bestFit="1" customWidth="1"/>
    <col min="123" max="123" width="11.125" bestFit="1" customWidth="1"/>
    <col min="124" max="124" width="10.625" bestFit="1" customWidth="1"/>
    <col min="125" max="125" width="17" bestFit="1" customWidth="1"/>
    <col min="126" max="126" width="9.875" bestFit="1" customWidth="1"/>
    <col min="127" max="127" width="18.125" bestFit="1" customWidth="1"/>
    <col min="128" max="128" width="14.625" bestFit="1" customWidth="1"/>
    <col min="129" max="129" width="11.5" bestFit="1" customWidth="1"/>
    <col min="130" max="130" width="17.625" bestFit="1" customWidth="1"/>
    <col min="131" max="131" width="13.125" bestFit="1" customWidth="1"/>
    <col min="132" max="132" width="12.125" bestFit="1" customWidth="1"/>
    <col min="133" max="133" width="13.5" bestFit="1" customWidth="1"/>
    <col min="134" max="134" width="12.875" bestFit="1" customWidth="1"/>
    <col min="135" max="135" width="14.375" bestFit="1" customWidth="1"/>
    <col min="136" max="136" width="14.5" bestFit="1" customWidth="1"/>
    <col min="137" max="137" width="18.125" bestFit="1" customWidth="1"/>
    <col min="138" max="138" width="25.125" bestFit="1" customWidth="1"/>
    <col min="139" max="139" width="11.875" bestFit="1" customWidth="1"/>
    <col min="140" max="140" width="14.5" bestFit="1" customWidth="1"/>
    <col min="141" max="141" width="12.5" bestFit="1" customWidth="1"/>
    <col min="142" max="142" width="18.625" bestFit="1" customWidth="1"/>
    <col min="143" max="143" width="12.125" bestFit="1" customWidth="1"/>
    <col min="144" max="144" width="11.5" bestFit="1" customWidth="1"/>
    <col min="145" max="145" width="18" bestFit="1" customWidth="1"/>
    <col min="146" max="146" width="14.125" bestFit="1" customWidth="1"/>
    <col min="147" max="147" width="11.375" bestFit="1" customWidth="1"/>
    <col min="148" max="148" width="21" bestFit="1" customWidth="1"/>
    <col min="149" max="149" width="12.5" bestFit="1" customWidth="1"/>
    <col min="150" max="150" width="20" bestFit="1" customWidth="1"/>
    <col min="151" max="151" width="18.625" bestFit="1" customWidth="1"/>
    <col min="152" max="152" width="17" bestFit="1" customWidth="1"/>
    <col min="153" max="153" width="16.625" bestFit="1" customWidth="1"/>
    <col min="154" max="154" width="15.125" bestFit="1" customWidth="1"/>
    <col min="155" max="155" width="24.625" bestFit="1" customWidth="1"/>
    <col min="156" max="156" width="13.5" bestFit="1" customWidth="1"/>
    <col min="157" max="157" width="14.625" bestFit="1" customWidth="1"/>
    <col min="158" max="158" width="5.875" bestFit="1" customWidth="1"/>
    <col min="159" max="159" width="11.875" bestFit="1" customWidth="1"/>
  </cols>
  <sheetData>
    <row r="1" spans="1:33">
      <c r="A1" s="2" t="s">
        <v>0</v>
      </c>
      <c r="B1" s="2" t="s">
        <v>76</v>
      </c>
      <c r="C1" s="1" t="s">
        <v>2</v>
      </c>
      <c r="D1" s="1" t="s">
        <v>3</v>
      </c>
      <c r="E1" t="s">
        <v>4</v>
      </c>
    </row>
    <row r="2" spans="1:33">
      <c r="A2" s="2">
        <v>1</v>
      </c>
      <c r="B2" s="171" t="s">
        <v>156</v>
      </c>
      <c r="C2" s="172" t="s">
        <v>101</v>
      </c>
      <c r="D2" t="s">
        <v>5</v>
      </c>
      <c r="E2" s="2">
        <v>1</v>
      </c>
    </row>
    <row r="3" spans="1:33">
      <c r="A3" s="2">
        <v>2</v>
      </c>
      <c r="B3" s="7"/>
      <c r="D3" t="s">
        <v>5</v>
      </c>
      <c r="E3" s="2">
        <v>1</v>
      </c>
    </row>
    <row r="4" spans="1:33">
      <c r="A4" s="2">
        <v>3</v>
      </c>
      <c r="B4" s="7"/>
      <c r="D4" t="s">
        <v>5</v>
      </c>
      <c r="E4" s="2">
        <v>1</v>
      </c>
      <c r="I4" s="198" t="s">
        <v>83</v>
      </c>
      <c r="J4" s="199"/>
      <c r="K4" s="199"/>
      <c r="L4" s="199"/>
      <c r="R4" s="119" t="s">
        <v>35</v>
      </c>
      <c r="S4" s="119" t="s">
        <v>78</v>
      </c>
    </row>
    <row r="5" spans="1:33">
      <c r="A5" s="2">
        <v>4</v>
      </c>
      <c r="B5" s="7"/>
      <c r="D5" t="s">
        <v>5</v>
      </c>
      <c r="E5" s="2">
        <v>1</v>
      </c>
      <c r="I5" t="s">
        <v>52</v>
      </c>
      <c r="R5" s="119" t="s">
        <v>36</v>
      </c>
      <c r="S5" t="s">
        <v>39</v>
      </c>
      <c r="T5" t="s">
        <v>156</v>
      </c>
      <c r="U5" t="s">
        <v>84</v>
      </c>
      <c r="V5" t="s">
        <v>161</v>
      </c>
      <c r="W5" t="s">
        <v>108</v>
      </c>
      <c r="X5" t="s">
        <v>128</v>
      </c>
      <c r="Y5" t="s">
        <v>117</v>
      </c>
      <c r="Z5" t="s">
        <v>104</v>
      </c>
      <c r="AA5" t="s">
        <v>112</v>
      </c>
      <c r="AB5" t="s">
        <v>120</v>
      </c>
      <c r="AC5" t="s">
        <v>149</v>
      </c>
      <c r="AD5" t="s">
        <v>155</v>
      </c>
      <c r="AE5" t="s">
        <v>91</v>
      </c>
      <c r="AF5" t="s">
        <v>157</v>
      </c>
      <c r="AG5" t="s">
        <v>34</v>
      </c>
    </row>
    <row r="6" spans="1:33">
      <c r="A6" s="2">
        <v>5</v>
      </c>
      <c r="B6" s="7"/>
      <c r="C6" s="117"/>
      <c r="D6" t="s">
        <v>5</v>
      </c>
      <c r="E6" s="2">
        <v>1</v>
      </c>
      <c r="I6">
        <v>2016</v>
      </c>
      <c r="J6" s="196" t="s">
        <v>5</v>
      </c>
      <c r="K6" s="197"/>
      <c r="R6" s="120" t="s">
        <v>24</v>
      </c>
      <c r="U6">
        <v>1</v>
      </c>
      <c r="V6">
        <v>1</v>
      </c>
      <c r="W6">
        <v>1</v>
      </c>
      <c r="X6">
        <v>2</v>
      </c>
      <c r="Y6">
        <v>1</v>
      </c>
      <c r="AG6">
        <v>6</v>
      </c>
    </row>
    <row r="7" spans="1:33">
      <c r="A7" s="2">
        <v>6</v>
      </c>
      <c r="B7" s="7"/>
      <c r="C7" s="117"/>
      <c r="D7" t="s">
        <v>5</v>
      </c>
      <c r="E7" s="2">
        <v>1</v>
      </c>
      <c r="I7">
        <v>2015</v>
      </c>
      <c r="J7" s="196" t="s">
        <v>5</v>
      </c>
      <c r="K7" s="197"/>
      <c r="R7" s="120" t="s">
        <v>25</v>
      </c>
      <c r="V7">
        <v>2</v>
      </c>
      <c r="X7">
        <v>2</v>
      </c>
      <c r="Y7">
        <v>2</v>
      </c>
      <c r="AG7">
        <v>6</v>
      </c>
    </row>
    <row r="8" spans="1:33">
      <c r="A8" s="2">
        <v>7</v>
      </c>
      <c r="B8" s="7"/>
      <c r="C8" s="93"/>
      <c r="D8" t="s">
        <v>5</v>
      </c>
      <c r="E8" s="2">
        <v>1</v>
      </c>
      <c r="I8">
        <v>2014</v>
      </c>
      <c r="J8" s="196" t="s">
        <v>24</v>
      </c>
      <c r="K8" s="197"/>
      <c r="R8" s="120" t="s">
        <v>23</v>
      </c>
      <c r="W8">
        <v>1</v>
      </c>
      <c r="X8">
        <v>1</v>
      </c>
      <c r="Y8">
        <v>2</v>
      </c>
      <c r="AA8">
        <v>2</v>
      </c>
      <c r="AC8">
        <v>1</v>
      </c>
      <c r="AE8">
        <v>1</v>
      </c>
      <c r="AF8">
        <v>3</v>
      </c>
      <c r="AG8">
        <v>11</v>
      </c>
    </row>
    <row r="9" spans="1:33">
      <c r="A9" s="2">
        <v>8</v>
      </c>
      <c r="B9" s="7"/>
      <c r="C9" s="93"/>
      <c r="D9" t="s">
        <v>5</v>
      </c>
      <c r="E9" s="2">
        <v>1</v>
      </c>
      <c r="I9">
        <v>2013</v>
      </c>
      <c r="J9" s="196" t="s">
        <v>24</v>
      </c>
      <c r="K9" s="197"/>
      <c r="R9" s="120" t="s">
        <v>26</v>
      </c>
      <c r="U9">
        <v>1</v>
      </c>
      <c r="Z9">
        <v>1</v>
      </c>
      <c r="AB9">
        <v>2</v>
      </c>
      <c r="AC9">
        <v>1</v>
      </c>
      <c r="AE9">
        <v>2</v>
      </c>
      <c r="AF9">
        <v>1</v>
      </c>
      <c r="AG9">
        <v>8</v>
      </c>
    </row>
    <row r="10" spans="1:33">
      <c r="A10" s="2">
        <v>9</v>
      </c>
      <c r="B10" s="178" t="s">
        <v>91</v>
      </c>
      <c r="C10" s="172" t="s">
        <v>92</v>
      </c>
      <c r="D10" t="s">
        <v>5</v>
      </c>
      <c r="E10" s="2">
        <v>1</v>
      </c>
      <c r="I10">
        <v>2012</v>
      </c>
      <c r="J10" s="196" t="s">
        <v>53</v>
      </c>
      <c r="K10" s="197"/>
      <c r="R10" s="120" t="s">
        <v>8</v>
      </c>
      <c r="U10">
        <v>1</v>
      </c>
      <c r="V10">
        <v>3</v>
      </c>
      <c r="W10">
        <v>1</v>
      </c>
      <c r="AC10">
        <v>1</v>
      </c>
      <c r="AG10">
        <v>6</v>
      </c>
    </row>
    <row r="11" spans="1:33">
      <c r="A11" s="2">
        <v>10</v>
      </c>
      <c r="B11" s="178" t="s">
        <v>91</v>
      </c>
      <c r="C11" s="172" t="s">
        <v>93</v>
      </c>
      <c r="D11" t="s">
        <v>5</v>
      </c>
      <c r="E11" s="2">
        <v>1</v>
      </c>
      <c r="I11">
        <v>2011</v>
      </c>
      <c r="J11" s="196" t="s">
        <v>53</v>
      </c>
      <c r="K11" s="197"/>
      <c r="R11" s="120" t="s">
        <v>6</v>
      </c>
      <c r="T11">
        <v>2</v>
      </c>
      <c r="U11">
        <v>3</v>
      </c>
      <c r="Y11">
        <v>3</v>
      </c>
      <c r="Z11">
        <v>2</v>
      </c>
      <c r="AA11">
        <v>1</v>
      </c>
      <c r="AB11">
        <v>4</v>
      </c>
      <c r="AC11">
        <v>1</v>
      </c>
      <c r="AD11">
        <v>1</v>
      </c>
      <c r="AG11">
        <v>17</v>
      </c>
    </row>
    <row r="12" spans="1:33">
      <c r="A12" s="2">
        <v>11</v>
      </c>
      <c r="B12" s="178" t="s">
        <v>156</v>
      </c>
      <c r="C12" s="172" t="s">
        <v>99</v>
      </c>
      <c r="D12" t="s">
        <v>5</v>
      </c>
      <c r="E12" s="2">
        <v>1</v>
      </c>
      <c r="I12">
        <v>2010</v>
      </c>
      <c r="J12" s="196" t="s">
        <v>23</v>
      </c>
      <c r="K12" s="197"/>
      <c r="R12" s="120" t="s">
        <v>5</v>
      </c>
      <c r="T12">
        <v>1</v>
      </c>
      <c r="AG12">
        <v>1</v>
      </c>
    </row>
    <row r="13" spans="1:33">
      <c r="A13" s="2">
        <v>12</v>
      </c>
      <c r="B13" s="178" t="s">
        <v>149</v>
      </c>
      <c r="C13" s="172" t="s">
        <v>151</v>
      </c>
      <c r="D13" t="s">
        <v>5</v>
      </c>
      <c r="E13" s="2">
        <v>1</v>
      </c>
      <c r="I13">
        <v>2009</v>
      </c>
      <c r="J13" s="196" t="s">
        <v>23</v>
      </c>
      <c r="K13" s="197"/>
      <c r="R13" s="120" t="s">
        <v>7</v>
      </c>
    </row>
    <row r="14" spans="1:33">
      <c r="A14" s="2">
        <v>13</v>
      </c>
      <c r="B14" s="178" t="s">
        <v>91</v>
      </c>
      <c r="C14" s="172" t="s">
        <v>158</v>
      </c>
      <c r="D14" t="s">
        <v>5</v>
      </c>
      <c r="E14" s="2">
        <v>1</v>
      </c>
      <c r="I14">
        <v>2008</v>
      </c>
      <c r="J14" s="196" t="s">
        <v>54</v>
      </c>
      <c r="K14" s="197"/>
      <c r="R14" s="120" t="s">
        <v>48</v>
      </c>
      <c r="T14">
        <v>1</v>
      </c>
      <c r="AA14">
        <v>1</v>
      </c>
      <c r="AC14">
        <v>1</v>
      </c>
      <c r="AE14">
        <v>3</v>
      </c>
      <c r="AG14">
        <v>6</v>
      </c>
    </row>
    <row r="15" spans="1:33">
      <c r="A15" s="2">
        <v>14</v>
      </c>
      <c r="B15" s="179" t="s">
        <v>112</v>
      </c>
      <c r="C15" s="172" t="s">
        <v>114</v>
      </c>
      <c r="D15" t="s">
        <v>5</v>
      </c>
      <c r="E15" s="2">
        <v>1</v>
      </c>
      <c r="I15">
        <v>2007</v>
      </c>
      <c r="J15" s="196" t="s">
        <v>54</v>
      </c>
      <c r="K15" s="197"/>
      <c r="R15" s="120" t="s">
        <v>49</v>
      </c>
      <c r="T15">
        <v>1</v>
      </c>
      <c r="U15">
        <v>1</v>
      </c>
      <c r="V15">
        <v>1</v>
      </c>
      <c r="Z15">
        <v>2</v>
      </c>
      <c r="AA15">
        <v>1</v>
      </c>
      <c r="AB15">
        <v>1</v>
      </c>
      <c r="AE15">
        <v>1</v>
      </c>
      <c r="AG15">
        <v>8</v>
      </c>
    </row>
    <row r="16" spans="1:33">
      <c r="A16" s="2">
        <v>15</v>
      </c>
      <c r="B16" s="94"/>
      <c r="D16" t="s">
        <v>5</v>
      </c>
      <c r="E16" s="2">
        <v>1</v>
      </c>
      <c r="I16" t="s">
        <v>74</v>
      </c>
      <c r="J16" s="196" t="s">
        <v>75</v>
      </c>
      <c r="K16" s="197"/>
      <c r="R16" s="120" t="s">
        <v>50</v>
      </c>
    </row>
    <row r="17" spans="1:34">
      <c r="A17" s="2">
        <v>16</v>
      </c>
      <c r="B17" s="92"/>
      <c r="D17" t="s">
        <v>5</v>
      </c>
      <c r="E17" s="2">
        <v>1</v>
      </c>
      <c r="R17" s="120" t="s">
        <v>34</v>
      </c>
      <c r="T17">
        <v>5</v>
      </c>
      <c r="U17">
        <v>7</v>
      </c>
      <c r="V17">
        <v>7</v>
      </c>
      <c r="W17">
        <v>3</v>
      </c>
      <c r="X17">
        <v>5</v>
      </c>
      <c r="Y17">
        <v>8</v>
      </c>
      <c r="Z17">
        <v>5</v>
      </c>
      <c r="AA17">
        <v>5</v>
      </c>
      <c r="AB17">
        <v>7</v>
      </c>
      <c r="AC17">
        <v>5</v>
      </c>
      <c r="AD17">
        <v>1</v>
      </c>
      <c r="AE17">
        <v>7</v>
      </c>
      <c r="AF17">
        <v>4</v>
      </c>
      <c r="AG17">
        <v>69</v>
      </c>
    </row>
    <row r="18" spans="1:34">
      <c r="A18" s="2">
        <v>17</v>
      </c>
      <c r="B18" s="7"/>
      <c r="D18" t="s">
        <v>5</v>
      </c>
      <c r="E18" s="2">
        <v>1</v>
      </c>
    </row>
    <row r="19" spans="1:34">
      <c r="A19" s="2">
        <v>18</v>
      </c>
      <c r="B19" s="7"/>
      <c r="D19" t="s">
        <v>5</v>
      </c>
      <c r="E19" s="2">
        <v>1</v>
      </c>
    </row>
    <row r="20" spans="1:34">
      <c r="A20" s="2">
        <v>19</v>
      </c>
      <c r="B20" s="7"/>
      <c r="C20" s="112"/>
      <c r="D20" t="s">
        <v>5</v>
      </c>
      <c r="E20" s="2">
        <v>1</v>
      </c>
    </row>
    <row r="21" spans="1:34">
      <c r="A21" s="2">
        <v>20</v>
      </c>
      <c r="B21" s="92"/>
      <c r="C21" s="112"/>
      <c r="D21" t="s">
        <v>5</v>
      </c>
      <c r="E21" s="2">
        <v>1</v>
      </c>
      <c r="AE21" s="128"/>
      <c r="AF21" s="128"/>
      <c r="AG21" s="128"/>
      <c r="AH21" s="128"/>
    </row>
    <row r="22" spans="1:34">
      <c r="A22" s="2">
        <v>21</v>
      </c>
      <c r="B22" s="92"/>
      <c r="C22" s="112"/>
      <c r="D22" t="s">
        <v>5</v>
      </c>
      <c r="E22" s="2">
        <v>1</v>
      </c>
      <c r="AE22" s="128"/>
      <c r="AF22" s="128"/>
      <c r="AG22" s="128"/>
      <c r="AH22" s="128"/>
    </row>
    <row r="23" spans="1:34">
      <c r="A23" s="2">
        <v>22</v>
      </c>
      <c r="B23" s="7"/>
      <c r="C23" s="112"/>
      <c r="D23" t="s">
        <v>5</v>
      </c>
      <c r="E23" s="2">
        <v>1</v>
      </c>
      <c r="AE23" s="128"/>
      <c r="AF23" s="128"/>
      <c r="AG23" s="128"/>
      <c r="AH23" s="128"/>
    </row>
    <row r="24" spans="1:34">
      <c r="A24" s="2">
        <v>23</v>
      </c>
      <c r="B24" s="129"/>
      <c r="C24" s="130"/>
      <c r="D24" t="s">
        <v>5</v>
      </c>
      <c r="E24" s="2">
        <v>1</v>
      </c>
      <c r="AE24" s="128"/>
      <c r="AF24" s="128"/>
      <c r="AG24" s="128"/>
      <c r="AH24" s="128"/>
    </row>
    <row r="25" spans="1:34">
      <c r="A25" s="2">
        <v>24</v>
      </c>
      <c r="B25" s="7"/>
      <c r="C25" s="112"/>
      <c r="D25" t="s">
        <v>5</v>
      </c>
      <c r="E25" s="2">
        <v>1</v>
      </c>
      <c r="J25" s="195"/>
      <c r="AE25" s="128"/>
      <c r="AF25" s="128"/>
      <c r="AG25" s="128"/>
      <c r="AH25" s="128"/>
    </row>
    <row r="26" spans="1:34">
      <c r="A26" s="2">
        <v>25</v>
      </c>
      <c r="B26" s="7"/>
      <c r="C26" s="112"/>
      <c r="D26" t="s">
        <v>5</v>
      </c>
      <c r="E26" s="2">
        <v>1</v>
      </c>
    </row>
    <row r="27" spans="1:34">
      <c r="A27" s="2">
        <v>26</v>
      </c>
      <c r="B27" s="92"/>
      <c r="C27" s="112"/>
      <c r="D27" t="s">
        <v>5</v>
      </c>
      <c r="E27" s="2">
        <v>1</v>
      </c>
    </row>
    <row r="28" spans="1:34">
      <c r="A28" s="2">
        <v>27</v>
      </c>
      <c r="B28" s="92"/>
      <c r="C28" s="112"/>
      <c r="D28" t="s">
        <v>5</v>
      </c>
      <c r="E28" s="2">
        <v>1</v>
      </c>
    </row>
    <row r="29" spans="1:34">
      <c r="A29" s="2">
        <v>28</v>
      </c>
      <c r="B29" s="7"/>
      <c r="C29" s="112"/>
      <c r="D29" t="s">
        <v>5</v>
      </c>
      <c r="E29" s="2">
        <v>1</v>
      </c>
    </row>
    <row r="30" spans="1:34">
      <c r="A30" s="2">
        <v>29</v>
      </c>
      <c r="B30" s="129"/>
      <c r="C30" s="130"/>
      <c r="D30" t="s">
        <v>5</v>
      </c>
      <c r="E30" s="2">
        <v>1</v>
      </c>
    </row>
    <row r="31" spans="1:34">
      <c r="A31" s="2">
        <v>30</v>
      </c>
      <c r="B31" s="7"/>
      <c r="C31" s="112"/>
      <c r="D31" t="s">
        <v>5</v>
      </c>
      <c r="E31" s="2">
        <v>1</v>
      </c>
    </row>
    <row r="32" spans="1:34">
      <c r="A32" s="2">
        <v>31</v>
      </c>
      <c r="B32" s="7"/>
      <c r="C32" s="112"/>
      <c r="D32" t="s">
        <v>5</v>
      </c>
      <c r="E32" s="2">
        <v>1</v>
      </c>
    </row>
    <row r="33" spans="1:5">
      <c r="A33" s="2">
        <v>32</v>
      </c>
      <c r="B33" s="92"/>
      <c r="C33" s="112"/>
      <c r="D33" t="s">
        <v>7</v>
      </c>
      <c r="E33" s="2">
        <v>1</v>
      </c>
    </row>
    <row r="34" spans="1:5">
      <c r="A34" s="2">
        <v>33</v>
      </c>
      <c r="B34" s="92"/>
      <c r="C34" s="112"/>
      <c r="D34" t="s">
        <v>7</v>
      </c>
      <c r="E34" s="2">
        <v>1</v>
      </c>
    </row>
    <row r="35" spans="1:5">
      <c r="A35" s="2">
        <v>34</v>
      </c>
      <c r="B35" s="7"/>
      <c r="C35" s="112"/>
      <c r="D35" t="s">
        <v>7</v>
      </c>
      <c r="E35" s="2">
        <v>1</v>
      </c>
    </row>
    <row r="36" spans="1:5">
      <c r="A36" s="2">
        <v>35</v>
      </c>
      <c r="B36" s="129"/>
      <c r="C36" s="130"/>
      <c r="D36" t="s">
        <v>7</v>
      </c>
      <c r="E36" s="2">
        <v>1</v>
      </c>
    </row>
    <row r="37" spans="1:5">
      <c r="A37" s="2">
        <v>36</v>
      </c>
      <c r="B37" s="174" t="s">
        <v>117</v>
      </c>
      <c r="C37" s="172" t="s">
        <v>159</v>
      </c>
      <c r="D37" t="s">
        <v>7</v>
      </c>
      <c r="E37" s="2">
        <v>1</v>
      </c>
    </row>
    <row r="38" spans="1:5">
      <c r="A38" s="2">
        <v>37</v>
      </c>
      <c r="B38" s="174" t="s">
        <v>117</v>
      </c>
      <c r="C38" s="172" t="s">
        <v>160</v>
      </c>
      <c r="D38" t="s">
        <v>7</v>
      </c>
      <c r="E38" s="2">
        <v>1</v>
      </c>
    </row>
    <row r="39" spans="1:5">
      <c r="A39" s="2">
        <v>38</v>
      </c>
      <c r="B39" s="174" t="s">
        <v>128</v>
      </c>
      <c r="C39" s="172" t="s">
        <v>126</v>
      </c>
      <c r="D39" t="s">
        <v>7</v>
      </c>
      <c r="E39" s="2">
        <v>1</v>
      </c>
    </row>
    <row r="40" spans="1:5">
      <c r="A40" s="2">
        <v>39</v>
      </c>
      <c r="B40" s="174" t="s">
        <v>128</v>
      </c>
      <c r="C40" s="172" t="s">
        <v>127</v>
      </c>
      <c r="D40" t="s">
        <v>7</v>
      </c>
      <c r="E40" s="2">
        <v>1</v>
      </c>
    </row>
    <row r="41" spans="1:5">
      <c r="A41" s="2">
        <v>40</v>
      </c>
      <c r="B41" s="174" t="s">
        <v>161</v>
      </c>
      <c r="C41" s="172" t="s">
        <v>146</v>
      </c>
      <c r="D41" t="s">
        <v>7</v>
      </c>
      <c r="E41" s="2">
        <v>1</v>
      </c>
    </row>
    <row r="42" spans="1:5">
      <c r="A42" s="2">
        <v>41</v>
      </c>
      <c r="B42" s="174" t="s">
        <v>161</v>
      </c>
      <c r="C42" s="172" t="s">
        <v>147</v>
      </c>
      <c r="D42" t="s">
        <v>7</v>
      </c>
      <c r="E42" s="2">
        <v>1</v>
      </c>
    </row>
    <row r="43" spans="1:5">
      <c r="A43" s="2">
        <v>42</v>
      </c>
      <c r="B43" s="7"/>
      <c r="D43" t="s">
        <v>7</v>
      </c>
      <c r="E43" s="2">
        <v>1</v>
      </c>
    </row>
    <row r="44" spans="1:5">
      <c r="A44" s="2">
        <v>43</v>
      </c>
      <c r="B44" s="7"/>
      <c r="D44" t="s">
        <v>7</v>
      </c>
      <c r="E44" s="2">
        <v>1</v>
      </c>
    </row>
    <row r="45" spans="1:5">
      <c r="A45" s="2">
        <v>44</v>
      </c>
      <c r="B45" s="7"/>
      <c r="D45" t="s">
        <v>7</v>
      </c>
      <c r="E45" s="2">
        <v>1</v>
      </c>
    </row>
    <row r="46" spans="1:5">
      <c r="A46" s="2">
        <v>45</v>
      </c>
      <c r="B46" s="92"/>
      <c r="C46" s="112"/>
      <c r="D46" t="s">
        <v>7</v>
      </c>
      <c r="E46" s="2">
        <v>1</v>
      </c>
    </row>
    <row r="47" spans="1:5">
      <c r="A47" s="2">
        <v>46</v>
      </c>
      <c r="B47" s="92"/>
      <c r="C47" s="112"/>
      <c r="D47" t="s">
        <v>7</v>
      </c>
      <c r="E47" s="2">
        <v>1</v>
      </c>
    </row>
    <row r="48" spans="1:5">
      <c r="A48" s="2">
        <v>47</v>
      </c>
      <c r="B48" s="92"/>
      <c r="C48" s="112"/>
      <c r="D48" t="s">
        <v>7</v>
      </c>
      <c r="E48" s="2">
        <v>1</v>
      </c>
    </row>
    <row r="49" spans="1:5">
      <c r="A49" s="2">
        <v>48</v>
      </c>
      <c r="B49" s="92"/>
      <c r="C49" s="112"/>
      <c r="D49" t="s">
        <v>7</v>
      </c>
      <c r="E49" s="2">
        <v>1</v>
      </c>
    </row>
    <row r="50" spans="1:5">
      <c r="A50" s="2">
        <v>49</v>
      </c>
      <c r="B50" s="92"/>
      <c r="C50" s="112"/>
      <c r="D50" t="s">
        <v>7</v>
      </c>
      <c r="E50" s="2">
        <v>1</v>
      </c>
    </row>
    <row r="51" spans="1:5">
      <c r="A51" s="2">
        <v>50</v>
      </c>
      <c r="B51" s="92"/>
      <c r="C51" s="112"/>
      <c r="D51" t="s">
        <v>7</v>
      </c>
      <c r="E51" s="2">
        <v>1</v>
      </c>
    </row>
    <row r="52" spans="1:5">
      <c r="A52" s="2">
        <v>51</v>
      </c>
      <c r="B52" s="7"/>
      <c r="D52" t="s">
        <v>7</v>
      </c>
      <c r="E52" s="2">
        <v>1</v>
      </c>
    </row>
    <row r="53" spans="1:5">
      <c r="A53" s="2">
        <v>52</v>
      </c>
      <c r="B53" s="7"/>
      <c r="D53" t="s">
        <v>7</v>
      </c>
      <c r="E53" s="2">
        <v>1</v>
      </c>
    </row>
    <row r="54" spans="1:5">
      <c r="A54" s="2">
        <v>53</v>
      </c>
      <c r="B54" s="7"/>
      <c r="D54" t="s">
        <v>7</v>
      </c>
      <c r="E54" s="2">
        <v>1</v>
      </c>
    </row>
    <row r="55" spans="1:5">
      <c r="A55" s="2">
        <v>54</v>
      </c>
      <c r="B55" s="92"/>
      <c r="D55" t="s">
        <v>7</v>
      </c>
      <c r="E55" s="2">
        <v>1</v>
      </c>
    </row>
    <row r="56" spans="1:5">
      <c r="A56" s="2">
        <v>55</v>
      </c>
      <c r="B56" s="92"/>
      <c r="D56" t="s">
        <v>7</v>
      </c>
      <c r="E56" s="2">
        <v>1</v>
      </c>
    </row>
    <row r="57" spans="1:5">
      <c r="A57" s="2">
        <v>56</v>
      </c>
      <c r="B57" s="92"/>
      <c r="D57" t="s">
        <v>7</v>
      </c>
      <c r="E57" s="2">
        <v>1</v>
      </c>
    </row>
    <row r="58" spans="1:5">
      <c r="A58" s="2">
        <v>57</v>
      </c>
      <c r="B58" s="92"/>
      <c r="D58" t="s">
        <v>7</v>
      </c>
      <c r="E58" s="2">
        <v>1</v>
      </c>
    </row>
    <row r="59" spans="1:5">
      <c r="A59" s="2">
        <v>58</v>
      </c>
      <c r="B59" s="92"/>
      <c r="D59" t="s">
        <v>7</v>
      </c>
      <c r="E59" s="2">
        <v>1</v>
      </c>
    </row>
    <row r="60" spans="1:5">
      <c r="A60" s="2">
        <v>59</v>
      </c>
      <c r="B60" s="92"/>
      <c r="D60" t="s">
        <v>7</v>
      </c>
      <c r="E60" s="2">
        <v>1</v>
      </c>
    </row>
    <row r="61" spans="1:5">
      <c r="A61" s="2">
        <v>60</v>
      </c>
      <c r="B61" s="92"/>
      <c r="D61" t="s">
        <v>7</v>
      </c>
      <c r="E61" s="2">
        <v>1</v>
      </c>
    </row>
    <row r="62" spans="1:5">
      <c r="A62" s="2">
        <v>61</v>
      </c>
      <c r="B62" s="92"/>
      <c r="C62" s="112"/>
      <c r="D62" t="s">
        <v>7</v>
      </c>
      <c r="E62" s="2">
        <v>1</v>
      </c>
    </row>
    <row r="63" spans="1:5">
      <c r="A63" s="2">
        <v>62</v>
      </c>
      <c r="B63" s="92"/>
      <c r="C63" s="112"/>
      <c r="D63" t="s">
        <v>7</v>
      </c>
      <c r="E63" s="2">
        <v>1</v>
      </c>
    </row>
    <row r="64" spans="1:5">
      <c r="A64" s="2">
        <v>63</v>
      </c>
      <c r="B64" s="173" t="s">
        <v>84</v>
      </c>
      <c r="C64" s="172" t="s">
        <v>89</v>
      </c>
      <c r="D64" t="s">
        <v>24</v>
      </c>
      <c r="E64" s="2">
        <v>1</v>
      </c>
    </row>
    <row r="65" spans="1:5">
      <c r="A65" s="2">
        <v>64</v>
      </c>
      <c r="B65" s="174" t="s">
        <v>161</v>
      </c>
      <c r="C65" s="172" t="s">
        <v>141</v>
      </c>
      <c r="D65" t="s">
        <v>24</v>
      </c>
      <c r="E65" s="2">
        <v>1</v>
      </c>
    </row>
    <row r="66" spans="1:5">
      <c r="A66" s="2">
        <v>65</v>
      </c>
      <c r="B66" s="174" t="s">
        <v>108</v>
      </c>
      <c r="C66" s="172" t="s">
        <v>110</v>
      </c>
      <c r="D66" t="s">
        <v>24</v>
      </c>
      <c r="E66" s="2">
        <v>1</v>
      </c>
    </row>
    <row r="67" spans="1:5">
      <c r="A67" s="2">
        <v>66</v>
      </c>
      <c r="B67" s="173" t="s">
        <v>128</v>
      </c>
      <c r="C67" s="172" t="s">
        <v>129</v>
      </c>
      <c r="D67" t="s">
        <v>24</v>
      </c>
      <c r="E67" s="2">
        <v>1</v>
      </c>
    </row>
    <row r="68" spans="1:5">
      <c r="A68" s="2">
        <v>67</v>
      </c>
      <c r="B68" s="175"/>
      <c r="C68" s="176"/>
      <c r="D68" t="s">
        <v>24</v>
      </c>
      <c r="E68" s="2">
        <v>1</v>
      </c>
    </row>
    <row r="69" spans="1:5">
      <c r="A69" s="2">
        <v>68</v>
      </c>
      <c r="B69" s="173" t="s">
        <v>128</v>
      </c>
      <c r="C69" s="172" t="s">
        <v>140</v>
      </c>
      <c r="D69" t="s">
        <v>24</v>
      </c>
      <c r="E69" s="2">
        <v>1</v>
      </c>
    </row>
    <row r="70" spans="1:5">
      <c r="A70" s="2">
        <v>69</v>
      </c>
      <c r="B70" s="173" t="s">
        <v>84</v>
      </c>
      <c r="C70" s="172" t="s">
        <v>89</v>
      </c>
      <c r="D70" t="s">
        <v>24</v>
      </c>
      <c r="E70" s="2">
        <v>1</v>
      </c>
    </row>
    <row r="71" spans="1:5">
      <c r="A71" s="2">
        <v>70</v>
      </c>
      <c r="B71" s="174" t="s">
        <v>161</v>
      </c>
      <c r="C71" s="172" t="s">
        <v>141</v>
      </c>
      <c r="D71" t="s">
        <v>24</v>
      </c>
      <c r="E71" s="2">
        <v>1</v>
      </c>
    </row>
    <row r="72" spans="1:5">
      <c r="A72" s="2">
        <v>71</v>
      </c>
      <c r="B72" s="174" t="s">
        <v>108</v>
      </c>
      <c r="C72" s="172" t="s">
        <v>110</v>
      </c>
      <c r="D72" t="s">
        <v>24</v>
      </c>
      <c r="E72" s="2">
        <v>1</v>
      </c>
    </row>
    <row r="73" spans="1:5">
      <c r="A73" s="2">
        <v>72</v>
      </c>
      <c r="B73" s="173" t="s">
        <v>128</v>
      </c>
      <c r="C73" s="172" t="s">
        <v>129</v>
      </c>
      <c r="D73" t="s">
        <v>24</v>
      </c>
      <c r="E73" s="2">
        <v>1</v>
      </c>
    </row>
    <row r="74" spans="1:5">
      <c r="A74" s="2">
        <v>73</v>
      </c>
      <c r="B74" s="175"/>
      <c r="C74" s="176"/>
      <c r="D74" t="s">
        <v>24</v>
      </c>
      <c r="E74" s="2">
        <v>1</v>
      </c>
    </row>
    <row r="75" spans="1:5">
      <c r="A75" s="2">
        <v>74</v>
      </c>
      <c r="B75" s="173" t="s">
        <v>128</v>
      </c>
      <c r="C75" s="172" t="s">
        <v>140</v>
      </c>
      <c r="D75" t="s">
        <v>24</v>
      </c>
      <c r="E75" s="2">
        <v>1</v>
      </c>
    </row>
    <row r="76" spans="1:5">
      <c r="A76" s="2">
        <v>75</v>
      </c>
      <c r="B76" s="173" t="s">
        <v>84</v>
      </c>
      <c r="C76" s="172" t="s">
        <v>89</v>
      </c>
      <c r="D76" t="s">
        <v>24</v>
      </c>
      <c r="E76" s="2">
        <v>1</v>
      </c>
    </row>
    <row r="77" spans="1:5">
      <c r="A77" s="2">
        <v>76</v>
      </c>
      <c r="B77" s="174" t="s">
        <v>161</v>
      </c>
      <c r="C77" s="172" t="s">
        <v>141</v>
      </c>
      <c r="D77" t="s">
        <v>24</v>
      </c>
      <c r="E77" s="2">
        <v>1</v>
      </c>
    </row>
    <row r="78" spans="1:5">
      <c r="A78" s="2">
        <v>77</v>
      </c>
      <c r="B78" s="174" t="s">
        <v>108</v>
      </c>
      <c r="C78" s="172" t="s">
        <v>110</v>
      </c>
      <c r="D78" t="s">
        <v>24</v>
      </c>
      <c r="E78" s="2">
        <v>1</v>
      </c>
    </row>
    <row r="79" spans="1:5">
      <c r="A79" s="2">
        <v>78</v>
      </c>
      <c r="B79" s="173" t="s">
        <v>128</v>
      </c>
      <c r="C79" s="172" t="s">
        <v>129</v>
      </c>
      <c r="D79" t="s">
        <v>24</v>
      </c>
      <c r="E79" s="2">
        <v>1</v>
      </c>
    </row>
    <row r="80" spans="1:5">
      <c r="A80" s="2">
        <v>79</v>
      </c>
      <c r="B80" s="175"/>
      <c r="C80" s="176"/>
      <c r="D80" t="s">
        <v>24</v>
      </c>
      <c r="E80" s="2">
        <v>1</v>
      </c>
    </row>
    <row r="81" spans="1:5">
      <c r="A81" s="2">
        <v>80</v>
      </c>
      <c r="B81" s="173" t="s">
        <v>128</v>
      </c>
      <c r="C81" s="172" t="s">
        <v>140</v>
      </c>
      <c r="D81" t="s">
        <v>24</v>
      </c>
      <c r="E81" s="2">
        <v>1</v>
      </c>
    </row>
    <row r="82" spans="1:5">
      <c r="A82" s="2">
        <v>81</v>
      </c>
      <c r="B82" s="173" t="s">
        <v>84</v>
      </c>
      <c r="C82" s="172" t="s">
        <v>89</v>
      </c>
      <c r="D82" t="s">
        <v>24</v>
      </c>
      <c r="E82" s="2">
        <v>1</v>
      </c>
    </row>
    <row r="83" spans="1:5">
      <c r="A83" s="2">
        <v>82</v>
      </c>
      <c r="B83" s="174" t="s">
        <v>161</v>
      </c>
      <c r="C83" s="172" t="s">
        <v>141</v>
      </c>
      <c r="D83" t="s">
        <v>24</v>
      </c>
      <c r="E83" s="2">
        <v>1</v>
      </c>
    </row>
    <row r="84" spans="1:5">
      <c r="A84" s="2">
        <v>83</v>
      </c>
      <c r="B84" s="174" t="s">
        <v>108</v>
      </c>
      <c r="C84" s="172" t="s">
        <v>110</v>
      </c>
      <c r="D84" t="s">
        <v>24</v>
      </c>
      <c r="E84" s="2">
        <v>1</v>
      </c>
    </row>
    <row r="85" spans="1:5">
      <c r="A85" s="2">
        <v>84</v>
      </c>
      <c r="B85" s="173" t="s">
        <v>128</v>
      </c>
      <c r="C85" s="172" t="s">
        <v>129</v>
      </c>
      <c r="D85" t="s">
        <v>24</v>
      </c>
      <c r="E85" s="2">
        <v>1</v>
      </c>
    </row>
    <row r="86" spans="1:5">
      <c r="A86" s="2">
        <v>85</v>
      </c>
      <c r="B86" s="92"/>
      <c r="D86" t="s">
        <v>24</v>
      </c>
      <c r="E86" s="2">
        <v>1</v>
      </c>
    </row>
    <row r="87" spans="1:5">
      <c r="A87" s="2">
        <v>86</v>
      </c>
      <c r="B87" s="92"/>
      <c r="D87" t="s">
        <v>24</v>
      </c>
      <c r="E87" s="2">
        <v>1</v>
      </c>
    </row>
    <row r="88" spans="1:5">
      <c r="A88" s="2">
        <v>87</v>
      </c>
      <c r="B88" s="92"/>
      <c r="D88" t="s">
        <v>24</v>
      </c>
      <c r="E88" s="2">
        <v>1</v>
      </c>
    </row>
    <row r="89" spans="1:5">
      <c r="A89" s="2">
        <v>88</v>
      </c>
      <c r="B89" s="92"/>
      <c r="C89" s="95"/>
      <c r="D89" t="s">
        <v>24</v>
      </c>
      <c r="E89" s="2">
        <v>1</v>
      </c>
    </row>
    <row r="90" spans="1:5">
      <c r="A90" s="2">
        <v>89</v>
      </c>
      <c r="B90" s="92"/>
      <c r="C90" s="95"/>
      <c r="D90" t="s">
        <v>24</v>
      </c>
      <c r="E90" s="2">
        <v>1</v>
      </c>
    </row>
    <row r="91" spans="1:5">
      <c r="A91" s="2">
        <v>90</v>
      </c>
      <c r="B91" s="92"/>
      <c r="C91" s="112"/>
      <c r="D91" t="s">
        <v>24</v>
      </c>
      <c r="E91" s="2">
        <v>1</v>
      </c>
    </row>
    <row r="92" spans="1:5">
      <c r="A92" s="2">
        <v>91</v>
      </c>
      <c r="B92" s="92"/>
      <c r="D92" t="s">
        <v>24</v>
      </c>
      <c r="E92" s="2">
        <v>1</v>
      </c>
    </row>
    <row r="93" spans="1:5">
      <c r="A93" s="2">
        <v>92</v>
      </c>
      <c r="B93" s="92"/>
      <c r="C93" s="112"/>
      <c r="D93" t="s">
        <v>24</v>
      </c>
      <c r="E93" s="2">
        <v>1</v>
      </c>
    </row>
    <row r="94" spans="1:5">
      <c r="A94" s="2">
        <v>93</v>
      </c>
      <c r="B94" s="92"/>
      <c r="C94" s="112"/>
      <c r="D94" t="s">
        <v>24</v>
      </c>
      <c r="E94" s="2">
        <v>1</v>
      </c>
    </row>
    <row r="95" spans="1:5">
      <c r="A95" s="2">
        <v>94</v>
      </c>
      <c r="B95" s="174" t="s">
        <v>117</v>
      </c>
      <c r="C95" s="172" t="s">
        <v>159</v>
      </c>
      <c r="D95" t="s">
        <v>25</v>
      </c>
      <c r="E95" s="2">
        <v>1</v>
      </c>
    </row>
    <row r="96" spans="1:5">
      <c r="A96" s="2">
        <v>95</v>
      </c>
      <c r="B96" s="174" t="s">
        <v>117</v>
      </c>
      <c r="C96" s="172" t="s">
        <v>160</v>
      </c>
      <c r="D96" t="s">
        <v>25</v>
      </c>
      <c r="E96" s="2">
        <v>1</v>
      </c>
    </row>
    <row r="97" spans="1:5">
      <c r="A97" s="2">
        <v>96</v>
      </c>
      <c r="B97" s="174" t="s">
        <v>128</v>
      </c>
      <c r="C97" s="172" t="s">
        <v>126</v>
      </c>
      <c r="D97" t="s">
        <v>25</v>
      </c>
      <c r="E97" s="2">
        <v>1</v>
      </c>
    </row>
    <row r="98" spans="1:5">
      <c r="A98" s="2">
        <v>97</v>
      </c>
      <c r="B98" s="174" t="s">
        <v>128</v>
      </c>
      <c r="C98" s="172" t="s">
        <v>127</v>
      </c>
      <c r="D98" t="s">
        <v>25</v>
      </c>
      <c r="E98" s="2">
        <v>1</v>
      </c>
    </row>
    <row r="99" spans="1:5">
      <c r="A99" s="2">
        <v>98</v>
      </c>
      <c r="B99" s="174" t="s">
        <v>161</v>
      </c>
      <c r="C99" s="172" t="s">
        <v>146</v>
      </c>
      <c r="D99" t="s">
        <v>25</v>
      </c>
      <c r="E99" s="2">
        <v>1</v>
      </c>
    </row>
    <row r="100" spans="1:5">
      <c r="A100" s="2">
        <v>99</v>
      </c>
      <c r="B100" s="174" t="s">
        <v>161</v>
      </c>
      <c r="C100" s="172" t="s">
        <v>147</v>
      </c>
      <c r="D100" t="s">
        <v>25</v>
      </c>
      <c r="E100" s="2">
        <v>1</v>
      </c>
    </row>
    <row r="101" spans="1:5">
      <c r="A101" s="2">
        <v>100</v>
      </c>
      <c r="B101" s="92"/>
      <c r="C101" s="95"/>
      <c r="D101" t="s">
        <v>25</v>
      </c>
      <c r="E101" s="2">
        <v>1</v>
      </c>
    </row>
    <row r="102" spans="1:5">
      <c r="A102" s="2">
        <v>101</v>
      </c>
      <c r="B102" s="92"/>
      <c r="C102" s="95"/>
      <c r="D102" t="s">
        <v>25</v>
      </c>
      <c r="E102" s="2">
        <v>1</v>
      </c>
    </row>
    <row r="103" spans="1:5">
      <c r="A103" s="2">
        <v>102</v>
      </c>
      <c r="B103" s="92"/>
      <c r="C103" s="96"/>
      <c r="D103" t="s">
        <v>25</v>
      </c>
      <c r="E103" s="2">
        <v>1</v>
      </c>
    </row>
    <row r="104" spans="1:5">
      <c r="A104" s="2">
        <v>103</v>
      </c>
      <c r="B104" s="92"/>
      <c r="C104" s="96"/>
      <c r="D104" t="s">
        <v>25</v>
      </c>
      <c r="E104" s="2">
        <v>1</v>
      </c>
    </row>
    <row r="105" spans="1:5">
      <c r="A105" s="2">
        <v>104</v>
      </c>
      <c r="B105" s="92"/>
      <c r="C105" s="95"/>
      <c r="D105" t="s">
        <v>25</v>
      </c>
      <c r="E105" s="2">
        <v>1</v>
      </c>
    </row>
    <row r="106" spans="1:5">
      <c r="A106" s="2">
        <v>105</v>
      </c>
      <c r="B106" s="92"/>
      <c r="C106" s="95"/>
      <c r="D106" t="s">
        <v>25</v>
      </c>
      <c r="E106" s="2">
        <v>1</v>
      </c>
    </row>
    <row r="107" spans="1:5">
      <c r="A107" s="2">
        <v>106</v>
      </c>
      <c r="B107" s="92"/>
      <c r="C107" s="95"/>
      <c r="D107" t="s">
        <v>25</v>
      </c>
      <c r="E107" s="2">
        <v>1</v>
      </c>
    </row>
    <row r="108" spans="1:5">
      <c r="A108" s="2">
        <v>107</v>
      </c>
      <c r="B108" s="92"/>
      <c r="C108" s="112"/>
      <c r="D108" t="s">
        <v>25</v>
      </c>
      <c r="E108" s="2">
        <v>1</v>
      </c>
    </row>
    <row r="109" spans="1:5">
      <c r="A109" s="2">
        <v>108</v>
      </c>
      <c r="B109" s="92"/>
      <c r="D109" t="s">
        <v>25</v>
      </c>
      <c r="E109" s="2">
        <v>1</v>
      </c>
    </row>
    <row r="110" spans="1:5">
      <c r="A110" s="2">
        <v>109</v>
      </c>
      <c r="B110" s="92"/>
      <c r="D110" t="s">
        <v>25</v>
      </c>
      <c r="E110" s="2">
        <v>1</v>
      </c>
    </row>
    <row r="111" spans="1:5">
      <c r="A111" s="2">
        <v>110</v>
      </c>
      <c r="B111" s="92"/>
      <c r="C111" s="112"/>
      <c r="D111" t="s">
        <v>25</v>
      </c>
      <c r="E111" s="2">
        <v>1</v>
      </c>
    </row>
    <row r="112" spans="1:5">
      <c r="A112" s="2">
        <v>111</v>
      </c>
      <c r="B112" s="92"/>
      <c r="C112" s="112"/>
      <c r="D112" t="s">
        <v>25</v>
      </c>
      <c r="E112" s="2">
        <v>1</v>
      </c>
    </row>
    <row r="113" spans="1:5">
      <c r="A113" s="2">
        <v>112</v>
      </c>
      <c r="B113" s="92"/>
      <c r="C113" s="112"/>
      <c r="D113" t="s">
        <v>25</v>
      </c>
      <c r="E113" s="2">
        <v>1</v>
      </c>
    </row>
    <row r="114" spans="1:5">
      <c r="A114" s="2">
        <v>113</v>
      </c>
      <c r="B114" s="92"/>
      <c r="C114" s="112"/>
      <c r="D114" t="s">
        <v>25</v>
      </c>
      <c r="E114" s="2">
        <v>1</v>
      </c>
    </row>
    <row r="115" spans="1:5">
      <c r="A115" s="2">
        <v>114</v>
      </c>
      <c r="B115" s="92"/>
      <c r="C115" s="112"/>
      <c r="D115" t="s">
        <v>25</v>
      </c>
      <c r="E115" s="2">
        <v>1</v>
      </c>
    </row>
    <row r="116" spans="1:5">
      <c r="A116" s="2">
        <v>115</v>
      </c>
      <c r="B116" s="94"/>
      <c r="C116" s="112"/>
      <c r="D116" t="s">
        <v>25</v>
      </c>
      <c r="E116" s="2">
        <v>1</v>
      </c>
    </row>
    <row r="117" spans="1:5">
      <c r="A117" s="2">
        <v>116</v>
      </c>
      <c r="B117" s="94"/>
      <c r="C117" s="112"/>
      <c r="D117" t="s">
        <v>25</v>
      </c>
      <c r="E117" s="2">
        <v>1</v>
      </c>
    </row>
    <row r="118" spans="1:5">
      <c r="A118" s="2">
        <v>117</v>
      </c>
      <c r="B118" s="94"/>
      <c r="C118" s="112"/>
      <c r="D118" t="s">
        <v>25</v>
      </c>
      <c r="E118" s="2">
        <v>1</v>
      </c>
    </row>
    <row r="119" spans="1:5">
      <c r="A119" s="2">
        <v>118</v>
      </c>
      <c r="B119" s="94"/>
      <c r="C119" s="112"/>
      <c r="D119" t="s">
        <v>25</v>
      </c>
      <c r="E119" s="2">
        <v>1</v>
      </c>
    </row>
    <row r="120" spans="1:5">
      <c r="A120" s="2">
        <v>119</v>
      </c>
      <c r="B120" s="94"/>
      <c r="C120" s="112"/>
      <c r="D120" t="s">
        <v>25</v>
      </c>
      <c r="E120" s="2">
        <v>1</v>
      </c>
    </row>
    <row r="121" spans="1:5">
      <c r="A121" s="2">
        <v>120</v>
      </c>
      <c r="B121" s="94"/>
      <c r="C121" s="112"/>
      <c r="D121" t="s">
        <v>25</v>
      </c>
      <c r="E121" s="2">
        <v>1</v>
      </c>
    </row>
    <row r="122" spans="1:5">
      <c r="A122" s="2">
        <v>121</v>
      </c>
      <c r="B122" s="94"/>
      <c r="D122" t="s">
        <v>25</v>
      </c>
      <c r="E122" s="2">
        <v>1</v>
      </c>
    </row>
    <row r="123" spans="1:5">
      <c r="A123" s="2">
        <v>122</v>
      </c>
      <c r="B123" s="94"/>
      <c r="D123" t="s">
        <v>25</v>
      </c>
      <c r="E123" s="2">
        <v>1</v>
      </c>
    </row>
    <row r="124" spans="1:5">
      <c r="A124" s="2">
        <v>123</v>
      </c>
      <c r="B124" s="94"/>
      <c r="D124" t="s">
        <v>25</v>
      </c>
      <c r="E124" s="2">
        <v>1</v>
      </c>
    </row>
    <row r="125" spans="1:5">
      <c r="A125" s="2">
        <v>124</v>
      </c>
      <c r="B125" s="94"/>
      <c r="D125" t="s">
        <v>25</v>
      </c>
      <c r="E125" s="2">
        <v>1</v>
      </c>
    </row>
    <row r="126" spans="1:5">
      <c r="A126" s="2">
        <v>125</v>
      </c>
      <c r="B126" s="174" t="s">
        <v>84</v>
      </c>
      <c r="C126" s="172" t="s">
        <v>87</v>
      </c>
      <c r="D126" t="s">
        <v>6</v>
      </c>
      <c r="E126" s="2">
        <v>1</v>
      </c>
    </row>
    <row r="127" spans="1:5">
      <c r="A127" s="2">
        <v>126</v>
      </c>
      <c r="B127" s="174" t="s">
        <v>84</v>
      </c>
      <c r="C127" s="172" t="s">
        <v>79</v>
      </c>
      <c r="D127" t="s">
        <v>6</v>
      </c>
      <c r="E127" s="2">
        <v>1</v>
      </c>
    </row>
    <row r="128" spans="1:5">
      <c r="A128" s="2">
        <v>127</v>
      </c>
      <c r="B128" s="174" t="s">
        <v>84</v>
      </c>
      <c r="C128" s="172" t="s">
        <v>88</v>
      </c>
      <c r="D128" t="s">
        <v>6</v>
      </c>
      <c r="E128" s="2">
        <v>1</v>
      </c>
    </row>
    <row r="129" spans="1:5">
      <c r="A129" s="2">
        <v>128</v>
      </c>
      <c r="B129" s="174" t="s">
        <v>156</v>
      </c>
      <c r="C129" s="172" t="s">
        <v>97</v>
      </c>
      <c r="D129" t="s">
        <v>6</v>
      </c>
      <c r="E129" s="2">
        <v>1</v>
      </c>
    </row>
    <row r="130" spans="1:5">
      <c r="A130" s="2">
        <v>129</v>
      </c>
      <c r="B130" s="174" t="s">
        <v>156</v>
      </c>
      <c r="C130" s="172" t="s">
        <v>98</v>
      </c>
      <c r="D130" t="s">
        <v>6</v>
      </c>
      <c r="E130" s="2">
        <v>1</v>
      </c>
    </row>
    <row r="131" spans="1:5">
      <c r="A131" s="2">
        <v>130</v>
      </c>
      <c r="B131" s="174" t="s">
        <v>104</v>
      </c>
      <c r="C131" s="172" t="s">
        <v>102</v>
      </c>
      <c r="D131" t="s">
        <v>6</v>
      </c>
      <c r="E131" s="2">
        <v>1</v>
      </c>
    </row>
    <row r="132" spans="1:5">
      <c r="A132" s="2">
        <v>131</v>
      </c>
      <c r="B132" s="174" t="s">
        <v>104</v>
      </c>
      <c r="C132" s="172" t="s">
        <v>103</v>
      </c>
      <c r="D132" t="s">
        <v>6</v>
      </c>
      <c r="E132" s="2">
        <v>1</v>
      </c>
    </row>
    <row r="133" spans="1:5">
      <c r="A133" s="2">
        <v>132</v>
      </c>
      <c r="B133" s="174" t="s">
        <v>112</v>
      </c>
      <c r="C133" s="172" t="s">
        <v>113</v>
      </c>
      <c r="D133" t="s">
        <v>6</v>
      </c>
      <c r="E133" s="2">
        <v>1</v>
      </c>
    </row>
    <row r="134" spans="1:5">
      <c r="A134" s="2">
        <v>133</v>
      </c>
      <c r="B134" s="174" t="s">
        <v>117</v>
      </c>
      <c r="C134" s="172" t="s">
        <v>118</v>
      </c>
      <c r="D134" t="s">
        <v>6</v>
      </c>
      <c r="E134" s="2">
        <v>1</v>
      </c>
    </row>
    <row r="135" spans="1:5">
      <c r="A135" s="2">
        <v>134</v>
      </c>
      <c r="B135" s="174" t="s">
        <v>120</v>
      </c>
      <c r="C135" s="172" t="s">
        <v>123</v>
      </c>
      <c r="D135" t="s">
        <v>6</v>
      </c>
      <c r="E135" s="2">
        <v>1</v>
      </c>
    </row>
    <row r="136" spans="1:5">
      <c r="A136" s="2">
        <v>135</v>
      </c>
      <c r="B136" s="174" t="s">
        <v>120</v>
      </c>
      <c r="C136" s="172" t="s">
        <v>124</v>
      </c>
      <c r="D136" t="s">
        <v>6</v>
      </c>
      <c r="E136" s="2">
        <v>1</v>
      </c>
    </row>
    <row r="137" spans="1:5">
      <c r="A137" s="2">
        <v>136</v>
      </c>
      <c r="B137" s="174" t="s">
        <v>120</v>
      </c>
      <c r="C137" s="172" t="s">
        <v>125</v>
      </c>
      <c r="D137" t="s">
        <v>6</v>
      </c>
      <c r="E137" s="2">
        <v>1</v>
      </c>
    </row>
    <row r="138" spans="1:5">
      <c r="A138" s="2">
        <v>137</v>
      </c>
      <c r="B138" s="174" t="s">
        <v>117</v>
      </c>
      <c r="C138" s="172" t="s">
        <v>137</v>
      </c>
      <c r="D138" t="s">
        <v>6</v>
      </c>
      <c r="E138" s="2">
        <v>1</v>
      </c>
    </row>
    <row r="139" spans="1:5">
      <c r="A139" s="2">
        <v>138</v>
      </c>
      <c r="B139" s="174" t="s">
        <v>117</v>
      </c>
      <c r="C139" s="172" t="s">
        <v>138</v>
      </c>
      <c r="D139" t="s">
        <v>6</v>
      </c>
      <c r="E139" s="2">
        <v>1</v>
      </c>
    </row>
    <row r="140" spans="1:5">
      <c r="A140" s="2">
        <v>139</v>
      </c>
      <c r="B140" s="177" t="s">
        <v>120</v>
      </c>
      <c r="C140" s="172" t="s">
        <v>139</v>
      </c>
      <c r="D140" t="s">
        <v>6</v>
      </c>
      <c r="E140" s="2">
        <v>1</v>
      </c>
    </row>
    <row r="141" spans="1:5">
      <c r="A141" s="2">
        <v>140</v>
      </c>
      <c r="B141" s="174" t="s">
        <v>149</v>
      </c>
      <c r="C141" s="172" t="s">
        <v>152</v>
      </c>
      <c r="D141" t="s">
        <v>6</v>
      </c>
      <c r="E141" s="2">
        <v>1</v>
      </c>
    </row>
    <row r="142" spans="1:5">
      <c r="A142" s="2">
        <v>141</v>
      </c>
      <c r="B142" s="174" t="s">
        <v>155</v>
      </c>
      <c r="C142" s="172" t="s">
        <v>154</v>
      </c>
      <c r="D142" t="s">
        <v>6</v>
      </c>
      <c r="E142" s="2">
        <v>1</v>
      </c>
    </row>
    <row r="143" spans="1:5">
      <c r="A143" s="2">
        <v>142</v>
      </c>
      <c r="B143" s="94"/>
      <c r="C143" s="112"/>
      <c r="D143" t="s">
        <v>6</v>
      </c>
      <c r="E143" s="2">
        <v>1</v>
      </c>
    </row>
    <row r="144" spans="1:5">
      <c r="A144" s="2">
        <v>143</v>
      </c>
      <c r="B144" s="94"/>
      <c r="D144" t="s">
        <v>6</v>
      </c>
      <c r="E144" s="2">
        <v>1</v>
      </c>
    </row>
    <row r="145" spans="1:5">
      <c r="A145" s="2">
        <v>144</v>
      </c>
      <c r="B145" s="94"/>
      <c r="D145" t="s">
        <v>6</v>
      </c>
      <c r="E145" s="2">
        <v>1</v>
      </c>
    </row>
    <row r="146" spans="1:5">
      <c r="A146" s="2">
        <v>145</v>
      </c>
      <c r="B146" s="94"/>
      <c r="D146" t="s">
        <v>6</v>
      </c>
      <c r="E146" s="2">
        <v>1</v>
      </c>
    </row>
    <row r="147" spans="1:5">
      <c r="A147" s="2">
        <v>146</v>
      </c>
      <c r="B147" s="94"/>
      <c r="D147" t="s">
        <v>6</v>
      </c>
      <c r="E147" s="2">
        <v>1</v>
      </c>
    </row>
    <row r="148" spans="1:5">
      <c r="A148" s="2">
        <v>147</v>
      </c>
      <c r="B148" s="94"/>
      <c r="C148" s="112"/>
      <c r="D148" t="s">
        <v>6</v>
      </c>
      <c r="E148" s="2">
        <v>1</v>
      </c>
    </row>
    <row r="149" spans="1:5">
      <c r="A149" s="2">
        <v>148</v>
      </c>
      <c r="B149" s="94"/>
      <c r="C149" s="2"/>
      <c r="D149" t="s">
        <v>6</v>
      </c>
      <c r="E149" s="2">
        <v>1</v>
      </c>
    </row>
    <row r="150" spans="1:5">
      <c r="A150" s="2">
        <v>149</v>
      </c>
      <c r="B150" s="94"/>
      <c r="C150" s="2"/>
      <c r="D150" t="s">
        <v>6</v>
      </c>
      <c r="E150" s="2">
        <v>1</v>
      </c>
    </row>
    <row r="151" spans="1:5">
      <c r="A151" s="2">
        <v>150</v>
      </c>
      <c r="B151" s="94"/>
      <c r="C151" s="112"/>
      <c r="D151" t="s">
        <v>6</v>
      </c>
      <c r="E151" s="2">
        <v>1</v>
      </c>
    </row>
    <row r="152" spans="1:5">
      <c r="A152" s="2">
        <v>151</v>
      </c>
      <c r="B152" s="94"/>
      <c r="C152" s="112"/>
      <c r="D152" t="s">
        <v>6</v>
      </c>
      <c r="E152" s="2">
        <v>1</v>
      </c>
    </row>
    <row r="153" spans="1:5">
      <c r="A153" s="2">
        <v>152</v>
      </c>
      <c r="B153" s="94"/>
      <c r="C153" s="112"/>
      <c r="D153" t="s">
        <v>6</v>
      </c>
      <c r="E153" s="2">
        <v>1</v>
      </c>
    </row>
    <row r="154" spans="1:5">
      <c r="A154" s="2">
        <v>153</v>
      </c>
      <c r="B154" s="94"/>
      <c r="C154" s="112"/>
      <c r="D154" t="s">
        <v>6</v>
      </c>
      <c r="E154" s="2">
        <v>1</v>
      </c>
    </row>
    <row r="155" spans="1:5">
      <c r="A155" s="2">
        <v>154</v>
      </c>
      <c r="B155" s="94"/>
      <c r="C155" s="112"/>
      <c r="D155" t="s">
        <v>6</v>
      </c>
      <c r="E155" s="2">
        <v>1</v>
      </c>
    </row>
    <row r="156" spans="1:5">
      <c r="A156" s="2">
        <v>155</v>
      </c>
      <c r="B156" s="94"/>
      <c r="C156" s="112"/>
      <c r="D156" t="s">
        <v>6</v>
      </c>
      <c r="E156" s="2">
        <v>1</v>
      </c>
    </row>
    <row r="157" spans="1:5">
      <c r="A157" s="2">
        <v>156</v>
      </c>
      <c r="B157" s="174" t="s">
        <v>84</v>
      </c>
      <c r="C157" s="172" t="s">
        <v>86</v>
      </c>
      <c r="D157" t="s">
        <v>8</v>
      </c>
      <c r="E157" s="2">
        <v>1</v>
      </c>
    </row>
    <row r="158" spans="1:5">
      <c r="A158" s="2">
        <v>157</v>
      </c>
      <c r="B158" s="174" t="s">
        <v>108</v>
      </c>
      <c r="C158" s="172" t="s">
        <v>107</v>
      </c>
      <c r="D158" t="s">
        <v>8</v>
      </c>
      <c r="E158" s="2">
        <v>1</v>
      </c>
    </row>
    <row r="159" spans="1:5">
      <c r="A159" s="2">
        <v>158</v>
      </c>
      <c r="B159" s="174" t="s">
        <v>161</v>
      </c>
      <c r="C159" s="172" t="s">
        <v>142</v>
      </c>
      <c r="D159" t="s">
        <v>8</v>
      </c>
      <c r="E159" s="2">
        <v>1</v>
      </c>
    </row>
    <row r="160" spans="1:5">
      <c r="A160" s="2">
        <v>159</v>
      </c>
      <c r="B160" s="174" t="s">
        <v>161</v>
      </c>
      <c r="C160" s="172" t="s">
        <v>143</v>
      </c>
      <c r="D160" t="s">
        <v>8</v>
      </c>
      <c r="E160" s="2">
        <v>1</v>
      </c>
    </row>
    <row r="161" spans="1:5">
      <c r="A161" s="2">
        <v>160</v>
      </c>
      <c r="B161" s="174" t="s">
        <v>161</v>
      </c>
      <c r="C161" s="172" t="s">
        <v>144</v>
      </c>
      <c r="D161" t="s">
        <v>8</v>
      </c>
      <c r="E161" s="2">
        <v>1</v>
      </c>
    </row>
    <row r="162" spans="1:5">
      <c r="A162" s="2">
        <v>161</v>
      </c>
      <c r="B162" s="174" t="s">
        <v>149</v>
      </c>
      <c r="C162" s="172" t="s">
        <v>148</v>
      </c>
      <c r="D162" t="s">
        <v>8</v>
      </c>
      <c r="E162" s="2">
        <v>1</v>
      </c>
    </row>
    <row r="163" spans="1:5">
      <c r="A163" s="2">
        <v>162</v>
      </c>
      <c r="B163" s="92"/>
      <c r="D163" t="s">
        <v>8</v>
      </c>
      <c r="E163" s="2">
        <v>1</v>
      </c>
    </row>
    <row r="164" spans="1:5">
      <c r="A164" s="2">
        <v>163</v>
      </c>
      <c r="B164" s="92"/>
      <c r="D164" t="s">
        <v>8</v>
      </c>
      <c r="E164" s="2">
        <v>1</v>
      </c>
    </row>
    <row r="165" spans="1:5">
      <c r="A165" s="2">
        <v>164</v>
      </c>
      <c r="B165" s="92"/>
      <c r="D165" t="s">
        <v>8</v>
      </c>
      <c r="E165" s="2">
        <v>1</v>
      </c>
    </row>
    <row r="166" spans="1:5">
      <c r="A166" s="2">
        <v>165</v>
      </c>
      <c r="B166" s="94"/>
      <c r="C166" s="2"/>
      <c r="D166" t="s">
        <v>8</v>
      </c>
      <c r="E166" s="2">
        <v>1</v>
      </c>
    </row>
    <row r="167" spans="1:5">
      <c r="A167" s="2">
        <v>166</v>
      </c>
      <c r="B167" s="92"/>
      <c r="C167" s="112"/>
      <c r="D167" t="s">
        <v>8</v>
      </c>
      <c r="E167" s="2">
        <v>1</v>
      </c>
    </row>
    <row r="168" spans="1:5">
      <c r="A168" s="2">
        <v>167</v>
      </c>
      <c r="B168" s="92"/>
      <c r="C168" s="112"/>
      <c r="D168" t="s">
        <v>8</v>
      </c>
      <c r="E168" s="2">
        <v>1</v>
      </c>
    </row>
    <row r="169" spans="1:5">
      <c r="A169" s="2">
        <v>168</v>
      </c>
      <c r="B169" s="92"/>
      <c r="C169" s="112"/>
      <c r="D169" t="s">
        <v>8</v>
      </c>
      <c r="E169" s="2">
        <v>1</v>
      </c>
    </row>
    <row r="170" spans="1:5">
      <c r="A170" s="2">
        <v>169</v>
      </c>
      <c r="B170" s="92"/>
      <c r="C170" s="112"/>
      <c r="D170" t="s">
        <v>8</v>
      </c>
      <c r="E170" s="2">
        <v>1</v>
      </c>
    </row>
    <row r="171" spans="1:5">
      <c r="A171" s="2">
        <v>170</v>
      </c>
      <c r="B171" s="92"/>
      <c r="C171" s="112"/>
      <c r="D171" t="s">
        <v>8</v>
      </c>
      <c r="E171" s="2">
        <v>1</v>
      </c>
    </row>
    <row r="172" spans="1:5">
      <c r="A172" s="2">
        <v>171</v>
      </c>
      <c r="B172" s="94"/>
      <c r="C172" s="112"/>
      <c r="D172" t="s">
        <v>8</v>
      </c>
      <c r="E172" s="2">
        <v>1</v>
      </c>
    </row>
    <row r="173" spans="1:5">
      <c r="A173" s="2">
        <v>172</v>
      </c>
      <c r="B173" s="92"/>
      <c r="D173" t="s">
        <v>8</v>
      </c>
      <c r="E173" s="2">
        <v>1</v>
      </c>
    </row>
    <row r="174" spans="1:5">
      <c r="A174" s="2">
        <v>173</v>
      </c>
      <c r="B174" s="92"/>
      <c r="D174" t="s">
        <v>8</v>
      </c>
      <c r="E174" s="2">
        <v>1</v>
      </c>
    </row>
    <row r="175" spans="1:5">
      <c r="A175" s="2">
        <v>174</v>
      </c>
      <c r="B175" s="92"/>
      <c r="D175" t="s">
        <v>8</v>
      </c>
      <c r="E175" s="2">
        <v>1</v>
      </c>
    </row>
    <row r="176" spans="1:5">
      <c r="A176" s="2">
        <v>175</v>
      </c>
      <c r="B176" s="92"/>
      <c r="D176" t="s">
        <v>8</v>
      </c>
      <c r="E176" s="2">
        <v>1</v>
      </c>
    </row>
    <row r="177" spans="1:5">
      <c r="A177" s="2">
        <v>176</v>
      </c>
      <c r="B177" s="92"/>
      <c r="D177" t="s">
        <v>8</v>
      </c>
      <c r="E177" s="2">
        <v>1</v>
      </c>
    </row>
    <row r="178" spans="1:5">
      <c r="A178" s="2">
        <v>177</v>
      </c>
      <c r="B178" s="94"/>
      <c r="D178" t="s">
        <v>8</v>
      </c>
      <c r="E178" s="2">
        <v>1</v>
      </c>
    </row>
    <row r="179" spans="1:5">
      <c r="A179" s="2">
        <v>178</v>
      </c>
      <c r="B179" s="94"/>
      <c r="D179" t="s">
        <v>8</v>
      </c>
      <c r="E179" s="2">
        <v>1</v>
      </c>
    </row>
    <row r="180" spans="1:5">
      <c r="A180" s="2">
        <v>179</v>
      </c>
      <c r="B180" s="94"/>
      <c r="D180" t="s">
        <v>8</v>
      </c>
      <c r="E180" s="2">
        <v>1</v>
      </c>
    </row>
    <row r="181" spans="1:5">
      <c r="A181" s="2">
        <v>180</v>
      </c>
      <c r="B181" s="94"/>
      <c r="C181" s="112"/>
      <c r="D181" t="s">
        <v>8</v>
      </c>
      <c r="E181" s="2">
        <v>1</v>
      </c>
    </row>
    <row r="182" spans="1:5">
      <c r="A182" s="2">
        <v>181</v>
      </c>
      <c r="B182" s="94"/>
      <c r="D182" t="s">
        <v>8</v>
      </c>
      <c r="E182" s="2">
        <v>1</v>
      </c>
    </row>
    <row r="183" spans="1:5">
      <c r="A183" s="2">
        <v>182</v>
      </c>
      <c r="B183" s="94"/>
      <c r="D183" t="s">
        <v>8</v>
      </c>
      <c r="E183" s="2">
        <v>1</v>
      </c>
    </row>
    <row r="184" spans="1:5">
      <c r="A184" s="2">
        <v>183</v>
      </c>
      <c r="B184" s="94"/>
      <c r="D184" t="s">
        <v>8</v>
      </c>
      <c r="E184" s="2">
        <v>1</v>
      </c>
    </row>
    <row r="185" spans="1:5">
      <c r="A185" s="2">
        <v>184</v>
      </c>
      <c r="B185" s="94"/>
      <c r="D185" t="s">
        <v>8</v>
      </c>
      <c r="E185" s="2">
        <v>1</v>
      </c>
    </row>
    <row r="186" spans="1:5">
      <c r="A186" s="2">
        <v>185</v>
      </c>
      <c r="B186" s="94"/>
      <c r="D186" t="s">
        <v>8</v>
      </c>
      <c r="E186" s="2">
        <v>1</v>
      </c>
    </row>
    <row r="187" spans="1:5">
      <c r="A187" s="2">
        <v>186</v>
      </c>
      <c r="B187" s="94"/>
      <c r="D187" t="s">
        <v>8</v>
      </c>
      <c r="E187" s="2">
        <v>1</v>
      </c>
    </row>
    <row r="188" spans="1:5">
      <c r="A188" s="2">
        <v>187</v>
      </c>
      <c r="B188" s="174" t="s">
        <v>91</v>
      </c>
      <c r="C188" s="172" t="s">
        <v>95</v>
      </c>
      <c r="D188" t="s">
        <v>23</v>
      </c>
      <c r="E188" s="2">
        <v>1</v>
      </c>
    </row>
    <row r="189" spans="1:5">
      <c r="A189" s="2">
        <v>188</v>
      </c>
      <c r="B189" s="174" t="s">
        <v>108</v>
      </c>
      <c r="C189" s="172" t="s">
        <v>109</v>
      </c>
      <c r="D189" t="s">
        <v>23</v>
      </c>
      <c r="E189" s="2">
        <v>1</v>
      </c>
    </row>
    <row r="190" spans="1:5">
      <c r="A190" s="2">
        <v>189</v>
      </c>
      <c r="B190" s="174" t="s">
        <v>112</v>
      </c>
      <c r="C190" s="172" t="s">
        <v>115</v>
      </c>
      <c r="D190" t="s">
        <v>23</v>
      </c>
      <c r="E190" s="2">
        <v>1</v>
      </c>
    </row>
    <row r="191" spans="1:5">
      <c r="A191" s="2">
        <v>190</v>
      </c>
      <c r="B191" s="174" t="s">
        <v>112</v>
      </c>
      <c r="C191" s="172" t="s">
        <v>116</v>
      </c>
      <c r="D191" t="s">
        <v>23</v>
      </c>
      <c r="E191" s="2">
        <v>1</v>
      </c>
    </row>
    <row r="192" spans="1:5">
      <c r="A192" s="2">
        <v>191</v>
      </c>
      <c r="B192" s="174" t="s">
        <v>128</v>
      </c>
      <c r="C192" s="172" t="s">
        <v>130</v>
      </c>
      <c r="D192" t="s">
        <v>23</v>
      </c>
      <c r="E192" s="2">
        <v>1</v>
      </c>
    </row>
    <row r="193" spans="1:5">
      <c r="A193" s="2">
        <v>192</v>
      </c>
      <c r="B193" s="177" t="s">
        <v>157</v>
      </c>
      <c r="C193" s="172" t="s">
        <v>134</v>
      </c>
      <c r="D193" t="s">
        <v>23</v>
      </c>
      <c r="E193" s="2">
        <v>1</v>
      </c>
    </row>
    <row r="194" spans="1:5">
      <c r="A194" s="2">
        <v>193</v>
      </c>
      <c r="B194" s="177" t="s">
        <v>157</v>
      </c>
      <c r="C194" s="172" t="s">
        <v>132</v>
      </c>
      <c r="D194" t="s">
        <v>23</v>
      </c>
      <c r="E194" s="2">
        <v>1</v>
      </c>
    </row>
    <row r="195" spans="1:5">
      <c r="A195" s="2">
        <v>194</v>
      </c>
      <c r="B195" s="177" t="s">
        <v>157</v>
      </c>
      <c r="C195" s="172" t="s">
        <v>133</v>
      </c>
      <c r="D195" t="s">
        <v>23</v>
      </c>
      <c r="E195" s="2">
        <v>1</v>
      </c>
    </row>
    <row r="196" spans="1:5">
      <c r="A196" s="2">
        <v>195</v>
      </c>
      <c r="B196" s="177" t="s">
        <v>117</v>
      </c>
      <c r="C196" s="172" t="s">
        <v>135</v>
      </c>
      <c r="D196" t="s">
        <v>23</v>
      </c>
      <c r="E196" s="2">
        <v>1</v>
      </c>
    </row>
    <row r="197" spans="1:5">
      <c r="A197" s="2">
        <v>196</v>
      </c>
      <c r="B197" s="177" t="s">
        <v>117</v>
      </c>
      <c r="C197" s="172" t="s">
        <v>136</v>
      </c>
      <c r="D197" t="s">
        <v>23</v>
      </c>
      <c r="E197" s="2">
        <v>1</v>
      </c>
    </row>
    <row r="198" spans="1:5">
      <c r="A198" s="2">
        <v>197</v>
      </c>
      <c r="B198" s="177" t="s">
        <v>149</v>
      </c>
      <c r="C198" s="172" t="s">
        <v>150</v>
      </c>
      <c r="D198" t="s">
        <v>23</v>
      </c>
      <c r="E198" s="2">
        <v>1</v>
      </c>
    </row>
    <row r="199" spans="1:5">
      <c r="A199" s="2">
        <v>198</v>
      </c>
      <c r="D199" t="s">
        <v>23</v>
      </c>
      <c r="E199" s="2">
        <v>1</v>
      </c>
    </row>
    <row r="200" spans="1:5">
      <c r="A200" s="2">
        <v>199</v>
      </c>
      <c r="D200" t="s">
        <v>23</v>
      </c>
      <c r="E200" s="2">
        <v>1</v>
      </c>
    </row>
    <row r="201" spans="1:5">
      <c r="A201" s="2">
        <v>200</v>
      </c>
      <c r="D201" t="s">
        <v>23</v>
      </c>
      <c r="E201" s="2">
        <v>1</v>
      </c>
    </row>
    <row r="202" spans="1:5">
      <c r="A202" s="2">
        <v>201</v>
      </c>
      <c r="D202" t="s">
        <v>23</v>
      </c>
      <c r="E202" s="2">
        <v>1</v>
      </c>
    </row>
    <row r="203" spans="1:5">
      <c r="A203" s="2">
        <v>202</v>
      </c>
      <c r="D203" t="s">
        <v>23</v>
      </c>
      <c r="E203" s="2">
        <v>1</v>
      </c>
    </row>
    <row r="204" spans="1:5">
      <c r="A204" s="2">
        <v>203</v>
      </c>
      <c r="D204" t="s">
        <v>23</v>
      </c>
      <c r="E204" s="2">
        <v>1</v>
      </c>
    </row>
    <row r="205" spans="1:5">
      <c r="A205" s="2">
        <v>204</v>
      </c>
      <c r="D205" t="s">
        <v>23</v>
      </c>
      <c r="E205" s="2">
        <v>1</v>
      </c>
    </row>
    <row r="206" spans="1:5">
      <c r="A206" s="2">
        <v>205</v>
      </c>
      <c r="D206" t="s">
        <v>23</v>
      </c>
      <c r="E206" s="2">
        <v>1</v>
      </c>
    </row>
    <row r="207" spans="1:5">
      <c r="A207" s="2">
        <v>206</v>
      </c>
      <c r="D207" t="s">
        <v>23</v>
      </c>
      <c r="E207" s="2">
        <v>1</v>
      </c>
    </row>
    <row r="208" spans="1:5">
      <c r="A208" s="2">
        <v>207</v>
      </c>
      <c r="D208" t="s">
        <v>23</v>
      </c>
      <c r="E208" s="2">
        <v>1</v>
      </c>
    </row>
    <row r="209" spans="1:5">
      <c r="A209" s="2">
        <v>208</v>
      </c>
      <c r="B209" s="174" t="s">
        <v>84</v>
      </c>
      <c r="C209" s="172" t="s">
        <v>90</v>
      </c>
      <c r="D209" t="s">
        <v>26</v>
      </c>
      <c r="E209" s="2">
        <v>1</v>
      </c>
    </row>
    <row r="210" spans="1:5">
      <c r="A210" s="2">
        <v>209</v>
      </c>
      <c r="B210" s="177" t="s">
        <v>91</v>
      </c>
      <c r="C210" s="172" t="s">
        <v>80</v>
      </c>
      <c r="D210" t="s">
        <v>26</v>
      </c>
      <c r="E210" s="2">
        <v>1</v>
      </c>
    </row>
    <row r="211" spans="1:5">
      <c r="A211" s="2">
        <v>210</v>
      </c>
      <c r="B211" s="177" t="s">
        <v>91</v>
      </c>
      <c r="C211" s="172" t="s">
        <v>96</v>
      </c>
      <c r="D211" t="s">
        <v>26</v>
      </c>
      <c r="E211" s="2">
        <v>1</v>
      </c>
    </row>
    <row r="212" spans="1:5">
      <c r="A212" s="2">
        <v>211</v>
      </c>
      <c r="B212" s="177" t="s">
        <v>104</v>
      </c>
      <c r="C212" s="172" t="s">
        <v>106</v>
      </c>
      <c r="D212" t="s">
        <v>26</v>
      </c>
      <c r="E212" s="2">
        <v>1</v>
      </c>
    </row>
    <row r="213" spans="1:5">
      <c r="A213" s="2">
        <v>212</v>
      </c>
      <c r="B213" s="177" t="s">
        <v>120</v>
      </c>
      <c r="C213" s="172" t="s">
        <v>121</v>
      </c>
      <c r="D213" t="s">
        <v>26</v>
      </c>
      <c r="E213" s="2">
        <v>1</v>
      </c>
    </row>
    <row r="214" spans="1:5">
      <c r="A214" s="2">
        <v>213</v>
      </c>
      <c r="B214" s="177" t="s">
        <v>120</v>
      </c>
      <c r="C214" s="172" t="s">
        <v>122</v>
      </c>
      <c r="D214" t="s">
        <v>26</v>
      </c>
      <c r="E214" s="2">
        <v>1</v>
      </c>
    </row>
    <row r="215" spans="1:5">
      <c r="A215" s="2">
        <v>214</v>
      </c>
      <c r="B215" s="177" t="s">
        <v>157</v>
      </c>
      <c r="C215" s="172" t="s">
        <v>131</v>
      </c>
      <c r="D215" t="s">
        <v>26</v>
      </c>
      <c r="E215" s="2">
        <v>1</v>
      </c>
    </row>
    <row r="216" spans="1:5">
      <c r="A216" s="2">
        <v>215</v>
      </c>
      <c r="B216" s="177" t="s">
        <v>149</v>
      </c>
      <c r="C216" s="172" t="s">
        <v>153</v>
      </c>
      <c r="D216" t="s">
        <v>26</v>
      </c>
      <c r="E216" s="2">
        <v>1</v>
      </c>
    </row>
    <row r="217" spans="1:5">
      <c r="A217" s="2">
        <v>216</v>
      </c>
      <c r="D217" t="s">
        <v>26</v>
      </c>
      <c r="E217" s="2">
        <v>1</v>
      </c>
    </row>
    <row r="218" spans="1:5">
      <c r="A218" s="2">
        <v>217</v>
      </c>
      <c r="D218" t="s">
        <v>26</v>
      </c>
      <c r="E218" s="2">
        <v>1</v>
      </c>
    </row>
    <row r="219" spans="1:5">
      <c r="A219" s="2">
        <v>218</v>
      </c>
      <c r="D219" t="s">
        <v>26</v>
      </c>
      <c r="E219" s="2">
        <v>1</v>
      </c>
    </row>
    <row r="220" spans="1:5">
      <c r="A220" s="2">
        <v>219</v>
      </c>
      <c r="D220" t="s">
        <v>26</v>
      </c>
      <c r="E220" s="2">
        <v>1</v>
      </c>
    </row>
    <row r="221" spans="1:5">
      <c r="A221" s="2">
        <v>220</v>
      </c>
      <c r="D221" t="s">
        <v>26</v>
      </c>
      <c r="E221" s="2">
        <v>1</v>
      </c>
    </row>
    <row r="222" spans="1:5">
      <c r="A222" s="2">
        <v>221</v>
      </c>
      <c r="D222" t="s">
        <v>26</v>
      </c>
      <c r="E222" s="2">
        <v>1</v>
      </c>
    </row>
    <row r="223" spans="1:5">
      <c r="A223" s="2">
        <v>222</v>
      </c>
      <c r="D223" t="s">
        <v>26</v>
      </c>
      <c r="E223" s="2">
        <v>1</v>
      </c>
    </row>
    <row r="224" spans="1:5">
      <c r="A224" s="2">
        <v>223</v>
      </c>
      <c r="D224" t="s">
        <v>26</v>
      </c>
      <c r="E224" s="2">
        <v>1</v>
      </c>
    </row>
    <row r="225" spans="1:5">
      <c r="A225" s="2">
        <v>224</v>
      </c>
      <c r="D225" t="s">
        <v>26</v>
      </c>
      <c r="E225" s="2">
        <v>1</v>
      </c>
    </row>
    <row r="226" spans="1:5">
      <c r="A226" s="2">
        <v>225</v>
      </c>
      <c r="D226" t="s">
        <v>26</v>
      </c>
      <c r="E226" s="2">
        <v>1</v>
      </c>
    </row>
    <row r="227" spans="1:5">
      <c r="A227" s="2">
        <v>226</v>
      </c>
      <c r="D227" t="s">
        <v>26</v>
      </c>
      <c r="E227" s="2">
        <v>1</v>
      </c>
    </row>
    <row r="228" spans="1:5">
      <c r="A228" s="2">
        <v>227</v>
      </c>
      <c r="D228" t="s">
        <v>26</v>
      </c>
      <c r="E228" s="2">
        <v>1</v>
      </c>
    </row>
    <row r="229" spans="1:5">
      <c r="A229" s="2">
        <v>228</v>
      </c>
      <c r="D229" t="s">
        <v>26</v>
      </c>
      <c r="E229" s="2">
        <v>1</v>
      </c>
    </row>
    <row r="230" spans="1:5">
      <c r="A230" s="2">
        <v>229</v>
      </c>
      <c r="D230" t="s">
        <v>26</v>
      </c>
      <c r="E230" s="2">
        <v>1</v>
      </c>
    </row>
    <row r="231" spans="1:5">
      <c r="A231" s="2">
        <v>230</v>
      </c>
      <c r="D231" t="s">
        <v>26</v>
      </c>
      <c r="E231" s="2">
        <v>1</v>
      </c>
    </row>
    <row r="232" spans="1:5">
      <c r="A232" s="2">
        <v>231</v>
      </c>
      <c r="D232" t="s">
        <v>26</v>
      </c>
      <c r="E232" s="2">
        <v>1</v>
      </c>
    </row>
    <row r="233" spans="1:5">
      <c r="A233" s="2">
        <v>232</v>
      </c>
      <c r="D233" t="s">
        <v>26</v>
      </c>
      <c r="E233" s="2">
        <v>1</v>
      </c>
    </row>
    <row r="234" spans="1:5">
      <c r="A234" s="2">
        <v>233</v>
      </c>
      <c r="D234" t="s">
        <v>26</v>
      </c>
      <c r="E234" s="2">
        <v>1</v>
      </c>
    </row>
    <row r="235" spans="1:5">
      <c r="A235" s="2">
        <v>234</v>
      </c>
      <c r="D235" t="s">
        <v>26</v>
      </c>
      <c r="E235" s="2">
        <v>1</v>
      </c>
    </row>
    <row r="236" spans="1:5">
      <c r="A236" s="2">
        <v>235</v>
      </c>
      <c r="D236" t="s">
        <v>26</v>
      </c>
      <c r="E236" s="2">
        <v>1</v>
      </c>
    </row>
    <row r="237" spans="1:5">
      <c r="A237" s="2">
        <v>236</v>
      </c>
      <c r="D237" t="s">
        <v>26</v>
      </c>
      <c r="E237" s="2">
        <v>1</v>
      </c>
    </row>
    <row r="238" spans="1:5">
      <c r="A238" s="2">
        <v>237</v>
      </c>
      <c r="D238" t="s">
        <v>26</v>
      </c>
      <c r="E238" s="2">
        <v>1</v>
      </c>
    </row>
    <row r="239" spans="1:5">
      <c r="A239" s="2">
        <v>238</v>
      </c>
      <c r="D239" t="s">
        <v>26</v>
      </c>
      <c r="E239" s="2">
        <v>1</v>
      </c>
    </row>
    <row r="240" spans="1:5">
      <c r="A240" s="2">
        <v>239</v>
      </c>
      <c r="B240" s="178" t="s">
        <v>91</v>
      </c>
      <c r="C240" s="172" t="s">
        <v>92</v>
      </c>
      <c r="D240" t="s">
        <v>48</v>
      </c>
      <c r="E240" s="2">
        <v>1</v>
      </c>
    </row>
    <row r="241" spans="1:5">
      <c r="A241" s="2">
        <v>240</v>
      </c>
      <c r="B241" s="178" t="s">
        <v>91</v>
      </c>
      <c r="C241" s="172" t="s">
        <v>93</v>
      </c>
      <c r="D241" t="s">
        <v>48</v>
      </c>
      <c r="E241" s="2">
        <v>1</v>
      </c>
    </row>
    <row r="242" spans="1:5">
      <c r="A242" s="2">
        <v>241</v>
      </c>
      <c r="B242" s="178" t="s">
        <v>156</v>
      </c>
      <c r="C242" s="172" t="s">
        <v>99</v>
      </c>
      <c r="D242" t="s">
        <v>48</v>
      </c>
      <c r="E242" s="2">
        <v>1</v>
      </c>
    </row>
    <row r="243" spans="1:5">
      <c r="A243" s="2">
        <v>242</v>
      </c>
      <c r="B243" s="178" t="s">
        <v>149</v>
      </c>
      <c r="C243" s="172" t="s">
        <v>151</v>
      </c>
      <c r="D243" t="s">
        <v>48</v>
      </c>
      <c r="E243" s="2">
        <v>1</v>
      </c>
    </row>
    <row r="244" spans="1:5">
      <c r="A244" s="2">
        <v>243</v>
      </c>
      <c r="B244" s="178" t="s">
        <v>91</v>
      </c>
      <c r="C244" s="172" t="s">
        <v>158</v>
      </c>
      <c r="D244" t="s">
        <v>48</v>
      </c>
      <c r="E244" s="2">
        <v>1</v>
      </c>
    </row>
    <row r="245" spans="1:5">
      <c r="A245" s="2">
        <v>244</v>
      </c>
      <c r="B245" s="179" t="s">
        <v>112</v>
      </c>
      <c r="C245" s="172" t="s">
        <v>114</v>
      </c>
      <c r="D245" t="s">
        <v>48</v>
      </c>
      <c r="E245" s="2">
        <v>1</v>
      </c>
    </row>
    <row r="246" spans="1:5">
      <c r="A246" s="2">
        <v>245</v>
      </c>
      <c r="D246" t="s">
        <v>48</v>
      </c>
      <c r="E246" s="2">
        <v>1</v>
      </c>
    </row>
    <row r="247" spans="1:5">
      <c r="A247" s="2">
        <v>246</v>
      </c>
      <c r="D247" t="s">
        <v>48</v>
      </c>
      <c r="E247" s="2">
        <v>1</v>
      </c>
    </row>
    <row r="248" spans="1:5">
      <c r="A248" s="2">
        <v>247</v>
      </c>
      <c r="D248" t="s">
        <v>48</v>
      </c>
      <c r="E248" s="2">
        <v>1</v>
      </c>
    </row>
    <row r="249" spans="1:5">
      <c r="A249" s="2">
        <v>248</v>
      </c>
      <c r="D249" t="s">
        <v>48</v>
      </c>
      <c r="E249" s="2">
        <v>1</v>
      </c>
    </row>
    <row r="250" spans="1:5">
      <c r="A250" s="2">
        <v>249</v>
      </c>
      <c r="D250" t="s">
        <v>48</v>
      </c>
      <c r="E250" s="2">
        <v>1</v>
      </c>
    </row>
    <row r="251" spans="1:5">
      <c r="A251" s="2">
        <v>250</v>
      </c>
      <c r="D251" t="s">
        <v>48</v>
      </c>
      <c r="E251" s="2">
        <v>1</v>
      </c>
    </row>
    <row r="252" spans="1:5">
      <c r="A252" s="2">
        <v>251</v>
      </c>
      <c r="D252" t="s">
        <v>48</v>
      </c>
      <c r="E252" s="2">
        <v>1</v>
      </c>
    </row>
    <row r="253" spans="1:5">
      <c r="A253" s="2">
        <v>252</v>
      </c>
      <c r="D253" t="s">
        <v>48</v>
      </c>
      <c r="E253" s="2">
        <v>1</v>
      </c>
    </row>
    <row r="254" spans="1:5">
      <c r="A254" s="2">
        <v>253</v>
      </c>
      <c r="D254" t="s">
        <v>48</v>
      </c>
      <c r="E254" s="2">
        <v>1</v>
      </c>
    </row>
    <row r="255" spans="1:5">
      <c r="A255" s="2">
        <v>254</v>
      </c>
      <c r="D255" t="s">
        <v>48</v>
      </c>
      <c r="E255" s="2">
        <v>1</v>
      </c>
    </row>
    <row r="256" spans="1:5">
      <c r="A256" s="2">
        <v>255</v>
      </c>
      <c r="D256" t="s">
        <v>48</v>
      </c>
      <c r="E256" s="2">
        <v>1</v>
      </c>
    </row>
    <row r="257" spans="1:5">
      <c r="A257" s="2">
        <v>256</v>
      </c>
      <c r="D257" t="s">
        <v>48</v>
      </c>
      <c r="E257" s="2">
        <v>1</v>
      </c>
    </row>
    <row r="258" spans="1:5">
      <c r="A258" s="2">
        <v>257</v>
      </c>
      <c r="D258" t="s">
        <v>48</v>
      </c>
      <c r="E258" s="2">
        <v>1</v>
      </c>
    </row>
    <row r="259" spans="1:5">
      <c r="A259" s="2">
        <v>258</v>
      </c>
      <c r="D259" t="s">
        <v>48</v>
      </c>
      <c r="E259" s="2">
        <v>1</v>
      </c>
    </row>
    <row r="260" spans="1:5">
      <c r="A260" s="2">
        <v>259</v>
      </c>
      <c r="D260" t="s">
        <v>48</v>
      </c>
      <c r="E260" s="2">
        <v>1</v>
      </c>
    </row>
    <row r="261" spans="1:5">
      <c r="A261" s="2">
        <v>260</v>
      </c>
      <c r="D261" t="s">
        <v>48</v>
      </c>
      <c r="E261" s="2">
        <v>1</v>
      </c>
    </row>
    <row r="262" spans="1:5">
      <c r="A262" s="2">
        <v>261</v>
      </c>
      <c r="D262" t="s">
        <v>48</v>
      </c>
      <c r="E262" s="2">
        <v>1</v>
      </c>
    </row>
    <row r="263" spans="1:5">
      <c r="A263" s="2">
        <v>262</v>
      </c>
      <c r="D263" t="s">
        <v>48</v>
      </c>
      <c r="E263" s="2">
        <v>1</v>
      </c>
    </row>
    <row r="264" spans="1:5">
      <c r="A264" s="2">
        <v>263</v>
      </c>
      <c r="D264" t="s">
        <v>48</v>
      </c>
      <c r="E264" s="2">
        <v>1</v>
      </c>
    </row>
    <row r="265" spans="1:5">
      <c r="A265" s="2">
        <v>264</v>
      </c>
      <c r="D265" t="s">
        <v>48</v>
      </c>
      <c r="E265" s="2">
        <v>1</v>
      </c>
    </row>
    <row r="266" spans="1:5">
      <c r="A266" s="2">
        <v>265</v>
      </c>
      <c r="D266" t="s">
        <v>48</v>
      </c>
      <c r="E266" s="2">
        <v>1</v>
      </c>
    </row>
    <row r="267" spans="1:5">
      <c r="A267" s="2">
        <v>266</v>
      </c>
      <c r="D267" t="s">
        <v>48</v>
      </c>
      <c r="E267" s="2">
        <v>1</v>
      </c>
    </row>
    <row r="268" spans="1:5">
      <c r="A268" s="2">
        <v>267</v>
      </c>
      <c r="D268" t="s">
        <v>48</v>
      </c>
      <c r="E268" s="2">
        <v>1</v>
      </c>
    </row>
    <row r="269" spans="1:5">
      <c r="A269" s="2">
        <v>268</v>
      </c>
      <c r="D269" t="s">
        <v>48</v>
      </c>
      <c r="E269" s="2">
        <v>1</v>
      </c>
    </row>
    <row r="270" spans="1:5">
      <c r="A270" s="2">
        <v>269</v>
      </c>
      <c r="D270" t="s">
        <v>48</v>
      </c>
      <c r="E270" s="2">
        <v>1</v>
      </c>
    </row>
    <row r="271" spans="1:5">
      <c r="A271" s="2">
        <v>270</v>
      </c>
      <c r="D271" t="s">
        <v>48</v>
      </c>
      <c r="E271" s="2">
        <v>1</v>
      </c>
    </row>
    <row r="272" spans="1:5">
      <c r="A272" s="2">
        <v>271</v>
      </c>
      <c r="B272" s="177" t="s">
        <v>84</v>
      </c>
      <c r="C272" s="172" t="s">
        <v>85</v>
      </c>
      <c r="D272" t="s">
        <v>49</v>
      </c>
      <c r="E272" s="2">
        <v>1</v>
      </c>
    </row>
    <row r="273" spans="1:5">
      <c r="A273" s="2">
        <v>272</v>
      </c>
      <c r="B273" s="177" t="s">
        <v>91</v>
      </c>
      <c r="C273" s="172" t="s">
        <v>94</v>
      </c>
      <c r="D273" t="s">
        <v>49</v>
      </c>
      <c r="E273" s="2">
        <v>1</v>
      </c>
    </row>
    <row r="274" spans="1:5">
      <c r="A274" s="2">
        <v>273</v>
      </c>
      <c r="B274" s="177" t="s">
        <v>156</v>
      </c>
      <c r="C274" s="172" t="s">
        <v>100</v>
      </c>
      <c r="D274" t="s">
        <v>49</v>
      </c>
      <c r="E274" s="2">
        <v>1</v>
      </c>
    </row>
    <row r="275" spans="1:5">
      <c r="A275" s="2">
        <v>274</v>
      </c>
      <c r="B275" s="177" t="s">
        <v>104</v>
      </c>
      <c r="C275" s="172" t="s">
        <v>81</v>
      </c>
      <c r="D275" t="s">
        <v>49</v>
      </c>
      <c r="E275" s="2">
        <v>1</v>
      </c>
    </row>
    <row r="276" spans="1:5">
      <c r="A276" s="2">
        <v>275</v>
      </c>
      <c r="B276" s="177" t="s">
        <v>104</v>
      </c>
      <c r="C276" s="172" t="s">
        <v>105</v>
      </c>
      <c r="D276" t="s">
        <v>49</v>
      </c>
      <c r="E276" s="2">
        <v>1</v>
      </c>
    </row>
    <row r="277" spans="1:5">
      <c r="A277" s="2">
        <v>276</v>
      </c>
      <c r="B277" s="177" t="s">
        <v>112</v>
      </c>
      <c r="C277" s="172" t="s">
        <v>111</v>
      </c>
      <c r="D277" t="s">
        <v>49</v>
      </c>
      <c r="E277" s="2">
        <v>1</v>
      </c>
    </row>
    <row r="278" spans="1:5">
      <c r="A278" s="2">
        <v>277</v>
      </c>
      <c r="B278" s="174" t="s">
        <v>161</v>
      </c>
      <c r="C278" s="172" t="s">
        <v>145</v>
      </c>
      <c r="D278" t="s">
        <v>49</v>
      </c>
      <c r="E278" s="2">
        <v>1</v>
      </c>
    </row>
    <row r="279" spans="1:5">
      <c r="A279" s="2">
        <v>278</v>
      </c>
      <c r="B279" s="174" t="s">
        <v>120</v>
      </c>
      <c r="C279" s="172" t="s">
        <v>119</v>
      </c>
      <c r="D279" t="s">
        <v>49</v>
      </c>
      <c r="E279" s="2">
        <v>1</v>
      </c>
    </row>
    <row r="280" spans="1:5">
      <c r="A280" s="2">
        <v>279</v>
      </c>
      <c r="D280" t="s">
        <v>49</v>
      </c>
      <c r="E280" s="2">
        <v>1</v>
      </c>
    </row>
    <row r="281" spans="1:5">
      <c r="A281" s="2">
        <v>280</v>
      </c>
      <c r="D281" t="s">
        <v>49</v>
      </c>
      <c r="E281" s="2">
        <v>1</v>
      </c>
    </row>
    <row r="282" spans="1:5">
      <c r="A282" s="2">
        <v>281</v>
      </c>
      <c r="D282" t="s">
        <v>49</v>
      </c>
      <c r="E282" s="2">
        <v>1</v>
      </c>
    </row>
    <row r="283" spans="1:5">
      <c r="A283" s="2">
        <v>282</v>
      </c>
      <c r="D283" t="s">
        <v>49</v>
      </c>
      <c r="E283" s="2">
        <v>1</v>
      </c>
    </row>
    <row r="284" spans="1:5">
      <c r="A284" s="2">
        <v>283</v>
      </c>
      <c r="D284" t="s">
        <v>49</v>
      </c>
      <c r="E284" s="2">
        <v>1</v>
      </c>
    </row>
    <row r="285" spans="1:5">
      <c r="A285" s="2">
        <v>284</v>
      </c>
      <c r="D285" t="s">
        <v>49</v>
      </c>
      <c r="E285" s="2">
        <v>1</v>
      </c>
    </row>
    <row r="286" spans="1:5">
      <c r="A286" s="2">
        <v>285</v>
      </c>
      <c r="D286" t="s">
        <v>49</v>
      </c>
      <c r="E286" s="2">
        <v>1</v>
      </c>
    </row>
    <row r="287" spans="1:5">
      <c r="A287" s="2">
        <v>286</v>
      </c>
      <c r="D287" t="s">
        <v>49</v>
      </c>
      <c r="E287" s="2">
        <v>1</v>
      </c>
    </row>
    <row r="288" spans="1:5">
      <c r="A288" s="2">
        <v>287</v>
      </c>
      <c r="D288" t="s">
        <v>49</v>
      </c>
      <c r="E288" s="2">
        <v>1</v>
      </c>
    </row>
    <row r="289" spans="1:5">
      <c r="A289" s="2">
        <v>288</v>
      </c>
      <c r="D289" t="s">
        <v>49</v>
      </c>
      <c r="E289" s="2">
        <v>1</v>
      </c>
    </row>
    <row r="290" spans="1:5">
      <c r="A290" s="2">
        <v>289</v>
      </c>
      <c r="D290" t="s">
        <v>49</v>
      </c>
      <c r="E290" s="2">
        <v>1</v>
      </c>
    </row>
    <row r="291" spans="1:5">
      <c r="A291" s="2">
        <v>290</v>
      </c>
      <c r="D291" t="s">
        <v>49</v>
      </c>
      <c r="E291" s="2">
        <v>1</v>
      </c>
    </row>
    <row r="292" spans="1:5">
      <c r="A292" s="2">
        <v>291</v>
      </c>
      <c r="D292" t="s">
        <v>49</v>
      </c>
      <c r="E292" s="2">
        <v>1</v>
      </c>
    </row>
    <row r="293" spans="1:5">
      <c r="A293" s="2">
        <v>292</v>
      </c>
      <c r="D293" t="s">
        <v>49</v>
      </c>
      <c r="E293" s="2">
        <v>1</v>
      </c>
    </row>
    <row r="294" spans="1:5">
      <c r="A294" s="2">
        <v>293</v>
      </c>
      <c r="D294" t="s">
        <v>49</v>
      </c>
      <c r="E294" s="2">
        <v>1</v>
      </c>
    </row>
    <row r="295" spans="1:5">
      <c r="A295" s="2">
        <v>294</v>
      </c>
      <c r="D295" t="s">
        <v>49</v>
      </c>
      <c r="E295" s="2">
        <v>1</v>
      </c>
    </row>
    <row r="296" spans="1:5">
      <c r="A296" s="2">
        <v>295</v>
      </c>
      <c r="D296" t="s">
        <v>49</v>
      </c>
      <c r="E296" s="2">
        <v>1</v>
      </c>
    </row>
    <row r="297" spans="1:5">
      <c r="A297" s="2">
        <v>296</v>
      </c>
      <c r="D297" t="s">
        <v>49</v>
      </c>
      <c r="E297" s="2">
        <v>1</v>
      </c>
    </row>
    <row r="298" spans="1:5">
      <c r="A298" s="2">
        <v>297</v>
      </c>
      <c r="D298" t="s">
        <v>49</v>
      </c>
      <c r="E298" s="2">
        <v>1</v>
      </c>
    </row>
    <row r="299" spans="1:5">
      <c r="A299" s="2">
        <v>298</v>
      </c>
      <c r="D299" t="s">
        <v>49</v>
      </c>
      <c r="E299" s="2">
        <v>1</v>
      </c>
    </row>
    <row r="300" spans="1:5">
      <c r="A300" s="2">
        <v>299</v>
      </c>
      <c r="D300" t="s">
        <v>49</v>
      </c>
      <c r="E300" s="2">
        <v>1</v>
      </c>
    </row>
    <row r="301" spans="1:5">
      <c r="A301" s="2">
        <v>300</v>
      </c>
      <c r="D301" t="s">
        <v>49</v>
      </c>
      <c r="E301" s="2">
        <v>1</v>
      </c>
    </row>
    <row r="302" spans="1:5">
      <c r="A302" s="2">
        <v>301</v>
      </c>
      <c r="D302" t="s">
        <v>50</v>
      </c>
      <c r="E302" s="2">
        <v>1</v>
      </c>
    </row>
    <row r="303" spans="1:5">
      <c r="A303" s="2">
        <v>302</v>
      </c>
      <c r="D303" t="s">
        <v>50</v>
      </c>
      <c r="E303" s="2">
        <v>1</v>
      </c>
    </row>
    <row r="304" spans="1:5">
      <c r="A304" s="2">
        <v>303</v>
      </c>
      <c r="D304" t="s">
        <v>50</v>
      </c>
      <c r="E304" s="2">
        <v>1</v>
      </c>
    </row>
    <row r="305" spans="1:5">
      <c r="A305" s="2">
        <v>304</v>
      </c>
      <c r="B305" s="178" t="s">
        <v>91</v>
      </c>
      <c r="C305" s="172" t="s">
        <v>92</v>
      </c>
      <c r="D305" t="s">
        <v>50</v>
      </c>
      <c r="E305" s="2">
        <v>1</v>
      </c>
    </row>
    <row r="306" spans="1:5">
      <c r="A306" s="2">
        <v>305</v>
      </c>
      <c r="B306" s="178" t="s">
        <v>91</v>
      </c>
      <c r="C306" s="172" t="s">
        <v>93</v>
      </c>
      <c r="D306" t="s">
        <v>50</v>
      </c>
      <c r="E306" s="2">
        <v>1</v>
      </c>
    </row>
    <row r="307" spans="1:5">
      <c r="A307" s="2">
        <v>306</v>
      </c>
      <c r="B307" s="178" t="s">
        <v>156</v>
      </c>
      <c r="C307" s="172" t="s">
        <v>99</v>
      </c>
      <c r="D307" t="s">
        <v>50</v>
      </c>
      <c r="E307" s="2">
        <v>1</v>
      </c>
    </row>
    <row r="308" spans="1:5">
      <c r="A308" s="2">
        <v>307</v>
      </c>
      <c r="B308" s="178" t="s">
        <v>149</v>
      </c>
      <c r="C308" s="172" t="s">
        <v>151</v>
      </c>
      <c r="D308" t="s">
        <v>50</v>
      </c>
      <c r="E308" s="2">
        <v>1</v>
      </c>
    </row>
    <row r="309" spans="1:5">
      <c r="A309" s="2">
        <v>308</v>
      </c>
      <c r="B309" s="178" t="s">
        <v>91</v>
      </c>
      <c r="C309" s="172" t="s">
        <v>158</v>
      </c>
      <c r="D309" t="s">
        <v>50</v>
      </c>
      <c r="E309" s="2">
        <v>1</v>
      </c>
    </row>
    <row r="310" spans="1:5">
      <c r="A310" s="2">
        <v>309</v>
      </c>
      <c r="B310" s="179" t="s">
        <v>112</v>
      </c>
      <c r="C310" s="172" t="s">
        <v>114</v>
      </c>
      <c r="D310" t="s">
        <v>50</v>
      </c>
      <c r="E310" s="2">
        <v>1</v>
      </c>
    </row>
    <row r="311" spans="1:5">
      <c r="A311" s="2">
        <v>310</v>
      </c>
      <c r="D311" t="s">
        <v>50</v>
      </c>
      <c r="E311" s="2">
        <v>1</v>
      </c>
    </row>
    <row r="312" spans="1:5">
      <c r="A312" s="2">
        <v>311</v>
      </c>
      <c r="D312" t="s">
        <v>50</v>
      </c>
      <c r="E312" s="2">
        <v>1</v>
      </c>
    </row>
    <row r="313" spans="1:5">
      <c r="A313" s="2">
        <v>312</v>
      </c>
      <c r="D313" t="s">
        <v>50</v>
      </c>
      <c r="E313" s="2">
        <v>1</v>
      </c>
    </row>
    <row r="314" spans="1:5">
      <c r="A314" s="2">
        <v>313</v>
      </c>
      <c r="D314" t="s">
        <v>50</v>
      </c>
      <c r="E314" s="2">
        <v>1</v>
      </c>
    </row>
    <row r="315" spans="1:5">
      <c r="A315" s="2">
        <v>314</v>
      </c>
      <c r="D315" t="s">
        <v>50</v>
      </c>
      <c r="E315" s="2">
        <v>1</v>
      </c>
    </row>
    <row r="316" spans="1:5">
      <c r="A316" s="2">
        <v>315</v>
      </c>
      <c r="D316" t="s">
        <v>50</v>
      </c>
      <c r="E316" s="2">
        <v>1</v>
      </c>
    </row>
    <row r="317" spans="1:5">
      <c r="A317" s="2">
        <v>316</v>
      </c>
      <c r="D317" t="s">
        <v>50</v>
      </c>
      <c r="E317" s="2">
        <v>1</v>
      </c>
    </row>
    <row r="318" spans="1:5">
      <c r="A318" s="2">
        <v>317</v>
      </c>
      <c r="D318" t="s">
        <v>50</v>
      </c>
      <c r="E318" s="2">
        <v>1</v>
      </c>
    </row>
    <row r="319" spans="1:5">
      <c r="A319" s="2">
        <v>318</v>
      </c>
      <c r="D319" t="s">
        <v>50</v>
      </c>
      <c r="E319" s="2">
        <v>1</v>
      </c>
    </row>
    <row r="320" spans="1:5">
      <c r="A320" s="2">
        <v>319</v>
      </c>
      <c r="D320" t="s">
        <v>50</v>
      </c>
      <c r="E320" s="2">
        <v>1</v>
      </c>
    </row>
    <row r="321" spans="1:5">
      <c r="A321" s="2">
        <v>320</v>
      </c>
      <c r="D321" t="s">
        <v>50</v>
      </c>
      <c r="E321" s="2">
        <v>1</v>
      </c>
    </row>
  </sheetData>
  <mergeCells count="12">
    <mergeCell ref="J16:K16"/>
    <mergeCell ref="I4:L4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</mergeCells>
  <phoneticPr fontId="14" type="noConversion"/>
  <pageMargins left="0.75" right="0.75" top="1" bottom="1" header="0.5" footer="0.5"/>
  <pageSetup paperSize="9" orientation="portrait" horizontalDpi="4294967292" verticalDpi="4294967292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200"/>
  <sheetViews>
    <sheetView showZeros="0" zoomScaleNormal="100" zoomScalePageLayoutView="110" workbookViewId="0">
      <pane ySplit="6" topLeftCell="A7" activePane="bottomLeft" state="frozen"/>
      <selection activeCell="AF9" sqref="AF9:AF14"/>
      <selection pane="bottomLeft" activeCell="B7" sqref="B7"/>
    </sheetView>
  </sheetViews>
  <sheetFormatPr baseColWidth="10" defaultRowHeight="15.75"/>
  <cols>
    <col min="1" max="1" width="6.375" style="2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" customWidth="1"/>
    <col min="29" max="30" width="9.625" customWidth="1"/>
    <col min="31" max="31" width="4.875" customWidth="1"/>
    <col min="32" max="32" width="12.375" customWidth="1"/>
    <col min="33" max="33" width="23.875" customWidth="1"/>
    <col min="34" max="34" width="36.5" customWidth="1"/>
  </cols>
  <sheetData>
    <row r="1" spans="1:34" ht="15" customHeight="1" thickBot="1">
      <c r="A1" s="32" t="s">
        <v>5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35" t="s">
        <v>27</v>
      </c>
      <c r="H6" s="4" t="s">
        <v>55</v>
      </c>
      <c r="I6" s="5" t="s">
        <v>27</v>
      </c>
      <c r="J6" s="4" t="s">
        <v>13</v>
      </c>
      <c r="K6" s="9" t="s">
        <v>27</v>
      </c>
      <c r="L6" s="4" t="s">
        <v>14</v>
      </c>
      <c r="M6" s="5" t="s">
        <v>27</v>
      </c>
      <c r="N6" s="4" t="s">
        <v>46</v>
      </c>
      <c r="O6" s="5" t="s">
        <v>27</v>
      </c>
      <c r="P6" s="4" t="s">
        <v>16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39"/>
    </row>
    <row r="7" spans="1:34" ht="16.5" thickBot="1">
      <c r="A7" s="17">
        <f t="array" ref="A7:A200">IFERROR(SMALL(IF(EXACT($A$1,Inscriptions!$D$2:$D$205),ROW(Inscriptions!$A$2:$A$205)),Inscriptions!$A$2:$A$205),"")</f>
        <v>2</v>
      </c>
      <c r="B7" s="132" t="str">
        <f>IFERROR(INDEX(Inscriptions!$B$1:$B$205,A7),"")</f>
        <v>CS ISLOIS</v>
      </c>
      <c r="C7" s="54" t="str">
        <f>IFERROR(INDEX(Inscriptions!$C$1:$C$205,A7),"")</f>
        <v>MARTINS Noa</v>
      </c>
      <c r="D7" s="20">
        <v>1.1204861111111112E-3</v>
      </c>
      <c r="E7" s="12">
        <f t="shared" ref="E7:E50" si="0">U7</f>
        <v>1</v>
      </c>
      <c r="F7" s="25">
        <v>6.1458333333333341E-4</v>
      </c>
      <c r="G7" s="13">
        <f>V7</f>
        <v>1</v>
      </c>
      <c r="H7" s="28">
        <v>3.2488425925925925E-4</v>
      </c>
      <c r="I7" s="14">
        <f>W7</f>
        <v>1</v>
      </c>
      <c r="J7" s="29">
        <v>1</v>
      </c>
      <c r="K7" s="16">
        <f t="shared" ref="K7:K23" si="1">X7</f>
        <v>4</v>
      </c>
      <c r="L7" s="28">
        <v>3.5474537037037034E-4</v>
      </c>
      <c r="M7" s="14">
        <f>Y7</f>
        <v>1</v>
      </c>
      <c r="N7" s="28">
        <v>1.2065972222222222E-3</v>
      </c>
      <c r="O7" s="14">
        <f>Z7</f>
        <v>1</v>
      </c>
      <c r="P7" s="28">
        <v>2.7905092592592592E-4</v>
      </c>
      <c r="Q7" s="14">
        <f>AA7</f>
        <v>1</v>
      </c>
      <c r="R7" s="20"/>
      <c r="U7">
        <f>IFERROR(RANK(D7,D$7:D$50,1),"")</f>
        <v>1</v>
      </c>
      <c r="V7">
        <f>IFERROR(RANK(F7,F$7:F$50,1),"")</f>
        <v>1</v>
      </c>
      <c r="W7">
        <f>IFERROR(RANK(H7,H$7:H$50,1),"")</f>
        <v>1</v>
      </c>
      <c r="X7">
        <f>IFERROR(RANK(J7,J$7:J$50,0),"")</f>
        <v>4</v>
      </c>
      <c r="Y7">
        <f>IFERROR(RANK(L7,L$7:L$50,1),"")</f>
        <v>1</v>
      </c>
      <c r="Z7">
        <f>IFERROR(RANK(N7,N$7:N$50,1),"")</f>
        <v>1</v>
      </c>
      <c r="AA7">
        <f>IFERROR(RANK(P7,P$7:P$50,1),"")</f>
        <v>1</v>
      </c>
      <c r="AB7" s="163">
        <f>IF(R7="OUI",9999,IF(SUM(U7:AA7)&gt;0,SUM(U7:AA7),""))</f>
        <v>10</v>
      </c>
      <c r="AC7" s="51">
        <f>IFERROR(RANK(AB7,AB$7:AB$50,1),"")</f>
        <v>4</v>
      </c>
      <c r="AG7" s="206" t="s">
        <v>38</v>
      </c>
      <c r="AH7" s="207"/>
    </row>
    <row r="8" spans="1:34" ht="16.5" thickBot="1">
      <c r="A8" s="17">
        <v>3</v>
      </c>
      <c r="B8" s="132">
        <f>IFERROR(INDEX(Inscriptions!$B$1:$B$205,A8),"")</f>
        <v>0</v>
      </c>
      <c r="C8" s="54">
        <f>IFERROR(INDEX(Inscriptions!$C$1:$C$205,A8),"")</f>
        <v>0</v>
      </c>
      <c r="D8" s="21"/>
      <c r="E8" s="12" t="str">
        <f t="shared" si="0"/>
        <v/>
      </c>
      <c r="F8" s="22"/>
      <c r="G8" s="13" t="str">
        <f t="shared" ref="G8:G50" si="2">V8</f>
        <v/>
      </c>
      <c r="H8" s="26"/>
      <c r="I8" s="13" t="str">
        <f t="shared" ref="I8:I50" si="3">W8</f>
        <v/>
      </c>
      <c r="J8" s="30"/>
      <c r="K8" s="16" t="str">
        <f t="shared" si="1"/>
        <v/>
      </c>
      <c r="L8" s="26"/>
      <c r="M8" s="13" t="str">
        <f t="shared" ref="M8:M23" si="4">Y8</f>
        <v/>
      </c>
      <c r="N8" s="26"/>
      <c r="O8" s="13" t="str">
        <f t="shared" ref="O8:O50" si="5">Z8</f>
        <v/>
      </c>
      <c r="P8" s="26"/>
      <c r="Q8" s="13" t="str">
        <f t="shared" ref="Q8:Q50" si="6">AA8</f>
        <v/>
      </c>
      <c r="R8" s="21"/>
      <c r="U8" t="str">
        <f t="shared" ref="U8:U50" si="7">IFERROR(RANK(D8,D$7:D$50,1),"")</f>
        <v/>
      </c>
      <c r="V8" t="str">
        <f t="shared" ref="V8:V50" si="8">IFERROR(RANK(F8,F$7:F$50,1),"")</f>
        <v/>
      </c>
      <c r="W8" t="str">
        <f t="shared" ref="W8:W50" si="9">IFERROR(RANK(H8,H$7:H$50,1),"")</f>
        <v/>
      </c>
      <c r="X8" t="str">
        <f t="shared" ref="X8:X50" si="10">IFERROR(RANK(J8,J$7:J$50,0),"")</f>
        <v/>
      </c>
      <c r="Y8" t="str">
        <f t="shared" ref="Y8:Y50" si="11">IFERROR(RANK(L8,L$7:L$50,1),"")</f>
        <v/>
      </c>
      <c r="Z8" t="str">
        <f t="shared" ref="Z8:Z50" si="12">IFERROR(RANK(N8,N$7:N$50,1),"")</f>
        <v/>
      </c>
      <c r="AA8" t="str">
        <f t="shared" ref="AA8:AA50" si="13">IFERROR(RANK(P8,P$7:P$50,1),"")</f>
        <v/>
      </c>
      <c r="AB8" s="132" t="str">
        <f t="shared" ref="AB8:AB50" si="14">IF(R8="OUI",9999,IF(SUM(U8:AA8)&gt;0,SUM(U8:AA8),""))</f>
        <v/>
      </c>
      <c r="AC8" s="52" t="str">
        <f t="shared" ref="AC8:AC50" si="15">IFERROR(RANK(AB8,AB$7:AB$50,1),"")</f>
        <v/>
      </c>
      <c r="AF8" s="124" t="s">
        <v>27</v>
      </c>
      <c r="AG8" s="37" t="s">
        <v>37</v>
      </c>
      <c r="AH8" s="38" t="s">
        <v>1</v>
      </c>
    </row>
    <row r="9" spans="1:34" ht="18.75">
      <c r="A9" s="17">
        <v>4</v>
      </c>
      <c r="B9" s="132">
        <f>IFERROR(INDEX(Inscriptions!$B$1:$B$205,A9),"")</f>
        <v>0</v>
      </c>
      <c r="C9" s="54">
        <f>IFERROR(INDEX(Inscriptions!$C$1:$C$205,A9),"")</f>
        <v>0</v>
      </c>
      <c r="D9" s="21"/>
      <c r="E9" s="12" t="str">
        <f t="shared" si="0"/>
        <v/>
      </c>
      <c r="F9" s="22"/>
      <c r="G9" s="13" t="str">
        <f t="shared" si="2"/>
        <v/>
      </c>
      <c r="H9" s="26"/>
      <c r="I9" s="13" t="str">
        <f t="shared" si="3"/>
        <v/>
      </c>
      <c r="J9" s="30"/>
      <c r="K9" s="16" t="str">
        <f t="shared" si="1"/>
        <v/>
      </c>
      <c r="L9" s="26"/>
      <c r="M9" s="13" t="str">
        <f t="shared" si="4"/>
        <v/>
      </c>
      <c r="N9" s="26"/>
      <c r="O9" s="13" t="str">
        <f t="shared" si="5"/>
        <v/>
      </c>
      <c r="P9" s="26"/>
      <c r="Q9" s="13" t="str">
        <f t="shared" si="6"/>
        <v/>
      </c>
      <c r="R9" s="21"/>
      <c r="U9" t="str">
        <f t="shared" si="7"/>
        <v/>
      </c>
      <c r="V9" t="str">
        <f t="shared" si="8"/>
        <v/>
      </c>
      <c r="W9" t="str">
        <f t="shared" si="9"/>
        <v/>
      </c>
      <c r="X9" t="str">
        <f t="shared" si="10"/>
        <v/>
      </c>
      <c r="Y9" t="str">
        <f t="shared" si="11"/>
        <v/>
      </c>
      <c r="Z9" t="str">
        <f t="shared" si="12"/>
        <v/>
      </c>
      <c r="AA9" t="str">
        <f t="shared" si="13"/>
        <v/>
      </c>
      <c r="AB9" s="132" t="str">
        <f t="shared" si="14"/>
        <v/>
      </c>
      <c r="AC9" s="52" t="str">
        <f t="shared" si="15"/>
        <v/>
      </c>
      <c r="AE9" s="121">
        <v>1</v>
      </c>
      <c r="AF9" s="180">
        <f>IFERROR(SMALL($AB$7:$AB$50,ROW(A1)),"")</f>
        <v>1</v>
      </c>
      <c r="AG9" s="55" t="str">
        <f t="array" ref="AG9">INDEX($C$6:$C$50,SMALL(IF(RG=AF9,ROW(RG)-5),COUNTIF($AF$9:$AF9,AF9)))</f>
        <v>BON Thimotée</v>
      </c>
      <c r="AH9" s="56" t="str">
        <f>INDEX($B$6:$B$50,MATCH(AG9,$C$6:C50,0))</f>
        <v>DAUPHINS D'AVIGNON</v>
      </c>
    </row>
    <row r="10" spans="1:34">
      <c r="A10" s="17">
        <v>5</v>
      </c>
      <c r="B10" s="132">
        <f>IFERROR(INDEX(Inscriptions!$B$1:$B$205,A10),"")</f>
        <v>0</v>
      </c>
      <c r="C10" s="54">
        <f>IFERROR(INDEX(Inscriptions!$C$1:$C$205,A10),"")</f>
        <v>0</v>
      </c>
      <c r="D10" s="21"/>
      <c r="E10" s="12" t="str">
        <f t="shared" si="0"/>
        <v/>
      </c>
      <c r="F10" s="22"/>
      <c r="G10" s="13" t="str">
        <f t="shared" si="2"/>
        <v/>
      </c>
      <c r="H10" s="26"/>
      <c r="I10" s="13" t="str">
        <f t="shared" si="3"/>
        <v/>
      </c>
      <c r="J10" s="30"/>
      <c r="K10" s="16" t="str">
        <f t="shared" si="1"/>
        <v/>
      </c>
      <c r="L10" s="26"/>
      <c r="M10" s="13" t="str">
        <f t="shared" si="4"/>
        <v/>
      </c>
      <c r="N10" s="26"/>
      <c r="O10" s="13" t="str">
        <f t="shared" si="5"/>
        <v/>
      </c>
      <c r="P10" s="26"/>
      <c r="Q10" s="13" t="str">
        <f t="shared" si="6"/>
        <v/>
      </c>
      <c r="R10" s="23"/>
      <c r="U10" t="str">
        <f t="shared" si="7"/>
        <v/>
      </c>
      <c r="V10" t="str">
        <f t="shared" si="8"/>
        <v/>
      </c>
      <c r="W10" t="str">
        <f t="shared" si="9"/>
        <v/>
      </c>
      <c r="X10" t="str">
        <f t="shared" si="10"/>
        <v/>
      </c>
      <c r="Y10" t="str">
        <f t="shared" si="11"/>
        <v/>
      </c>
      <c r="Z10" t="str">
        <f t="shared" si="12"/>
        <v/>
      </c>
      <c r="AA10" t="str">
        <f t="shared" si="13"/>
        <v/>
      </c>
      <c r="AB10" s="132" t="str">
        <f t="shared" si="14"/>
        <v/>
      </c>
      <c r="AC10" s="52" t="str">
        <f t="shared" si="15"/>
        <v/>
      </c>
      <c r="AE10" s="122">
        <v>2</v>
      </c>
      <c r="AF10" s="181">
        <f t="shared" ref="AF10:AF14" si="16">IFERROR(SMALL($AB$7:$AB$50,ROW(A2)),"")</f>
        <v>2</v>
      </c>
      <c r="AG10" s="123" t="str">
        <f t="array" ref="AG10">INDEX($C$6:$C$50,SMALL(IF(RG=AF10,ROW(RG)-5),COUNTIF($AF$9:$AF10,AF10)))</f>
        <v>LAPA Nohan</v>
      </c>
      <c r="AH10" s="59" t="str">
        <f>INDEX($B$6:$B$50,MATCH(AG10,$C$6:C51,0))</f>
        <v>HIPPOCAMPE</v>
      </c>
    </row>
    <row r="11" spans="1:34" ht="16.5" thickBot="1">
      <c r="A11" s="17">
        <v>6</v>
      </c>
      <c r="B11" s="132">
        <f>IFERROR(INDEX(Inscriptions!$B$1:$B$205,A11),"")</f>
        <v>0</v>
      </c>
      <c r="C11" s="54">
        <f>IFERROR(INDEX(Inscriptions!$C$1:$C$205,A11),"")</f>
        <v>0</v>
      </c>
      <c r="D11" s="21"/>
      <c r="E11" s="12" t="str">
        <f t="shared" si="0"/>
        <v/>
      </c>
      <c r="F11" s="22"/>
      <c r="G11" s="13" t="str">
        <f t="shared" si="2"/>
        <v/>
      </c>
      <c r="H11" s="26"/>
      <c r="I11" s="13" t="str">
        <f t="shared" si="3"/>
        <v/>
      </c>
      <c r="J11" s="30"/>
      <c r="K11" s="16" t="str">
        <f t="shared" si="1"/>
        <v/>
      </c>
      <c r="L11" s="26"/>
      <c r="M11" s="13" t="str">
        <f t="shared" si="4"/>
        <v/>
      </c>
      <c r="N11" s="26"/>
      <c r="O11" s="13" t="str">
        <f t="shared" si="5"/>
        <v/>
      </c>
      <c r="P11" s="26"/>
      <c r="Q11" s="13" t="str">
        <f t="shared" si="6"/>
        <v/>
      </c>
      <c r="R11" s="23"/>
      <c r="U11" t="str">
        <f t="shared" si="7"/>
        <v/>
      </c>
      <c r="V11" t="str">
        <f t="shared" si="8"/>
        <v/>
      </c>
      <c r="W11" t="str">
        <f t="shared" si="9"/>
        <v/>
      </c>
      <c r="X11" t="str">
        <f t="shared" si="10"/>
        <v/>
      </c>
      <c r="Y11" t="str">
        <f t="shared" si="11"/>
        <v/>
      </c>
      <c r="Z11" t="str">
        <f t="shared" si="12"/>
        <v/>
      </c>
      <c r="AA11" t="str">
        <f t="shared" si="13"/>
        <v/>
      </c>
      <c r="AB11" s="132" t="str">
        <f t="shared" si="14"/>
        <v/>
      </c>
      <c r="AC11" s="52" t="str">
        <f t="shared" si="15"/>
        <v/>
      </c>
      <c r="AE11" s="144">
        <v>3</v>
      </c>
      <c r="AF11" s="182">
        <f t="shared" si="16"/>
        <v>3</v>
      </c>
      <c r="AG11" s="149" t="str">
        <f t="array" ref="AG11">INDEX($C$6:$C$50,SMALL(IF(RG=AF11,ROW(RG)-5),COUNTIF($AF$9:$AF11,AF11)))</f>
        <v>LACROIX Tom</v>
      </c>
      <c r="AH11" s="154" t="str">
        <f>INDEX($B$6:$B$50,MATCH(AG11,$C$6:C52,0))</f>
        <v>ALES</v>
      </c>
    </row>
    <row r="12" spans="1:34">
      <c r="A12" s="2">
        <v>7</v>
      </c>
      <c r="B12" s="132">
        <f>IFERROR(INDEX(Inscriptions!$B$1:$B$205,A12),"")</f>
        <v>0</v>
      </c>
      <c r="C12" s="54">
        <f>IFERROR(INDEX(Inscriptions!$C$1:$C$205,A12),"")</f>
        <v>0</v>
      </c>
      <c r="D12" s="21"/>
      <c r="E12" s="12" t="str">
        <f t="shared" si="0"/>
        <v/>
      </c>
      <c r="F12" s="22"/>
      <c r="G12" s="13" t="str">
        <f t="shared" si="2"/>
        <v/>
      </c>
      <c r="H12" s="26"/>
      <c r="I12" s="13" t="str">
        <f t="shared" si="3"/>
        <v/>
      </c>
      <c r="J12" s="30"/>
      <c r="K12" s="16" t="str">
        <f t="shared" si="1"/>
        <v/>
      </c>
      <c r="L12" s="26"/>
      <c r="M12" s="13" t="str">
        <f t="shared" si="4"/>
        <v/>
      </c>
      <c r="N12" s="26"/>
      <c r="O12" s="13" t="str">
        <f t="shared" si="5"/>
        <v/>
      </c>
      <c r="P12" s="26"/>
      <c r="Q12" s="13" t="str">
        <f t="shared" si="6"/>
        <v/>
      </c>
      <c r="R12" s="23"/>
      <c r="U12" t="str">
        <f t="shared" si="7"/>
        <v/>
      </c>
      <c r="V12" t="str">
        <f t="shared" si="8"/>
        <v/>
      </c>
      <c r="W12" t="str">
        <f t="shared" si="9"/>
        <v/>
      </c>
      <c r="X12" t="str">
        <f t="shared" si="10"/>
        <v/>
      </c>
      <c r="Y12" t="str">
        <f t="shared" si="11"/>
        <v/>
      </c>
      <c r="Z12" t="str">
        <f t="shared" si="12"/>
        <v/>
      </c>
      <c r="AA12" t="str">
        <f t="shared" si="13"/>
        <v/>
      </c>
      <c r="AB12" s="132" t="str">
        <f t="shared" si="14"/>
        <v/>
      </c>
      <c r="AC12" s="52" t="str">
        <f t="shared" si="15"/>
        <v/>
      </c>
      <c r="AE12" s="145">
        <v>4</v>
      </c>
      <c r="AF12" s="183">
        <f t="shared" si="16"/>
        <v>10</v>
      </c>
      <c r="AG12" s="150" t="str">
        <f t="array" ref="AG12">INDEX($C$6:$C$50,SMALL(IF(RG=AF12,ROW(RG)-5),COUNTIF($AF$9:$AF12,AF12)))</f>
        <v>MARTINS Noa</v>
      </c>
      <c r="AH12" s="157" t="str">
        <f>INDEX($B$6:$B$50,MATCH(AG12,$C$6:C53,0))</f>
        <v>CS ISLOIS</v>
      </c>
    </row>
    <row r="13" spans="1:34">
      <c r="A13" s="2">
        <v>8</v>
      </c>
      <c r="B13" s="132">
        <f>IFERROR(INDEX(Inscriptions!$B$1:$B$205,A13),"")</f>
        <v>0</v>
      </c>
      <c r="C13" s="54">
        <f>IFERROR(INDEX(Inscriptions!$C$1:$C$205,A13),"")</f>
        <v>0</v>
      </c>
      <c r="D13" s="21"/>
      <c r="E13" s="12" t="str">
        <f t="shared" si="0"/>
        <v/>
      </c>
      <c r="F13" s="22"/>
      <c r="G13" s="13" t="str">
        <f t="shared" si="2"/>
        <v/>
      </c>
      <c r="H13" s="26"/>
      <c r="I13" s="13" t="str">
        <f t="shared" si="3"/>
        <v/>
      </c>
      <c r="J13" s="30"/>
      <c r="K13" s="16" t="str">
        <f t="shared" si="1"/>
        <v/>
      </c>
      <c r="L13" s="26"/>
      <c r="M13" s="13" t="str">
        <f t="shared" si="4"/>
        <v/>
      </c>
      <c r="N13" s="26"/>
      <c r="O13" s="13" t="str">
        <f t="shared" si="5"/>
        <v/>
      </c>
      <c r="P13" s="26"/>
      <c r="Q13" s="13" t="str">
        <f t="shared" si="6"/>
        <v/>
      </c>
      <c r="R13" s="23"/>
      <c r="U13" t="str">
        <f t="shared" si="7"/>
        <v/>
      </c>
      <c r="V13" t="str">
        <f t="shared" si="8"/>
        <v/>
      </c>
      <c r="W13" t="str">
        <f t="shared" si="9"/>
        <v/>
      </c>
      <c r="X13" t="str">
        <f t="shared" si="10"/>
        <v/>
      </c>
      <c r="Y13" t="str">
        <f t="shared" si="11"/>
        <v/>
      </c>
      <c r="Z13" t="str">
        <f t="shared" si="12"/>
        <v/>
      </c>
      <c r="AA13" t="str">
        <f t="shared" si="13"/>
        <v/>
      </c>
      <c r="AB13" s="132" t="str">
        <f t="shared" si="14"/>
        <v/>
      </c>
      <c r="AC13" s="52" t="str">
        <f t="shared" si="15"/>
        <v/>
      </c>
      <c r="AE13" s="141">
        <v>5</v>
      </c>
      <c r="AF13" s="184" t="str">
        <f t="shared" si="16"/>
        <v/>
      </c>
      <c r="AG13" s="151">
        <f t="array" ref="AG13">INDEX($C$6:$C$50,SMALL(IF(RG=AF13,ROW(RG)-5),COUNTIF($AF$9:$AF13,AF13)))</f>
        <v>0</v>
      </c>
      <c r="AH13" s="158">
        <f>INDEX($B$6:$B$50,MATCH(AG13,$C$6:C54,0))</f>
        <v>0</v>
      </c>
    </row>
    <row r="14" spans="1:34" ht="16.5" thickBot="1">
      <c r="A14" s="2">
        <v>9</v>
      </c>
      <c r="B14" s="132">
        <f>IFERROR(INDEX(Inscriptions!$B$1:$B$205,A14),"")</f>
        <v>0</v>
      </c>
      <c r="C14" s="54">
        <f>IFERROR(INDEX(Inscriptions!$C$1:$C$205,A14),"")</f>
        <v>0</v>
      </c>
      <c r="D14" s="21"/>
      <c r="E14" s="12" t="str">
        <f t="shared" si="0"/>
        <v/>
      </c>
      <c r="F14" s="22"/>
      <c r="G14" s="13" t="str">
        <f t="shared" si="2"/>
        <v/>
      </c>
      <c r="H14" s="26"/>
      <c r="I14" s="13" t="str">
        <f t="shared" si="3"/>
        <v/>
      </c>
      <c r="J14" s="30"/>
      <c r="K14" s="16" t="str">
        <f t="shared" si="1"/>
        <v/>
      </c>
      <c r="L14" s="26"/>
      <c r="M14" s="13" t="str">
        <f t="shared" si="4"/>
        <v/>
      </c>
      <c r="N14" s="26"/>
      <c r="O14" s="13" t="str">
        <f t="shared" si="5"/>
        <v/>
      </c>
      <c r="P14" s="26"/>
      <c r="Q14" s="13" t="str">
        <f t="shared" si="6"/>
        <v/>
      </c>
      <c r="R14" s="23"/>
      <c r="U14" t="str">
        <f t="shared" si="7"/>
        <v/>
      </c>
      <c r="V14" t="str">
        <f t="shared" si="8"/>
        <v/>
      </c>
      <c r="W14" t="str">
        <f t="shared" si="9"/>
        <v/>
      </c>
      <c r="X14" t="str">
        <f t="shared" si="10"/>
        <v/>
      </c>
      <c r="Y14" t="str">
        <f t="shared" si="11"/>
        <v/>
      </c>
      <c r="Z14" t="str">
        <f t="shared" si="12"/>
        <v/>
      </c>
      <c r="AA14" t="str">
        <f t="shared" si="13"/>
        <v/>
      </c>
      <c r="AB14" s="132" t="str">
        <f t="shared" si="14"/>
        <v/>
      </c>
      <c r="AC14" s="52" t="str">
        <f t="shared" si="15"/>
        <v/>
      </c>
      <c r="AE14" s="142">
        <v>6</v>
      </c>
      <c r="AF14" s="185" t="str">
        <f t="shared" si="16"/>
        <v/>
      </c>
      <c r="AG14" s="152">
        <f t="array" ref="AG14">INDEX($C$6:$C$50,SMALL(IF(RG=AF14,ROW(RG)-5),COUNTIF($AF$9:$AF14,AF14)))</f>
        <v>0</v>
      </c>
      <c r="AH14" s="159">
        <f>INDEX($B$6:$B$50,MATCH(AG14,$C$6:C55,0))</f>
        <v>0</v>
      </c>
    </row>
    <row r="15" spans="1:34">
      <c r="A15" s="2">
        <v>10</v>
      </c>
      <c r="B15" s="132" t="str">
        <f>IFERROR(INDEX(Inscriptions!$B$1:$B$205,A15),"")</f>
        <v>ALES</v>
      </c>
      <c r="C15" s="54" t="str">
        <f>IFERROR(INDEX(Inscriptions!$C$1:$C$205,A15),"")</f>
        <v>LACROIX Tom</v>
      </c>
      <c r="D15" s="21"/>
      <c r="E15" s="12" t="str">
        <f t="shared" si="0"/>
        <v/>
      </c>
      <c r="F15" s="22"/>
      <c r="G15" s="13" t="str">
        <f t="shared" si="2"/>
        <v/>
      </c>
      <c r="H15" s="26"/>
      <c r="I15" s="13" t="str">
        <f t="shared" si="3"/>
        <v/>
      </c>
      <c r="J15" s="30">
        <v>20</v>
      </c>
      <c r="K15" s="16">
        <f t="shared" si="1"/>
        <v>3</v>
      </c>
      <c r="L15" s="26"/>
      <c r="M15" s="13" t="str">
        <f t="shared" si="4"/>
        <v/>
      </c>
      <c r="N15" s="26"/>
      <c r="O15" s="13" t="str">
        <f t="shared" si="5"/>
        <v/>
      </c>
      <c r="P15" s="26"/>
      <c r="Q15" s="13" t="str">
        <f t="shared" si="6"/>
        <v/>
      </c>
      <c r="R15" s="23"/>
      <c r="U15" t="str">
        <f t="shared" si="7"/>
        <v/>
      </c>
      <c r="V15" t="str">
        <f t="shared" si="8"/>
        <v/>
      </c>
      <c r="W15" t="str">
        <f t="shared" si="9"/>
        <v/>
      </c>
      <c r="X15">
        <f t="shared" si="10"/>
        <v>3</v>
      </c>
      <c r="Y15" t="str">
        <f t="shared" si="11"/>
        <v/>
      </c>
      <c r="Z15" t="str">
        <f t="shared" si="12"/>
        <v/>
      </c>
      <c r="AA15" t="str">
        <f t="shared" si="13"/>
        <v/>
      </c>
      <c r="AB15" s="132">
        <f t="shared" si="14"/>
        <v>3</v>
      </c>
      <c r="AC15" s="52">
        <f t="shared" si="15"/>
        <v>3</v>
      </c>
    </row>
    <row r="16" spans="1:34">
      <c r="A16" s="2">
        <v>11</v>
      </c>
      <c r="B16" s="132" t="str">
        <f>IFERROR(INDEX(Inscriptions!$B$1:$B$205,A16),"")</f>
        <v>ALES</v>
      </c>
      <c r="C16" s="54" t="str">
        <f>IFERROR(INDEX(Inscriptions!$C$1:$C$205,A16),"")</f>
        <v>SUNE Théo</v>
      </c>
      <c r="D16" s="21"/>
      <c r="E16" s="12" t="str">
        <f t="shared" si="0"/>
        <v/>
      </c>
      <c r="F16" s="22"/>
      <c r="G16" s="13" t="str">
        <f t="shared" si="2"/>
        <v/>
      </c>
      <c r="H16" s="26"/>
      <c r="I16" s="13" t="str">
        <f t="shared" si="3"/>
        <v/>
      </c>
      <c r="J16" s="30"/>
      <c r="K16" s="16" t="str">
        <f t="shared" si="1"/>
        <v/>
      </c>
      <c r="L16" s="26"/>
      <c r="M16" s="13" t="str">
        <f t="shared" si="4"/>
        <v/>
      </c>
      <c r="N16" s="26"/>
      <c r="O16" s="13" t="str">
        <f t="shared" si="5"/>
        <v/>
      </c>
      <c r="P16" s="26"/>
      <c r="Q16" s="13" t="str">
        <f t="shared" si="6"/>
        <v/>
      </c>
      <c r="R16" s="23"/>
      <c r="U16" t="str">
        <f t="shared" si="7"/>
        <v/>
      </c>
      <c r="V16" t="str">
        <f t="shared" si="8"/>
        <v/>
      </c>
      <c r="W16" t="str">
        <f t="shared" si="9"/>
        <v/>
      </c>
      <c r="X16" t="str">
        <f t="shared" si="10"/>
        <v/>
      </c>
      <c r="Y16" t="str">
        <f t="shared" si="11"/>
        <v/>
      </c>
      <c r="Z16" t="str">
        <f t="shared" si="12"/>
        <v/>
      </c>
      <c r="AA16" t="str">
        <f t="shared" si="13"/>
        <v/>
      </c>
      <c r="AB16" s="132" t="str">
        <f t="shared" si="14"/>
        <v/>
      </c>
      <c r="AC16" s="52" t="str">
        <f t="shared" si="15"/>
        <v/>
      </c>
    </row>
    <row r="17" spans="1:31">
      <c r="A17" s="2">
        <v>12</v>
      </c>
      <c r="B17" s="132" t="str">
        <f>IFERROR(INDEX(Inscriptions!$B$1:$B$205,A17),"")</f>
        <v>CS ISLOIS</v>
      </c>
      <c r="C17" s="54" t="str">
        <f>IFERROR(INDEX(Inscriptions!$C$1:$C$205,A17),"")</f>
        <v>TANGUY Ewann</v>
      </c>
      <c r="D17" s="21"/>
      <c r="E17" s="12" t="str">
        <f t="shared" si="0"/>
        <v/>
      </c>
      <c r="F17" s="22"/>
      <c r="G17" s="13" t="str">
        <f t="shared" si="2"/>
        <v/>
      </c>
      <c r="H17" s="26"/>
      <c r="I17" s="13" t="str">
        <f t="shared" si="3"/>
        <v/>
      </c>
      <c r="J17" s="30"/>
      <c r="K17" s="16" t="str">
        <f t="shared" si="1"/>
        <v/>
      </c>
      <c r="L17" s="26"/>
      <c r="M17" s="13" t="str">
        <f t="shared" si="4"/>
        <v/>
      </c>
      <c r="N17" s="26"/>
      <c r="O17" s="13" t="str">
        <f t="shared" si="5"/>
        <v/>
      </c>
      <c r="P17" s="26"/>
      <c r="Q17" s="13" t="str">
        <f t="shared" si="6"/>
        <v/>
      </c>
      <c r="R17" s="23"/>
      <c r="U17" t="str">
        <f t="shared" si="7"/>
        <v/>
      </c>
      <c r="V17" t="str">
        <f t="shared" si="8"/>
        <v/>
      </c>
      <c r="W17" t="str">
        <f t="shared" si="9"/>
        <v/>
      </c>
      <c r="X17" t="str">
        <f t="shared" si="10"/>
        <v/>
      </c>
      <c r="Y17" t="str">
        <f t="shared" si="11"/>
        <v/>
      </c>
      <c r="Z17" t="str">
        <f t="shared" si="12"/>
        <v/>
      </c>
      <c r="AA17" t="str">
        <f t="shared" si="13"/>
        <v/>
      </c>
      <c r="AB17" s="132" t="str">
        <f t="shared" si="14"/>
        <v/>
      </c>
      <c r="AC17" s="52" t="str">
        <f t="shared" si="15"/>
        <v/>
      </c>
    </row>
    <row r="18" spans="1:31">
      <c r="A18" s="2">
        <v>13</v>
      </c>
      <c r="B18" s="132" t="str">
        <f>IFERROR(INDEX(Inscriptions!$B$1:$B$205,A18),"")</f>
        <v>HIPPOCAMPE</v>
      </c>
      <c r="C18" s="54" t="str">
        <f>IFERROR(INDEX(Inscriptions!$C$1:$C$205,A18),"")</f>
        <v>LAPA Nohan</v>
      </c>
      <c r="D18" s="21"/>
      <c r="E18" s="12" t="str">
        <f t="shared" si="0"/>
        <v/>
      </c>
      <c r="F18" s="22"/>
      <c r="G18" s="13" t="str">
        <f t="shared" si="2"/>
        <v/>
      </c>
      <c r="H18" s="26"/>
      <c r="I18" s="13" t="str">
        <f t="shared" si="3"/>
        <v/>
      </c>
      <c r="J18" s="30">
        <v>30</v>
      </c>
      <c r="K18" s="16">
        <f t="shared" si="1"/>
        <v>2</v>
      </c>
      <c r="L18" s="26"/>
      <c r="M18" s="13" t="str">
        <f t="shared" si="4"/>
        <v/>
      </c>
      <c r="N18" s="26"/>
      <c r="O18" s="13" t="str">
        <f t="shared" si="5"/>
        <v/>
      </c>
      <c r="P18" s="26"/>
      <c r="Q18" s="13" t="str">
        <f t="shared" si="6"/>
        <v/>
      </c>
      <c r="R18" s="23"/>
      <c r="U18" t="str">
        <f t="shared" si="7"/>
        <v/>
      </c>
      <c r="V18" t="str">
        <f t="shared" si="8"/>
        <v/>
      </c>
      <c r="W18" t="str">
        <f t="shared" si="9"/>
        <v/>
      </c>
      <c r="X18">
        <f t="shared" si="10"/>
        <v>2</v>
      </c>
      <c r="Y18" t="str">
        <f t="shared" si="11"/>
        <v/>
      </c>
      <c r="Z18" t="str">
        <f t="shared" si="12"/>
        <v/>
      </c>
      <c r="AA18" t="str">
        <f t="shared" si="13"/>
        <v/>
      </c>
      <c r="AB18" s="132">
        <f t="shared" si="14"/>
        <v>2</v>
      </c>
      <c r="AC18" s="52">
        <f t="shared" si="15"/>
        <v>2</v>
      </c>
      <c r="AE18" s="42"/>
    </row>
    <row r="19" spans="1:31">
      <c r="A19" s="2">
        <v>14</v>
      </c>
      <c r="B19" s="132" t="str">
        <f>IFERROR(INDEX(Inscriptions!$B$1:$B$205,A19),"")</f>
        <v>ALES</v>
      </c>
      <c r="C19" s="54" t="str">
        <f>IFERROR(INDEX(Inscriptions!$C$1:$C$205,A19),"")</f>
        <v>BRES Tom</v>
      </c>
      <c r="D19" s="21"/>
      <c r="E19" s="12" t="str">
        <f t="shared" si="0"/>
        <v/>
      </c>
      <c r="F19" s="22"/>
      <c r="G19" s="13" t="str">
        <f t="shared" si="2"/>
        <v/>
      </c>
      <c r="H19" s="26"/>
      <c r="I19" s="13" t="str">
        <f t="shared" si="3"/>
        <v/>
      </c>
      <c r="J19" s="30"/>
      <c r="K19" s="16" t="str">
        <f t="shared" si="1"/>
        <v/>
      </c>
      <c r="L19" s="26"/>
      <c r="M19" s="13" t="str">
        <f t="shared" si="4"/>
        <v/>
      </c>
      <c r="N19" s="26"/>
      <c r="O19" s="13" t="str">
        <f t="shared" si="5"/>
        <v/>
      </c>
      <c r="P19" s="26"/>
      <c r="Q19" s="13" t="str">
        <f t="shared" si="6"/>
        <v/>
      </c>
      <c r="R19" s="23"/>
      <c r="U19" t="str">
        <f t="shared" si="7"/>
        <v/>
      </c>
      <c r="V19" t="str">
        <f t="shared" si="8"/>
        <v/>
      </c>
      <c r="W19" t="str">
        <f t="shared" si="9"/>
        <v/>
      </c>
      <c r="X19" t="str">
        <f t="shared" si="10"/>
        <v/>
      </c>
      <c r="Y19" t="str">
        <f t="shared" si="11"/>
        <v/>
      </c>
      <c r="Z19" t="str">
        <f t="shared" si="12"/>
        <v/>
      </c>
      <c r="AA19" t="str">
        <f t="shared" si="13"/>
        <v/>
      </c>
      <c r="AB19" s="132" t="str">
        <f t="shared" si="14"/>
        <v/>
      </c>
      <c r="AC19" s="52" t="str">
        <f t="shared" si="15"/>
        <v/>
      </c>
    </row>
    <row r="20" spans="1:31">
      <c r="A20" s="2">
        <v>15</v>
      </c>
      <c r="B20" s="132" t="str">
        <f>IFERROR(INDEX(Inscriptions!$B$1:$B$205,A20),"")</f>
        <v>DAUPHINS D'AVIGNON</v>
      </c>
      <c r="C20" s="54" t="str">
        <f>IFERROR(INDEX(Inscriptions!$C$1:$C$205,A20),"")</f>
        <v>BON Thimotée</v>
      </c>
      <c r="D20" s="21"/>
      <c r="E20" s="12" t="str">
        <f t="shared" si="0"/>
        <v/>
      </c>
      <c r="F20" s="22"/>
      <c r="G20" s="13" t="str">
        <f t="shared" si="2"/>
        <v/>
      </c>
      <c r="H20" s="26"/>
      <c r="I20" s="13" t="str">
        <f t="shared" si="3"/>
        <v/>
      </c>
      <c r="J20" s="30">
        <v>40</v>
      </c>
      <c r="K20" s="16">
        <f t="shared" si="1"/>
        <v>1</v>
      </c>
      <c r="L20" s="26"/>
      <c r="M20" s="13" t="str">
        <f t="shared" si="4"/>
        <v/>
      </c>
      <c r="N20" s="26"/>
      <c r="O20" s="13" t="str">
        <f t="shared" si="5"/>
        <v/>
      </c>
      <c r="P20" s="26"/>
      <c r="Q20" s="13" t="str">
        <f t="shared" si="6"/>
        <v/>
      </c>
      <c r="R20" s="23"/>
      <c r="U20" t="str">
        <f t="shared" si="7"/>
        <v/>
      </c>
      <c r="V20" t="str">
        <f t="shared" si="8"/>
        <v/>
      </c>
      <c r="W20" t="str">
        <f t="shared" si="9"/>
        <v/>
      </c>
      <c r="X20">
        <f t="shared" si="10"/>
        <v>1</v>
      </c>
      <c r="Y20" t="str">
        <f t="shared" si="11"/>
        <v/>
      </c>
      <c r="Z20" t="str">
        <f t="shared" si="12"/>
        <v/>
      </c>
      <c r="AA20" t="str">
        <f t="shared" si="13"/>
        <v/>
      </c>
      <c r="AB20" s="132">
        <f t="shared" si="14"/>
        <v>1</v>
      </c>
      <c r="AC20" s="52">
        <f t="shared" si="15"/>
        <v>1</v>
      </c>
    </row>
    <row r="21" spans="1:31">
      <c r="A21" s="2">
        <v>16</v>
      </c>
      <c r="B21" s="132">
        <f>IFERROR(INDEX(Inscriptions!$B$1:$B$205,A21),"")</f>
        <v>0</v>
      </c>
      <c r="C21" s="54">
        <f>IFERROR(INDEX(Inscriptions!$C$1:$C$205,A21),"")</f>
        <v>0</v>
      </c>
      <c r="D21" s="22"/>
      <c r="E21" s="13" t="str">
        <f t="shared" si="0"/>
        <v/>
      </c>
      <c r="F21" s="26"/>
      <c r="G21" s="13" t="str">
        <f t="shared" si="2"/>
        <v/>
      </c>
      <c r="H21" s="26"/>
      <c r="I21" s="13" t="str">
        <f t="shared" si="3"/>
        <v/>
      </c>
      <c r="J21" s="30"/>
      <c r="K21" s="16" t="str">
        <f t="shared" si="1"/>
        <v/>
      </c>
      <c r="L21" s="26"/>
      <c r="M21" s="13" t="str">
        <f t="shared" si="4"/>
        <v/>
      </c>
      <c r="N21" s="26"/>
      <c r="O21" s="13" t="str">
        <f t="shared" si="5"/>
        <v/>
      </c>
      <c r="P21" s="26"/>
      <c r="Q21" s="13" t="str">
        <f t="shared" si="6"/>
        <v/>
      </c>
      <c r="R21" s="23"/>
      <c r="U21" t="str">
        <f t="shared" si="7"/>
        <v/>
      </c>
      <c r="V21" t="str">
        <f t="shared" si="8"/>
        <v/>
      </c>
      <c r="W21" t="str">
        <f t="shared" si="9"/>
        <v/>
      </c>
      <c r="X21" t="str">
        <f t="shared" si="10"/>
        <v/>
      </c>
      <c r="Y21" t="str">
        <f t="shared" si="11"/>
        <v/>
      </c>
      <c r="Z21" t="str">
        <f t="shared" si="12"/>
        <v/>
      </c>
      <c r="AA21" t="str">
        <f t="shared" si="13"/>
        <v/>
      </c>
      <c r="AB21" s="132" t="str">
        <f t="shared" si="14"/>
        <v/>
      </c>
      <c r="AC21" s="52" t="str">
        <f t="shared" si="15"/>
        <v/>
      </c>
    </row>
    <row r="22" spans="1:31">
      <c r="A22" s="2">
        <v>17</v>
      </c>
      <c r="B22" s="132">
        <f>IFERROR(INDEX(Inscriptions!$B$1:$B$205,A22),"")</f>
        <v>0</v>
      </c>
      <c r="C22" s="54">
        <f>IFERROR(INDEX(Inscriptions!$C$1:$C$205,A22),"")</f>
        <v>0</v>
      </c>
      <c r="D22" s="22"/>
      <c r="E22" s="13" t="str">
        <f t="shared" si="0"/>
        <v/>
      </c>
      <c r="F22" s="26"/>
      <c r="G22" s="13" t="str">
        <f t="shared" si="2"/>
        <v/>
      </c>
      <c r="H22" s="26"/>
      <c r="I22" s="13" t="str">
        <f t="shared" si="3"/>
        <v/>
      </c>
      <c r="J22" s="30"/>
      <c r="K22" s="16" t="str">
        <f t="shared" si="1"/>
        <v/>
      </c>
      <c r="L22" s="26"/>
      <c r="M22" s="13" t="str">
        <f t="shared" si="4"/>
        <v/>
      </c>
      <c r="N22" s="26"/>
      <c r="O22" s="13" t="str">
        <f t="shared" si="5"/>
        <v/>
      </c>
      <c r="P22" s="26"/>
      <c r="Q22" s="13" t="str">
        <f t="shared" si="6"/>
        <v/>
      </c>
      <c r="R22" s="23"/>
      <c r="U22" t="str">
        <f t="shared" si="7"/>
        <v/>
      </c>
      <c r="V22" t="str">
        <f t="shared" si="8"/>
        <v/>
      </c>
      <c r="W22" t="str">
        <f t="shared" si="9"/>
        <v/>
      </c>
      <c r="X22" t="str">
        <f t="shared" si="10"/>
        <v/>
      </c>
      <c r="Y22" t="str">
        <f t="shared" si="11"/>
        <v/>
      </c>
      <c r="Z22" t="str">
        <f t="shared" si="12"/>
        <v/>
      </c>
      <c r="AA22" t="str">
        <f t="shared" si="13"/>
        <v/>
      </c>
      <c r="AB22" s="132" t="str">
        <f t="shared" si="14"/>
        <v/>
      </c>
      <c r="AC22" s="52" t="str">
        <f t="shared" si="15"/>
        <v/>
      </c>
    </row>
    <row r="23" spans="1:31">
      <c r="A23" s="2">
        <v>18</v>
      </c>
      <c r="B23" s="132">
        <f>IFERROR(INDEX(Inscriptions!$B$1:$B$205,A23),"")</f>
        <v>0</v>
      </c>
      <c r="C23" s="54">
        <f>IFERROR(INDEX(Inscriptions!$C$1:$C$205,A23),"")</f>
        <v>0</v>
      </c>
      <c r="D23" s="22"/>
      <c r="E23" s="13" t="str">
        <f t="shared" si="0"/>
        <v/>
      </c>
      <c r="F23" s="26"/>
      <c r="G23" s="13" t="str">
        <f t="shared" si="2"/>
        <v/>
      </c>
      <c r="H23" s="26"/>
      <c r="I23" s="13" t="str">
        <f t="shared" si="3"/>
        <v/>
      </c>
      <c r="J23" s="30"/>
      <c r="K23" s="16" t="str">
        <f t="shared" si="1"/>
        <v/>
      </c>
      <c r="L23" s="26"/>
      <c r="M23" s="13" t="str">
        <f t="shared" si="4"/>
        <v/>
      </c>
      <c r="N23" s="26"/>
      <c r="O23" s="13" t="str">
        <f t="shared" si="5"/>
        <v/>
      </c>
      <c r="P23" s="26"/>
      <c r="Q23" s="13" t="str">
        <f t="shared" si="6"/>
        <v/>
      </c>
      <c r="R23" s="23"/>
      <c r="U23" t="str">
        <f t="shared" si="7"/>
        <v/>
      </c>
      <c r="V23" t="str">
        <f t="shared" si="8"/>
        <v/>
      </c>
      <c r="W23" t="str">
        <f t="shared" si="9"/>
        <v/>
      </c>
      <c r="X23" t="str">
        <f t="shared" si="10"/>
        <v/>
      </c>
      <c r="Y23" t="str">
        <f t="shared" si="11"/>
        <v/>
      </c>
      <c r="Z23" t="str">
        <f t="shared" si="12"/>
        <v/>
      </c>
      <c r="AA23" t="str">
        <f t="shared" si="13"/>
        <v/>
      </c>
      <c r="AB23" s="132" t="str">
        <f t="shared" si="14"/>
        <v/>
      </c>
      <c r="AC23" s="52" t="str">
        <f t="shared" si="15"/>
        <v/>
      </c>
    </row>
    <row r="24" spans="1:31">
      <c r="A24" s="2">
        <v>19</v>
      </c>
      <c r="B24" s="132">
        <f>IFERROR(INDEX(Inscriptions!$B$1:$B$205,A24),"")</f>
        <v>0</v>
      </c>
      <c r="C24" s="54"/>
      <c r="D24" s="22"/>
      <c r="E24" s="13" t="str">
        <f t="shared" si="0"/>
        <v/>
      </c>
      <c r="F24" s="26"/>
      <c r="G24" s="13" t="str">
        <f t="shared" si="2"/>
        <v/>
      </c>
      <c r="H24" s="26"/>
      <c r="I24" s="13" t="str">
        <f t="shared" si="3"/>
        <v/>
      </c>
      <c r="J24" s="30"/>
      <c r="K24" s="16"/>
      <c r="L24" s="26"/>
      <c r="M24" s="13"/>
      <c r="N24" s="26"/>
      <c r="O24" s="13" t="str">
        <f t="shared" si="5"/>
        <v/>
      </c>
      <c r="P24" s="26"/>
      <c r="Q24" s="13" t="str">
        <f t="shared" si="6"/>
        <v/>
      </c>
      <c r="R24" s="23"/>
      <c r="U24" t="str">
        <f t="shared" si="7"/>
        <v/>
      </c>
      <c r="V24" t="str">
        <f t="shared" si="8"/>
        <v/>
      </c>
      <c r="W24" t="str">
        <f t="shared" si="9"/>
        <v/>
      </c>
      <c r="X24" t="str">
        <f t="shared" si="10"/>
        <v/>
      </c>
      <c r="Y24" t="str">
        <f t="shared" si="11"/>
        <v/>
      </c>
      <c r="Z24" t="str">
        <f t="shared" si="12"/>
        <v/>
      </c>
      <c r="AA24" t="str">
        <f t="shared" si="13"/>
        <v/>
      </c>
      <c r="AB24" s="132" t="str">
        <f t="shared" si="14"/>
        <v/>
      </c>
      <c r="AC24" s="52" t="str">
        <f t="shared" si="15"/>
        <v/>
      </c>
    </row>
    <row r="25" spans="1:31">
      <c r="A25" s="2">
        <v>20</v>
      </c>
      <c r="B25" s="132">
        <f>IFERROR(INDEX(Inscriptions!$B$1:$B$205,A25),"")</f>
        <v>0</v>
      </c>
      <c r="C25" s="54">
        <f>IFERROR(INDEX(Inscriptions!$C$1:$C$205,A25),"")</f>
        <v>0</v>
      </c>
      <c r="D25" s="21"/>
      <c r="E25" s="13" t="str">
        <f t="shared" si="0"/>
        <v/>
      </c>
      <c r="F25" s="26"/>
      <c r="G25" s="13" t="str">
        <f t="shared" si="2"/>
        <v/>
      </c>
      <c r="H25" s="26"/>
      <c r="I25" s="13" t="str">
        <f t="shared" si="3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5"/>
        <v/>
      </c>
      <c r="P25" s="26"/>
      <c r="Q25" s="13" t="str">
        <f t="shared" si="6"/>
        <v/>
      </c>
      <c r="R25" s="23"/>
      <c r="U25" t="str">
        <f t="shared" si="7"/>
        <v/>
      </c>
      <c r="V25" t="str">
        <f t="shared" si="8"/>
        <v/>
      </c>
      <c r="W25" t="str">
        <f t="shared" si="9"/>
        <v/>
      </c>
      <c r="X25" t="str">
        <f t="shared" si="10"/>
        <v/>
      </c>
      <c r="Y25" t="str">
        <f t="shared" si="11"/>
        <v/>
      </c>
      <c r="Z25" t="str">
        <f t="shared" si="12"/>
        <v/>
      </c>
      <c r="AA25" t="str">
        <f t="shared" si="13"/>
        <v/>
      </c>
      <c r="AB25" s="132" t="str">
        <f t="shared" si="14"/>
        <v/>
      </c>
      <c r="AC25" s="52" t="str">
        <f t="shared" si="15"/>
        <v/>
      </c>
    </row>
    <row r="26" spans="1:31">
      <c r="A26" s="2">
        <v>21</v>
      </c>
      <c r="B26" s="132">
        <f>IFERROR(INDEX(Inscriptions!$B$1:$B$205,A26),"")</f>
        <v>0</v>
      </c>
      <c r="C26" s="54">
        <f>IFERROR(INDEX(Inscriptions!$C$1:$C$205,A26),"")</f>
        <v>0</v>
      </c>
      <c r="D26" s="21"/>
      <c r="E26" s="13" t="str">
        <f t="shared" si="0"/>
        <v/>
      </c>
      <c r="F26" s="26"/>
      <c r="G26" s="13" t="str">
        <f t="shared" si="2"/>
        <v/>
      </c>
      <c r="H26" s="26"/>
      <c r="I26" s="13" t="str">
        <f t="shared" si="3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5"/>
        <v/>
      </c>
      <c r="P26" s="26"/>
      <c r="Q26" s="13" t="str">
        <f t="shared" si="6"/>
        <v/>
      </c>
      <c r="R26" s="23"/>
      <c r="U26" t="str">
        <f t="shared" si="7"/>
        <v/>
      </c>
      <c r="V26" t="str">
        <f t="shared" si="8"/>
        <v/>
      </c>
      <c r="W26" t="str">
        <f t="shared" si="9"/>
        <v/>
      </c>
      <c r="X26" t="str">
        <f t="shared" si="10"/>
        <v/>
      </c>
      <c r="Y26" t="str">
        <f t="shared" si="11"/>
        <v/>
      </c>
      <c r="Z26" t="str">
        <f t="shared" si="12"/>
        <v/>
      </c>
      <c r="AA26" t="str">
        <f t="shared" si="13"/>
        <v/>
      </c>
      <c r="AB26" s="132" t="str">
        <f t="shared" si="14"/>
        <v/>
      </c>
      <c r="AC26" s="52" t="str">
        <f t="shared" si="15"/>
        <v/>
      </c>
    </row>
    <row r="27" spans="1:31">
      <c r="A27" s="2">
        <v>22</v>
      </c>
      <c r="B27" s="132">
        <f>IFERROR(INDEX(Inscriptions!$B$1:$B$205,A27),"")</f>
        <v>0</v>
      </c>
      <c r="C27" s="54">
        <f>IFERROR(INDEX(Inscriptions!$C$1:$C$205,A27),"")</f>
        <v>0</v>
      </c>
      <c r="D27" s="21"/>
      <c r="E27" s="13" t="str">
        <f t="shared" si="0"/>
        <v/>
      </c>
      <c r="F27" s="26"/>
      <c r="G27" s="13" t="str">
        <f t="shared" si="2"/>
        <v/>
      </c>
      <c r="H27" s="26"/>
      <c r="I27" s="13" t="str">
        <f t="shared" si="3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5"/>
        <v/>
      </c>
      <c r="P27" s="26"/>
      <c r="Q27" s="13" t="str">
        <f t="shared" si="6"/>
        <v/>
      </c>
      <c r="R27" s="23"/>
      <c r="U27" t="str">
        <f t="shared" si="7"/>
        <v/>
      </c>
      <c r="V27" t="str">
        <f t="shared" si="8"/>
        <v/>
      </c>
      <c r="W27" t="str">
        <f t="shared" si="9"/>
        <v/>
      </c>
      <c r="X27" t="str">
        <f t="shared" si="10"/>
        <v/>
      </c>
      <c r="Y27" t="str">
        <f t="shared" si="11"/>
        <v/>
      </c>
      <c r="Z27" t="str">
        <f t="shared" si="12"/>
        <v/>
      </c>
      <c r="AA27" t="str">
        <f t="shared" si="13"/>
        <v/>
      </c>
      <c r="AB27" s="132" t="str">
        <f t="shared" si="14"/>
        <v/>
      </c>
      <c r="AC27" s="52" t="str">
        <f t="shared" si="15"/>
        <v/>
      </c>
    </row>
    <row r="28" spans="1:31">
      <c r="A28" s="2">
        <v>23</v>
      </c>
      <c r="B28" s="132">
        <f>IFERROR(INDEX(Inscriptions!$B$1:$B$205,A28),"")</f>
        <v>0</v>
      </c>
      <c r="C28" s="54">
        <f>IFERROR(INDEX(Inscriptions!$C$1:$C$205,A28),"")</f>
        <v>0</v>
      </c>
      <c r="D28" s="21"/>
      <c r="E28" s="13" t="str">
        <f t="shared" si="0"/>
        <v/>
      </c>
      <c r="F28" s="26"/>
      <c r="G28" s="13" t="str">
        <f t="shared" si="2"/>
        <v/>
      </c>
      <c r="H28" s="26"/>
      <c r="I28" s="13" t="str">
        <f t="shared" si="3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5"/>
        <v/>
      </c>
      <c r="P28" s="26"/>
      <c r="Q28" s="13" t="str">
        <f t="shared" si="6"/>
        <v/>
      </c>
      <c r="R28" s="23"/>
      <c r="U28" t="str">
        <f t="shared" si="7"/>
        <v/>
      </c>
      <c r="V28" t="str">
        <f t="shared" si="8"/>
        <v/>
      </c>
      <c r="W28" t="str">
        <f t="shared" si="9"/>
        <v/>
      </c>
      <c r="X28" t="str">
        <f t="shared" si="10"/>
        <v/>
      </c>
      <c r="Y28" t="str">
        <f t="shared" si="11"/>
        <v/>
      </c>
      <c r="Z28" t="str">
        <f t="shared" si="12"/>
        <v/>
      </c>
      <c r="AA28" t="str">
        <f t="shared" si="13"/>
        <v/>
      </c>
      <c r="AB28" s="132" t="str">
        <f t="shared" si="14"/>
        <v/>
      </c>
      <c r="AC28" s="52" t="str">
        <f t="shared" si="15"/>
        <v/>
      </c>
    </row>
    <row r="29" spans="1:31">
      <c r="A29" s="2">
        <v>24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0"/>
        <v/>
      </c>
      <c r="F29" s="26"/>
      <c r="G29" s="13" t="str">
        <f t="shared" si="2"/>
        <v/>
      </c>
      <c r="H29" s="26"/>
      <c r="I29" s="13" t="str">
        <f t="shared" si="3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5"/>
        <v/>
      </c>
      <c r="P29" s="26"/>
      <c r="Q29" s="13" t="str">
        <f t="shared" si="6"/>
        <v/>
      </c>
      <c r="R29" s="23"/>
      <c r="U29" t="str">
        <f t="shared" si="7"/>
        <v/>
      </c>
      <c r="V29" t="str">
        <f t="shared" si="8"/>
        <v/>
      </c>
      <c r="W29" t="str">
        <f t="shared" si="9"/>
        <v/>
      </c>
      <c r="X29" t="str">
        <f t="shared" si="10"/>
        <v/>
      </c>
      <c r="Y29" t="str">
        <f t="shared" si="11"/>
        <v/>
      </c>
      <c r="Z29" t="str">
        <f t="shared" si="12"/>
        <v/>
      </c>
      <c r="AA29" t="str">
        <f t="shared" si="13"/>
        <v/>
      </c>
      <c r="AB29" s="132" t="str">
        <f t="shared" si="14"/>
        <v/>
      </c>
      <c r="AC29" s="52" t="str">
        <f t="shared" si="15"/>
        <v/>
      </c>
    </row>
    <row r="30" spans="1:31">
      <c r="A30" s="2">
        <v>25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0"/>
        <v/>
      </c>
      <c r="F30" s="26"/>
      <c r="G30" s="13" t="str">
        <f t="shared" si="2"/>
        <v/>
      </c>
      <c r="H30" s="26"/>
      <c r="I30" s="13" t="str">
        <f t="shared" si="3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5"/>
        <v/>
      </c>
      <c r="P30" s="26"/>
      <c r="Q30" s="13" t="str">
        <f t="shared" si="6"/>
        <v/>
      </c>
      <c r="R30" s="23"/>
      <c r="U30" t="str">
        <f t="shared" si="7"/>
        <v/>
      </c>
      <c r="V30" t="str">
        <f t="shared" si="8"/>
        <v/>
      </c>
      <c r="W30" t="str">
        <f t="shared" si="9"/>
        <v/>
      </c>
      <c r="X30" t="str">
        <f t="shared" si="10"/>
        <v/>
      </c>
      <c r="Y30" t="str">
        <f t="shared" si="11"/>
        <v/>
      </c>
      <c r="Z30" t="str">
        <f t="shared" si="12"/>
        <v/>
      </c>
      <c r="AA30" t="str">
        <f t="shared" si="13"/>
        <v/>
      </c>
      <c r="AB30" s="132" t="str">
        <f t="shared" si="14"/>
        <v/>
      </c>
      <c r="AC30" s="52" t="str">
        <f t="shared" si="15"/>
        <v/>
      </c>
    </row>
    <row r="31" spans="1:31">
      <c r="A31" s="2">
        <v>26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0"/>
        <v/>
      </c>
      <c r="F31" s="26"/>
      <c r="G31" s="13" t="str">
        <f t="shared" si="2"/>
        <v/>
      </c>
      <c r="H31" s="26"/>
      <c r="I31" s="13" t="str">
        <f t="shared" si="3"/>
        <v/>
      </c>
      <c r="J31" s="27"/>
      <c r="K31" s="16" t="str">
        <f t="shared" si="17"/>
        <v/>
      </c>
      <c r="L31" s="26"/>
      <c r="M31" s="13" t="str">
        <f t="shared" si="18"/>
        <v/>
      </c>
      <c r="N31" s="26"/>
      <c r="O31" s="13" t="str">
        <f t="shared" si="5"/>
        <v/>
      </c>
      <c r="P31" s="27"/>
      <c r="Q31" s="13" t="str">
        <f t="shared" si="6"/>
        <v/>
      </c>
      <c r="R31" s="23"/>
      <c r="U31" t="str">
        <f t="shared" si="7"/>
        <v/>
      </c>
      <c r="V31" t="str">
        <f t="shared" si="8"/>
        <v/>
      </c>
      <c r="W31" t="str">
        <f t="shared" si="9"/>
        <v/>
      </c>
      <c r="X31" t="str">
        <f t="shared" si="10"/>
        <v/>
      </c>
      <c r="Y31" t="str">
        <f t="shared" si="11"/>
        <v/>
      </c>
      <c r="Z31" t="str">
        <f t="shared" si="12"/>
        <v/>
      </c>
      <c r="AA31" t="str">
        <f t="shared" si="13"/>
        <v/>
      </c>
      <c r="AB31" s="132" t="str">
        <f t="shared" si="14"/>
        <v/>
      </c>
      <c r="AC31" s="52" t="str">
        <f t="shared" si="15"/>
        <v/>
      </c>
    </row>
    <row r="32" spans="1:31">
      <c r="A32" s="2">
        <v>27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0"/>
        <v/>
      </c>
      <c r="F32" s="26"/>
      <c r="G32" s="13" t="str">
        <f t="shared" si="2"/>
        <v/>
      </c>
      <c r="H32" s="26"/>
      <c r="I32" s="13" t="str">
        <f t="shared" si="3"/>
        <v/>
      </c>
      <c r="J32" s="27"/>
      <c r="K32" s="16" t="str">
        <f t="shared" si="17"/>
        <v/>
      </c>
      <c r="L32" s="26"/>
      <c r="M32" s="13" t="str">
        <f t="shared" si="18"/>
        <v/>
      </c>
      <c r="N32" s="26"/>
      <c r="O32" s="13" t="str">
        <f t="shared" si="5"/>
        <v/>
      </c>
      <c r="P32" s="27"/>
      <c r="Q32" s="13" t="str">
        <f t="shared" si="6"/>
        <v/>
      </c>
      <c r="R32" s="23"/>
      <c r="U32" t="str">
        <f t="shared" si="7"/>
        <v/>
      </c>
      <c r="V32" t="str">
        <f t="shared" si="8"/>
        <v/>
      </c>
      <c r="W32" t="str">
        <f t="shared" si="9"/>
        <v/>
      </c>
      <c r="X32" t="str">
        <f t="shared" si="10"/>
        <v/>
      </c>
      <c r="Y32" t="str">
        <f t="shared" si="11"/>
        <v/>
      </c>
      <c r="Z32" t="str">
        <f t="shared" si="12"/>
        <v/>
      </c>
      <c r="AA32" t="str">
        <f t="shared" si="13"/>
        <v/>
      </c>
      <c r="AB32" s="132" t="str">
        <f t="shared" si="14"/>
        <v/>
      </c>
      <c r="AC32" s="52" t="str">
        <f t="shared" si="15"/>
        <v/>
      </c>
    </row>
    <row r="33" spans="1:29">
      <c r="A33" s="2">
        <v>28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0"/>
        <v/>
      </c>
      <c r="F33" s="26"/>
      <c r="G33" s="13" t="str">
        <f t="shared" si="2"/>
        <v/>
      </c>
      <c r="H33" s="26"/>
      <c r="I33" s="13" t="str">
        <f t="shared" si="3"/>
        <v/>
      </c>
      <c r="J33" s="27"/>
      <c r="K33" s="16" t="str">
        <f t="shared" si="17"/>
        <v/>
      </c>
      <c r="L33" s="26"/>
      <c r="M33" s="13" t="str">
        <f t="shared" si="18"/>
        <v/>
      </c>
      <c r="N33" s="26"/>
      <c r="O33" s="13" t="str">
        <f t="shared" si="5"/>
        <v/>
      </c>
      <c r="P33" s="26"/>
      <c r="Q33" s="13" t="str">
        <f t="shared" si="6"/>
        <v/>
      </c>
      <c r="R33" s="23"/>
      <c r="U33" t="str">
        <f t="shared" si="7"/>
        <v/>
      </c>
      <c r="V33" t="str">
        <f t="shared" si="8"/>
        <v/>
      </c>
      <c r="W33" t="str">
        <f t="shared" si="9"/>
        <v/>
      </c>
      <c r="X33" t="str">
        <f t="shared" si="10"/>
        <v/>
      </c>
      <c r="Y33" t="str">
        <f t="shared" si="11"/>
        <v/>
      </c>
      <c r="Z33" t="str">
        <f t="shared" si="12"/>
        <v/>
      </c>
      <c r="AA33" t="str">
        <f t="shared" si="13"/>
        <v/>
      </c>
      <c r="AB33" s="132" t="str">
        <f t="shared" si="14"/>
        <v/>
      </c>
      <c r="AC33" s="52" t="str">
        <f t="shared" si="15"/>
        <v/>
      </c>
    </row>
    <row r="34" spans="1:29">
      <c r="A34" s="2">
        <v>29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0"/>
        <v/>
      </c>
      <c r="F34" s="26"/>
      <c r="G34" s="13" t="str">
        <f t="shared" si="2"/>
        <v/>
      </c>
      <c r="H34" s="26"/>
      <c r="I34" s="13" t="str">
        <f t="shared" si="3"/>
        <v/>
      </c>
      <c r="J34" s="27"/>
      <c r="K34" s="16" t="str">
        <f t="shared" si="17"/>
        <v/>
      </c>
      <c r="L34" s="26"/>
      <c r="M34" s="13" t="str">
        <f t="shared" si="18"/>
        <v/>
      </c>
      <c r="N34" s="26"/>
      <c r="O34" s="13" t="str">
        <f t="shared" si="5"/>
        <v/>
      </c>
      <c r="P34" s="27"/>
      <c r="Q34" s="13" t="str">
        <f t="shared" si="6"/>
        <v/>
      </c>
      <c r="R34" s="23"/>
      <c r="U34" t="str">
        <f t="shared" si="7"/>
        <v/>
      </c>
      <c r="V34" t="str">
        <f t="shared" si="8"/>
        <v/>
      </c>
      <c r="W34" t="str">
        <f t="shared" si="9"/>
        <v/>
      </c>
      <c r="X34" t="str">
        <f t="shared" si="10"/>
        <v/>
      </c>
      <c r="Y34" t="str">
        <f t="shared" si="11"/>
        <v/>
      </c>
      <c r="Z34" t="str">
        <f t="shared" si="12"/>
        <v/>
      </c>
      <c r="AA34" t="str">
        <f t="shared" si="13"/>
        <v/>
      </c>
      <c r="AB34" s="132" t="str">
        <f t="shared" si="14"/>
        <v/>
      </c>
      <c r="AC34" s="52" t="str">
        <f t="shared" si="15"/>
        <v/>
      </c>
    </row>
    <row r="35" spans="1:29">
      <c r="A35" s="2">
        <v>30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0"/>
        <v/>
      </c>
      <c r="F35" s="26"/>
      <c r="G35" s="13" t="str">
        <f t="shared" si="2"/>
        <v/>
      </c>
      <c r="H35" s="26"/>
      <c r="I35" s="13" t="str">
        <f t="shared" si="3"/>
        <v/>
      </c>
      <c r="J35" s="27"/>
      <c r="K35" s="16" t="str">
        <f t="shared" si="17"/>
        <v/>
      </c>
      <c r="L35" s="26"/>
      <c r="M35" s="13" t="str">
        <f t="shared" si="18"/>
        <v/>
      </c>
      <c r="N35" s="26"/>
      <c r="O35" s="13" t="str">
        <f t="shared" si="5"/>
        <v/>
      </c>
      <c r="P35" s="27"/>
      <c r="Q35" s="13" t="str">
        <f t="shared" si="6"/>
        <v/>
      </c>
      <c r="R35" s="23"/>
      <c r="U35" t="str">
        <f t="shared" si="7"/>
        <v/>
      </c>
      <c r="V35" t="str">
        <f t="shared" si="8"/>
        <v/>
      </c>
      <c r="W35" t="str">
        <f t="shared" si="9"/>
        <v/>
      </c>
      <c r="X35" t="str">
        <f t="shared" si="10"/>
        <v/>
      </c>
      <c r="Y35" t="str">
        <f t="shared" si="11"/>
        <v/>
      </c>
      <c r="Z35" t="str">
        <f t="shared" si="12"/>
        <v/>
      </c>
      <c r="AA35" t="str">
        <f t="shared" si="13"/>
        <v/>
      </c>
      <c r="AB35" s="132" t="str">
        <f t="shared" si="14"/>
        <v/>
      </c>
      <c r="AC35" s="52" t="str">
        <f t="shared" si="15"/>
        <v/>
      </c>
    </row>
    <row r="36" spans="1:29">
      <c r="A36" s="2">
        <v>31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0"/>
        <v/>
      </c>
      <c r="F36" s="26"/>
      <c r="G36" s="13" t="str">
        <f t="shared" si="2"/>
        <v/>
      </c>
      <c r="H36" s="26"/>
      <c r="I36" s="13" t="str">
        <f t="shared" si="3"/>
        <v/>
      </c>
      <c r="J36" s="27"/>
      <c r="K36" s="16" t="str">
        <f t="shared" si="17"/>
        <v/>
      </c>
      <c r="L36" s="26"/>
      <c r="M36" s="13" t="str">
        <f t="shared" si="18"/>
        <v/>
      </c>
      <c r="N36" s="26"/>
      <c r="O36" s="13" t="str">
        <f t="shared" si="5"/>
        <v/>
      </c>
      <c r="P36" s="27"/>
      <c r="Q36" s="13" t="str">
        <f t="shared" si="6"/>
        <v/>
      </c>
      <c r="R36" s="23"/>
      <c r="U36" t="str">
        <f t="shared" si="7"/>
        <v/>
      </c>
      <c r="V36" t="str">
        <f t="shared" si="8"/>
        <v/>
      </c>
      <c r="W36" t="str">
        <f t="shared" si="9"/>
        <v/>
      </c>
      <c r="X36" t="str">
        <f t="shared" si="10"/>
        <v/>
      </c>
      <c r="Y36" t="str">
        <f t="shared" si="11"/>
        <v/>
      </c>
      <c r="Z36" t="str">
        <f t="shared" si="12"/>
        <v/>
      </c>
      <c r="AA36" t="str">
        <f t="shared" si="13"/>
        <v/>
      </c>
      <c r="AB36" s="132" t="str">
        <f t="shared" si="14"/>
        <v/>
      </c>
      <c r="AC36" s="52" t="str">
        <f t="shared" si="15"/>
        <v/>
      </c>
    </row>
    <row r="37" spans="1:29">
      <c r="A37" s="2">
        <v>32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0"/>
        <v/>
      </c>
      <c r="F37" s="26"/>
      <c r="G37" s="13" t="str">
        <f t="shared" si="2"/>
        <v/>
      </c>
      <c r="H37" s="26"/>
      <c r="I37" s="13" t="str">
        <f t="shared" si="3"/>
        <v/>
      </c>
      <c r="J37" s="27"/>
      <c r="K37" s="16" t="str">
        <f t="shared" si="17"/>
        <v/>
      </c>
      <c r="L37" s="26"/>
      <c r="M37" s="13" t="str">
        <f t="shared" si="18"/>
        <v/>
      </c>
      <c r="N37" s="26"/>
      <c r="O37" s="13" t="str">
        <f t="shared" si="5"/>
        <v/>
      </c>
      <c r="P37" s="27"/>
      <c r="Q37" s="13" t="str">
        <f t="shared" si="6"/>
        <v/>
      </c>
      <c r="R37" s="23"/>
      <c r="U37" t="str">
        <f t="shared" si="7"/>
        <v/>
      </c>
      <c r="V37" t="str">
        <f t="shared" si="8"/>
        <v/>
      </c>
      <c r="W37" t="str">
        <f t="shared" si="9"/>
        <v/>
      </c>
      <c r="X37" t="str">
        <f t="shared" si="10"/>
        <v/>
      </c>
      <c r="Y37" t="str">
        <f t="shared" si="11"/>
        <v/>
      </c>
      <c r="Z37" t="str">
        <f t="shared" si="12"/>
        <v/>
      </c>
      <c r="AA37" t="str">
        <f t="shared" si="13"/>
        <v/>
      </c>
      <c r="AB37" s="132" t="str">
        <f t="shared" si="14"/>
        <v/>
      </c>
      <c r="AC37" s="52" t="str">
        <f t="shared" si="15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0"/>
        <v/>
      </c>
      <c r="F38" s="26"/>
      <c r="G38" s="13" t="str">
        <f t="shared" si="2"/>
        <v/>
      </c>
      <c r="H38" s="26"/>
      <c r="I38" s="13" t="str">
        <f t="shared" si="3"/>
        <v/>
      </c>
      <c r="J38" s="27"/>
      <c r="K38" s="16" t="str">
        <f t="shared" si="17"/>
        <v/>
      </c>
      <c r="L38" s="26"/>
      <c r="M38" s="13" t="str">
        <f t="shared" si="18"/>
        <v/>
      </c>
      <c r="N38" s="26"/>
      <c r="O38" s="13" t="str">
        <f t="shared" si="5"/>
        <v/>
      </c>
      <c r="P38" s="27"/>
      <c r="Q38" s="13" t="str">
        <f t="shared" si="6"/>
        <v/>
      </c>
      <c r="R38" s="23"/>
      <c r="U38" t="str">
        <f t="shared" si="7"/>
        <v/>
      </c>
      <c r="V38" t="str">
        <f t="shared" si="8"/>
        <v/>
      </c>
      <c r="W38" t="str">
        <f t="shared" si="9"/>
        <v/>
      </c>
      <c r="X38" t="str">
        <f t="shared" si="10"/>
        <v/>
      </c>
      <c r="Y38" t="str">
        <f t="shared" si="11"/>
        <v/>
      </c>
      <c r="Z38" t="str">
        <f t="shared" si="12"/>
        <v/>
      </c>
      <c r="AA38" t="str">
        <f t="shared" si="13"/>
        <v/>
      </c>
      <c r="AB38" s="132" t="str">
        <f t="shared" si="14"/>
        <v/>
      </c>
      <c r="AC38" s="52" t="str">
        <f t="shared" si="15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0"/>
        <v/>
      </c>
      <c r="F39" s="26"/>
      <c r="G39" s="13" t="str">
        <f t="shared" si="2"/>
        <v/>
      </c>
      <c r="H39" s="26"/>
      <c r="I39" s="13" t="str">
        <f t="shared" si="3"/>
        <v/>
      </c>
      <c r="J39" s="27"/>
      <c r="K39" s="16" t="str">
        <f t="shared" si="17"/>
        <v/>
      </c>
      <c r="L39" s="26"/>
      <c r="M39" s="13" t="str">
        <f t="shared" si="18"/>
        <v/>
      </c>
      <c r="N39" s="26"/>
      <c r="O39" s="13" t="str">
        <f t="shared" si="5"/>
        <v/>
      </c>
      <c r="P39" s="27"/>
      <c r="Q39" s="13" t="str">
        <f t="shared" si="6"/>
        <v/>
      </c>
      <c r="R39" s="23"/>
      <c r="U39" t="str">
        <f t="shared" si="7"/>
        <v/>
      </c>
      <c r="V39" t="str">
        <f t="shared" si="8"/>
        <v/>
      </c>
      <c r="W39" t="str">
        <f t="shared" si="9"/>
        <v/>
      </c>
      <c r="X39" t="str">
        <f t="shared" si="10"/>
        <v/>
      </c>
      <c r="Y39" t="str">
        <f t="shared" si="11"/>
        <v/>
      </c>
      <c r="Z39" t="str">
        <f t="shared" si="12"/>
        <v/>
      </c>
      <c r="AA39" t="str">
        <f t="shared" si="13"/>
        <v/>
      </c>
      <c r="AB39" s="132" t="str">
        <f t="shared" si="14"/>
        <v/>
      </c>
      <c r="AC39" s="52" t="str">
        <f t="shared" si="15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0"/>
        <v/>
      </c>
      <c r="F40" s="26"/>
      <c r="G40" s="13" t="str">
        <f t="shared" si="2"/>
        <v/>
      </c>
      <c r="H40" s="26"/>
      <c r="I40" s="13" t="str">
        <f t="shared" si="3"/>
        <v/>
      </c>
      <c r="J40" s="27"/>
      <c r="K40" s="16" t="str">
        <f t="shared" si="17"/>
        <v/>
      </c>
      <c r="L40" s="26"/>
      <c r="M40" s="13" t="str">
        <f t="shared" si="18"/>
        <v/>
      </c>
      <c r="N40" s="26"/>
      <c r="O40" s="13" t="str">
        <f t="shared" si="5"/>
        <v/>
      </c>
      <c r="P40" s="26"/>
      <c r="Q40" s="13" t="str">
        <f t="shared" si="6"/>
        <v/>
      </c>
      <c r="R40" s="23"/>
      <c r="U40" t="str">
        <f t="shared" si="7"/>
        <v/>
      </c>
      <c r="V40" t="str">
        <f t="shared" si="8"/>
        <v/>
      </c>
      <c r="W40" t="str">
        <f t="shared" si="9"/>
        <v/>
      </c>
      <c r="X40" t="str">
        <f t="shared" si="10"/>
        <v/>
      </c>
      <c r="Y40" t="str">
        <f t="shared" si="11"/>
        <v/>
      </c>
      <c r="Z40" t="str">
        <f t="shared" si="12"/>
        <v/>
      </c>
      <c r="AA40" t="str">
        <f t="shared" si="13"/>
        <v/>
      </c>
      <c r="AB40" s="132" t="str">
        <f t="shared" si="14"/>
        <v/>
      </c>
      <c r="AC40" s="52" t="str">
        <f t="shared" si="15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0"/>
        <v/>
      </c>
      <c r="F41" s="26"/>
      <c r="G41" s="13" t="str">
        <f t="shared" si="2"/>
        <v/>
      </c>
      <c r="H41" s="26"/>
      <c r="I41" s="13" t="str">
        <f t="shared" si="3"/>
        <v/>
      </c>
      <c r="J41" s="27"/>
      <c r="K41" s="16" t="str">
        <f t="shared" si="17"/>
        <v/>
      </c>
      <c r="L41" s="26"/>
      <c r="M41" s="13" t="str">
        <f t="shared" si="18"/>
        <v/>
      </c>
      <c r="N41" s="26"/>
      <c r="O41" s="13" t="str">
        <f t="shared" si="5"/>
        <v/>
      </c>
      <c r="P41" s="26"/>
      <c r="Q41" s="13" t="str">
        <f t="shared" si="6"/>
        <v/>
      </c>
      <c r="R41" s="23"/>
      <c r="U41" t="str">
        <f t="shared" si="7"/>
        <v/>
      </c>
      <c r="V41" t="str">
        <f t="shared" si="8"/>
        <v/>
      </c>
      <c r="W41" t="str">
        <f t="shared" si="9"/>
        <v/>
      </c>
      <c r="X41" t="str">
        <f t="shared" si="10"/>
        <v/>
      </c>
      <c r="Y41" t="str">
        <f t="shared" si="11"/>
        <v/>
      </c>
      <c r="Z41" t="str">
        <f t="shared" si="12"/>
        <v/>
      </c>
      <c r="AA41" t="str">
        <f t="shared" si="13"/>
        <v/>
      </c>
      <c r="AB41" s="132" t="str">
        <f t="shared" si="14"/>
        <v/>
      </c>
      <c r="AC41" s="52" t="str">
        <f t="shared" si="15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0"/>
        <v/>
      </c>
      <c r="F42" s="26"/>
      <c r="G42" s="13" t="str">
        <f t="shared" si="2"/>
        <v/>
      </c>
      <c r="H42" s="26"/>
      <c r="I42" s="13" t="str">
        <f t="shared" si="3"/>
        <v/>
      </c>
      <c r="J42" s="27"/>
      <c r="K42" s="16" t="str">
        <f t="shared" si="17"/>
        <v/>
      </c>
      <c r="L42" s="26"/>
      <c r="M42" s="13" t="str">
        <f t="shared" si="18"/>
        <v/>
      </c>
      <c r="N42" s="26"/>
      <c r="O42" s="13" t="str">
        <f t="shared" si="5"/>
        <v/>
      </c>
      <c r="P42" s="27"/>
      <c r="Q42" s="13" t="str">
        <f t="shared" si="6"/>
        <v/>
      </c>
      <c r="R42" s="23"/>
      <c r="U42" t="str">
        <f t="shared" si="7"/>
        <v/>
      </c>
      <c r="V42" t="str">
        <f t="shared" si="8"/>
        <v/>
      </c>
      <c r="W42" t="str">
        <f t="shared" si="9"/>
        <v/>
      </c>
      <c r="X42" t="str">
        <f t="shared" si="10"/>
        <v/>
      </c>
      <c r="Y42" t="str">
        <f t="shared" si="11"/>
        <v/>
      </c>
      <c r="Z42" t="str">
        <f t="shared" si="12"/>
        <v/>
      </c>
      <c r="AA42" t="str">
        <f t="shared" si="13"/>
        <v/>
      </c>
      <c r="AB42" s="132" t="str">
        <f t="shared" si="14"/>
        <v/>
      </c>
      <c r="AC42" s="52" t="str">
        <f t="shared" si="15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0"/>
        <v/>
      </c>
      <c r="F43" s="26"/>
      <c r="G43" s="13" t="str">
        <f t="shared" si="2"/>
        <v/>
      </c>
      <c r="H43" s="26"/>
      <c r="I43" s="13" t="str">
        <f t="shared" si="3"/>
        <v/>
      </c>
      <c r="J43" s="27"/>
      <c r="K43" s="16" t="str">
        <f t="shared" si="17"/>
        <v/>
      </c>
      <c r="L43" s="26"/>
      <c r="M43" s="13" t="str">
        <f t="shared" si="18"/>
        <v/>
      </c>
      <c r="N43" s="26"/>
      <c r="O43" s="13" t="str">
        <f t="shared" si="5"/>
        <v/>
      </c>
      <c r="P43" s="27"/>
      <c r="Q43" s="13" t="str">
        <f t="shared" si="6"/>
        <v/>
      </c>
      <c r="R43" s="23"/>
      <c r="U43" t="str">
        <f t="shared" si="7"/>
        <v/>
      </c>
      <c r="V43" t="str">
        <f t="shared" si="8"/>
        <v/>
      </c>
      <c r="W43" t="str">
        <f t="shared" si="9"/>
        <v/>
      </c>
      <c r="X43" t="str">
        <f t="shared" si="10"/>
        <v/>
      </c>
      <c r="Y43" t="str">
        <f t="shared" si="11"/>
        <v/>
      </c>
      <c r="Z43" t="str">
        <f t="shared" si="12"/>
        <v/>
      </c>
      <c r="AA43" t="str">
        <f t="shared" si="13"/>
        <v/>
      </c>
      <c r="AB43" s="132" t="str">
        <f t="shared" si="14"/>
        <v/>
      </c>
      <c r="AC43" s="52" t="str">
        <f t="shared" si="15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0"/>
        <v/>
      </c>
      <c r="F44" s="26"/>
      <c r="G44" s="13" t="str">
        <f t="shared" si="2"/>
        <v/>
      </c>
      <c r="H44" s="26"/>
      <c r="I44" s="13" t="str">
        <f t="shared" si="3"/>
        <v/>
      </c>
      <c r="J44" s="27"/>
      <c r="K44" s="16" t="str">
        <f t="shared" si="17"/>
        <v/>
      </c>
      <c r="L44" s="26"/>
      <c r="M44" s="13" t="str">
        <f t="shared" si="18"/>
        <v/>
      </c>
      <c r="N44" s="26"/>
      <c r="O44" s="13" t="str">
        <f t="shared" si="5"/>
        <v/>
      </c>
      <c r="P44" s="27"/>
      <c r="Q44" s="13" t="str">
        <f t="shared" si="6"/>
        <v/>
      </c>
      <c r="R44" s="23"/>
      <c r="U44" t="str">
        <f t="shared" si="7"/>
        <v/>
      </c>
      <c r="V44" t="str">
        <f t="shared" si="8"/>
        <v/>
      </c>
      <c r="W44" t="str">
        <f t="shared" si="9"/>
        <v/>
      </c>
      <c r="X44" t="str">
        <f t="shared" si="10"/>
        <v/>
      </c>
      <c r="Y44" t="str">
        <f t="shared" si="11"/>
        <v/>
      </c>
      <c r="Z44" t="str">
        <f t="shared" si="12"/>
        <v/>
      </c>
      <c r="AA44" t="str">
        <f t="shared" si="13"/>
        <v/>
      </c>
      <c r="AB44" s="132" t="str">
        <f t="shared" si="14"/>
        <v/>
      </c>
      <c r="AC44" s="52" t="str">
        <f t="shared" si="15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0"/>
        <v/>
      </c>
      <c r="F45" s="26"/>
      <c r="G45" s="13" t="str">
        <f t="shared" si="2"/>
        <v/>
      </c>
      <c r="H45" s="26"/>
      <c r="I45" s="13" t="str">
        <f t="shared" si="3"/>
        <v/>
      </c>
      <c r="J45" s="27"/>
      <c r="K45" s="16" t="str">
        <f t="shared" si="17"/>
        <v/>
      </c>
      <c r="L45" s="26"/>
      <c r="M45" s="13" t="str">
        <f t="shared" si="18"/>
        <v/>
      </c>
      <c r="N45" s="26"/>
      <c r="O45" s="13" t="str">
        <f t="shared" si="5"/>
        <v/>
      </c>
      <c r="P45" s="27"/>
      <c r="Q45" s="13" t="str">
        <f t="shared" si="6"/>
        <v/>
      </c>
      <c r="R45" s="23"/>
      <c r="U45" t="str">
        <f t="shared" si="7"/>
        <v/>
      </c>
      <c r="V45" t="str">
        <f t="shared" si="8"/>
        <v/>
      </c>
      <c r="W45" t="str">
        <f t="shared" si="9"/>
        <v/>
      </c>
      <c r="X45" t="str">
        <f t="shared" si="10"/>
        <v/>
      </c>
      <c r="Y45" t="str">
        <f t="shared" si="11"/>
        <v/>
      </c>
      <c r="Z45" t="str">
        <f t="shared" si="12"/>
        <v/>
      </c>
      <c r="AA45" t="str">
        <f t="shared" si="13"/>
        <v/>
      </c>
      <c r="AB45" s="132" t="str">
        <f t="shared" si="14"/>
        <v/>
      </c>
      <c r="AC45" s="52" t="str">
        <f t="shared" si="15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0"/>
        <v/>
      </c>
      <c r="F46" s="26"/>
      <c r="G46" s="13" t="str">
        <f t="shared" si="2"/>
        <v/>
      </c>
      <c r="H46" s="26"/>
      <c r="I46" s="13" t="str">
        <f t="shared" si="3"/>
        <v/>
      </c>
      <c r="J46" s="27"/>
      <c r="K46" s="16" t="str">
        <f t="shared" si="17"/>
        <v/>
      </c>
      <c r="L46" s="26"/>
      <c r="M46" s="13" t="str">
        <f t="shared" si="18"/>
        <v/>
      </c>
      <c r="N46" s="26"/>
      <c r="O46" s="13" t="str">
        <f t="shared" si="5"/>
        <v/>
      </c>
      <c r="P46" s="27"/>
      <c r="Q46" s="13" t="str">
        <f t="shared" si="6"/>
        <v/>
      </c>
      <c r="R46" s="23"/>
      <c r="U46" t="str">
        <f t="shared" si="7"/>
        <v/>
      </c>
      <c r="V46" t="str">
        <f t="shared" si="8"/>
        <v/>
      </c>
      <c r="W46" t="str">
        <f t="shared" si="9"/>
        <v/>
      </c>
      <c r="X46" t="str">
        <f t="shared" si="10"/>
        <v/>
      </c>
      <c r="Y46" t="str">
        <f t="shared" si="11"/>
        <v/>
      </c>
      <c r="Z46" t="str">
        <f t="shared" si="12"/>
        <v/>
      </c>
      <c r="AA46" t="str">
        <f t="shared" si="13"/>
        <v/>
      </c>
      <c r="AB46" s="132" t="str">
        <f t="shared" si="14"/>
        <v/>
      </c>
      <c r="AC46" s="52" t="str">
        <f t="shared" si="15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0"/>
        <v/>
      </c>
      <c r="F47" s="26"/>
      <c r="G47" s="13" t="str">
        <f t="shared" si="2"/>
        <v/>
      </c>
      <c r="H47" s="26"/>
      <c r="I47" s="13" t="str">
        <f t="shared" si="3"/>
        <v/>
      </c>
      <c r="J47" s="27"/>
      <c r="K47" s="16" t="str">
        <f t="shared" si="17"/>
        <v/>
      </c>
      <c r="L47" s="26"/>
      <c r="M47" s="13" t="str">
        <f t="shared" si="18"/>
        <v/>
      </c>
      <c r="N47" s="26"/>
      <c r="O47" s="13" t="str">
        <f t="shared" si="5"/>
        <v/>
      </c>
      <c r="P47" s="26"/>
      <c r="Q47" s="13" t="str">
        <f t="shared" si="6"/>
        <v/>
      </c>
      <c r="R47" s="23"/>
      <c r="U47" t="str">
        <f t="shared" si="7"/>
        <v/>
      </c>
      <c r="V47" t="str">
        <f t="shared" si="8"/>
        <v/>
      </c>
      <c r="W47" t="str">
        <f t="shared" si="9"/>
        <v/>
      </c>
      <c r="X47" t="str">
        <f t="shared" si="10"/>
        <v/>
      </c>
      <c r="Y47" t="str">
        <f t="shared" si="11"/>
        <v/>
      </c>
      <c r="Z47" t="str">
        <f t="shared" si="12"/>
        <v/>
      </c>
      <c r="AA47" t="str">
        <f t="shared" si="13"/>
        <v/>
      </c>
      <c r="AB47" s="132" t="str">
        <f t="shared" si="14"/>
        <v/>
      </c>
      <c r="AC47" s="52" t="str">
        <f t="shared" si="15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0"/>
        <v/>
      </c>
      <c r="F48" s="26"/>
      <c r="G48" s="13" t="str">
        <f t="shared" si="2"/>
        <v/>
      </c>
      <c r="H48" s="26"/>
      <c r="I48" s="13" t="str">
        <f t="shared" si="3"/>
        <v/>
      </c>
      <c r="J48" s="27"/>
      <c r="K48" s="16" t="str">
        <f t="shared" si="17"/>
        <v/>
      </c>
      <c r="L48" s="26"/>
      <c r="M48" s="13" t="str">
        <f t="shared" si="18"/>
        <v/>
      </c>
      <c r="N48" s="26"/>
      <c r="O48" s="13" t="str">
        <f t="shared" si="5"/>
        <v/>
      </c>
      <c r="P48" s="26"/>
      <c r="Q48" s="13" t="str">
        <f t="shared" si="6"/>
        <v/>
      </c>
      <c r="R48" s="23"/>
      <c r="U48" t="str">
        <f t="shared" si="7"/>
        <v/>
      </c>
      <c r="V48" t="str">
        <f t="shared" si="8"/>
        <v/>
      </c>
      <c r="W48" t="str">
        <f t="shared" si="9"/>
        <v/>
      </c>
      <c r="X48" t="str">
        <f t="shared" si="10"/>
        <v/>
      </c>
      <c r="Y48" t="str">
        <f t="shared" si="11"/>
        <v/>
      </c>
      <c r="Z48" t="str">
        <f t="shared" si="12"/>
        <v/>
      </c>
      <c r="AA48" t="str">
        <f t="shared" si="13"/>
        <v/>
      </c>
      <c r="AB48" s="132" t="str">
        <f t="shared" si="14"/>
        <v/>
      </c>
      <c r="AC48" s="52" t="str">
        <f t="shared" si="15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0"/>
        <v/>
      </c>
      <c r="F49" s="26"/>
      <c r="G49" s="13" t="str">
        <f t="shared" si="2"/>
        <v/>
      </c>
      <c r="H49" s="26"/>
      <c r="I49" s="13" t="str">
        <f t="shared" si="3"/>
        <v/>
      </c>
      <c r="J49" s="27"/>
      <c r="K49" s="16" t="str">
        <f t="shared" si="17"/>
        <v/>
      </c>
      <c r="L49" s="26"/>
      <c r="M49" s="13" t="str">
        <f t="shared" si="18"/>
        <v/>
      </c>
      <c r="N49" s="26"/>
      <c r="O49" s="13" t="str">
        <f t="shared" si="5"/>
        <v/>
      </c>
      <c r="P49" s="26"/>
      <c r="Q49" s="13" t="str">
        <f t="shared" si="6"/>
        <v/>
      </c>
      <c r="R49" s="23"/>
      <c r="U49" t="str">
        <f t="shared" si="7"/>
        <v/>
      </c>
      <c r="V49" t="str">
        <f t="shared" si="8"/>
        <v/>
      </c>
      <c r="W49" t="str">
        <f t="shared" si="9"/>
        <v/>
      </c>
      <c r="X49" t="str">
        <f t="shared" si="10"/>
        <v/>
      </c>
      <c r="Y49" t="str">
        <f t="shared" si="11"/>
        <v/>
      </c>
      <c r="Z49" t="str">
        <f t="shared" si="12"/>
        <v/>
      </c>
      <c r="AA49" t="str">
        <f t="shared" si="13"/>
        <v/>
      </c>
      <c r="AB49" s="132" t="str">
        <f t="shared" si="14"/>
        <v/>
      </c>
      <c r="AC49" s="52" t="str">
        <f t="shared" si="15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0"/>
        <v/>
      </c>
      <c r="F50" s="118"/>
      <c r="G50" s="36" t="str">
        <f t="shared" si="2"/>
        <v/>
      </c>
      <c r="H50" s="135"/>
      <c r="I50" s="36" t="str">
        <f t="shared" si="3"/>
        <v/>
      </c>
      <c r="J50" s="24"/>
      <c r="K50" s="136" t="str">
        <f t="shared" si="17"/>
        <v/>
      </c>
      <c r="L50" s="135"/>
      <c r="M50" s="36" t="str">
        <f t="shared" si="18"/>
        <v/>
      </c>
      <c r="N50" s="31"/>
      <c r="O50" s="36" t="str">
        <f t="shared" si="5"/>
        <v/>
      </c>
      <c r="P50" s="31"/>
      <c r="Q50" s="36" t="str">
        <f t="shared" si="6"/>
        <v/>
      </c>
      <c r="R50" s="24"/>
      <c r="S50" s="137"/>
      <c r="T50" s="137"/>
      <c r="U50" s="137" t="str">
        <f t="shared" si="7"/>
        <v/>
      </c>
      <c r="V50" s="137" t="str">
        <f t="shared" si="8"/>
        <v/>
      </c>
      <c r="W50" s="137" t="str">
        <f t="shared" si="9"/>
        <v/>
      </c>
      <c r="X50" s="137" t="str">
        <f t="shared" si="10"/>
        <v/>
      </c>
      <c r="Y50" s="137" t="str">
        <f t="shared" si="11"/>
        <v/>
      </c>
      <c r="Z50" s="137" t="str">
        <f t="shared" si="12"/>
        <v/>
      </c>
      <c r="AA50" s="137" t="str">
        <f t="shared" si="13"/>
        <v/>
      </c>
      <c r="AB50" s="133" t="str">
        <f t="shared" si="14"/>
        <v/>
      </c>
      <c r="AC50" s="53" t="str">
        <f t="shared" si="15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sortState ref="A8:C16">
    <sortCondition ref="C7:C8"/>
  </sortState>
  <mergeCells count="3">
    <mergeCell ref="D4:R4"/>
    <mergeCell ref="D2:R2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10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H200"/>
  <sheetViews>
    <sheetView showZeros="0" topLeftCell="B1" zoomScaleNormal="100" zoomScalePageLayoutView="110" workbookViewId="0">
      <pane ySplit="6" topLeftCell="A7" activePane="bottomLeft" state="frozen"/>
      <selection activeCell="AF9" sqref="AF9:AF14"/>
      <selection pane="bottomLeft" activeCell="AH30" sqref="AH30"/>
    </sheetView>
  </sheetViews>
  <sheetFormatPr baseColWidth="10" defaultRowHeight="15.75"/>
  <cols>
    <col min="1" max="1" width="0" style="2" hidden="1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6" width="10.875" hidden="1" customWidth="1"/>
    <col min="27" max="27" width="11.125" hidden="1" customWidth="1"/>
    <col min="28" max="28" width="10.875" customWidth="1"/>
    <col min="30" max="31" width="4.125" customWidth="1"/>
    <col min="32" max="32" width="10.625" customWidth="1"/>
    <col min="33" max="33" width="23.875" customWidth="1"/>
    <col min="34" max="34" width="36.5" style="2" customWidth="1"/>
  </cols>
  <sheetData>
    <row r="1" spans="1:34" ht="12" customHeight="1" thickBot="1">
      <c r="A1" s="2" t="s">
        <v>7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35" t="s">
        <v>27</v>
      </c>
      <c r="H6" s="4" t="s">
        <v>55</v>
      </c>
      <c r="I6" s="5" t="s">
        <v>27</v>
      </c>
      <c r="J6" s="4" t="s">
        <v>13</v>
      </c>
      <c r="K6" s="9" t="s">
        <v>27</v>
      </c>
      <c r="L6" s="4" t="s">
        <v>14</v>
      </c>
      <c r="M6" s="5" t="s">
        <v>27</v>
      </c>
      <c r="N6" s="4" t="s">
        <v>46</v>
      </c>
      <c r="O6" s="5" t="s">
        <v>27</v>
      </c>
      <c r="P6" s="4" t="s">
        <v>16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200">IFERROR(SMALL(IF(EXACT($A$1,Inscriptions!$D$2:$D$205),ROW(Inscriptions!$A$2:$A$205)),Inscriptions!$A$2:$A$205),"")</f>
        <v>33</v>
      </c>
      <c r="B7" s="132" t="str">
        <f>IFERROR(INDEX(Inscriptions!$B$1:$B$14,A7),"")</f>
        <v/>
      </c>
      <c r="C7" s="54">
        <f>IFERROR(INDEX(Inscriptions!$C$1:$C$205,A7),"")</f>
        <v>0</v>
      </c>
      <c r="D7" s="20"/>
      <c r="E7" s="10" t="str">
        <f>EQUATION</f>
        <v/>
      </c>
      <c r="F7" s="25"/>
      <c r="G7" s="13" t="str">
        <f>V7</f>
        <v/>
      </c>
      <c r="H7" s="28"/>
      <c r="I7" s="14" t="str">
        <f>W7</f>
        <v/>
      </c>
      <c r="J7" s="29"/>
      <c r="K7" s="15" t="str">
        <f>X7</f>
        <v/>
      </c>
      <c r="L7" s="28"/>
      <c r="M7" s="14" t="str">
        <f>Y7</f>
        <v/>
      </c>
      <c r="N7" s="28"/>
      <c r="O7" s="14" t="str">
        <f>Z7</f>
        <v/>
      </c>
      <c r="P7" s="28"/>
      <c r="Q7" s="14" t="str">
        <f>AA7</f>
        <v/>
      </c>
      <c r="R7" s="20"/>
      <c r="U7" t="str">
        <f>IFERROR(RANK(D7,D$7:D$50,1),"")</f>
        <v/>
      </c>
      <c r="V7" t="str">
        <f>IFERROR(RANK(F7,F$7:F$50,1),"")</f>
        <v/>
      </c>
      <c r="W7" t="str">
        <f>IFERROR(RANK(H7,H$7:H$50,1),"")</f>
        <v/>
      </c>
      <c r="X7" t="str">
        <f>IFERROR(RANK(J7,J$7:J$50,0),"")</f>
        <v/>
      </c>
      <c r="Y7" t="str">
        <f>IFERROR(RANK(L7,L$7:L$50,1),"")</f>
        <v/>
      </c>
      <c r="Z7" t="str">
        <f>IFERROR(RANK(N7,N$7:N$50,1),"")</f>
        <v/>
      </c>
      <c r="AA7" t="str">
        <f>IFERROR(RANK(P7,P$7:P$50,1),"")</f>
        <v/>
      </c>
      <c r="AB7" s="163" t="str">
        <f>IF(R7="OUI",9999,IF(SUM(U7:AA7)&gt;0,SUM(U7:AA7),""))</f>
        <v/>
      </c>
      <c r="AC7" s="51" t="str">
        <f>IFERROR(RANK(AB7,AB$7:AB$50,1),"")</f>
        <v/>
      </c>
      <c r="AG7" s="206" t="s">
        <v>38</v>
      </c>
      <c r="AH7" s="207"/>
    </row>
    <row r="8" spans="1:34" ht="16.5" thickBot="1">
      <c r="A8" s="17">
        <v>34</v>
      </c>
      <c r="B8" s="132" t="str">
        <f>IFERROR(INDEX(Inscriptions!$B$1:$B$14,A8),"")</f>
        <v/>
      </c>
      <c r="C8" s="54">
        <f>IFERROR(INDEX(Inscriptions!$C$1:$C$205,A8),"")</f>
        <v>0</v>
      </c>
      <c r="D8" s="21"/>
      <c r="E8" s="11" t="str">
        <f>U8</f>
        <v/>
      </c>
      <c r="F8" s="22"/>
      <c r="G8" s="13" t="str">
        <f t="shared" ref="G8:G50" si="0">V8</f>
        <v/>
      </c>
      <c r="H8" s="26"/>
      <c r="I8" s="13" t="str">
        <f t="shared" ref="I8:I50" si="1">W8</f>
        <v/>
      </c>
      <c r="J8" s="30"/>
      <c r="K8" s="16" t="str">
        <f t="shared" ref="K8:K23" si="2">X8</f>
        <v/>
      </c>
      <c r="L8" s="26"/>
      <c r="M8" s="13" t="str">
        <f t="shared" ref="M8:M23" si="3">Y8</f>
        <v/>
      </c>
      <c r="N8" s="26"/>
      <c r="O8" s="13" t="str">
        <f t="shared" ref="O8:O50" si="4">Z8</f>
        <v/>
      </c>
      <c r="P8" s="26"/>
      <c r="Q8" s="13" t="str">
        <f t="shared" ref="Q8:Q50" si="5">AA8</f>
        <v/>
      </c>
      <c r="R8" s="21"/>
      <c r="U8" t="str">
        <f t="shared" ref="U8:U50" si="6">IFERROR(RANK(D8,D$7:D$50,1),"")</f>
        <v/>
      </c>
      <c r="V8" t="str">
        <f t="shared" ref="V8:V50" si="7">IFERROR(RANK(F8,F$7:F$50,1),"")</f>
        <v/>
      </c>
      <c r="W8" t="str">
        <f t="shared" ref="W8:W50" si="8">IFERROR(RANK(H8,H$7:H$50,1),"")</f>
        <v/>
      </c>
      <c r="X8" t="str">
        <f t="shared" ref="X8:X50" si="9">IFERROR(RANK(J8,J$7:J$50,0),"")</f>
        <v/>
      </c>
      <c r="Y8" t="str">
        <f t="shared" ref="Y8:Y50" si="10">IFERROR(RANK(L8,L$7:L$50,1),"")</f>
        <v/>
      </c>
      <c r="Z8" t="str">
        <f t="shared" ref="Z8:Z50" si="11">IFERROR(RANK(N8,N$7:N$50,1),"")</f>
        <v/>
      </c>
      <c r="AA8" t="str">
        <f t="shared" ref="AA8:AA50" si="12">IFERROR(RANK(P8,P$7:P$50,1),"")</f>
        <v/>
      </c>
      <c r="AB8" s="132" t="str">
        <f t="shared" ref="AB8:AB50" si="13">IF(R8="OUI",9999,IF(SUM(U8:AA8)&gt;0,SUM(U8:AA8),""))</f>
        <v/>
      </c>
      <c r="AC8" s="52" t="str">
        <f t="shared" ref="AC8:AC50" si="14">IFERROR(RANK(AB8,AB$7:AB$50,1),"")</f>
        <v/>
      </c>
      <c r="AF8" s="124" t="s">
        <v>27</v>
      </c>
      <c r="AG8" s="37" t="s">
        <v>37</v>
      </c>
      <c r="AH8" s="38" t="s">
        <v>1</v>
      </c>
    </row>
    <row r="9" spans="1:34">
      <c r="A9" s="17">
        <v>35</v>
      </c>
      <c r="B9" s="132">
        <f>IFERROR(INDEX(Inscriptions!$B$1:$B$205,A9),"")</f>
        <v>0</v>
      </c>
      <c r="C9" s="54">
        <f>IFERROR(INDEX(Inscriptions!$C$1:$C$205,A9),"")</f>
        <v>0</v>
      </c>
      <c r="D9" s="21"/>
      <c r="E9" s="11" t="str">
        <f t="shared" ref="E9:E50" si="15">U9</f>
        <v/>
      </c>
      <c r="F9" s="22"/>
      <c r="G9" s="13" t="str">
        <f t="shared" si="0"/>
        <v/>
      </c>
      <c r="H9" s="26"/>
      <c r="I9" s="13" t="str">
        <f t="shared" si="1"/>
        <v/>
      </c>
      <c r="J9" s="30"/>
      <c r="K9" s="16" t="str">
        <f t="shared" si="2"/>
        <v/>
      </c>
      <c r="L9" s="26"/>
      <c r="M9" s="13" t="str">
        <f t="shared" si="3"/>
        <v/>
      </c>
      <c r="N9" s="26"/>
      <c r="O9" s="13" t="str">
        <f t="shared" si="4"/>
        <v/>
      </c>
      <c r="P9" s="26"/>
      <c r="Q9" s="13" t="str">
        <f t="shared" si="5"/>
        <v/>
      </c>
      <c r="R9" s="21"/>
      <c r="U9" t="str">
        <f t="shared" si="6"/>
        <v/>
      </c>
      <c r="V9" t="str">
        <f t="shared" si="7"/>
        <v/>
      </c>
      <c r="W9" t="str">
        <f t="shared" si="8"/>
        <v/>
      </c>
      <c r="X9" t="str">
        <f t="shared" si="9"/>
        <v/>
      </c>
      <c r="Y9" t="str">
        <f t="shared" si="10"/>
        <v/>
      </c>
      <c r="Z9" t="str">
        <f t="shared" si="11"/>
        <v/>
      </c>
      <c r="AA9" t="str">
        <f t="shared" si="12"/>
        <v/>
      </c>
      <c r="AB9" s="132" t="str">
        <f t="shared" si="13"/>
        <v/>
      </c>
      <c r="AC9" s="52" t="str">
        <f t="shared" si="14"/>
        <v/>
      </c>
      <c r="AE9" s="125">
        <v>1</v>
      </c>
      <c r="AF9" s="192">
        <f>IFERROR(SMALL($AB$7:$AB$50,ROW(A1)),"")</f>
        <v>1</v>
      </c>
      <c r="AG9" s="57" t="str">
        <f t="array" ref="AG9">INDEX($C$6:$C$50,SMALL(IF(PG=AF9,ROW(PG)-5),COUNTIF($AF$9:$AF9,AF9)))</f>
        <v>BRIK Mayssem</v>
      </c>
      <c r="AH9" s="56" t="str">
        <f>INDEX($B$6:$B$50,MATCH(AG9,$C$6:C50,0))</f>
        <v>AQUAPALMES</v>
      </c>
    </row>
    <row r="10" spans="1:34">
      <c r="A10" s="17">
        <v>36</v>
      </c>
      <c r="B10" s="132">
        <f>IFERROR(INDEX(Inscriptions!$B$1:$B$205,A10),"")</f>
        <v>0</v>
      </c>
      <c r="C10" s="54">
        <f>IFERROR(INDEX(Inscriptions!$C$1:$C$205,A10),"")</f>
        <v>0</v>
      </c>
      <c r="D10" s="21"/>
      <c r="E10" s="11" t="str">
        <f t="shared" si="15"/>
        <v/>
      </c>
      <c r="F10" s="22"/>
      <c r="G10" s="13" t="str">
        <f t="shared" si="0"/>
        <v/>
      </c>
      <c r="H10" s="26"/>
      <c r="I10" s="13" t="str">
        <f t="shared" si="1"/>
        <v/>
      </c>
      <c r="J10" s="30"/>
      <c r="K10" s="16" t="str">
        <f t="shared" si="2"/>
        <v/>
      </c>
      <c r="L10" s="26"/>
      <c r="M10" s="13" t="str">
        <f t="shared" si="3"/>
        <v/>
      </c>
      <c r="N10" s="26"/>
      <c r="O10" s="13" t="str">
        <f t="shared" si="4"/>
        <v/>
      </c>
      <c r="P10" s="26"/>
      <c r="Q10" s="13" t="str">
        <f t="shared" si="5"/>
        <v/>
      </c>
      <c r="R10" s="23"/>
      <c r="U10" t="str">
        <f t="shared" si="6"/>
        <v/>
      </c>
      <c r="V10" t="str">
        <f t="shared" si="7"/>
        <v/>
      </c>
      <c r="W10" t="str">
        <f t="shared" si="8"/>
        <v/>
      </c>
      <c r="X10" t="str">
        <f t="shared" si="9"/>
        <v/>
      </c>
      <c r="Y10" t="str">
        <f t="shared" si="10"/>
        <v/>
      </c>
      <c r="Z10" t="str">
        <f t="shared" si="11"/>
        <v/>
      </c>
      <c r="AA10" t="str">
        <f t="shared" si="12"/>
        <v/>
      </c>
      <c r="AB10" s="132" t="str">
        <f t="shared" si="13"/>
        <v/>
      </c>
      <c r="AC10" s="52" t="str">
        <f t="shared" si="14"/>
        <v/>
      </c>
      <c r="AE10" s="122">
        <v>2</v>
      </c>
      <c r="AF10" s="193">
        <f t="shared" ref="AF10:AF14" si="16">IFERROR(SMALL($AB$7:$AB$50,ROW(A2)),"")</f>
        <v>2</v>
      </c>
      <c r="AG10" s="58" t="str">
        <f t="array" ref="AG10">INDEX($C$6:$C$50,SMALL(IF(PG=AF10,ROW(PG)-5),COUNTIF($AF$9:$AF10,AF10)))</f>
        <v>SOUCHARD Mathilde</v>
      </c>
      <c r="AH10" s="59" t="str">
        <f>INDEX($B$6:$B$50,MATCH(AG10,$C$6:C51,0))</f>
        <v>CSCN</v>
      </c>
    </row>
    <row r="11" spans="1:34" ht="16.5" thickBot="1">
      <c r="A11" s="17">
        <v>37</v>
      </c>
      <c r="B11" s="132" t="str">
        <f>IFERROR(INDEX(Inscriptions!$B$1:$B$205,A11),"")</f>
        <v>CSPG &amp; AQUANATURE</v>
      </c>
      <c r="C11" s="54" t="str">
        <f>IFERROR(INDEX(Inscriptions!$C$1:$C$205,A11),"")</f>
        <v>FUMET Eléonore</v>
      </c>
      <c r="D11" s="21"/>
      <c r="E11" s="11" t="str">
        <f t="shared" si="15"/>
        <v/>
      </c>
      <c r="F11" s="22"/>
      <c r="G11" s="13" t="str">
        <f t="shared" si="0"/>
        <v/>
      </c>
      <c r="H11" s="26"/>
      <c r="I11" s="13" t="str">
        <f t="shared" si="1"/>
        <v/>
      </c>
      <c r="J11" s="30"/>
      <c r="K11" s="16" t="str">
        <f t="shared" si="2"/>
        <v/>
      </c>
      <c r="L11" s="26"/>
      <c r="M11" s="13" t="str">
        <f t="shared" si="3"/>
        <v/>
      </c>
      <c r="N11" s="26"/>
      <c r="O11" s="13" t="str">
        <f t="shared" si="4"/>
        <v/>
      </c>
      <c r="P11" s="26"/>
      <c r="Q11" s="13" t="str">
        <f t="shared" si="5"/>
        <v/>
      </c>
      <c r="R11" s="23"/>
      <c r="U11" t="str">
        <f t="shared" si="6"/>
        <v/>
      </c>
      <c r="V11" t="str">
        <f t="shared" si="7"/>
        <v/>
      </c>
      <c r="W11" t="str">
        <f t="shared" si="8"/>
        <v/>
      </c>
      <c r="X11" t="str">
        <f t="shared" si="9"/>
        <v/>
      </c>
      <c r="Y11" t="str">
        <f t="shared" si="10"/>
        <v/>
      </c>
      <c r="Z11" t="str">
        <f t="shared" si="11"/>
        <v/>
      </c>
      <c r="AA11" t="str">
        <f t="shared" si="12"/>
        <v/>
      </c>
      <c r="AB11" s="132" t="str">
        <f t="shared" si="13"/>
        <v/>
      </c>
      <c r="AC11" s="52" t="str">
        <f t="shared" si="14"/>
        <v/>
      </c>
      <c r="AE11" s="144">
        <v>3</v>
      </c>
      <c r="AF11" s="194">
        <f t="shared" si="16"/>
        <v>3</v>
      </c>
      <c r="AG11" s="153" t="str">
        <f t="array" ref="AG11">INDEX($C$6:$C$50,SMALL(IF(PG=AF11,ROW(PG)-5),COUNTIF($AF$9:$AF11,AF11)))</f>
        <v>SETTOUTI URBAN Dinae</v>
      </c>
      <c r="AH11" s="154" t="str">
        <f>INDEX($B$6:$B$50,MATCH(AG11,$C$6:C52,0))</f>
        <v>CSPG &amp; AQUANATURE</v>
      </c>
    </row>
    <row r="12" spans="1:34">
      <c r="A12" s="2">
        <v>38</v>
      </c>
      <c r="B12" s="132" t="str">
        <f>IFERROR(INDEX(Inscriptions!$B$1:$B$205,A12),"")</f>
        <v>CSPG &amp; AQUANATURE</v>
      </c>
      <c r="C12" s="54" t="str">
        <f>IFERROR(INDEX(Inscriptions!$C$1:$C$205,A12),"")</f>
        <v>SETTOUTI URBAN Dinae</v>
      </c>
      <c r="D12" s="21"/>
      <c r="E12" s="12" t="str">
        <f t="shared" si="15"/>
        <v/>
      </c>
      <c r="F12" s="22"/>
      <c r="G12" s="13" t="str">
        <f t="shared" si="0"/>
        <v/>
      </c>
      <c r="H12" s="26"/>
      <c r="I12" s="13" t="str">
        <f t="shared" si="1"/>
        <v/>
      </c>
      <c r="J12" s="30">
        <v>10</v>
      </c>
      <c r="K12" s="16">
        <f t="shared" si="2"/>
        <v>3</v>
      </c>
      <c r="L12" s="26"/>
      <c r="M12" s="13" t="str">
        <f t="shared" si="3"/>
        <v/>
      </c>
      <c r="N12" s="26"/>
      <c r="O12" s="13" t="str">
        <f t="shared" si="4"/>
        <v/>
      </c>
      <c r="P12" s="26"/>
      <c r="Q12" s="13" t="str">
        <f t="shared" si="5"/>
        <v/>
      </c>
      <c r="R12" s="23"/>
      <c r="U12" t="str">
        <f t="shared" si="6"/>
        <v/>
      </c>
      <c r="V12" t="str">
        <f t="shared" si="7"/>
        <v/>
      </c>
      <c r="W12" t="str">
        <f t="shared" si="8"/>
        <v/>
      </c>
      <c r="X12">
        <f t="shared" si="9"/>
        <v>3</v>
      </c>
      <c r="Y12" t="str">
        <f t="shared" si="10"/>
        <v/>
      </c>
      <c r="Z12" t="str">
        <f t="shared" si="11"/>
        <v/>
      </c>
      <c r="AA12" t="str">
        <f t="shared" si="12"/>
        <v/>
      </c>
      <c r="AB12" s="132">
        <f t="shared" si="13"/>
        <v>3</v>
      </c>
      <c r="AC12" s="52">
        <f t="shared" si="14"/>
        <v>3</v>
      </c>
      <c r="AE12" s="145">
        <v>4</v>
      </c>
      <c r="AF12" s="183">
        <f t="shared" si="16"/>
        <v>3</v>
      </c>
      <c r="AG12" s="150" t="str">
        <f t="array" ref="AG12">INDEX($C$6:$C$50,SMALL(IF(PG=AF12,ROW(PG)-5),COUNTIF($AF$9:$AF12,AF12)))</f>
        <v>SOUCHARD Camille</v>
      </c>
      <c r="AH12" s="157" t="str">
        <f>INDEX($B$6:$B$50,MATCH(AG12,$C$6:C53,0))</f>
        <v>CSCN</v>
      </c>
    </row>
    <row r="13" spans="1:34">
      <c r="A13" s="2">
        <v>39</v>
      </c>
      <c r="B13" s="132" t="str">
        <f>IFERROR(INDEX(Inscriptions!$B$1:$B$205,A13),"")</f>
        <v>CSCN</v>
      </c>
      <c r="C13" s="54" t="str">
        <f>IFERROR(INDEX(Inscriptions!$C$1:$C$205,A13),"")</f>
        <v>SOUCHARD Camille</v>
      </c>
      <c r="D13" s="21"/>
      <c r="E13" s="12" t="str">
        <f t="shared" si="15"/>
        <v/>
      </c>
      <c r="F13" s="22"/>
      <c r="G13" s="13" t="str">
        <f t="shared" si="0"/>
        <v/>
      </c>
      <c r="H13" s="26"/>
      <c r="I13" s="13" t="str">
        <f t="shared" si="1"/>
        <v/>
      </c>
      <c r="J13" s="30">
        <v>10</v>
      </c>
      <c r="K13" s="16">
        <f t="shared" si="2"/>
        <v>3</v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U13" t="str">
        <f t="shared" si="6"/>
        <v/>
      </c>
      <c r="V13" t="str">
        <f t="shared" si="7"/>
        <v/>
      </c>
      <c r="W13" t="str">
        <f t="shared" si="8"/>
        <v/>
      </c>
      <c r="X13">
        <f t="shared" si="9"/>
        <v>3</v>
      </c>
      <c r="Y13" t="str">
        <f t="shared" si="10"/>
        <v/>
      </c>
      <c r="Z13" t="str">
        <f t="shared" si="11"/>
        <v/>
      </c>
      <c r="AA13" t="str">
        <f t="shared" si="12"/>
        <v/>
      </c>
      <c r="AB13" s="132">
        <f t="shared" si="13"/>
        <v>3</v>
      </c>
      <c r="AC13" s="52">
        <f t="shared" si="14"/>
        <v>3</v>
      </c>
      <c r="AE13" s="141">
        <v>5</v>
      </c>
      <c r="AF13" s="184" t="str">
        <f t="shared" si="16"/>
        <v/>
      </c>
      <c r="AG13" s="151">
        <f t="array" ref="AG13">INDEX($C$6:$C$50,SMALL(IF(PG=AF13,ROW(PG)-5),COUNTIF($AF$9:$AF13,AF13)))</f>
        <v>0</v>
      </c>
      <c r="AH13" s="158" t="str">
        <f>INDEX($B$6:$B$50,MATCH(AG13,$C$6:C54,0))</f>
        <v/>
      </c>
    </row>
    <row r="14" spans="1:34" ht="16.5" thickBot="1">
      <c r="A14" s="2">
        <v>40</v>
      </c>
      <c r="B14" s="132" t="str">
        <f>IFERROR(INDEX(Inscriptions!$B$1:$B$205,A14),"")</f>
        <v>CSCN</v>
      </c>
      <c r="C14" s="54" t="str">
        <f>IFERROR(INDEX(Inscriptions!$C$1:$C$205,A14),"")</f>
        <v>SOUCHARD Mathilde</v>
      </c>
      <c r="D14" s="21"/>
      <c r="E14" s="12" t="str">
        <f t="shared" si="15"/>
        <v/>
      </c>
      <c r="F14" s="22"/>
      <c r="G14" s="13" t="str">
        <f t="shared" si="0"/>
        <v/>
      </c>
      <c r="H14" s="26"/>
      <c r="I14" s="13" t="str">
        <f t="shared" si="1"/>
        <v/>
      </c>
      <c r="J14" s="30">
        <v>30</v>
      </c>
      <c r="K14" s="16">
        <f t="shared" si="2"/>
        <v>2</v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U14" t="str">
        <f t="shared" si="6"/>
        <v/>
      </c>
      <c r="V14" t="str">
        <f t="shared" si="7"/>
        <v/>
      </c>
      <c r="W14" t="str">
        <f t="shared" si="8"/>
        <v/>
      </c>
      <c r="X14">
        <f t="shared" si="9"/>
        <v>2</v>
      </c>
      <c r="Y14" t="str">
        <f t="shared" si="10"/>
        <v/>
      </c>
      <c r="Z14" t="str">
        <f t="shared" si="11"/>
        <v/>
      </c>
      <c r="AA14" t="str">
        <f t="shared" si="12"/>
        <v/>
      </c>
      <c r="AB14" s="132">
        <f t="shared" si="13"/>
        <v>2</v>
      </c>
      <c r="AC14" s="52">
        <f t="shared" si="14"/>
        <v>2</v>
      </c>
      <c r="AE14" s="142">
        <v>6</v>
      </c>
      <c r="AF14" s="185" t="str">
        <f t="shared" si="16"/>
        <v/>
      </c>
      <c r="AG14" s="152">
        <f t="array" ref="AG14">INDEX($C$6:$C$50,SMALL(IF(PG=AF14,ROW(PG)-5),COUNTIF($AF$9:$AF14,AF14)))</f>
        <v>0</v>
      </c>
      <c r="AH14" s="159" t="str">
        <f>INDEX($B$6:$B$50,MATCH(AG14,$C$6:C55,0))</f>
        <v/>
      </c>
    </row>
    <row r="15" spans="1:34">
      <c r="A15" s="2">
        <v>41</v>
      </c>
      <c r="B15" s="132" t="str">
        <f>IFERROR(INDEX(Inscriptions!$B$1:$B$205,A15),"")</f>
        <v>AQUAPALMES</v>
      </c>
      <c r="C15" s="54" t="str">
        <f>IFERROR(INDEX(Inscriptions!$C$1:$C$205,A15),"")</f>
        <v>DONNADIEU Emma</v>
      </c>
      <c r="D15" s="21"/>
      <c r="E15" s="12" t="str">
        <f t="shared" si="15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6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A16" s="2">
        <v>42</v>
      </c>
      <c r="B16" s="132" t="str">
        <f>IFERROR(INDEX(Inscriptions!$B$1:$B$205,A16),"")</f>
        <v>AQUAPALMES</v>
      </c>
      <c r="C16" s="54" t="str">
        <f>IFERROR(INDEX(Inscriptions!$C$1:$C$205,A16),"")</f>
        <v>BRIK Mayssem</v>
      </c>
      <c r="D16" s="21"/>
      <c r="E16" s="12" t="str">
        <f t="shared" si="15"/>
        <v/>
      </c>
      <c r="F16" s="22"/>
      <c r="G16" s="13" t="str">
        <f t="shared" si="0"/>
        <v/>
      </c>
      <c r="H16" s="26"/>
      <c r="I16" s="13" t="str">
        <f t="shared" si="1"/>
        <v/>
      </c>
      <c r="J16" s="30">
        <v>40</v>
      </c>
      <c r="K16" s="16">
        <f t="shared" si="2"/>
        <v>1</v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6"/>
        <v/>
      </c>
      <c r="V16" t="str">
        <f t="shared" si="7"/>
        <v/>
      </c>
      <c r="W16" t="str">
        <f t="shared" si="8"/>
        <v/>
      </c>
      <c r="X16">
        <f t="shared" si="9"/>
        <v>1</v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>
        <f t="shared" si="13"/>
        <v>1</v>
      </c>
      <c r="AC16" s="52">
        <f t="shared" si="14"/>
        <v>1</v>
      </c>
    </row>
    <row r="17" spans="1:29">
      <c r="A17" s="2">
        <v>43</v>
      </c>
      <c r="B17" s="132">
        <f>IFERROR(INDEX(Inscriptions!$B$1:$B$205,A17),"")</f>
        <v>0</v>
      </c>
      <c r="C17" s="54">
        <f>IFERROR(INDEX(Inscriptions!$C$1:$C$205,A17),"")</f>
        <v>0</v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44</v>
      </c>
      <c r="B18" s="132">
        <f>IFERROR(INDEX(Inscriptions!$B$1:$B$205,A18),"")</f>
        <v>0</v>
      </c>
      <c r="C18" s="54">
        <f>IFERROR(INDEX(Inscriptions!$C$1:$C$205,A18),"")</f>
        <v>0</v>
      </c>
      <c r="D18" s="21"/>
      <c r="E18" s="12" t="str">
        <f t="shared" si="15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6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45</v>
      </c>
      <c r="B19" s="132">
        <f>IFERROR(INDEX(Inscriptions!$B$1:$B$205,A19),"")</f>
        <v>0</v>
      </c>
      <c r="C19" s="54">
        <f>IFERROR(INDEX(Inscriptions!$C$1:$C$205,A19),"")</f>
        <v>0</v>
      </c>
      <c r="D19" s="21"/>
      <c r="E19" s="12" t="str">
        <f t="shared" si="15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6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46</v>
      </c>
      <c r="B20" s="132">
        <f>IFERROR(INDEX(Inscriptions!$B$1:$B$205,A20),"")</f>
        <v>0</v>
      </c>
      <c r="C20" s="54">
        <f>IFERROR(INDEX(Inscriptions!$C$1:$C$205,A20),"")</f>
        <v>0</v>
      </c>
      <c r="D20" s="21"/>
      <c r="E20" s="12" t="str">
        <f t="shared" si="15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6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47</v>
      </c>
      <c r="B21" s="132">
        <f>IFERROR(INDEX(Inscriptions!$B$1:$B$205,A21),"")</f>
        <v>0</v>
      </c>
      <c r="C21" s="54">
        <f>IFERROR(INDEX(Inscriptions!$C$1:$C$205,A21),"")</f>
        <v>0</v>
      </c>
      <c r="D21" s="22"/>
      <c r="E21" s="13" t="str">
        <f t="shared" si="15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6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48</v>
      </c>
      <c r="B22" s="132">
        <f>IFERROR(INDEX(Inscriptions!$B$1:$B$205,A22),"")</f>
        <v>0</v>
      </c>
      <c r="C22" s="54">
        <f>IFERROR(INDEX(Inscriptions!$C$1:$C$205,A22),"")</f>
        <v>0</v>
      </c>
      <c r="D22" s="22"/>
      <c r="E22" s="13" t="str">
        <f t="shared" si="15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6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49</v>
      </c>
      <c r="B23" s="132">
        <f>IFERROR(INDEX(Inscriptions!$B$1:$B$205,A23),"")</f>
        <v>0</v>
      </c>
      <c r="C23" s="54">
        <f>IFERROR(INDEX(Inscriptions!$C$1:$C$205,A23),"")</f>
        <v>0</v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50</v>
      </c>
      <c r="B24" s="132">
        <f>IFERROR(INDEX(Inscriptions!$B$1:$B$205,A24),"")</f>
        <v>0</v>
      </c>
      <c r="C24" s="54"/>
      <c r="D24" s="22"/>
      <c r="E24" s="13" t="str">
        <f t="shared" si="15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51</v>
      </c>
      <c r="B25" s="132">
        <f>IFERROR(INDEX(Inscriptions!$B$1:$B$205,A25),"")</f>
        <v>0</v>
      </c>
      <c r="C25" s="54">
        <f>IFERROR(INDEX(Inscriptions!$C$1:$C$205,A25),"")</f>
        <v>0</v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52</v>
      </c>
      <c r="B26" s="132">
        <f>IFERROR(INDEX(Inscriptions!$B$1:$B$205,A26),"")</f>
        <v>0</v>
      </c>
      <c r="C26" s="54">
        <f>IFERROR(INDEX(Inscriptions!$C$1:$C$205,A26),"")</f>
        <v>0</v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53</v>
      </c>
      <c r="B27" s="132">
        <f>IFERROR(INDEX(Inscriptions!$B$1:$B$205,A27),"")</f>
        <v>0</v>
      </c>
      <c r="C27" s="54">
        <f>IFERROR(INDEX(Inscriptions!$C$1:$C$205,A27),"")</f>
        <v>0</v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54</v>
      </c>
      <c r="B28" s="132">
        <f>IFERROR(INDEX(Inscriptions!$B$1:$B$205,A28),"")</f>
        <v>0</v>
      </c>
      <c r="C28" s="54">
        <f>IFERROR(INDEX(Inscriptions!$C$1:$C$205,A28),"")</f>
        <v>0</v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55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56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57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58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59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60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61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62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63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33"/>
      <c r="G50" s="36" t="str">
        <f t="shared" si="0"/>
        <v/>
      </c>
      <c r="H50" s="3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9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H200"/>
  <sheetViews>
    <sheetView showZeros="0" topLeftCell="B1" zoomScaleNormal="100" zoomScalePageLayoutView="110" workbookViewId="0">
      <pane ySplit="6" topLeftCell="A7" activePane="bottomLeft" state="frozen"/>
      <selection activeCell="AF9" sqref="AF9:AF14"/>
      <selection pane="bottomLeft" activeCell="AF9" sqref="AF9:AF14"/>
    </sheetView>
  </sheetViews>
  <sheetFormatPr baseColWidth="10" defaultRowHeight="15.75"/>
  <cols>
    <col min="1" max="1" width="0" style="2" hidden="1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0" max="31" width="4.1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24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5" t="s">
        <v>27</v>
      </c>
      <c r="H6" s="4" t="s">
        <v>55</v>
      </c>
      <c r="I6" s="5" t="s">
        <v>27</v>
      </c>
      <c r="J6" s="49" t="s">
        <v>13</v>
      </c>
      <c r="K6" s="9" t="s">
        <v>27</v>
      </c>
      <c r="L6" s="4" t="s">
        <v>14</v>
      </c>
      <c r="M6" s="5" t="s">
        <v>27</v>
      </c>
      <c r="N6" s="4" t="s">
        <v>46</v>
      </c>
      <c r="O6" s="5" t="s">
        <v>27</v>
      </c>
      <c r="P6" s="4" t="s">
        <v>16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200">IFERROR(SMALL(IF(EXACT($A$1,Inscriptions!$D$2:$D$205),ROW(Inscriptions!$A$2:$A$205)),Inscriptions!$A$2:$A$205),"")</f>
        <v>64</v>
      </c>
      <c r="B7" s="132" t="str">
        <f>IFERROR(INDEX(Inscriptions!$B$1:$B$205,A7),"")</f>
        <v>DAUPHINS CATALAN</v>
      </c>
      <c r="C7" s="54" t="str">
        <f>IFERROR(INDEX(Inscriptions!$C$1:$C$205,A7),"")</f>
        <v>ROCHARD Marien</v>
      </c>
      <c r="D7" s="20">
        <v>6.2870370370370369E-4</v>
      </c>
      <c r="E7" s="10">
        <f>EQUATION</f>
        <v>9</v>
      </c>
      <c r="F7" s="25">
        <v>5.9965277777777784E-4</v>
      </c>
      <c r="G7" s="14">
        <f>V7</f>
        <v>11</v>
      </c>
      <c r="H7" s="28">
        <v>2.0069444444444442E-4</v>
      </c>
      <c r="I7" s="10">
        <f>W7</f>
        <v>12</v>
      </c>
      <c r="J7" s="50">
        <v>1</v>
      </c>
      <c r="K7" s="47">
        <f>X7</f>
        <v>11</v>
      </c>
      <c r="L7" s="28">
        <v>3.0138888888888885E-4</v>
      </c>
      <c r="M7" s="14">
        <f>Y7</f>
        <v>7</v>
      </c>
      <c r="N7" s="28">
        <v>6.2418981481481483E-4</v>
      </c>
      <c r="O7" s="14">
        <f>Z7</f>
        <v>1</v>
      </c>
      <c r="P7" s="28">
        <v>2.3148148148148146E-4</v>
      </c>
      <c r="Q7" s="14">
        <f>AA7</f>
        <v>16</v>
      </c>
      <c r="R7" s="20"/>
      <c r="U7">
        <f>IFERROR(RANK(D7,D$7:D$50,1),"")</f>
        <v>9</v>
      </c>
      <c r="V7">
        <f>IFERROR(RANK(F7,F$7:F$50,1),"")</f>
        <v>11</v>
      </c>
      <c r="W7">
        <f>IFERROR(RANK(H7,H$7:H$50,1),"")</f>
        <v>12</v>
      </c>
      <c r="X7">
        <f>IFERROR(RANK(J7,J$7:J$50,0),"")</f>
        <v>11</v>
      </c>
      <c r="Y7">
        <f>IFERROR(RANK(L7,L$7:L$50,1),"")</f>
        <v>7</v>
      </c>
      <c r="Z7">
        <f>IFERROR(RANK(N7,N$7:N$50,1),"")</f>
        <v>1</v>
      </c>
      <c r="AA7">
        <f>IFERROR(RANK(P7,P$7:P$50,1),"")</f>
        <v>16</v>
      </c>
      <c r="AB7" s="163">
        <f>IF(R7="OUI",9999,IF(SUM(U7:AA7)&gt;0,SUM(U7:AA7),""))</f>
        <v>67</v>
      </c>
      <c r="AC7" s="51">
        <f>IFERROR(RANK(AB7,AB$7:AB$50,1),"")</f>
        <v>11</v>
      </c>
      <c r="AG7" s="206" t="s">
        <v>38</v>
      </c>
      <c r="AH7" s="207"/>
    </row>
    <row r="8" spans="1:34" ht="16.5" thickBot="1">
      <c r="A8" s="17">
        <v>65</v>
      </c>
      <c r="B8" s="132" t="str">
        <f>IFERROR(INDEX(Inscriptions!$B$1:$B$205,A8),"")</f>
        <v>AQUAPALMES</v>
      </c>
      <c r="C8" s="54" t="str">
        <f>IFERROR(INDEX(Inscriptions!$C$1:$C$205,A8),"")</f>
        <v>TADBIR Amir</v>
      </c>
      <c r="D8" s="21">
        <v>5.9675925925925933E-4</v>
      </c>
      <c r="E8" s="11">
        <f>U8</f>
        <v>1</v>
      </c>
      <c r="F8" s="22">
        <v>4.3391203703703707E-4</v>
      </c>
      <c r="G8" s="13">
        <f t="shared" ref="G8:G50" si="0">V8</f>
        <v>1</v>
      </c>
      <c r="H8" s="26">
        <v>1.7245370370370372E-4</v>
      </c>
      <c r="I8" s="11">
        <f t="shared" ref="I8:I50" si="1">W8</f>
        <v>6</v>
      </c>
      <c r="J8" s="50">
        <v>10</v>
      </c>
      <c r="K8" s="48">
        <f t="shared" ref="K8:K23" si="2">X8</f>
        <v>6</v>
      </c>
      <c r="L8" s="26">
        <v>2.7337962962962966E-4</v>
      </c>
      <c r="M8" s="13">
        <f t="shared" ref="M8:M23" si="3">Y8</f>
        <v>1</v>
      </c>
      <c r="N8" s="26">
        <v>6.8692129629629626E-4</v>
      </c>
      <c r="O8" s="13">
        <f t="shared" ref="O8:O50" si="4">Z8</f>
        <v>5</v>
      </c>
      <c r="P8" s="26">
        <v>2.1365740740740742E-4</v>
      </c>
      <c r="Q8" s="13">
        <f t="shared" ref="Q8:Q50" si="5">AA8</f>
        <v>1</v>
      </c>
      <c r="R8" s="21"/>
      <c r="U8">
        <f t="shared" ref="U8:U50" si="6">IFERROR(RANK(D8,D$7:D$50,1),"")</f>
        <v>1</v>
      </c>
      <c r="V8">
        <f t="shared" ref="V8:V50" si="7">IFERROR(RANK(F8,F$7:F$50,1),"")</f>
        <v>1</v>
      </c>
      <c r="W8">
        <f t="shared" ref="W8:W50" si="8">IFERROR(RANK(H8,H$7:H$50,1),"")</f>
        <v>6</v>
      </c>
      <c r="X8">
        <f t="shared" ref="X8:X50" si="9">IFERROR(RANK(J8,J$7:J$50,0),"")</f>
        <v>6</v>
      </c>
      <c r="Y8">
        <f t="shared" ref="Y8:Y50" si="10">IFERROR(RANK(L8,L$7:L$50,1),"")</f>
        <v>1</v>
      </c>
      <c r="Z8">
        <f t="shared" ref="Z8:Z50" si="11">IFERROR(RANK(N8,N$7:N$50,1),"")</f>
        <v>5</v>
      </c>
      <c r="AA8">
        <f t="shared" ref="AA8:AA50" si="12">IFERROR(RANK(P8,P$7:P$50,1),"")</f>
        <v>1</v>
      </c>
      <c r="AB8" s="132">
        <f t="shared" ref="AB8:AB50" si="13">IF(R8="OUI",9999,IF(SUM(U8:AA8)&gt;0,SUM(U8:AA8),""))</f>
        <v>21</v>
      </c>
      <c r="AC8" s="52">
        <f t="shared" ref="AC8:AC50" si="14">IFERROR(RANK(AB8,AB$7:AB$50,1),"")</f>
        <v>2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66</v>
      </c>
      <c r="B9" s="132" t="str">
        <f>IFERROR(INDEX(Inscriptions!$B$1:$B$205,A9),"")</f>
        <v>OCTOPUS LUBERON</v>
      </c>
      <c r="C9" s="54" t="str">
        <f>IFERROR(INDEX(Inscriptions!$C$1:$C$205,A9),"")</f>
        <v>MARTIN Mayron</v>
      </c>
      <c r="D9" s="21">
        <v>8.0856481481481491E-4</v>
      </c>
      <c r="E9" s="11">
        <f t="shared" ref="E9:E50" si="15">U9</f>
        <v>14</v>
      </c>
      <c r="F9" s="22">
        <v>4.9988425925925927E-4</v>
      </c>
      <c r="G9" s="13">
        <f t="shared" si="0"/>
        <v>7</v>
      </c>
      <c r="H9" s="26">
        <v>2.3402777777777777E-4</v>
      </c>
      <c r="I9" s="11">
        <f t="shared" si="1"/>
        <v>16</v>
      </c>
      <c r="J9" s="50">
        <v>1</v>
      </c>
      <c r="K9" s="48">
        <f t="shared" si="2"/>
        <v>11</v>
      </c>
      <c r="L9" s="26">
        <v>4.357638888888888E-4</v>
      </c>
      <c r="M9" s="13">
        <f t="shared" si="3"/>
        <v>11</v>
      </c>
      <c r="N9" s="26">
        <v>1.1439814814814817E-3</v>
      </c>
      <c r="O9" s="13">
        <f t="shared" si="4"/>
        <v>16</v>
      </c>
      <c r="P9" s="26">
        <v>2.2476851851851857E-4</v>
      </c>
      <c r="Q9" s="13">
        <f t="shared" si="5"/>
        <v>12</v>
      </c>
      <c r="R9" s="21"/>
      <c r="U9">
        <f t="shared" si="6"/>
        <v>14</v>
      </c>
      <c r="V9">
        <f t="shared" si="7"/>
        <v>7</v>
      </c>
      <c r="W9">
        <f t="shared" si="8"/>
        <v>16</v>
      </c>
      <c r="X9">
        <f t="shared" si="9"/>
        <v>11</v>
      </c>
      <c r="Y9">
        <f t="shared" si="10"/>
        <v>11</v>
      </c>
      <c r="Z9">
        <f t="shared" si="11"/>
        <v>16</v>
      </c>
      <c r="AA9">
        <f t="shared" si="12"/>
        <v>12</v>
      </c>
      <c r="AB9" s="132">
        <f t="shared" si="13"/>
        <v>87</v>
      </c>
      <c r="AC9" s="52">
        <f t="shared" si="14"/>
        <v>19</v>
      </c>
      <c r="AE9" s="121">
        <v>1</v>
      </c>
      <c r="AF9" s="192">
        <f>IFERROR(SMALL($AB$7:$AB$50,ROW(A1)),"")</f>
        <v>20</v>
      </c>
      <c r="AG9" s="57" t="str">
        <f t="array" ref="AG9">INDEX($C$6:$C$50,SMALL(IF(BG=AF9,ROW(BG)-5),COUNTIF($AF$9:$AF9,AF9)))</f>
        <v xml:space="preserve">POIRSON ASTIER Léo </v>
      </c>
      <c r="AH9" s="56" t="str">
        <f>INDEX($B$6:$B$50,MATCH(AG9,$C$6:C50,0))</f>
        <v>CSCN</v>
      </c>
    </row>
    <row r="10" spans="1:34">
      <c r="A10" s="17">
        <v>67</v>
      </c>
      <c r="B10" s="132" t="str">
        <f>IFERROR(INDEX(Inscriptions!$B$1:$B$205,A10),"")</f>
        <v>CSCN</v>
      </c>
      <c r="C10" s="54" t="str">
        <f>IFERROR(INDEX(Inscriptions!$C$1:$C$205,A10),"")</f>
        <v xml:space="preserve">POIRSON ASTIER Léo </v>
      </c>
      <c r="D10" s="21">
        <v>6.2430555555555546E-4</v>
      </c>
      <c r="E10" s="11">
        <f t="shared" si="15"/>
        <v>5</v>
      </c>
      <c r="F10" s="22">
        <v>6.2245370370370373E-4</v>
      </c>
      <c r="G10" s="13">
        <f t="shared" si="0"/>
        <v>15</v>
      </c>
      <c r="H10" s="26">
        <v>1.7025462962962966E-4</v>
      </c>
      <c r="I10" s="11">
        <f t="shared" si="1"/>
        <v>1</v>
      </c>
      <c r="J10" s="50">
        <v>1</v>
      </c>
      <c r="K10" s="48">
        <f t="shared" si="2"/>
        <v>11</v>
      </c>
      <c r="L10" s="26">
        <v>4.8043981481481478E-4</v>
      </c>
      <c r="M10" s="13">
        <f t="shared" si="3"/>
        <v>15</v>
      </c>
      <c r="N10" s="26">
        <v>1.0575231481481481E-3</v>
      </c>
      <c r="O10" s="13">
        <f t="shared" si="4"/>
        <v>11</v>
      </c>
      <c r="P10" s="26">
        <v>2.1701388888888888E-4</v>
      </c>
      <c r="Q10" s="13">
        <f t="shared" si="5"/>
        <v>7</v>
      </c>
      <c r="R10" s="23"/>
      <c r="U10">
        <f t="shared" si="6"/>
        <v>5</v>
      </c>
      <c r="V10">
        <f t="shared" si="7"/>
        <v>15</v>
      </c>
      <c r="W10">
        <f t="shared" si="8"/>
        <v>1</v>
      </c>
      <c r="X10">
        <f t="shared" si="9"/>
        <v>11</v>
      </c>
      <c r="Y10">
        <f t="shared" si="10"/>
        <v>15</v>
      </c>
      <c r="Z10">
        <f t="shared" si="11"/>
        <v>11</v>
      </c>
      <c r="AA10">
        <f t="shared" si="12"/>
        <v>7</v>
      </c>
      <c r="AB10" s="132">
        <f t="shared" si="13"/>
        <v>65</v>
      </c>
      <c r="AC10" s="52">
        <f t="shared" si="14"/>
        <v>10</v>
      </c>
      <c r="AE10" s="122">
        <v>2</v>
      </c>
      <c r="AF10" s="193">
        <f t="shared" ref="AF10:AF14" si="16">IFERROR(SMALL($AB$7:$AB$50,ROW(A2)),"")</f>
        <v>21</v>
      </c>
      <c r="AG10" s="58" t="str">
        <f t="array" ref="AG10">INDEX($C$6:$C$50,SMALL(IF(BG=AF10,ROW(BG)-5),COUNTIF($AF$9:$AF10,AF10)))</f>
        <v>TADBIR Amir</v>
      </c>
      <c r="AH10" s="59" t="str">
        <f>INDEX($B$6:$B$50,MATCH(AG10,$C$6:C51,0))</f>
        <v>AQUAPALMES</v>
      </c>
    </row>
    <row r="11" spans="1:34" ht="16.5" thickBot="1">
      <c r="A11" s="17">
        <v>68</v>
      </c>
      <c r="B11" s="138">
        <f>IFERROR(INDEX(Inscriptions!$B$1:$B$205,A11),"")</f>
        <v>0</v>
      </c>
      <c r="C11" s="139">
        <f>IFERROR(INDEX(Inscriptions!$C$1:$C$205,A11),"")</f>
        <v>0</v>
      </c>
      <c r="D11" s="21"/>
      <c r="E11" s="11" t="str">
        <f t="shared" si="15"/>
        <v/>
      </c>
      <c r="F11" s="22"/>
      <c r="G11" s="13" t="str">
        <f t="shared" si="0"/>
        <v/>
      </c>
      <c r="H11" s="26"/>
      <c r="I11" s="11" t="str">
        <f t="shared" si="1"/>
        <v/>
      </c>
      <c r="J11" s="50"/>
      <c r="K11" s="48" t="str">
        <f t="shared" si="2"/>
        <v/>
      </c>
      <c r="L11" s="26"/>
      <c r="M11" s="13" t="str">
        <f t="shared" si="3"/>
        <v/>
      </c>
      <c r="N11" s="26"/>
      <c r="O11" s="13" t="str">
        <f t="shared" si="4"/>
        <v/>
      </c>
      <c r="P11" s="26"/>
      <c r="Q11" s="13" t="str">
        <f t="shared" si="5"/>
        <v/>
      </c>
      <c r="R11" s="23"/>
      <c r="U11" t="str">
        <f t="shared" si="6"/>
        <v/>
      </c>
      <c r="V11" t="str">
        <f t="shared" si="7"/>
        <v/>
      </c>
      <c r="W11" t="str">
        <f t="shared" si="8"/>
        <v/>
      </c>
      <c r="X11" t="str">
        <f t="shared" si="9"/>
        <v/>
      </c>
      <c r="Y11" t="str">
        <f t="shared" si="10"/>
        <v/>
      </c>
      <c r="Z11" t="str">
        <f t="shared" si="11"/>
        <v/>
      </c>
      <c r="AA11" t="str">
        <f t="shared" si="12"/>
        <v/>
      </c>
      <c r="AB11" s="132" t="str">
        <f t="shared" si="13"/>
        <v/>
      </c>
      <c r="AC11" s="52" t="str">
        <f t="shared" si="14"/>
        <v/>
      </c>
      <c r="AE11" s="144">
        <v>3</v>
      </c>
      <c r="AF11" s="194">
        <f t="shared" si="16"/>
        <v>24</v>
      </c>
      <c r="AG11" s="153" t="str">
        <f t="array" ref="AG11">INDEX($C$6:$C$50,SMALL(IF(BG=AF11,ROW(BG)-5),COUNTIF($AF$9:$AF11,AF11)))</f>
        <v xml:space="preserve">MAGNAT Ambroise </v>
      </c>
      <c r="AH11" s="154" t="str">
        <f>INDEX($B$6:$B$50,MATCH(AG11,$C$6:C52,0))</f>
        <v>CSCN</v>
      </c>
    </row>
    <row r="12" spans="1:34">
      <c r="A12" s="2">
        <v>69</v>
      </c>
      <c r="B12" s="132" t="str">
        <f>IFERROR(INDEX(Inscriptions!$B$1:$B$205,A12),"")</f>
        <v>CSCN</v>
      </c>
      <c r="C12" s="54" t="str">
        <f>IFERROR(INDEX(Inscriptions!$C$1:$C$205,A12),"")</f>
        <v xml:space="preserve">MAGNAT Ambroise </v>
      </c>
      <c r="D12" s="21">
        <v>6.2870370370370369E-4</v>
      </c>
      <c r="E12" s="12">
        <f t="shared" si="15"/>
        <v>9</v>
      </c>
      <c r="F12" s="22">
        <v>4.3391203703703707E-4</v>
      </c>
      <c r="G12" s="13">
        <f t="shared" si="0"/>
        <v>1</v>
      </c>
      <c r="H12" s="26">
        <v>1.7245370370370372E-4</v>
      </c>
      <c r="I12" s="11">
        <f t="shared" si="1"/>
        <v>6</v>
      </c>
      <c r="J12" s="50">
        <v>30</v>
      </c>
      <c r="K12" s="48">
        <f t="shared" si="2"/>
        <v>1</v>
      </c>
      <c r="L12" s="26">
        <v>2.7337962962962966E-4</v>
      </c>
      <c r="M12" s="13">
        <f t="shared" si="3"/>
        <v>1</v>
      </c>
      <c r="N12" s="26">
        <v>6.8692129629629626E-4</v>
      </c>
      <c r="O12" s="13">
        <f t="shared" si="4"/>
        <v>5</v>
      </c>
      <c r="P12" s="26">
        <v>2.1365740740740742E-4</v>
      </c>
      <c r="Q12" s="13">
        <f t="shared" si="5"/>
        <v>1</v>
      </c>
      <c r="R12" s="23"/>
      <c r="U12">
        <f t="shared" si="6"/>
        <v>9</v>
      </c>
      <c r="V12">
        <f t="shared" si="7"/>
        <v>1</v>
      </c>
      <c r="W12">
        <f t="shared" si="8"/>
        <v>6</v>
      </c>
      <c r="X12">
        <f t="shared" si="9"/>
        <v>1</v>
      </c>
      <c r="Y12">
        <f t="shared" si="10"/>
        <v>1</v>
      </c>
      <c r="Z12">
        <f t="shared" si="11"/>
        <v>5</v>
      </c>
      <c r="AA12">
        <f t="shared" si="12"/>
        <v>1</v>
      </c>
      <c r="AB12" s="132">
        <f t="shared" si="13"/>
        <v>24</v>
      </c>
      <c r="AC12" s="52">
        <f t="shared" si="14"/>
        <v>3</v>
      </c>
      <c r="AE12" s="145">
        <v>4</v>
      </c>
      <c r="AF12" s="183">
        <f t="shared" si="16"/>
        <v>29</v>
      </c>
      <c r="AG12" s="150" t="str">
        <f t="array" ref="AG12">INDEX($C$6:$C$50,SMALL(IF(BG=AF12,ROW(BG)-5),COUNTIF($AF$9:$AF12,AF12)))</f>
        <v>TADBIR Amir</v>
      </c>
      <c r="AH12" s="157" t="str">
        <f>INDEX($B$6:$B$50,MATCH(AG12,$C$6:C53,0))</f>
        <v>AQUAPALMES</v>
      </c>
    </row>
    <row r="13" spans="1:34">
      <c r="A13" s="2">
        <v>70</v>
      </c>
      <c r="B13" s="132" t="str">
        <f>IFERROR(INDEX(Inscriptions!$B$1:$B$205,A13),"")</f>
        <v>DAUPHINS CATALAN</v>
      </c>
      <c r="C13" s="54" t="str">
        <f>IFERROR(INDEX(Inscriptions!$C$1:$C$205,A13),"")</f>
        <v>ROCHARD Marien</v>
      </c>
      <c r="D13" s="21">
        <v>5.9675925925925933E-4</v>
      </c>
      <c r="E13" s="12">
        <f t="shared" si="15"/>
        <v>1</v>
      </c>
      <c r="F13" s="22">
        <v>4.9988425925925927E-4</v>
      </c>
      <c r="G13" s="13">
        <f t="shared" si="0"/>
        <v>7</v>
      </c>
      <c r="H13" s="26">
        <v>2.3402777777777777E-4</v>
      </c>
      <c r="I13" s="11">
        <f t="shared" si="1"/>
        <v>16</v>
      </c>
      <c r="J13" s="50">
        <v>10</v>
      </c>
      <c r="K13" s="48">
        <f t="shared" si="2"/>
        <v>6</v>
      </c>
      <c r="L13" s="26">
        <v>4.357638888888888E-4</v>
      </c>
      <c r="M13" s="13">
        <f t="shared" si="3"/>
        <v>11</v>
      </c>
      <c r="N13" s="26">
        <v>1.1439814814814817E-3</v>
      </c>
      <c r="O13" s="13">
        <f t="shared" si="4"/>
        <v>16</v>
      </c>
      <c r="P13" s="26">
        <v>2.2476851851851857E-4</v>
      </c>
      <c r="Q13" s="13">
        <f t="shared" si="5"/>
        <v>12</v>
      </c>
      <c r="R13" s="23"/>
      <c r="U13">
        <f t="shared" si="6"/>
        <v>1</v>
      </c>
      <c r="V13">
        <f t="shared" si="7"/>
        <v>7</v>
      </c>
      <c r="W13">
        <f t="shared" si="8"/>
        <v>16</v>
      </c>
      <c r="X13">
        <f t="shared" si="9"/>
        <v>6</v>
      </c>
      <c r="Y13">
        <f t="shared" si="10"/>
        <v>11</v>
      </c>
      <c r="Z13">
        <f t="shared" si="11"/>
        <v>16</v>
      </c>
      <c r="AA13">
        <f t="shared" si="12"/>
        <v>12</v>
      </c>
      <c r="AB13" s="132">
        <f t="shared" si="13"/>
        <v>69</v>
      </c>
      <c r="AC13" s="52">
        <f t="shared" si="14"/>
        <v>12</v>
      </c>
      <c r="AE13" s="141">
        <v>5</v>
      </c>
      <c r="AF13" s="184">
        <f t="shared" si="16"/>
        <v>29</v>
      </c>
      <c r="AG13" s="151" t="str">
        <f t="array" ref="AG13">INDEX($C$6:$C$50,SMALL(IF(BG=AF13,ROW(BG)-5),COUNTIF($AF$9:$AF13,AF13)))</f>
        <v xml:space="preserve">POIRSON ASTIER Léo </v>
      </c>
      <c r="AH13" s="158" t="str">
        <f>INDEX($B$6:$B$50,MATCH(AG13,$C$6:C54,0))</f>
        <v>CSCN</v>
      </c>
    </row>
    <row r="14" spans="1:34" ht="16.5" thickBot="1">
      <c r="A14" s="2">
        <v>71</v>
      </c>
      <c r="B14" s="132" t="str">
        <f>IFERROR(INDEX(Inscriptions!$B$1:$B$205,A14),"")</f>
        <v>AQUAPALMES</v>
      </c>
      <c r="C14" s="54" t="str">
        <f>IFERROR(INDEX(Inscriptions!$C$1:$C$205,A14),"")</f>
        <v>TADBIR Amir</v>
      </c>
      <c r="D14" s="21">
        <v>8.0856481481481491E-4</v>
      </c>
      <c r="E14" s="12">
        <f t="shared" si="15"/>
        <v>14</v>
      </c>
      <c r="F14" s="22">
        <v>6.2245370370370373E-4</v>
      </c>
      <c r="G14" s="13">
        <f t="shared" si="0"/>
        <v>15</v>
      </c>
      <c r="H14" s="26">
        <v>1.7025462962962966E-4</v>
      </c>
      <c r="I14" s="11">
        <f t="shared" si="1"/>
        <v>1</v>
      </c>
      <c r="J14" s="50">
        <v>1</v>
      </c>
      <c r="K14" s="48">
        <f t="shared" si="2"/>
        <v>11</v>
      </c>
      <c r="L14" s="26">
        <v>4.8043981481481478E-4</v>
      </c>
      <c r="M14" s="13">
        <f t="shared" si="3"/>
        <v>15</v>
      </c>
      <c r="N14" s="26">
        <v>1.0575231481481481E-3</v>
      </c>
      <c r="O14" s="13">
        <f t="shared" si="4"/>
        <v>11</v>
      </c>
      <c r="P14" s="26">
        <v>2.1701388888888888E-4</v>
      </c>
      <c r="Q14" s="13">
        <f t="shared" si="5"/>
        <v>7</v>
      </c>
      <c r="R14" s="23"/>
      <c r="U14">
        <f t="shared" si="6"/>
        <v>14</v>
      </c>
      <c r="V14">
        <f t="shared" si="7"/>
        <v>15</v>
      </c>
      <c r="W14">
        <f t="shared" si="8"/>
        <v>1</v>
      </c>
      <c r="X14">
        <f t="shared" si="9"/>
        <v>11</v>
      </c>
      <c r="Y14">
        <f t="shared" si="10"/>
        <v>15</v>
      </c>
      <c r="Z14">
        <f t="shared" si="11"/>
        <v>11</v>
      </c>
      <c r="AA14">
        <f t="shared" si="12"/>
        <v>7</v>
      </c>
      <c r="AB14" s="132">
        <f t="shared" si="13"/>
        <v>74</v>
      </c>
      <c r="AC14" s="52">
        <f t="shared" si="14"/>
        <v>17</v>
      </c>
      <c r="AE14" s="142">
        <v>6</v>
      </c>
      <c r="AF14" s="185">
        <f t="shared" si="16"/>
        <v>34</v>
      </c>
      <c r="AG14" s="152" t="str">
        <f t="array" ref="AG14">INDEX($C$6:$C$50,SMALL(IF(BG=AF14,ROW(BG)-5),COUNTIF($AF$9:$AF14,AF14)))</f>
        <v xml:space="preserve">MAGNAT Ambroise </v>
      </c>
      <c r="AH14" s="159" t="str">
        <f>INDEX($B$6:$B$50,MATCH(AG14,$C$6:C55,0))</f>
        <v>CSCN</v>
      </c>
    </row>
    <row r="15" spans="1:34">
      <c r="A15" s="2">
        <v>72</v>
      </c>
      <c r="B15" s="132" t="str">
        <f>IFERROR(INDEX(Inscriptions!$B$1:$B$205,A15),"")</f>
        <v>OCTOPUS LUBERON</v>
      </c>
      <c r="C15" s="54" t="str">
        <f>IFERROR(INDEX(Inscriptions!$C$1:$C$205,A15),"")</f>
        <v>MARTIN Mayron</v>
      </c>
      <c r="D15" s="21">
        <v>6.2430555555555546E-4</v>
      </c>
      <c r="E15" s="12">
        <f t="shared" si="15"/>
        <v>5</v>
      </c>
      <c r="F15" s="22">
        <v>5.9965277777777784E-4</v>
      </c>
      <c r="G15" s="13">
        <f t="shared" si="0"/>
        <v>11</v>
      </c>
      <c r="H15" s="26">
        <v>2.0069444444444442E-4</v>
      </c>
      <c r="I15" s="11">
        <f t="shared" si="1"/>
        <v>12</v>
      </c>
      <c r="J15" s="50">
        <v>1</v>
      </c>
      <c r="K15" s="48">
        <f t="shared" si="2"/>
        <v>11</v>
      </c>
      <c r="L15" s="26">
        <v>3.0138888888888885E-4</v>
      </c>
      <c r="M15" s="13">
        <f t="shared" si="3"/>
        <v>7</v>
      </c>
      <c r="N15" s="26">
        <v>6.2418981481481483E-4</v>
      </c>
      <c r="O15" s="13">
        <f t="shared" si="4"/>
        <v>1</v>
      </c>
      <c r="P15" s="26">
        <v>2.3148148148148146E-4</v>
      </c>
      <c r="Q15" s="13">
        <f t="shared" si="5"/>
        <v>16</v>
      </c>
      <c r="R15" s="23"/>
      <c r="U15">
        <f t="shared" si="6"/>
        <v>5</v>
      </c>
      <c r="V15">
        <f t="shared" si="7"/>
        <v>11</v>
      </c>
      <c r="W15">
        <f t="shared" si="8"/>
        <v>12</v>
      </c>
      <c r="X15">
        <f t="shared" si="9"/>
        <v>11</v>
      </c>
      <c r="Y15">
        <f t="shared" si="10"/>
        <v>7</v>
      </c>
      <c r="Z15">
        <f t="shared" si="11"/>
        <v>1</v>
      </c>
      <c r="AA15">
        <f t="shared" si="12"/>
        <v>16</v>
      </c>
      <c r="AB15" s="132">
        <f t="shared" si="13"/>
        <v>63</v>
      </c>
      <c r="AC15" s="52">
        <f t="shared" si="14"/>
        <v>9</v>
      </c>
    </row>
    <row r="16" spans="1:34">
      <c r="A16" s="2">
        <v>73</v>
      </c>
      <c r="B16" s="132" t="str">
        <f>IFERROR(INDEX(Inscriptions!$B$1:$B$205,A16),"")</f>
        <v>CSCN</v>
      </c>
      <c r="C16" s="54" t="str">
        <f>IFERROR(INDEX(Inscriptions!$C$1:$C$205,A16),"")</f>
        <v xml:space="preserve">POIRSON ASTIER Léo </v>
      </c>
      <c r="D16" s="21"/>
      <c r="E16" s="12" t="str">
        <f t="shared" si="15"/>
        <v/>
      </c>
      <c r="F16" s="22">
        <v>4.3391203703703707E-4</v>
      </c>
      <c r="G16" s="13">
        <f>V16</f>
        <v>1</v>
      </c>
      <c r="H16" s="26">
        <v>1.7245370370370372E-4</v>
      </c>
      <c r="I16" s="11">
        <f t="shared" si="1"/>
        <v>6</v>
      </c>
      <c r="J16" s="50">
        <v>10</v>
      </c>
      <c r="K16" s="48">
        <f t="shared" si="2"/>
        <v>6</v>
      </c>
      <c r="L16" s="26">
        <v>2.7337962962962966E-4</v>
      </c>
      <c r="M16" s="13">
        <f t="shared" si="3"/>
        <v>1</v>
      </c>
      <c r="N16" s="26">
        <v>6.8692129629629626E-4</v>
      </c>
      <c r="O16" s="13">
        <f t="shared" si="4"/>
        <v>5</v>
      </c>
      <c r="P16" s="26">
        <v>2.1365740740740742E-4</v>
      </c>
      <c r="Q16" s="13">
        <f t="shared" si="5"/>
        <v>1</v>
      </c>
      <c r="R16" s="23"/>
      <c r="U16" t="str">
        <f t="shared" si="6"/>
        <v/>
      </c>
      <c r="V16">
        <f t="shared" si="7"/>
        <v>1</v>
      </c>
      <c r="W16">
        <f t="shared" si="8"/>
        <v>6</v>
      </c>
      <c r="X16">
        <f t="shared" si="9"/>
        <v>6</v>
      </c>
      <c r="Y16">
        <f t="shared" si="10"/>
        <v>1</v>
      </c>
      <c r="Z16">
        <f t="shared" si="11"/>
        <v>5</v>
      </c>
      <c r="AA16">
        <f t="shared" si="12"/>
        <v>1</v>
      </c>
      <c r="AB16" s="132">
        <f t="shared" si="13"/>
        <v>20</v>
      </c>
      <c r="AC16" s="52">
        <f t="shared" si="14"/>
        <v>1</v>
      </c>
    </row>
    <row r="17" spans="1:29">
      <c r="A17" s="2">
        <v>74</v>
      </c>
      <c r="B17" s="132">
        <f>IFERROR(INDEX(Inscriptions!$B$1:$B$205,A17),"")</f>
        <v>0</v>
      </c>
      <c r="C17" s="54">
        <f>IFERROR(INDEX(Inscriptions!$C$1:$C$205,A17),"")</f>
        <v>0</v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1" t="str">
        <f t="shared" si="1"/>
        <v/>
      </c>
      <c r="J17" s="50"/>
      <c r="K17" s="48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75</v>
      </c>
      <c r="B18" s="132" t="str">
        <f>IFERROR(INDEX(Inscriptions!$B$1:$B$205,A18),"")</f>
        <v>CSCN</v>
      </c>
      <c r="C18" s="54" t="str">
        <f>IFERROR(INDEX(Inscriptions!$C$1:$C$205,A18),"")</f>
        <v xml:space="preserve">MAGNAT Ambroise </v>
      </c>
      <c r="D18" s="21">
        <v>6.2870370370370369E-4</v>
      </c>
      <c r="E18" s="12">
        <f t="shared" si="15"/>
        <v>9</v>
      </c>
      <c r="F18" s="22">
        <v>6.2245370370370373E-4</v>
      </c>
      <c r="G18" s="13">
        <f t="shared" si="0"/>
        <v>15</v>
      </c>
      <c r="H18" s="26">
        <v>1.7025462962962966E-4</v>
      </c>
      <c r="I18" s="11">
        <f t="shared" si="1"/>
        <v>1</v>
      </c>
      <c r="J18" s="50">
        <v>1</v>
      </c>
      <c r="K18" s="48">
        <f t="shared" si="2"/>
        <v>11</v>
      </c>
      <c r="L18" s="26">
        <v>4.8043981481481478E-4</v>
      </c>
      <c r="M18" s="13">
        <f t="shared" si="3"/>
        <v>15</v>
      </c>
      <c r="N18" s="26">
        <v>1.0575231481481481E-3</v>
      </c>
      <c r="O18" s="13">
        <f t="shared" si="4"/>
        <v>11</v>
      </c>
      <c r="P18" s="26">
        <v>2.1701388888888888E-4</v>
      </c>
      <c r="Q18" s="13">
        <f t="shared" si="5"/>
        <v>7</v>
      </c>
      <c r="R18" s="23"/>
      <c r="U18">
        <f t="shared" si="6"/>
        <v>9</v>
      </c>
      <c r="V18">
        <f t="shared" si="7"/>
        <v>15</v>
      </c>
      <c r="W18">
        <f t="shared" si="8"/>
        <v>1</v>
      </c>
      <c r="X18">
        <f t="shared" si="9"/>
        <v>11</v>
      </c>
      <c r="Y18">
        <f t="shared" si="10"/>
        <v>15</v>
      </c>
      <c r="Z18">
        <f t="shared" si="11"/>
        <v>11</v>
      </c>
      <c r="AA18">
        <f t="shared" si="12"/>
        <v>7</v>
      </c>
      <c r="AB18" s="132">
        <f t="shared" si="13"/>
        <v>69</v>
      </c>
      <c r="AC18" s="52">
        <f t="shared" si="14"/>
        <v>12</v>
      </c>
    </row>
    <row r="19" spans="1:29">
      <c r="A19" s="2">
        <v>76</v>
      </c>
      <c r="B19" s="132" t="str">
        <f>IFERROR(INDEX(Inscriptions!$B$1:$B$205,A19),"")</f>
        <v>DAUPHINS CATALAN</v>
      </c>
      <c r="C19" s="54" t="str">
        <f>IFERROR(INDEX(Inscriptions!$C$1:$C$205,A19),"")</f>
        <v>ROCHARD Marien</v>
      </c>
      <c r="D19" s="21">
        <v>5.9675925925925933E-4</v>
      </c>
      <c r="E19" s="12">
        <f t="shared" si="15"/>
        <v>1</v>
      </c>
      <c r="F19" s="22">
        <v>5.9965277777777784E-4</v>
      </c>
      <c r="G19" s="13">
        <f t="shared" si="0"/>
        <v>11</v>
      </c>
      <c r="H19" s="26">
        <v>2.0069444444444442E-4</v>
      </c>
      <c r="I19" s="11">
        <f t="shared" si="1"/>
        <v>12</v>
      </c>
      <c r="J19" s="50">
        <v>20</v>
      </c>
      <c r="K19" s="48">
        <f t="shared" si="2"/>
        <v>4</v>
      </c>
      <c r="L19" s="26">
        <v>3.0138888888888885E-4</v>
      </c>
      <c r="M19" s="13">
        <f t="shared" si="3"/>
        <v>7</v>
      </c>
      <c r="N19" s="26">
        <v>6.2418981481481483E-4</v>
      </c>
      <c r="O19" s="13">
        <f t="shared" si="4"/>
        <v>1</v>
      </c>
      <c r="P19" s="26">
        <v>2.3148148148148146E-4</v>
      </c>
      <c r="Q19" s="13">
        <f t="shared" si="5"/>
        <v>16</v>
      </c>
      <c r="R19" s="23"/>
      <c r="U19">
        <f t="shared" si="6"/>
        <v>1</v>
      </c>
      <c r="V19">
        <f t="shared" si="7"/>
        <v>11</v>
      </c>
      <c r="W19">
        <f t="shared" si="8"/>
        <v>12</v>
      </c>
      <c r="X19">
        <f t="shared" si="9"/>
        <v>4</v>
      </c>
      <c r="Y19">
        <f t="shared" si="10"/>
        <v>7</v>
      </c>
      <c r="Z19">
        <f t="shared" si="11"/>
        <v>1</v>
      </c>
      <c r="AA19">
        <f t="shared" si="12"/>
        <v>16</v>
      </c>
      <c r="AB19" s="132">
        <f t="shared" si="13"/>
        <v>52</v>
      </c>
      <c r="AC19" s="52">
        <f t="shared" si="14"/>
        <v>7</v>
      </c>
    </row>
    <row r="20" spans="1:29">
      <c r="A20" s="2">
        <v>77</v>
      </c>
      <c r="B20" s="132" t="str">
        <f>IFERROR(INDEX(Inscriptions!$B$1:$B$205,A20),"")</f>
        <v>AQUAPALMES</v>
      </c>
      <c r="C20" s="54" t="str">
        <f>IFERROR(INDEX(Inscriptions!$C$1:$C$205,A20),"")</f>
        <v>TADBIR Amir</v>
      </c>
      <c r="D20" s="21">
        <v>8.0856481481481491E-4</v>
      </c>
      <c r="E20" s="12">
        <f t="shared" si="15"/>
        <v>14</v>
      </c>
      <c r="F20" s="22">
        <v>4.3391203703703707E-4</v>
      </c>
      <c r="G20" s="13">
        <f t="shared" si="0"/>
        <v>1</v>
      </c>
      <c r="H20" s="26">
        <v>1.7245370370370372E-4</v>
      </c>
      <c r="I20" s="11">
        <f t="shared" si="1"/>
        <v>6</v>
      </c>
      <c r="J20" s="50">
        <v>30</v>
      </c>
      <c r="K20" s="48">
        <f t="shared" si="2"/>
        <v>1</v>
      </c>
      <c r="L20" s="26">
        <v>2.7337962962962966E-4</v>
      </c>
      <c r="M20" s="13">
        <f t="shared" si="3"/>
        <v>1</v>
      </c>
      <c r="N20" s="26">
        <v>6.8692129629629626E-4</v>
      </c>
      <c r="O20" s="13">
        <f t="shared" si="4"/>
        <v>5</v>
      </c>
      <c r="P20" s="26">
        <v>2.1365740740740742E-4</v>
      </c>
      <c r="Q20" s="13">
        <f t="shared" si="5"/>
        <v>1</v>
      </c>
      <c r="R20" s="23"/>
      <c r="U20">
        <f t="shared" si="6"/>
        <v>14</v>
      </c>
      <c r="V20">
        <f t="shared" si="7"/>
        <v>1</v>
      </c>
      <c r="W20">
        <f t="shared" si="8"/>
        <v>6</v>
      </c>
      <c r="X20">
        <f t="shared" si="9"/>
        <v>1</v>
      </c>
      <c r="Y20">
        <f t="shared" si="10"/>
        <v>1</v>
      </c>
      <c r="Z20">
        <f t="shared" si="11"/>
        <v>5</v>
      </c>
      <c r="AA20">
        <f t="shared" si="12"/>
        <v>1</v>
      </c>
      <c r="AB20" s="132">
        <f t="shared" si="13"/>
        <v>29</v>
      </c>
      <c r="AC20" s="52">
        <f t="shared" si="14"/>
        <v>4</v>
      </c>
    </row>
    <row r="21" spans="1:29">
      <c r="A21" s="2">
        <v>78</v>
      </c>
      <c r="B21" s="132" t="str">
        <f>IFERROR(INDEX(Inscriptions!$B$1:$B$205,A21),"")</f>
        <v>OCTOPUS LUBERON</v>
      </c>
      <c r="C21" s="54" t="str">
        <f>IFERROR(INDEX(Inscriptions!$C$1:$C$205,A21),"")</f>
        <v>MARTIN Mayron</v>
      </c>
      <c r="D21" s="22">
        <v>6.2430555555555546E-4</v>
      </c>
      <c r="E21" s="13">
        <f t="shared" si="15"/>
        <v>5</v>
      </c>
      <c r="F21" s="26">
        <v>4.9988425925925927E-4</v>
      </c>
      <c r="G21" s="13">
        <f t="shared" si="0"/>
        <v>7</v>
      </c>
      <c r="H21" s="26">
        <v>2.3402777777777777E-4</v>
      </c>
      <c r="I21" s="11">
        <f t="shared" si="1"/>
        <v>16</v>
      </c>
      <c r="J21" s="50">
        <v>10</v>
      </c>
      <c r="K21" s="48">
        <f t="shared" si="2"/>
        <v>6</v>
      </c>
      <c r="L21" s="26">
        <v>4.357638888888888E-4</v>
      </c>
      <c r="M21" s="13">
        <f t="shared" si="3"/>
        <v>11</v>
      </c>
      <c r="N21" s="26">
        <v>1.1439814814814817E-3</v>
      </c>
      <c r="O21" s="13">
        <f t="shared" si="4"/>
        <v>16</v>
      </c>
      <c r="P21" s="26">
        <v>2.2476851851851857E-4</v>
      </c>
      <c r="Q21" s="13">
        <f t="shared" si="5"/>
        <v>12</v>
      </c>
      <c r="R21" s="23"/>
      <c r="U21">
        <f t="shared" si="6"/>
        <v>5</v>
      </c>
      <c r="V21">
        <f t="shared" si="7"/>
        <v>7</v>
      </c>
      <c r="W21">
        <f t="shared" si="8"/>
        <v>16</v>
      </c>
      <c r="X21">
        <f t="shared" si="9"/>
        <v>6</v>
      </c>
      <c r="Y21">
        <f t="shared" si="10"/>
        <v>11</v>
      </c>
      <c r="Z21">
        <f t="shared" si="11"/>
        <v>16</v>
      </c>
      <c r="AA21">
        <f t="shared" si="12"/>
        <v>12</v>
      </c>
      <c r="AB21" s="132">
        <f t="shared" si="13"/>
        <v>73</v>
      </c>
      <c r="AC21" s="52">
        <f t="shared" si="14"/>
        <v>16</v>
      </c>
    </row>
    <row r="22" spans="1:29">
      <c r="A22" s="2">
        <v>79</v>
      </c>
      <c r="B22" s="132" t="str">
        <f>IFERROR(INDEX(Inscriptions!$B$1:$B$205,A22),"")</f>
        <v>CSCN</v>
      </c>
      <c r="C22" s="54" t="str">
        <f>IFERROR(INDEX(Inscriptions!$C$1:$C$205,A22),"")</f>
        <v xml:space="preserve">POIRSON ASTIER Léo </v>
      </c>
      <c r="D22" s="22">
        <v>6.2870370370370369E-4</v>
      </c>
      <c r="E22" s="13">
        <f t="shared" si="15"/>
        <v>9</v>
      </c>
      <c r="F22" s="26">
        <v>6.2245370370370373E-4</v>
      </c>
      <c r="G22" s="13">
        <f t="shared" si="0"/>
        <v>15</v>
      </c>
      <c r="H22" s="26">
        <v>1.7025462962962966E-4</v>
      </c>
      <c r="I22" s="11">
        <f t="shared" si="1"/>
        <v>1</v>
      </c>
      <c r="J22" s="50">
        <v>1</v>
      </c>
      <c r="K22" s="48">
        <f t="shared" si="2"/>
        <v>11</v>
      </c>
      <c r="L22" s="26">
        <v>4.8043981481481478E-4</v>
      </c>
      <c r="M22" s="13">
        <f t="shared" si="3"/>
        <v>15</v>
      </c>
      <c r="N22" s="26">
        <v>1.0575231481481481E-3</v>
      </c>
      <c r="O22" s="13">
        <f t="shared" si="4"/>
        <v>11</v>
      </c>
      <c r="P22" s="26">
        <v>2.1701388888888888E-4</v>
      </c>
      <c r="Q22" s="13">
        <f t="shared" si="5"/>
        <v>7</v>
      </c>
      <c r="R22" s="23"/>
      <c r="U22">
        <f t="shared" si="6"/>
        <v>9</v>
      </c>
      <c r="V22">
        <f t="shared" si="7"/>
        <v>15</v>
      </c>
      <c r="W22">
        <f t="shared" si="8"/>
        <v>1</v>
      </c>
      <c r="X22">
        <f t="shared" si="9"/>
        <v>11</v>
      </c>
      <c r="Y22">
        <f t="shared" si="10"/>
        <v>15</v>
      </c>
      <c r="Z22">
        <f t="shared" si="11"/>
        <v>11</v>
      </c>
      <c r="AA22">
        <f t="shared" si="12"/>
        <v>7</v>
      </c>
      <c r="AB22" s="132">
        <f t="shared" si="13"/>
        <v>69</v>
      </c>
      <c r="AC22" s="52">
        <f t="shared" si="14"/>
        <v>12</v>
      </c>
    </row>
    <row r="23" spans="1:29">
      <c r="A23" s="2">
        <v>80</v>
      </c>
      <c r="B23" s="132">
        <f>IFERROR(INDEX(Inscriptions!$B$1:$B$205,A23),"")</f>
        <v>0</v>
      </c>
      <c r="C23" s="54">
        <f>IFERROR(INDEX(Inscriptions!$C$1:$C$205,A23),"")</f>
        <v>0</v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1" t="str">
        <f t="shared" si="1"/>
        <v/>
      </c>
      <c r="J23" s="50"/>
      <c r="K23" s="48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81</v>
      </c>
      <c r="B24" s="132" t="str">
        <f>IFERROR(INDEX(Inscriptions!$B$1:$B$205,A24),"")</f>
        <v>CSCN</v>
      </c>
      <c r="C24" s="54" t="str">
        <f>IFERROR(INDEX(Inscriptions!$C$1:$C$205,A24),"")</f>
        <v xml:space="preserve">MAGNAT Ambroise </v>
      </c>
      <c r="D24" s="22">
        <v>8.0856481481481491E-4</v>
      </c>
      <c r="E24" s="13">
        <f t="shared" si="15"/>
        <v>14</v>
      </c>
      <c r="F24" s="26">
        <v>4.3391203703703707E-4</v>
      </c>
      <c r="G24" s="13">
        <f t="shared" si="0"/>
        <v>1</v>
      </c>
      <c r="H24" s="26">
        <v>1.7245370370370372E-4</v>
      </c>
      <c r="I24" s="11">
        <f t="shared" si="1"/>
        <v>6</v>
      </c>
      <c r="J24" s="50">
        <v>10</v>
      </c>
      <c r="K24" s="48"/>
      <c r="L24" s="26">
        <v>2.7337962962962966E-4</v>
      </c>
      <c r="M24" s="13"/>
      <c r="N24" s="26">
        <v>6.8692129629629626E-4</v>
      </c>
      <c r="O24" s="13"/>
      <c r="P24" s="26">
        <v>2.1365740740740742E-4</v>
      </c>
      <c r="Q24" s="13">
        <f t="shared" si="5"/>
        <v>1</v>
      </c>
      <c r="R24" s="23"/>
      <c r="U24">
        <f t="shared" si="6"/>
        <v>14</v>
      </c>
      <c r="V24">
        <f t="shared" si="7"/>
        <v>1</v>
      </c>
      <c r="W24">
        <f t="shared" si="8"/>
        <v>6</v>
      </c>
      <c r="X24">
        <f t="shared" si="9"/>
        <v>6</v>
      </c>
      <c r="Y24">
        <f t="shared" si="10"/>
        <v>1</v>
      </c>
      <c r="Z24">
        <f t="shared" si="11"/>
        <v>5</v>
      </c>
      <c r="AA24">
        <f t="shared" si="12"/>
        <v>1</v>
      </c>
      <c r="AB24" s="132">
        <f t="shared" si="13"/>
        <v>34</v>
      </c>
      <c r="AC24" s="52">
        <f t="shared" si="14"/>
        <v>6</v>
      </c>
    </row>
    <row r="25" spans="1:29">
      <c r="A25" s="2">
        <v>82</v>
      </c>
      <c r="B25" s="132" t="str">
        <f>IFERROR(INDEX(Inscriptions!$B$1:$B$205,A25),"")</f>
        <v>DAUPHINS CATALAN</v>
      </c>
      <c r="C25" s="54" t="str">
        <f>IFERROR(INDEX(Inscriptions!$C$1:$C$205,A25),"")</f>
        <v>ROCHARD Marien</v>
      </c>
      <c r="D25" s="21">
        <v>6.2430555555555546E-4</v>
      </c>
      <c r="E25" s="13">
        <f t="shared" si="15"/>
        <v>5</v>
      </c>
      <c r="F25" s="26">
        <v>4.9988425925925927E-4</v>
      </c>
      <c r="G25" s="13">
        <f t="shared" si="0"/>
        <v>7</v>
      </c>
      <c r="H25" s="26">
        <v>2.3402777777777777E-4</v>
      </c>
      <c r="I25" s="11">
        <f t="shared" si="1"/>
        <v>16</v>
      </c>
      <c r="J25" s="50">
        <v>1</v>
      </c>
      <c r="K25" s="48">
        <f t="shared" ref="K25:K50" si="17">X25</f>
        <v>11</v>
      </c>
      <c r="L25" s="26">
        <v>4.357638888888888E-4</v>
      </c>
      <c r="M25" s="13">
        <f t="shared" ref="M25:M50" si="18">Y25</f>
        <v>11</v>
      </c>
      <c r="N25" s="26">
        <v>1.1439814814814817E-3</v>
      </c>
      <c r="O25" s="13">
        <f t="shared" si="4"/>
        <v>16</v>
      </c>
      <c r="P25" s="26">
        <v>2.2476851851851857E-4</v>
      </c>
      <c r="Q25" s="13">
        <f t="shared" si="5"/>
        <v>12</v>
      </c>
      <c r="R25" s="23"/>
      <c r="U25">
        <f t="shared" si="6"/>
        <v>5</v>
      </c>
      <c r="V25">
        <f t="shared" si="7"/>
        <v>7</v>
      </c>
      <c r="W25">
        <f t="shared" si="8"/>
        <v>16</v>
      </c>
      <c r="X25">
        <f t="shared" si="9"/>
        <v>11</v>
      </c>
      <c r="Y25">
        <f t="shared" si="10"/>
        <v>11</v>
      </c>
      <c r="Z25">
        <f t="shared" si="11"/>
        <v>16</v>
      </c>
      <c r="AA25">
        <f t="shared" si="12"/>
        <v>12</v>
      </c>
      <c r="AB25" s="132">
        <f t="shared" si="13"/>
        <v>78</v>
      </c>
      <c r="AC25" s="52">
        <f t="shared" si="14"/>
        <v>18</v>
      </c>
    </row>
    <row r="26" spans="1:29">
      <c r="A26" s="2">
        <v>83</v>
      </c>
      <c r="B26" s="132" t="str">
        <f>IFERROR(INDEX(Inscriptions!$B$1:$B$205,A26),"")</f>
        <v>AQUAPALMES</v>
      </c>
      <c r="C26" s="54" t="str">
        <f>IFERROR(INDEX(Inscriptions!$C$1:$C$205,A26),"")</f>
        <v>TADBIR Amir</v>
      </c>
      <c r="D26" s="21">
        <v>6.2870370370370369E-4</v>
      </c>
      <c r="E26" s="13">
        <f t="shared" si="15"/>
        <v>9</v>
      </c>
      <c r="F26" s="26">
        <v>6.2245370370370373E-4</v>
      </c>
      <c r="G26" s="13">
        <f t="shared" si="0"/>
        <v>15</v>
      </c>
      <c r="H26" s="26">
        <v>1.7025462962962966E-4</v>
      </c>
      <c r="I26" s="11">
        <f t="shared" si="1"/>
        <v>1</v>
      </c>
      <c r="J26" s="50">
        <v>1</v>
      </c>
      <c r="K26" s="48">
        <f t="shared" si="17"/>
        <v>11</v>
      </c>
      <c r="L26" s="26">
        <v>4.8043981481481478E-4</v>
      </c>
      <c r="M26" s="13">
        <f t="shared" si="18"/>
        <v>15</v>
      </c>
      <c r="N26" s="26">
        <v>1.0575231481481481E-3</v>
      </c>
      <c r="O26" s="13">
        <f t="shared" si="4"/>
        <v>11</v>
      </c>
      <c r="P26" s="26">
        <v>2.1701388888888888E-4</v>
      </c>
      <c r="Q26" s="13">
        <f t="shared" si="5"/>
        <v>7</v>
      </c>
      <c r="R26" s="23"/>
      <c r="U26">
        <f t="shared" si="6"/>
        <v>9</v>
      </c>
      <c r="V26">
        <f t="shared" si="7"/>
        <v>15</v>
      </c>
      <c r="W26">
        <f t="shared" si="8"/>
        <v>1</v>
      </c>
      <c r="X26">
        <f t="shared" si="9"/>
        <v>11</v>
      </c>
      <c r="Y26">
        <f t="shared" si="10"/>
        <v>15</v>
      </c>
      <c r="Z26">
        <f t="shared" si="11"/>
        <v>11</v>
      </c>
      <c r="AA26">
        <f t="shared" si="12"/>
        <v>7</v>
      </c>
      <c r="AB26" s="132">
        <f t="shared" si="13"/>
        <v>69</v>
      </c>
      <c r="AC26" s="52">
        <f t="shared" si="14"/>
        <v>12</v>
      </c>
    </row>
    <row r="27" spans="1:29">
      <c r="A27" s="2">
        <v>84</v>
      </c>
      <c r="B27" s="132" t="str">
        <f>IFERROR(INDEX(Inscriptions!$B$1:$B$205,A27),"")</f>
        <v>OCTOPUS LUBERON</v>
      </c>
      <c r="C27" s="54" t="str">
        <f>IFERROR(INDEX(Inscriptions!$C$1:$C$205,A27),"")</f>
        <v>MARTIN Mayron</v>
      </c>
      <c r="D27" s="21">
        <v>5.9675925925925933E-4</v>
      </c>
      <c r="E27" s="13">
        <f t="shared" si="15"/>
        <v>1</v>
      </c>
      <c r="F27" s="26">
        <v>5.9965277777777784E-4</v>
      </c>
      <c r="G27" s="13">
        <f t="shared" si="0"/>
        <v>11</v>
      </c>
      <c r="H27" s="26">
        <v>2.0069444444444442E-4</v>
      </c>
      <c r="I27" s="11">
        <f t="shared" si="1"/>
        <v>12</v>
      </c>
      <c r="J27" s="50">
        <v>20</v>
      </c>
      <c r="K27" s="48">
        <f t="shared" si="17"/>
        <v>4</v>
      </c>
      <c r="L27" s="26">
        <v>3.0138888888888885E-4</v>
      </c>
      <c r="M27" s="13">
        <f t="shared" si="18"/>
        <v>7</v>
      </c>
      <c r="N27" s="26">
        <v>6.2418981481481483E-4</v>
      </c>
      <c r="O27" s="13">
        <f t="shared" si="4"/>
        <v>1</v>
      </c>
      <c r="P27" s="26">
        <v>2.3148148148148146E-4</v>
      </c>
      <c r="Q27" s="13">
        <f t="shared" si="5"/>
        <v>16</v>
      </c>
      <c r="R27" s="23"/>
      <c r="U27">
        <f t="shared" si="6"/>
        <v>1</v>
      </c>
      <c r="V27">
        <f t="shared" si="7"/>
        <v>11</v>
      </c>
      <c r="W27">
        <f t="shared" si="8"/>
        <v>12</v>
      </c>
      <c r="X27">
        <f t="shared" si="9"/>
        <v>4</v>
      </c>
      <c r="Y27">
        <f t="shared" si="10"/>
        <v>7</v>
      </c>
      <c r="Z27">
        <f t="shared" si="11"/>
        <v>1</v>
      </c>
      <c r="AA27">
        <f t="shared" si="12"/>
        <v>16</v>
      </c>
      <c r="AB27" s="132">
        <f t="shared" si="13"/>
        <v>52</v>
      </c>
      <c r="AC27" s="52">
        <f t="shared" si="14"/>
        <v>7</v>
      </c>
    </row>
    <row r="28" spans="1:29">
      <c r="A28" s="2">
        <v>85</v>
      </c>
      <c r="B28" s="132" t="str">
        <f>IFERROR(INDEX(Inscriptions!$B$1:$B$205,A28),"")</f>
        <v>CSCN</v>
      </c>
      <c r="C28" s="54" t="str">
        <f>IFERROR(INDEX(Inscriptions!$C$1:$C$205,A28),"")</f>
        <v xml:space="preserve">POIRSON ASTIER Léo </v>
      </c>
      <c r="D28" s="21">
        <v>8.0856481481481491E-4</v>
      </c>
      <c r="E28" s="13">
        <f t="shared" si="15"/>
        <v>14</v>
      </c>
      <c r="F28" s="26">
        <v>4.3391203703703707E-4</v>
      </c>
      <c r="G28" s="13">
        <f t="shared" si="0"/>
        <v>1</v>
      </c>
      <c r="H28" s="26">
        <v>1.7245370370370372E-4</v>
      </c>
      <c r="I28" s="11">
        <f t="shared" si="1"/>
        <v>6</v>
      </c>
      <c r="J28" s="50">
        <v>30</v>
      </c>
      <c r="K28" s="48">
        <f t="shared" si="17"/>
        <v>1</v>
      </c>
      <c r="L28" s="26">
        <v>2.7337962962962966E-4</v>
      </c>
      <c r="M28" s="13">
        <f t="shared" si="18"/>
        <v>1</v>
      </c>
      <c r="N28" s="26">
        <v>6.8692129629629626E-4</v>
      </c>
      <c r="O28" s="13">
        <f t="shared" si="4"/>
        <v>5</v>
      </c>
      <c r="P28" s="26">
        <v>2.1365740740740742E-4</v>
      </c>
      <c r="Q28" s="13">
        <f t="shared" si="5"/>
        <v>1</v>
      </c>
      <c r="R28" s="23"/>
      <c r="U28">
        <f t="shared" si="6"/>
        <v>14</v>
      </c>
      <c r="V28">
        <f t="shared" si="7"/>
        <v>1</v>
      </c>
      <c r="W28">
        <f t="shared" si="8"/>
        <v>6</v>
      </c>
      <c r="X28">
        <f t="shared" si="9"/>
        <v>1</v>
      </c>
      <c r="Y28">
        <f t="shared" si="10"/>
        <v>1</v>
      </c>
      <c r="Z28">
        <f t="shared" si="11"/>
        <v>5</v>
      </c>
      <c r="AA28">
        <f t="shared" si="12"/>
        <v>1</v>
      </c>
      <c r="AB28" s="132">
        <f t="shared" si="13"/>
        <v>29</v>
      </c>
      <c r="AC28" s="52">
        <f t="shared" si="14"/>
        <v>4</v>
      </c>
    </row>
    <row r="29" spans="1:29">
      <c r="A29" s="2">
        <v>86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1" t="str">
        <f t="shared" si="1"/>
        <v/>
      </c>
      <c r="J29" s="50"/>
      <c r="K29" s="48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87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1" t="str">
        <f t="shared" si="1"/>
        <v/>
      </c>
      <c r="J30" s="50"/>
      <c r="K30" s="48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88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1" t="str">
        <f t="shared" si="1"/>
        <v/>
      </c>
      <c r="J31" s="50"/>
      <c r="K31" s="48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89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1" t="str">
        <f t="shared" si="1"/>
        <v/>
      </c>
      <c r="J32" s="50"/>
      <c r="K32" s="48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90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1" t="str">
        <f t="shared" si="1"/>
        <v/>
      </c>
      <c r="J33" s="50"/>
      <c r="K33" s="48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91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1" t="str">
        <f t="shared" si="1"/>
        <v/>
      </c>
      <c r="J34" s="50"/>
      <c r="K34" s="48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92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1" t="str">
        <f t="shared" si="1"/>
        <v/>
      </c>
      <c r="J35" s="50"/>
      <c r="K35" s="48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93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1" t="str">
        <f t="shared" si="1"/>
        <v/>
      </c>
      <c r="J36" s="50"/>
      <c r="K36" s="48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94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1" t="str">
        <f t="shared" si="1"/>
        <v/>
      </c>
      <c r="J37" s="50"/>
      <c r="K37" s="48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1" t="str">
        <f t="shared" si="1"/>
        <v/>
      </c>
      <c r="J38" s="50"/>
      <c r="K38" s="48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1" t="str">
        <f t="shared" si="1"/>
        <v/>
      </c>
      <c r="J39" s="50"/>
      <c r="K39" s="48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1" t="str">
        <f t="shared" si="1"/>
        <v/>
      </c>
      <c r="J40" s="23"/>
      <c r="K40" s="48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1" t="str">
        <f t="shared" si="1"/>
        <v/>
      </c>
      <c r="J41" s="23"/>
      <c r="K41" s="48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1" t="str">
        <f t="shared" si="1"/>
        <v/>
      </c>
      <c r="J42" s="23"/>
      <c r="K42" s="48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1" t="str">
        <f t="shared" si="1"/>
        <v/>
      </c>
      <c r="J43" s="23"/>
      <c r="K43" s="48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1" t="str">
        <f t="shared" si="1"/>
        <v/>
      </c>
      <c r="J44" s="23"/>
      <c r="K44" s="48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1" t="str">
        <f t="shared" si="1"/>
        <v/>
      </c>
      <c r="J45" s="23"/>
      <c r="K45" s="48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8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H200"/>
  <sheetViews>
    <sheetView showZeros="0" topLeftCell="B1" zoomScaleNormal="100" zoomScalePageLayoutView="110" workbookViewId="0">
      <pane ySplit="6" topLeftCell="A7" activePane="bottomLeft" state="frozen"/>
      <selection activeCell="AF9" sqref="AF9:AF14"/>
      <selection pane="bottomLeft" activeCell="AF9" sqref="AF9:AF14"/>
    </sheetView>
  </sheetViews>
  <sheetFormatPr baseColWidth="10" defaultRowHeight="15.75"/>
  <cols>
    <col min="1" max="1" width="0" style="2" hidden="1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0" max="31" width="4.37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25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35" t="s">
        <v>27</v>
      </c>
      <c r="H6" s="4" t="s">
        <v>55</v>
      </c>
      <c r="I6" s="5" t="s">
        <v>27</v>
      </c>
      <c r="J6" s="4" t="s">
        <v>13</v>
      </c>
      <c r="K6" s="9" t="s">
        <v>27</v>
      </c>
      <c r="L6" s="4" t="s">
        <v>14</v>
      </c>
      <c r="M6" s="5" t="s">
        <v>27</v>
      </c>
      <c r="N6" s="4" t="s">
        <v>46</v>
      </c>
      <c r="O6" s="5" t="s">
        <v>27</v>
      </c>
      <c r="P6" s="4" t="s">
        <v>16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200">IFERROR(SMALL(IF(EXACT($A$1,Inscriptions!$D$2:$D$205),ROW(Inscriptions!$A$2:$A$205)),Inscriptions!$A$2:$A$205),"")</f>
        <v>95</v>
      </c>
      <c r="B7" s="132" t="str">
        <f>IFERROR(INDEX(Inscriptions!$B$1:$B$205,A7),"")</f>
        <v>CSPG &amp; AQUANATURE</v>
      </c>
      <c r="C7" s="54" t="str">
        <f>IFERROR(INDEX(Inscriptions!$C$1:$C$205,A7),"")</f>
        <v>FUMET Eléonore</v>
      </c>
      <c r="D7" s="20">
        <v>5.8217592592592587E-4</v>
      </c>
      <c r="E7" s="10">
        <f>EQUATION</f>
        <v>2</v>
      </c>
      <c r="F7" s="25">
        <v>4.7071759259259267E-4</v>
      </c>
      <c r="G7" s="13">
        <f>V7</f>
        <v>1</v>
      </c>
      <c r="H7" s="28">
        <v>1.5844907407407406E-4</v>
      </c>
      <c r="I7" s="14">
        <f>W7</f>
        <v>1</v>
      </c>
      <c r="J7" s="29">
        <v>20</v>
      </c>
      <c r="K7" s="15">
        <f>X7</f>
        <v>1</v>
      </c>
      <c r="L7" s="28">
        <v>2.415509259259259E-4</v>
      </c>
      <c r="M7" s="14">
        <f>Y7</f>
        <v>1</v>
      </c>
      <c r="N7" s="28">
        <v>5.334490740740741E-4</v>
      </c>
      <c r="O7" s="14">
        <f>Z7</f>
        <v>1</v>
      </c>
      <c r="P7" s="28">
        <v>2.1805555555555556E-4</v>
      </c>
      <c r="Q7" s="14">
        <f>AA7</f>
        <v>3</v>
      </c>
      <c r="R7" s="20"/>
      <c r="U7">
        <f>IFERROR(RANK(D7,D$7:D$50,1),"")</f>
        <v>2</v>
      </c>
      <c r="V7">
        <f>IFERROR(RANK(F7,F$7:F$50,1),"")</f>
        <v>1</v>
      </c>
      <c r="W7">
        <f>IFERROR(RANK(H7,H$7:H$50,1),"")</f>
        <v>1</v>
      </c>
      <c r="X7">
        <f>IFERROR(RANK(J7,J$7:J$50,0),"")</f>
        <v>1</v>
      </c>
      <c r="Y7">
        <f>IFERROR(RANK(L7,L$7:L$50,1),"")</f>
        <v>1</v>
      </c>
      <c r="Z7">
        <f>IFERROR(RANK(N7,N$7:N$50,1),"")</f>
        <v>1</v>
      </c>
      <c r="AA7">
        <f>IFERROR(RANK(P7,P$7:P$50,1),"")</f>
        <v>3</v>
      </c>
      <c r="AB7" s="163">
        <f>IF(R7="OUI",9999,IF(SUM(U7:AA7)&gt;0,SUM(U7:AA7),""))</f>
        <v>10</v>
      </c>
      <c r="AC7" s="51">
        <f>IFERROR(RANK(AB7,AB$7:AB$50,1),"")</f>
        <v>1</v>
      </c>
      <c r="AG7" s="206" t="s">
        <v>38</v>
      </c>
      <c r="AH7" s="207"/>
    </row>
    <row r="8" spans="1:34" ht="16.5" thickBot="1">
      <c r="A8" s="17">
        <v>96</v>
      </c>
      <c r="B8" s="132" t="str">
        <f>IFERROR(INDEX(Inscriptions!$B$1:$B$205,A8),"")</f>
        <v>CSPG &amp; AQUANATURE</v>
      </c>
      <c r="C8" s="54" t="str">
        <f>IFERROR(INDEX(Inscriptions!$C$1:$C$205,A8),"")</f>
        <v>SETTOUTI URBAN Dinae</v>
      </c>
      <c r="D8" s="21">
        <v>6.4594907407407407E-4</v>
      </c>
      <c r="E8" s="11">
        <f>U8</f>
        <v>4</v>
      </c>
      <c r="F8" s="22">
        <v>5.5520833333333333E-4</v>
      </c>
      <c r="G8" s="13">
        <f t="shared" ref="G8:G50" si="0">V8</f>
        <v>6</v>
      </c>
      <c r="H8" s="26">
        <v>2.3657407407407408E-4</v>
      </c>
      <c r="I8" s="13">
        <f t="shared" ref="I8:I50" si="1">W8</f>
        <v>5</v>
      </c>
      <c r="J8" s="30">
        <v>10</v>
      </c>
      <c r="K8" s="16">
        <f t="shared" ref="K8:K23" si="2">X8</f>
        <v>3</v>
      </c>
      <c r="L8" s="26">
        <v>3.1030092592592589E-4</v>
      </c>
      <c r="M8" s="13">
        <f t="shared" ref="M8:M23" si="3">Y8</f>
        <v>6</v>
      </c>
      <c r="N8" s="26">
        <v>1.0995370370370371E-3</v>
      </c>
      <c r="O8" s="13">
        <f t="shared" ref="O8:O50" si="4">Z8</f>
        <v>6</v>
      </c>
      <c r="P8" s="26">
        <v>2.3217592592592593E-4</v>
      </c>
      <c r="Q8" s="13">
        <f t="shared" ref="Q8:Q50" si="5">AA8</f>
        <v>5</v>
      </c>
      <c r="R8" s="21"/>
      <c r="U8">
        <f t="shared" ref="U8:U50" si="6">IFERROR(RANK(D8,D$7:D$50,1),"")</f>
        <v>4</v>
      </c>
      <c r="V8">
        <f t="shared" ref="V8:V50" si="7">IFERROR(RANK(F8,F$7:F$50,1),"")</f>
        <v>6</v>
      </c>
      <c r="W8">
        <f t="shared" ref="W8:W50" si="8">IFERROR(RANK(H8,H$7:H$50,1),"")</f>
        <v>5</v>
      </c>
      <c r="X8">
        <f t="shared" ref="X8:X50" si="9">IFERROR(RANK(J8,J$7:J$50,0),"")</f>
        <v>3</v>
      </c>
      <c r="Y8">
        <f t="shared" ref="Y8:Y50" si="10">IFERROR(RANK(L8,L$7:L$50,1),"")</f>
        <v>6</v>
      </c>
      <c r="Z8">
        <f t="shared" ref="Z8:Z50" si="11">IFERROR(RANK(N8,N$7:N$50,1),"")</f>
        <v>6</v>
      </c>
      <c r="AA8">
        <f t="shared" ref="AA8:AA50" si="12">IFERROR(RANK(P8,P$7:P$50,1),"")</f>
        <v>5</v>
      </c>
      <c r="AB8" s="132">
        <f t="shared" ref="AB8:AB50" si="13">IF(R8="OUI",9999,IF(SUM(U8:AA8)&gt;0,SUM(U8:AA8),""))</f>
        <v>35</v>
      </c>
      <c r="AC8" s="52">
        <f t="shared" ref="AC8:AC50" si="14">IFERROR(RANK(AB8,AB$7:AB$50,1),"")</f>
        <v>6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97</v>
      </c>
      <c r="B9" s="132" t="str">
        <f>IFERROR(INDEX(Inscriptions!$B$1:$B$205,A9),"")</f>
        <v>CSCN</v>
      </c>
      <c r="C9" s="54" t="str">
        <f>IFERROR(INDEX(Inscriptions!$C$1:$C$205,A9),"")</f>
        <v>SOUCHARD Camille</v>
      </c>
      <c r="D9" s="21">
        <v>6.9444444444444447E-4</v>
      </c>
      <c r="E9" s="11">
        <f t="shared" ref="E9:E50" si="15">U9</f>
        <v>6</v>
      </c>
      <c r="F9" s="22">
        <v>5.4398148148148144E-4</v>
      </c>
      <c r="G9" s="13">
        <f t="shared" si="0"/>
        <v>5</v>
      </c>
      <c r="H9" s="26">
        <v>1.6608796296296296E-4</v>
      </c>
      <c r="I9" s="13">
        <f t="shared" si="1"/>
        <v>2</v>
      </c>
      <c r="J9" s="30">
        <v>20</v>
      </c>
      <c r="K9" s="16">
        <f t="shared" si="2"/>
        <v>1</v>
      </c>
      <c r="L9" s="26">
        <v>3.0254629629629631E-4</v>
      </c>
      <c r="M9" s="13">
        <f t="shared" si="3"/>
        <v>5</v>
      </c>
      <c r="N9" s="26">
        <v>9.3032407407407397E-4</v>
      </c>
      <c r="O9" s="13">
        <f t="shared" si="4"/>
        <v>4</v>
      </c>
      <c r="P9" s="26">
        <v>2.1296296296296295E-4</v>
      </c>
      <c r="Q9" s="13">
        <f t="shared" si="5"/>
        <v>2</v>
      </c>
      <c r="R9" s="21"/>
      <c r="U9">
        <f t="shared" si="6"/>
        <v>6</v>
      </c>
      <c r="V9">
        <f t="shared" si="7"/>
        <v>5</v>
      </c>
      <c r="W9">
        <f t="shared" si="8"/>
        <v>2</v>
      </c>
      <c r="X9">
        <f t="shared" si="9"/>
        <v>1</v>
      </c>
      <c r="Y9">
        <f t="shared" si="10"/>
        <v>5</v>
      </c>
      <c r="Z9">
        <f t="shared" si="11"/>
        <v>4</v>
      </c>
      <c r="AA9">
        <f t="shared" si="12"/>
        <v>2</v>
      </c>
      <c r="AB9" s="132">
        <f t="shared" si="13"/>
        <v>25</v>
      </c>
      <c r="AC9" s="52">
        <f t="shared" si="14"/>
        <v>4</v>
      </c>
      <c r="AE9" s="121">
        <v>1</v>
      </c>
      <c r="AF9" s="192">
        <f>IFERROR(SMALL($AB$7:$AB$50,ROW(A1)),"")</f>
        <v>10</v>
      </c>
      <c r="AG9" s="57" t="str">
        <f t="array" ref="AG9">INDEX($C$6:$C$50,SMALL(IF(BF=AF9,ROW(BF)-5),COUNTIF($AF$9:$AF9,AF9)))</f>
        <v>FUMET Eléonore</v>
      </c>
      <c r="AH9" s="56" t="str">
        <f>INDEX($B$6:$B$50,MATCH(AG9,$C$6:C50,0))</f>
        <v>CSPG &amp; AQUANATURE</v>
      </c>
    </row>
    <row r="10" spans="1:34">
      <c r="A10" s="17">
        <v>98</v>
      </c>
      <c r="B10" s="132" t="str">
        <f>IFERROR(INDEX(Inscriptions!$B$1:$B$205,A10),"")</f>
        <v>CSCN</v>
      </c>
      <c r="C10" s="54" t="str">
        <f>IFERROR(INDEX(Inscriptions!$C$1:$C$205,A10),"")</f>
        <v>SOUCHARD Mathilde</v>
      </c>
      <c r="D10" s="21">
        <v>6.8391203703703702E-4</v>
      </c>
      <c r="E10" s="11">
        <f t="shared" si="15"/>
        <v>5</v>
      </c>
      <c r="F10" s="22">
        <v>4.9733796296296299E-4</v>
      </c>
      <c r="G10" s="13">
        <f t="shared" si="0"/>
        <v>3</v>
      </c>
      <c r="H10" s="26">
        <v>1.7291666666666668E-4</v>
      </c>
      <c r="I10" s="13">
        <f t="shared" si="1"/>
        <v>3</v>
      </c>
      <c r="J10" s="30">
        <v>1</v>
      </c>
      <c r="K10" s="16">
        <f t="shared" si="2"/>
        <v>4</v>
      </c>
      <c r="L10" s="26">
        <v>2.6874999999999995E-4</v>
      </c>
      <c r="M10" s="13">
        <f t="shared" si="3"/>
        <v>3</v>
      </c>
      <c r="N10" s="26">
        <v>1.0091435185185186E-3</v>
      </c>
      <c r="O10" s="13">
        <f t="shared" si="4"/>
        <v>5</v>
      </c>
      <c r="P10" s="26">
        <v>2.0914351851851855E-4</v>
      </c>
      <c r="Q10" s="13">
        <f t="shared" si="5"/>
        <v>1</v>
      </c>
      <c r="R10" s="23"/>
      <c r="U10">
        <f t="shared" si="6"/>
        <v>5</v>
      </c>
      <c r="V10">
        <f t="shared" si="7"/>
        <v>3</v>
      </c>
      <c r="W10">
        <f t="shared" si="8"/>
        <v>3</v>
      </c>
      <c r="X10">
        <f t="shared" si="9"/>
        <v>4</v>
      </c>
      <c r="Y10">
        <f t="shared" si="10"/>
        <v>3</v>
      </c>
      <c r="Z10">
        <f t="shared" si="11"/>
        <v>5</v>
      </c>
      <c r="AA10">
        <f t="shared" si="12"/>
        <v>1</v>
      </c>
      <c r="AB10" s="132">
        <f t="shared" si="13"/>
        <v>24</v>
      </c>
      <c r="AC10" s="52">
        <f t="shared" si="14"/>
        <v>2</v>
      </c>
      <c r="AE10" s="122">
        <v>2</v>
      </c>
      <c r="AF10" s="193">
        <f t="shared" ref="AF10:AF14" si="16">IFERROR(SMALL($AB$7:$AB$50,ROW(A2)),"")</f>
        <v>24</v>
      </c>
      <c r="AG10" s="58" t="str">
        <f t="array" ref="AG10">INDEX($C$6:$C$50,SMALL(IF(BF=AF10,ROW(BF)-5),COUNTIF($AF$9:$AF10,AF10)))</f>
        <v>SOUCHARD Mathilde</v>
      </c>
      <c r="AH10" s="59" t="str">
        <f>INDEX($B$6:$B$50,MATCH(AG10,$C$6:C51,0))</f>
        <v>CSCN</v>
      </c>
    </row>
    <row r="11" spans="1:34" ht="16.5" thickBot="1">
      <c r="A11" s="17">
        <v>99</v>
      </c>
      <c r="B11" s="132" t="str">
        <f>IFERROR(INDEX(Inscriptions!$B$1:$B$205,A11),"")</f>
        <v>AQUAPALMES</v>
      </c>
      <c r="C11" s="54" t="str">
        <f>IFERROR(INDEX(Inscriptions!$C$1:$C$205,A11),"")</f>
        <v>DONNADIEU Emma</v>
      </c>
      <c r="D11" s="21">
        <v>5.1516203703703706E-4</v>
      </c>
      <c r="E11" s="11">
        <f t="shared" si="15"/>
        <v>1</v>
      </c>
      <c r="F11" s="22">
        <v>5.0925925925925921E-4</v>
      </c>
      <c r="G11" s="13">
        <f t="shared" si="0"/>
        <v>4</v>
      </c>
      <c r="H11" s="26">
        <v>2.3553240740740742E-4</v>
      </c>
      <c r="I11" s="13">
        <f t="shared" si="1"/>
        <v>4</v>
      </c>
      <c r="J11" s="30">
        <v>1</v>
      </c>
      <c r="K11" s="16">
        <f t="shared" si="2"/>
        <v>4</v>
      </c>
      <c r="L11" s="26">
        <v>2.9340277777777779E-4</v>
      </c>
      <c r="M11" s="13">
        <f t="shared" si="3"/>
        <v>4</v>
      </c>
      <c r="N11" s="26">
        <v>7.175925925925927E-4</v>
      </c>
      <c r="O11" s="13">
        <f t="shared" si="4"/>
        <v>3</v>
      </c>
      <c r="P11" s="26">
        <v>2.2534722222222219E-4</v>
      </c>
      <c r="Q11" s="13">
        <f t="shared" si="5"/>
        <v>4</v>
      </c>
      <c r="R11" s="23"/>
      <c r="U11">
        <f t="shared" si="6"/>
        <v>1</v>
      </c>
      <c r="V11">
        <f t="shared" si="7"/>
        <v>4</v>
      </c>
      <c r="W11">
        <f t="shared" si="8"/>
        <v>4</v>
      </c>
      <c r="X11">
        <f t="shared" si="9"/>
        <v>4</v>
      </c>
      <c r="Y11">
        <f t="shared" si="10"/>
        <v>4</v>
      </c>
      <c r="Z11">
        <f t="shared" si="11"/>
        <v>3</v>
      </c>
      <c r="AA11">
        <f t="shared" si="12"/>
        <v>4</v>
      </c>
      <c r="AB11" s="132">
        <f t="shared" si="13"/>
        <v>24</v>
      </c>
      <c r="AC11" s="52">
        <f t="shared" si="14"/>
        <v>2</v>
      </c>
      <c r="AE11" s="144">
        <v>3</v>
      </c>
      <c r="AF11" s="194">
        <f t="shared" si="16"/>
        <v>24</v>
      </c>
      <c r="AG11" s="153" t="str">
        <f t="array" ref="AG11">INDEX($C$6:$C$50,SMALL(IF(BF=AF11,ROW(BF)-5),COUNTIF($AF$9:$AF11,AF11)))</f>
        <v>DONNADIEU Emma</v>
      </c>
      <c r="AH11" s="154" t="str">
        <f>INDEX($B$6:$B$50,MATCH(AG11,$C$6:C52,0))</f>
        <v>AQUAPALMES</v>
      </c>
    </row>
    <row r="12" spans="1:34">
      <c r="A12" s="2">
        <v>100</v>
      </c>
      <c r="B12" s="132" t="str">
        <f>IFERROR(INDEX(Inscriptions!$B$1:$B$205,A12),"")</f>
        <v>AQUAPALMES</v>
      </c>
      <c r="C12" s="54" t="str">
        <f>IFERROR(INDEX(Inscriptions!$C$1:$C$205,A12),"")</f>
        <v>BRIK Mayssem</v>
      </c>
      <c r="D12" s="21">
        <v>5.9826388888888885E-4</v>
      </c>
      <c r="E12" s="12">
        <f t="shared" si="15"/>
        <v>3</v>
      </c>
      <c r="F12" s="22">
        <v>4.7557870370370375E-4</v>
      </c>
      <c r="G12" s="13">
        <f t="shared" si="0"/>
        <v>2</v>
      </c>
      <c r="H12" s="26">
        <v>2.4918981481481482E-4</v>
      </c>
      <c r="I12" s="13">
        <f t="shared" si="1"/>
        <v>6</v>
      </c>
      <c r="J12" s="30">
        <v>1</v>
      </c>
      <c r="K12" s="16">
        <f t="shared" si="2"/>
        <v>4</v>
      </c>
      <c r="L12" s="26">
        <v>2.6805555555555556E-4</v>
      </c>
      <c r="M12" s="13">
        <f t="shared" si="3"/>
        <v>2</v>
      </c>
      <c r="N12" s="26">
        <v>6.3194444444444442E-4</v>
      </c>
      <c r="O12" s="13">
        <f t="shared" si="4"/>
        <v>2</v>
      </c>
      <c r="P12" s="26">
        <v>2.4050925925925924E-4</v>
      </c>
      <c r="Q12" s="13">
        <f t="shared" si="5"/>
        <v>6</v>
      </c>
      <c r="R12" s="23"/>
      <c r="U12">
        <f t="shared" si="6"/>
        <v>3</v>
      </c>
      <c r="V12">
        <f t="shared" si="7"/>
        <v>2</v>
      </c>
      <c r="W12">
        <f t="shared" si="8"/>
        <v>6</v>
      </c>
      <c r="X12">
        <f t="shared" si="9"/>
        <v>4</v>
      </c>
      <c r="Y12">
        <f t="shared" si="10"/>
        <v>2</v>
      </c>
      <c r="Z12">
        <f t="shared" si="11"/>
        <v>2</v>
      </c>
      <c r="AA12">
        <f t="shared" si="12"/>
        <v>6</v>
      </c>
      <c r="AB12" s="132">
        <f t="shared" si="13"/>
        <v>25</v>
      </c>
      <c r="AC12" s="52">
        <f t="shared" si="14"/>
        <v>4</v>
      </c>
      <c r="AE12" s="145">
        <v>4</v>
      </c>
      <c r="AF12" s="183">
        <f t="shared" si="16"/>
        <v>25</v>
      </c>
      <c r="AG12" s="150" t="str">
        <f t="array" ref="AG12">INDEX($C$6:$C$50,SMALL(IF(BF=AF12,ROW(BF)-5),COUNTIF($AF$9:$AF12,AF12)))</f>
        <v>SOUCHARD Camille</v>
      </c>
      <c r="AH12" s="157" t="str">
        <f>INDEX($B$6:$B$50,MATCH(AG12,$C$6:C53,0))</f>
        <v>CSCN</v>
      </c>
    </row>
    <row r="13" spans="1:34">
      <c r="A13" s="2">
        <v>101</v>
      </c>
      <c r="B13" s="132">
        <f>IFERROR(INDEX(Inscriptions!$B$1:$B$205,A13),"")</f>
        <v>0</v>
      </c>
      <c r="C13" s="54">
        <f>IFERROR(INDEX(Inscriptions!$C$1:$C$205,A13),"")</f>
        <v>0</v>
      </c>
      <c r="D13" s="21"/>
      <c r="E13" s="12" t="str">
        <f t="shared" si="15"/>
        <v/>
      </c>
      <c r="F13" s="22"/>
      <c r="G13" s="13" t="str">
        <f t="shared" si="0"/>
        <v/>
      </c>
      <c r="H13" s="26"/>
      <c r="I13" s="13" t="str">
        <f t="shared" si="1"/>
        <v/>
      </c>
      <c r="J13" s="30"/>
      <c r="K13" s="16" t="str">
        <f t="shared" si="2"/>
        <v/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U13" t="str">
        <f t="shared" si="6"/>
        <v/>
      </c>
      <c r="V13" t="str">
        <f t="shared" si="7"/>
        <v/>
      </c>
      <c r="W13" t="str">
        <f t="shared" si="8"/>
        <v/>
      </c>
      <c r="X13" t="str">
        <f t="shared" si="9"/>
        <v/>
      </c>
      <c r="Y13" t="str">
        <f t="shared" si="10"/>
        <v/>
      </c>
      <c r="Z13" t="str">
        <f t="shared" si="11"/>
        <v/>
      </c>
      <c r="AA13" t="str">
        <f t="shared" si="12"/>
        <v/>
      </c>
      <c r="AB13" s="132" t="str">
        <f t="shared" si="13"/>
        <v/>
      </c>
      <c r="AC13" s="52" t="str">
        <f t="shared" si="14"/>
        <v/>
      </c>
      <c r="AE13" s="141">
        <v>5</v>
      </c>
      <c r="AF13" s="184">
        <f t="shared" si="16"/>
        <v>25</v>
      </c>
      <c r="AG13" s="151" t="str">
        <f t="array" ref="AG13">INDEX($C$6:$C$50,SMALL(IF(BF=AF13,ROW(BF)-5),COUNTIF($AF$9:$AF13,AF13)))</f>
        <v>BRIK Mayssem</v>
      </c>
      <c r="AH13" s="158" t="str">
        <f>INDEX($B$6:$B$50,MATCH(AG13,$C$6:C54,0))</f>
        <v>AQUAPALMES</v>
      </c>
    </row>
    <row r="14" spans="1:34" ht="16.5" thickBot="1">
      <c r="A14" s="2">
        <v>102</v>
      </c>
      <c r="B14" s="132">
        <f>IFERROR(INDEX(Inscriptions!$B$1:$B$205,A14),"")</f>
        <v>0</v>
      </c>
      <c r="C14" s="54">
        <f>IFERROR(INDEX(Inscriptions!$C$1:$C$205,A14),"")</f>
        <v>0</v>
      </c>
      <c r="D14" s="21"/>
      <c r="E14" s="12" t="str">
        <f t="shared" si="15"/>
        <v/>
      </c>
      <c r="F14" s="22"/>
      <c r="G14" s="13" t="str">
        <f t="shared" si="0"/>
        <v/>
      </c>
      <c r="H14" s="26"/>
      <c r="I14" s="13" t="str">
        <f t="shared" si="1"/>
        <v/>
      </c>
      <c r="J14" s="30"/>
      <c r="K14" s="16" t="str">
        <f t="shared" si="2"/>
        <v/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U14" t="str">
        <f t="shared" si="6"/>
        <v/>
      </c>
      <c r="V14" t="str">
        <f t="shared" si="7"/>
        <v/>
      </c>
      <c r="W14" t="str">
        <f t="shared" si="8"/>
        <v/>
      </c>
      <c r="X14" t="str">
        <f t="shared" si="9"/>
        <v/>
      </c>
      <c r="Y14" t="str">
        <f t="shared" si="10"/>
        <v/>
      </c>
      <c r="Z14" t="str">
        <f t="shared" si="11"/>
        <v/>
      </c>
      <c r="AA14" t="str">
        <f t="shared" si="12"/>
        <v/>
      </c>
      <c r="AB14" s="132" t="str">
        <f t="shared" si="13"/>
        <v/>
      </c>
      <c r="AC14" s="52" t="str">
        <f t="shared" si="14"/>
        <v/>
      </c>
      <c r="AE14" s="142">
        <v>6</v>
      </c>
      <c r="AF14" s="185">
        <f t="shared" si="16"/>
        <v>35</v>
      </c>
      <c r="AG14" s="152" t="str">
        <f t="array" ref="AG14">INDEX($C$6:$C$50,SMALL(IF(BF=AF14,ROW(BF)-5),COUNTIF($AF$9:$AF14,AF14)))</f>
        <v>SETTOUTI URBAN Dinae</v>
      </c>
      <c r="AH14" s="159" t="str">
        <f>INDEX($B$6:$B$50,MATCH(AG14,$C$6:C55,0))</f>
        <v>CSPG &amp; AQUANATURE</v>
      </c>
    </row>
    <row r="15" spans="1:34">
      <c r="A15" s="2">
        <v>103</v>
      </c>
      <c r="B15" s="132">
        <f>IFERROR(INDEX(Inscriptions!$B$1:$B$205,A15),"")</f>
        <v>0</v>
      </c>
      <c r="C15" s="54">
        <f>IFERROR(INDEX(Inscriptions!$C$1:$C$205,A15),"")</f>
        <v>0</v>
      </c>
      <c r="D15" s="21"/>
      <c r="E15" s="12" t="str">
        <f t="shared" si="15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6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A16" s="2">
        <v>104</v>
      </c>
      <c r="B16" s="132">
        <f>IFERROR(INDEX(Inscriptions!$B$1:$B$205,A16),"")</f>
        <v>0</v>
      </c>
      <c r="C16" s="54">
        <f>IFERROR(INDEX(Inscriptions!$C$1:$C$205,A16),"")</f>
        <v>0</v>
      </c>
      <c r="D16" s="21"/>
      <c r="E16" s="12" t="str">
        <f t="shared" si="15"/>
        <v/>
      </c>
      <c r="F16" s="22"/>
      <c r="G16" s="13" t="str">
        <f t="shared" si="0"/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6"/>
        <v/>
      </c>
      <c r="V16" t="str">
        <f t="shared" si="7"/>
        <v/>
      </c>
      <c r="W16" t="str">
        <f t="shared" si="8"/>
        <v/>
      </c>
      <c r="X16" t="str">
        <f t="shared" si="9"/>
        <v/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 t="str">
        <f t="shared" si="13"/>
        <v/>
      </c>
      <c r="AC16" s="52" t="str">
        <f t="shared" si="14"/>
        <v/>
      </c>
    </row>
    <row r="17" spans="1:29">
      <c r="A17" s="2">
        <v>105</v>
      </c>
      <c r="B17" s="132">
        <f>IFERROR(INDEX(Inscriptions!$B$1:$B$205,A17),"")</f>
        <v>0</v>
      </c>
      <c r="C17" s="54">
        <f>IFERROR(INDEX(Inscriptions!$C$1:$C$205,A17),"")</f>
        <v>0</v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106</v>
      </c>
      <c r="B18" s="132">
        <f>IFERROR(INDEX(Inscriptions!$B$1:$B$205,A18),"")</f>
        <v>0</v>
      </c>
      <c r="C18" s="54">
        <f>IFERROR(INDEX(Inscriptions!$C$1:$C$205,A18),"")</f>
        <v>0</v>
      </c>
      <c r="D18" s="21"/>
      <c r="E18" s="12" t="str">
        <f t="shared" si="15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6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107</v>
      </c>
      <c r="B19" s="132">
        <f>IFERROR(INDEX(Inscriptions!$B$1:$B$205,A19),"")</f>
        <v>0</v>
      </c>
      <c r="C19" s="54">
        <f>IFERROR(INDEX(Inscriptions!$C$1:$C$205,A19),"")</f>
        <v>0</v>
      </c>
      <c r="D19" s="21"/>
      <c r="E19" s="12" t="str">
        <f t="shared" si="15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6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108</v>
      </c>
      <c r="B20" s="132">
        <f>IFERROR(INDEX(Inscriptions!$B$1:$B$205,A20),"")</f>
        <v>0</v>
      </c>
      <c r="C20" s="54">
        <f>IFERROR(INDEX(Inscriptions!$C$1:$C$205,A20),"")</f>
        <v>0</v>
      </c>
      <c r="D20" s="21"/>
      <c r="E20" s="12" t="str">
        <f t="shared" si="15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6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109</v>
      </c>
      <c r="B21" s="132">
        <f>IFERROR(INDEX(Inscriptions!$B$1:$B$205,A21),"")</f>
        <v>0</v>
      </c>
      <c r="C21" s="54">
        <f>IFERROR(INDEX(Inscriptions!$C$1:$C$205,A21),"")</f>
        <v>0</v>
      </c>
      <c r="D21" s="22"/>
      <c r="E21" s="13" t="str">
        <f t="shared" si="15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6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110</v>
      </c>
      <c r="B22" s="132">
        <f>IFERROR(INDEX(Inscriptions!$B$1:$B$205,A22),"")</f>
        <v>0</v>
      </c>
      <c r="C22" s="54">
        <f>IFERROR(INDEX(Inscriptions!$C$1:$C$205,A22),"")</f>
        <v>0</v>
      </c>
      <c r="D22" s="22"/>
      <c r="E22" s="13" t="str">
        <f t="shared" si="15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6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111</v>
      </c>
      <c r="B23" s="132">
        <f>IFERROR(INDEX(Inscriptions!$B$1:$B$205,A23),"")</f>
        <v>0</v>
      </c>
      <c r="C23" s="54">
        <f>IFERROR(INDEX(Inscriptions!$C$1:$C$205,A23),"")</f>
        <v>0</v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112</v>
      </c>
      <c r="B24" s="132">
        <f>IFERROR(INDEX(Inscriptions!$B$1:$B$205,A24),"")</f>
        <v>0</v>
      </c>
      <c r="C24" s="54">
        <f>IFERROR(INDEX(Inscriptions!$C$1:$C$205,A24),"")</f>
        <v>0</v>
      </c>
      <c r="D24" s="22"/>
      <c r="E24" s="13" t="str">
        <f t="shared" si="15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113</v>
      </c>
      <c r="B25" s="132">
        <f>IFERROR(INDEX(Inscriptions!$B$1:$B$205,A25),"")</f>
        <v>0</v>
      </c>
      <c r="C25" s="54">
        <f>IFERROR(INDEX(Inscriptions!$C$1:$C$205,A25),"")</f>
        <v>0</v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114</v>
      </c>
      <c r="B26" s="132">
        <f>IFERROR(INDEX(Inscriptions!$B$1:$B$205,A26),"")</f>
        <v>0</v>
      </c>
      <c r="C26" s="54">
        <f>IFERROR(INDEX(Inscriptions!$C$1:$C$205,A26),"")</f>
        <v>0</v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115</v>
      </c>
      <c r="B27" s="132">
        <f>IFERROR(INDEX(Inscriptions!$B$1:$B$205,A27),"")</f>
        <v>0</v>
      </c>
      <c r="C27" s="54">
        <f>IFERROR(INDEX(Inscriptions!$C$1:$C$205,A27),"")</f>
        <v>0</v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116</v>
      </c>
      <c r="B28" s="132">
        <f>IFERROR(INDEX(Inscriptions!$B$1:$B$205,A28),"")</f>
        <v>0</v>
      </c>
      <c r="C28" s="54">
        <f>IFERROR(INDEX(Inscriptions!$C$1:$C$205,A28),"")</f>
        <v>0</v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117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118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119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120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121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122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123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124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125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33"/>
      <c r="G50" s="36" t="str">
        <f t="shared" si="0"/>
        <v/>
      </c>
      <c r="H50" s="3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7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H200"/>
  <sheetViews>
    <sheetView showZeros="0" topLeftCell="B1" zoomScaleNormal="100" zoomScalePageLayoutView="110" workbookViewId="0">
      <pane ySplit="6" topLeftCell="A7" activePane="bottomLeft" state="frozen"/>
      <selection activeCell="AF9" sqref="AF9:AF14"/>
      <selection pane="bottomLeft" activeCell="AF9" sqref="AF9:AF14"/>
    </sheetView>
  </sheetViews>
  <sheetFormatPr baseColWidth="10" defaultRowHeight="15.75"/>
  <cols>
    <col min="1" max="1" width="11" style="2" hidden="1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0" max="31" width="3.6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6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84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45</v>
      </c>
      <c r="E6" s="5" t="s">
        <v>27</v>
      </c>
      <c r="F6" s="4" t="s">
        <v>162</v>
      </c>
      <c r="G6" s="5" t="s">
        <v>27</v>
      </c>
      <c r="H6" s="4" t="s">
        <v>56</v>
      </c>
      <c r="I6" s="5" t="s">
        <v>27</v>
      </c>
      <c r="J6" s="4" t="s">
        <v>13</v>
      </c>
      <c r="K6" s="9" t="s">
        <v>27</v>
      </c>
      <c r="L6" s="4" t="s">
        <v>42</v>
      </c>
      <c r="M6" s="5" t="s">
        <v>27</v>
      </c>
      <c r="N6" s="4" t="s">
        <v>47</v>
      </c>
      <c r="O6" s="5" t="s">
        <v>27</v>
      </c>
      <c r="P6" s="4" t="s">
        <v>40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200">IFERROR(SMALL(IF(EXACT($A$1,Inscriptions!$D$2:$D$205),ROW(Inscriptions!$A$2:$A$205)),Inscriptions!$A$2:$A$205),"")</f>
        <v>126</v>
      </c>
      <c r="B7" s="132" t="str">
        <f>IFERROR(INDEX(Inscriptions!$B$1:$B$205,A7),"")</f>
        <v>DAUPHINS CATALAN</v>
      </c>
      <c r="C7" s="54" t="str">
        <f>IFERROR(INDEX(Inscriptions!$C$1:$C$205,A7),"")</f>
        <v>MARELLI Raphaël</v>
      </c>
      <c r="D7" s="20">
        <v>8.9594907407407407E-4</v>
      </c>
      <c r="E7" s="10">
        <f>EQUATION</f>
        <v>5</v>
      </c>
      <c r="F7" s="25">
        <v>9.1435185185185185E-4</v>
      </c>
      <c r="G7" s="14">
        <f>V7</f>
        <v>4</v>
      </c>
      <c r="H7" s="28">
        <v>2.1921296296296296E-4</v>
      </c>
      <c r="I7" s="14">
        <f>W7</f>
        <v>7</v>
      </c>
      <c r="J7" s="29">
        <v>50</v>
      </c>
      <c r="K7" s="15">
        <f>X7</f>
        <v>1</v>
      </c>
      <c r="L7" s="28">
        <v>4.7303240740740731E-4</v>
      </c>
      <c r="M7" s="14">
        <f>Y7</f>
        <v>3</v>
      </c>
      <c r="N7" s="28">
        <v>7.291666666666667E-4</v>
      </c>
      <c r="O7" s="14">
        <f>Z7</f>
        <v>5</v>
      </c>
      <c r="P7" s="28">
        <v>4.9189814814814821E-4</v>
      </c>
      <c r="Q7" s="14">
        <f>AA7</f>
        <v>7</v>
      </c>
      <c r="R7" s="20"/>
      <c r="U7">
        <f>IFERROR(RANK(D7,D$7:D$50,1),"")</f>
        <v>5</v>
      </c>
      <c r="V7">
        <f>IFERROR(RANK(F7,F$7:F$50,1),"")</f>
        <v>4</v>
      </c>
      <c r="W7">
        <f>IFERROR(RANK(H7,H$7:H$50,1),"")</f>
        <v>7</v>
      </c>
      <c r="X7">
        <f>IFERROR(RANK(J7,J$7:J$50,0),"")</f>
        <v>1</v>
      </c>
      <c r="Y7">
        <f>IFERROR(RANK(L7,L$7:L$50,1),"")</f>
        <v>3</v>
      </c>
      <c r="Z7">
        <f>IFERROR(RANK(N7,N$7:N$50,1),"")</f>
        <v>5</v>
      </c>
      <c r="AA7">
        <f>IFERROR(RANK(P7,P$7:P$50,1),"")</f>
        <v>7</v>
      </c>
      <c r="AB7" s="163">
        <f>IF(R7="OUI",9999,IF(SUM(U7:AA7)&gt;0,SUM(U7:AA7),""))</f>
        <v>32</v>
      </c>
      <c r="AC7" s="51">
        <f>IFERROR(RANK(AB7,AB$7:AB$50,1),"")</f>
        <v>4</v>
      </c>
      <c r="AG7" s="206" t="s">
        <v>38</v>
      </c>
      <c r="AH7" s="207"/>
    </row>
    <row r="8" spans="1:34" ht="16.5" thickBot="1">
      <c r="A8" s="17">
        <v>127</v>
      </c>
      <c r="B8" s="132" t="str">
        <f>IFERROR(INDEX(Inscriptions!$B$1:$B$205,A8),"")</f>
        <v>DAUPHINS CATALAN</v>
      </c>
      <c r="C8" s="54" t="str">
        <f>IFERROR(INDEX(Inscriptions!$C$1:$C$205,A8),"")</f>
        <v>PETITGENET Mewen</v>
      </c>
      <c r="D8" s="21">
        <v>8.348379629629629E-4</v>
      </c>
      <c r="E8" s="11">
        <f>U8</f>
        <v>3</v>
      </c>
      <c r="F8" s="22">
        <v>7.9282407407407394E-4</v>
      </c>
      <c r="G8" s="13">
        <f t="shared" ref="G8:G50" si="0">V8</f>
        <v>1</v>
      </c>
      <c r="H8" s="26">
        <v>1.6863425925925924E-4</v>
      </c>
      <c r="I8" s="11">
        <f t="shared" ref="I8:I50" si="1">W8</f>
        <v>5</v>
      </c>
      <c r="J8" s="50">
        <v>50</v>
      </c>
      <c r="K8" s="48">
        <f t="shared" ref="K8:K23" si="2">X8</f>
        <v>1</v>
      </c>
      <c r="L8" s="26">
        <v>4.1157407407407413E-4</v>
      </c>
      <c r="M8" s="13">
        <f t="shared" ref="M8:M23" si="3">Y8</f>
        <v>1</v>
      </c>
      <c r="N8" s="26">
        <v>7.4293981481481487E-4</v>
      </c>
      <c r="O8" s="13">
        <f t="shared" ref="O8:O50" si="4">Z8</f>
        <v>6</v>
      </c>
      <c r="P8" s="26">
        <v>4.4236111111111109E-4</v>
      </c>
      <c r="Q8" s="13">
        <f t="shared" ref="Q8:Q50" si="5">AA8</f>
        <v>4</v>
      </c>
      <c r="R8" s="21"/>
      <c r="U8">
        <f t="shared" ref="U8:U50" si="6">IFERROR(RANK(D8,D$7:D$50,1),"")</f>
        <v>3</v>
      </c>
      <c r="V8">
        <f t="shared" ref="V8:V50" si="7">IFERROR(RANK(F8,F$7:F$50,1),"")</f>
        <v>1</v>
      </c>
      <c r="W8">
        <f t="shared" ref="W8:W50" si="8">IFERROR(RANK(H8,H$7:H$50,1),"")</f>
        <v>5</v>
      </c>
      <c r="X8">
        <f t="shared" ref="X8:X50" si="9">IFERROR(RANK(J8,J$7:J$50,0),"")</f>
        <v>1</v>
      </c>
      <c r="Y8">
        <f t="shared" ref="Y8:Y50" si="10">IFERROR(RANK(L8,L$7:L$50,1),"")</f>
        <v>1</v>
      </c>
      <c r="Z8">
        <f t="shared" ref="Z8:Z50" si="11">IFERROR(RANK(N8,N$7:N$50,1),"")</f>
        <v>6</v>
      </c>
      <c r="AA8">
        <f t="shared" ref="AA8:AA50" si="12">IFERROR(RANK(P8,P$7:P$50,1),"")</f>
        <v>4</v>
      </c>
      <c r="AB8" s="132">
        <f t="shared" ref="AB8:AB50" si="13">IF(R8="OUI",9999,IF(SUM(U8:AA8)&gt;0,SUM(U8:AA8),""))</f>
        <v>21</v>
      </c>
      <c r="AC8" s="52">
        <f t="shared" ref="AC8:AC50" si="14">IFERROR(RANK(AB8,AB$7:AB$50,1),"")</f>
        <v>2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128</v>
      </c>
      <c r="B9" s="132" t="str">
        <f>IFERROR(INDEX(Inscriptions!$B$1:$B$205,A9),"")</f>
        <v>DAUPHINS CATALAN</v>
      </c>
      <c r="C9" s="54" t="str">
        <f>IFERROR(INDEX(Inscriptions!$C$1:$C$205,A9),"")</f>
        <v>LASNIER DELALANDRE Jules</v>
      </c>
      <c r="D9" s="21">
        <v>1.4011574074074074E-3</v>
      </c>
      <c r="E9" s="11">
        <f t="shared" ref="E9:E50" si="15">U9</f>
        <v>14</v>
      </c>
      <c r="F9" s="22">
        <v>1.0813657407407408E-3</v>
      </c>
      <c r="G9" s="13">
        <f t="shared" si="0"/>
        <v>9</v>
      </c>
      <c r="H9" s="26">
        <v>2.2418981481481484E-4</v>
      </c>
      <c r="I9" s="11">
        <f t="shared" si="1"/>
        <v>8</v>
      </c>
      <c r="J9" s="50">
        <v>25</v>
      </c>
      <c r="K9" s="48">
        <f t="shared" si="2"/>
        <v>16</v>
      </c>
      <c r="L9" s="26">
        <v>5.8136574074074069E-4</v>
      </c>
      <c r="M9" s="13">
        <f t="shared" si="3"/>
        <v>9</v>
      </c>
      <c r="N9" s="26">
        <v>1.0434027777777779E-3</v>
      </c>
      <c r="O9" s="13">
        <f t="shared" si="4"/>
        <v>13</v>
      </c>
      <c r="P9" s="26">
        <v>4.7743055555555554E-4</v>
      </c>
      <c r="Q9" s="13">
        <f t="shared" si="5"/>
        <v>6</v>
      </c>
      <c r="R9" s="21"/>
      <c r="U9">
        <f t="shared" si="6"/>
        <v>14</v>
      </c>
      <c r="V9">
        <f t="shared" si="7"/>
        <v>9</v>
      </c>
      <c r="W9">
        <f t="shared" si="8"/>
        <v>8</v>
      </c>
      <c r="X9">
        <f t="shared" si="9"/>
        <v>16</v>
      </c>
      <c r="Y9">
        <f t="shared" si="10"/>
        <v>9</v>
      </c>
      <c r="Z9">
        <f t="shared" si="11"/>
        <v>13</v>
      </c>
      <c r="AA9">
        <f t="shared" si="12"/>
        <v>6</v>
      </c>
      <c r="AB9" s="132">
        <f t="shared" si="13"/>
        <v>75</v>
      </c>
      <c r="AC9" s="52">
        <f t="shared" si="14"/>
        <v>11</v>
      </c>
      <c r="AE9" s="121">
        <v>1</v>
      </c>
      <c r="AF9" s="192">
        <f>IFERROR(SMALL($AB$7:$AB$50,ROW(A1)),"")</f>
        <v>15</v>
      </c>
      <c r="AG9" s="57" t="str">
        <f t="array" ref="AG9">INDEX($C$6:$C$50,SMALL(IF(MG=AF9,ROW(MG)-5),COUNTIF($AF$9:$AF9,AF9)))</f>
        <v>GOSSELIN Corte</v>
      </c>
      <c r="AH9" s="56" t="str">
        <f>INDEX($B$6:$B$50,MATCH(AG9,$C$6:C50,0))</f>
        <v>LAMANTINS BLEUS</v>
      </c>
    </row>
    <row r="10" spans="1:34">
      <c r="A10" s="17">
        <v>129</v>
      </c>
      <c r="B10" s="132" t="str">
        <f>IFERROR(INDEX(Inscriptions!$B$1:$B$205,A10),"")</f>
        <v>CS ISLOIS</v>
      </c>
      <c r="C10" s="54" t="str">
        <f>IFERROR(INDEX(Inscriptions!$C$1:$C$205,A10),"")</f>
        <v>VERNACK Kaelan</v>
      </c>
      <c r="D10" s="21">
        <v>1.2677083333333331E-3</v>
      </c>
      <c r="E10" s="11">
        <f t="shared" si="15"/>
        <v>11</v>
      </c>
      <c r="F10" s="22">
        <v>1.2011574074074075E-3</v>
      </c>
      <c r="G10" s="13">
        <f t="shared" si="0"/>
        <v>15</v>
      </c>
      <c r="H10" s="26">
        <v>4.662037037037037E-4</v>
      </c>
      <c r="I10" s="11">
        <f t="shared" si="1"/>
        <v>15</v>
      </c>
      <c r="J10" s="50">
        <v>40</v>
      </c>
      <c r="K10" s="48">
        <f t="shared" si="2"/>
        <v>5</v>
      </c>
      <c r="L10" s="26">
        <v>9.3402777777777766E-4</v>
      </c>
      <c r="M10" s="13">
        <f t="shared" si="3"/>
        <v>16</v>
      </c>
      <c r="N10" s="26">
        <v>9.9710648148148141E-4</v>
      </c>
      <c r="O10" s="13">
        <f t="shared" si="4"/>
        <v>12</v>
      </c>
      <c r="P10" s="26">
        <v>5.2442129629629627E-4</v>
      </c>
      <c r="Q10" s="13">
        <f t="shared" si="5"/>
        <v>11</v>
      </c>
      <c r="R10" s="23"/>
      <c r="U10">
        <f t="shared" si="6"/>
        <v>11</v>
      </c>
      <c r="V10">
        <f t="shared" si="7"/>
        <v>15</v>
      </c>
      <c r="W10">
        <f t="shared" si="8"/>
        <v>15</v>
      </c>
      <c r="X10">
        <f t="shared" si="9"/>
        <v>5</v>
      </c>
      <c r="Y10">
        <f t="shared" si="10"/>
        <v>16</v>
      </c>
      <c r="Z10">
        <f t="shared" si="11"/>
        <v>12</v>
      </c>
      <c r="AA10">
        <f t="shared" si="12"/>
        <v>11</v>
      </c>
      <c r="AB10" s="132">
        <f t="shared" si="13"/>
        <v>85</v>
      </c>
      <c r="AC10" s="52">
        <f t="shared" si="14"/>
        <v>13</v>
      </c>
      <c r="AE10" s="122">
        <v>2</v>
      </c>
      <c r="AF10" s="193">
        <f t="shared" ref="AF10:AF14" si="16">IFERROR(SMALL($AB$7:$AB$50,ROW(A2)),"")</f>
        <v>21</v>
      </c>
      <c r="AG10" s="58" t="str">
        <f t="array" ref="AG10">INDEX($C$6:$C$50,SMALL(IF(MG=AF10,ROW(MG)-5),COUNTIF($AF$9:$AF10,AF10)))</f>
        <v>PETITGENET Mewen</v>
      </c>
      <c r="AH10" s="59" t="str">
        <f>INDEX($B$6:$B$50,MATCH(AG10,$C$6:C51,0))</f>
        <v>DAUPHINS CATALAN</v>
      </c>
    </row>
    <row r="11" spans="1:34" ht="16.5" thickBot="1">
      <c r="A11" s="17">
        <v>130</v>
      </c>
      <c r="B11" s="132" t="str">
        <f>IFERROR(INDEX(Inscriptions!$B$1:$B$205,A11),"")</f>
        <v>CS ISLOIS</v>
      </c>
      <c r="C11" s="54" t="str">
        <f>IFERROR(INDEX(Inscriptions!$C$1:$C$205,A11),"")</f>
        <v>MASKANE Omar</v>
      </c>
      <c r="D11" s="21">
        <v>1.6247685185185184E-3</v>
      </c>
      <c r="E11" s="11">
        <f t="shared" si="15"/>
        <v>15</v>
      </c>
      <c r="F11" s="22">
        <v>1.1858796296296296E-3</v>
      </c>
      <c r="G11" s="13">
        <f t="shared" si="0"/>
        <v>14</v>
      </c>
      <c r="H11" s="26">
        <v>5.1898148148148149E-4</v>
      </c>
      <c r="I11" s="11">
        <f t="shared" si="1"/>
        <v>16</v>
      </c>
      <c r="J11" s="50">
        <v>40</v>
      </c>
      <c r="K11" s="48">
        <f t="shared" si="2"/>
        <v>5</v>
      </c>
      <c r="L11" s="26">
        <v>6.6585648148148157E-4</v>
      </c>
      <c r="M11" s="13">
        <f t="shared" si="3"/>
        <v>12</v>
      </c>
      <c r="N11" s="26">
        <v>1.1671296296296297E-3</v>
      </c>
      <c r="O11" s="13">
        <f t="shared" si="4"/>
        <v>14</v>
      </c>
      <c r="P11" s="26">
        <v>5.4513888888888895E-4</v>
      </c>
      <c r="Q11" s="13">
        <f t="shared" si="5"/>
        <v>15</v>
      </c>
      <c r="R11" s="23"/>
      <c r="U11">
        <f t="shared" si="6"/>
        <v>15</v>
      </c>
      <c r="V11">
        <f t="shared" si="7"/>
        <v>14</v>
      </c>
      <c r="W11">
        <f t="shared" si="8"/>
        <v>16</v>
      </c>
      <c r="X11">
        <f t="shared" si="9"/>
        <v>5</v>
      </c>
      <c r="Y11">
        <f t="shared" si="10"/>
        <v>12</v>
      </c>
      <c r="Z11">
        <f t="shared" si="11"/>
        <v>14</v>
      </c>
      <c r="AA11">
        <f t="shared" si="12"/>
        <v>15</v>
      </c>
      <c r="AB11" s="132">
        <f t="shared" si="13"/>
        <v>91</v>
      </c>
      <c r="AC11" s="52">
        <f t="shared" si="14"/>
        <v>15</v>
      </c>
      <c r="AE11" s="144">
        <v>3</v>
      </c>
      <c r="AF11" s="194">
        <f t="shared" si="16"/>
        <v>29</v>
      </c>
      <c r="AG11" s="153" t="str">
        <f t="array" ref="AG11">INDEX($C$6:$C$50,SMALL(IF(MG=AF11,ROW(MG)-5),COUNTIF($AF$9:$AF11,AF11)))</f>
        <v>GUFFROY Florian</v>
      </c>
      <c r="AH11" s="154" t="str">
        <f>INDEX($B$6:$B$50,MATCH(AG11,$C$6:C52,0))</f>
        <v>REQUINS DE LA CEZE</v>
      </c>
    </row>
    <row r="12" spans="1:34">
      <c r="A12" s="2">
        <v>131</v>
      </c>
      <c r="B12" s="132" t="str">
        <f>IFERROR(INDEX(Inscriptions!$B$1:$B$205,A12),"")</f>
        <v>MURET</v>
      </c>
      <c r="C12" s="54" t="str">
        <f>IFERROR(INDEX(Inscriptions!$C$1:$C$205,A12),"")</f>
        <v>AUZIAS Lukas</v>
      </c>
      <c r="D12" s="21">
        <v>1.0843750000000001E-3</v>
      </c>
      <c r="E12" s="12">
        <f t="shared" si="15"/>
        <v>10</v>
      </c>
      <c r="F12" s="22">
        <v>1.1584490740740741E-3</v>
      </c>
      <c r="G12" s="13">
        <f t="shared" si="0"/>
        <v>11</v>
      </c>
      <c r="H12" s="26">
        <v>2.5393518518518522E-4</v>
      </c>
      <c r="I12" s="11">
        <f t="shared" si="1"/>
        <v>10</v>
      </c>
      <c r="J12" s="50">
        <v>35</v>
      </c>
      <c r="K12" s="48">
        <f t="shared" si="2"/>
        <v>8</v>
      </c>
      <c r="L12" s="26">
        <v>7.6099537037037054E-4</v>
      </c>
      <c r="M12" s="13">
        <f t="shared" si="3"/>
        <v>14</v>
      </c>
      <c r="N12" s="26">
        <v>1.8037037037037038E-3</v>
      </c>
      <c r="O12" s="13">
        <f t="shared" si="4"/>
        <v>17</v>
      </c>
      <c r="P12" s="26">
        <v>7.9907407407407412E-4</v>
      </c>
      <c r="Q12" s="13">
        <f t="shared" si="5"/>
        <v>17</v>
      </c>
      <c r="R12" s="23"/>
      <c r="U12">
        <f t="shared" si="6"/>
        <v>10</v>
      </c>
      <c r="V12">
        <f t="shared" si="7"/>
        <v>11</v>
      </c>
      <c r="W12">
        <f t="shared" si="8"/>
        <v>10</v>
      </c>
      <c r="X12">
        <f t="shared" si="9"/>
        <v>8</v>
      </c>
      <c r="Y12">
        <f t="shared" si="10"/>
        <v>14</v>
      </c>
      <c r="Z12">
        <f t="shared" si="11"/>
        <v>17</v>
      </c>
      <c r="AA12">
        <f t="shared" si="12"/>
        <v>17</v>
      </c>
      <c r="AB12" s="132">
        <f t="shared" si="13"/>
        <v>87</v>
      </c>
      <c r="AC12" s="52">
        <f t="shared" si="14"/>
        <v>14</v>
      </c>
      <c r="AE12" s="145">
        <v>4</v>
      </c>
      <c r="AF12" s="183">
        <f t="shared" si="16"/>
        <v>32</v>
      </c>
      <c r="AG12" s="150" t="str">
        <f t="array" ref="AG12">INDEX($C$6:$C$50,SMALL(IF(MG=AF12,ROW(MG)-5),COUNTIF($AF$9:$AF12,AF12)))</f>
        <v>MARELLI Raphaël</v>
      </c>
      <c r="AH12" s="157" t="str">
        <f>INDEX($B$6:$B$50,MATCH(AG12,$C$6:C53,0))</f>
        <v>DAUPHINS CATALAN</v>
      </c>
    </row>
    <row r="13" spans="1:34">
      <c r="A13" s="2">
        <v>132</v>
      </c>
      <c r="B13" s="132" t="str">
        <f>IFERROR(INDEX(Inscriptions!$B$1:$B$205,A13),"")</f>
        <v>MURET</v>
      </c>
      <c r="C13" s="54" t="str">
        <f>IFERROR(INDEX(Inscriptions!$C$1:$C$205,A13),"")</f>
        <v>JACTAT Alban</v>
      </c>
      <c r="D13" s="21">
        <v>1.0835648148148148E-3</v>
      </c>
      <c r="E13" s="12">
        <f t="shared" si="15"/>
        <v>9</v>
      </c>
      <c r="F13" s="22">
        <v>9.7314814814814822E-4</v>
      </c>
      <c r="G13" s="13">
        <f t="shared" si="0"/>
        <v>7</v>
      </c>
      <c r="H13" s="26">
        <v>3.0347222222222223E-4</v>
      </c>
      <c r="I13" s="11">
        <f t="shared" si="1"/>
        <v>11</v>
      </c>
      <c r="J13" s="50">
        <v>30</v>
      </c>
      <c r="K13" s="48">
        <f t="shared" si="2"/>
        <v>12</v>
      </c>
      <c r="L13" s="26">
        <v>5.9490740740740739E-4</v>
      </c>
      <c r="M13" s="13">
        <f t="shared" si="3"/>
        <v>10</v>
      </c>
      <c r="N13" s="26">
        <v>8.4768518518518526E-4</v>
      </c>
      <c r="O13" s="13">
        <f t="shared" si="4"/>
        <v>8</v>
      </c>
      <c r="P13" s="26">
        <v>5.1400462962962956E-4</v>
      </c>
      <c r="Q13" s="13">
        <f t="shared" si="5"/>
        <v>10</v>
      </c>
      <c r="R13" s="23"/>
      <c r="U13">
        <f t="shared" si="6"/>
        <v>9</v>
      </c>
      <c r="V13">
        <f t="shared" si="7"/>
        <v>7</v>
      </c>
      <c r="W13">
        <f t="shared" si="8"/>
        <v>11</v>
      </c>
      <c r="X13">
        <f t="shared" si="9"/>
        <v>12</v>
      </c>
      <c r="Y13">
        <f t="shared" si="10"/>
        <v>10</v>
      </c>
      <c r="Z13">
        <f t="shared" si="11"/>
        <v>8</v>
      </c>
      <c r="AA13">
        <f t="shared" si="12"/>
        <v>10</v>
      </c>
      <c r="AB13" s="132">
        <f t="shared" si="13"/>
        <v>67</v>
      </c>
      <c r="AC13" s="52">
        <f t="shared" si="14"/>
        <v>10</v>
      </c>
      <c r="AE13" s="141">
        <v>5</v>
      </c>
      <c r="AF13" s="184">
        <f t="shared" si="16"/>
        <v>35</v>
      </c>
      <c r="AG13" s="151" t="str">
        <f t="array" ref="AG13">INDEX($C$6:$C$50,SMALL(IF(MG=AF13,ROW(MG)-5),COUNTIF($AF$9:$AF13,AF13)))</f>
        <v>PARGOIRE Thomas</v>
      </c>
      <c r="AH13" s="158" t="str">
        <f>INDEX($B$6:$B$50,MATCH(AG13,$C$6:C54,0))</f>
        <v>REQUINS DE LA CEZE</v>
      </c>
    </row>
    <row r="14" spans="1:34" ht="16.5" thickBot="1">
      <c r="A14" s="2">
        <v>133</v>
      </c>
      <c r="B14" s="132" t="str">
        <f>IFERROR(INDEX(Inscriptions!$B$1:$B$205,A14),"")</f>
        <v>DAUPHINS D'AVIGNON</v>
      </c>
      <c r="C14" s="54" t="str">
        <f>IFERROR(INDEX(Inscriptions!$C$1:$C$205,A14),"")</f>
        <v>DE ALMEIDA Gaëtan</v>
      </c>
      <c r="D14" s="21">
        <v>1.3104166666666665E-3</v>
      </c>
      <c r="E14" s="12">
        <f t="shared" si="15"/>
        <v>12</v>
      </c>
      <c r="F14" s="22">
        <v>1.1767361111111113E-3</v>
      </c>
      <c r="G14" s="13">
        <f t="shared" si="0"/>
        <v>13</v>
      </c>
      <c r="H14" s="26">
        <v>5.6747685185185189E-4</v>
      </c>
      <c r="I14" s="11">
        <f t="shared" si="1"/>
        <v>17</v>
      </c>
      <c r="J14" s="50">
        <v>50</v>
      </c>
      <c r="K14" s="48">
        <f t="shared" si="2"/>
        <v>1</v>
      </c>
      <c r="L14" s="26">
        <v>7.7847222222222217E-4</v>
      </c>
      <c r="M14" s="13">
        <f t="shared" si="3"/>
        <v>15</v>
      </c>
      <c r="N14" s="26">
        <v>9.9456018518518513E-4</v>
      </c>
      <c r="O14" s="13">
        <f t="shared" si="4"/>
        <v>11</v>
      </c>
      <c r="P14" s="26">
        <v>5.4398148148148144E-4</v>
      </c>
      <c r="Q14" s="13">
        <f t="shared" si="5"/>
        <v>14</v>
      </c>
      <c r="R14" s="23"/>
      <c r="U14">
        <f t="shared" si="6"/>
        <v>12</v>
      </c>
      <c r="V14">
        <f t="shared" si="7"/>
        <v>13</v>
      </c>
      <c r="W14">
        <f t="shared" si="8"/>
        <v>17</v>
      </c>
      <c r="X14">
        <f t="shared" si="9"/>
        <v>1</v>
      </c>
      <c r="Y14">
        <f t="shared" si="10"/>
        <v>15</v>
      </c>
      <c r="Z14">
        <f t="shared" si="11"/>
        <v>11</v>
      </c>
      <c r="AA14">
        <f t="shared" si="12"/>
        <v>14</v>
      </c>
      <c r="AB14" s="132">
        <f t="shared" si="13"/>
        <v>83</v>
      </c>
      <c r="AC14" s="52">
        <f t="shared" si="14"/>
        <v>12</v>
      </c>
      <c r="AE14" s="142">
        <v>6</v>
      </c>
      <c r="AF14" s="185">
        <f t="shared" si="16"/>
        <v>40</v>
      </c>
      <c r="AG14" s="152" t="str">
        <f t="array" ref="AG14">INDEX($C$6:$C$50,SMALL(IF(MG=AF14,ROW(MG)-5),COUNTIF($AF$9:$AF14,AF14)))</f>
        <v>PARGOIRE Paul</v>
      </c>
      <c r="AH14" s="159" t="str">
        <f>INDEX($B$6:$B$50,MATCH(AG14,$C$6:C55,0))</f>
        <v>REQUINS DE LA CEZE</v>
      </c>
    </row>
    <row r="15" spans="1:34">
      <c r="A15" s="2">
        <v>134</v>
      </c>
      <c r="B15" s="132" t="str">
        <f>IFERROR(INDEX(Inscriptions!$B$1:$B$205,A15),"")</f>
        <v>CSPG &amp; AQUANATURE</v>
      </c>
      <c r="C15" s="54" t="str">
        <f>IFERROR(INDEX(Inscriptions!$C$1:$C$205,A15),"")</f>
        <v>DIDELOT MOREL Aymeric</v>
      </c>
      <c r="D15" s="21">
        <v>9.8888888888888876E-4</v>
      </c>
      <c r="E15" s="12">
        <f t="shared" si="15"/>
        <v>7</v>
      </c>
      <c r="F15" s="22">
        <v>1.1026620370370372E-3</v>
      </c>
      <c r="G15" s="13">
        <f t="shared" si="0"/>
        <v>10</v>
      </c>
      <c r="H15" s="26">
        <v>2.1087962962962963E-4</v>
      </c>
      <c r="I15" s="11">
        <f t="shared" si="1"/>
        <v>6</v>
      </c>
      <c r="J15" s="50">
        <v>20</v>
      </c>
      <c r="K15" s="48">
        <f t="shared" si="2"/>
        <v>17</v>
      </c>
      <c r="L15" s="26">
        <v>5.3831018518518518E-4</v>
      </c>
      <c r="M15" s="13">
        <f t="shared" si="3"/>
        <v>6</v>
      </c>
      <c r="N15" s="26">
        <v>7.4861111111111124E-4</v>
      </c>
      <c r="O15" s="13">
        <f t="shared" si="4"/>
        <v>7</v>
      </c>
      <c r="P15" s="26">
        <v>5.2523148148148156E-4</v>
      </c>
      <c r="Q15" s="13">
        <f t="shared" si="5"/>
        <v>12</v>
      </c>
      <c r="R15" s="23"/>
      <c r="U15">
        <f t="shared" si="6"/>
        <v>7</v>
      </c>
      <c r="V15">
        <f t="shared" si="7"/>
        <v>10</v>
      </c>
      <c r="W15">
        <f t="shared" si="8"/>
        <v>6</v>
      </c>
      <c r="X15">
        <f t="shared" si="9"/>
        <v>17</v>
      </c>
      <c r="Y15">
        <f t="shared" si="10"/>
        <v>6</v>
      </c>
      <c r="Z15">
        <f t="shared" si="11"/>
        <v>7</v>
      </c>
      <c r="AA15">
        <f t="shared" si="12"/>
        <v>12</v>
      </c>
      <c r="AB15" s="132">
        <f t="shared" si="13"/>
        <v>65</v>
      </c>
      <c r="AC15" s="52">
        <f t="shared" si="14"/>
        <v>9</v>
      </c>
    </row>
    <row r="16" spans="1:34">
      <c r="A16" s="2">
        <v>135</v>
      </c>
      <c r="B16" s="132" t="str">
        <f>IFERROR(INDEX(Inscriptions!$B$1:$B$205,A16),"")</f>
        <v>REQUINS DE LA CEZE</v>
      </c>
      <c r="C16" s="54" t="str">
        <f>IFERROR(INDEX(Inscriptions!$C$1:$C$205,A16),"")</f>
        <v>GUFFROY Florian</v>
      </c>
      <c r="D16" s="21">
        <v>7.8182870370370374E-4</v>
      </c>
      <c r="E16" s="12">
        <f t="shared" si="15"/>
        <v>2</v>
      </c>
      <c r="F16" s="22">
        <v>8.1678240740740745E-4</v>
      </c>
      <c r="G16" s="13">
        <f>V16</f>
        <v>2</v>
      </c>
      <c r="H16" s="26">
        <v>1.6527777777777775E-4</v>
      </c>
      <c r="I16" s="11">
        <f t="shared" si="1"/>
        <v>2</v>
      </c>
      <c r="J16" s="50">
        <v>30</v>
      </c>
      <c r="K16" s="48">
        <f t="shared" si="2"/>
        <v>12</v>
      </c>
      <c r="L16" s="26">
        <v>5.5497685185185185E-4</v>
      </c>
      <c r="M16" s="13">
        <f t="shared" si="3"/>
        <v>8</v>
      </c>
      <c r="N16" s="26">
        <v>5.4930555555555559E-4</v>
      </c>
      <c r="O16" s="13">
        <f t="shared" si="4"/>
        <v>2</v>
      </c>
      <c r="P16" s="26">
        <v>3.9976851851851848E-4</v>
      </c>
      <c r="Q16" s="13">
        <f t="shared" si="5"/>
        <v>1</v>
      </c>
      <c r="R16" s="23"/>
      <c r="U16">
        <f t="shared" si="6"/>
        <v>2</v>
      </c>
      <c r="V16">
        <f t="shared" si="7"/>
        <v>2</v>
      </c>
      <c r="W16">
        <f t="shared" si="8"/>
        <v>2</v>
      </c>
      <c r="X16">
        <f t="shared" si="9"/>
        <v>12</v>
      </c>
      <c r="Y16">
        <f t="shared" si="10"/>
        <v>8</v>
      </c>
      <c r="Z16">
        <f t="shared" si="11"/>
        <v>2</v>
      </c>
      <c r="AA16">
        <f t="shared" si="12"/>
        <v>1</v>
      </c>
      <c r="AB16" s="132">
        <f t="shared" si="13"/>
        <v>29</v>
      </c>
      <c r="AC16" s="52">
        <f t="shared" si="14"/>
        <v>3</v>
      </c>
    </row>
    <row r="17" spans="1:29">
      <c r="A17" s="2">
        <v>136</v>
      </c>
      <c r="B17" s="132" t="str">
        <f>IFERROR(INDEX(Inscriptions!$B$1:$B$205,A17),"")</f>
        <v>REQUINS DE LA CEZE</v>
      </c>
      <c r="C17" s="54" t="str">
        <f>IFERROR(INDEX(Inscriptions!$C$1:$C$205,A17),"")</f>
        <v>PARGOIRE Paul</v>
      </c>
      <c r="D17" s="21">
        <v>8.394675925925925E-4</v>
      </c>
      <c r="E17" s="12">
        <f t="shared" si="15"/>
        <v>4</v>
      </c>
      <c r="F17" s="22">
        <v>9.418981481481482E-4</v>
      </c>
      <c r="G17" s="13">
        <f t="shared" si="0"/>
        <v>5</v>
      </c>
      <c r="H17" s="26">
        <v>1.6666666666666666E-4</v>
      </c>
      <c r="I17" s="11">
        <f t="shared" si="1"/>
        <v>3</v>
      </c>
      <c r="J17" s="50">
        <v>30</v>
      </c>
      <c r="K17" s="48">
        <f t="shared" si="2"/>
        <v>12</v>
      </c>
      <c r="L17" s="26">
        <v>5.3414351851851854E-4</v>
      </c>
      <c r="M17" s="13">
        <f t="shared" si="3"/>
        <v>5</v>
      </c>
      <c r="N17" s="26">
        <v>5.5196759259259251E-4</v>
      </c>
      <c r="O17" s="13">
        <f t="shared" si="4"/>
        <v>3</v>
      </c>
      <c r="P17" s="26">
        <v>5.0995370370370376E-4</v>
      </c>
      <c r="Q17" s="13">
        <f t="shared" si="5"/>
        <v>8</v>
      </c>
      <c r="R17" s="23"/>
      <c r="U17">
        <f t="shared" si="6"/>
        <v>4</v>
      </c>
      <c r="V17">
        <f t="shared" si="7"/>
        <v>5</v>
      </c>
      <c r="W17">
        <f t="shared" si="8"/>
        <v>3</v>
      </c>
      <c r="X17">
        <f t="shared" si="9"/>
        <v>12</v>
      </c>
      <c r="Y17">
        <f t="shared" si="10"/>
        <v>5</v>
      </c>
      <c r="Z17">
        <f t="shared" si="11"/>
        <v>3</v>
      </c>
      <c r="AA17">
        <f t="shared" si="12"/>
        <v>8</v>
      </c>
      <c r="AB17" s="132">
        <f t="shared" si="13"/>
        <v>40</v>
      </c>
      <c r="AC17" s="52">
        <f t="shared" si="14"/>
        <v>6</v>
      </c>
    </row>
    <row r="18" spans="1:29">
      <c r="A18" s="2">
        <v>137</v>
      </c>
      <c r="B18" s="132" t="str">
        <f>IFERROR(INDEX(Inscriptions!$B$1:$B$205,A18),"")</f>
        <v>REQUINS DE LA CEZE</v>
      </c>
      <c r="C18" s="54" t="str">
        <f>IFERROR(INDEX(Inscriptions!$C$1:$C$205,A18),"")</f>
        <v>PARGOIRE Thomas</v>
      </c>
      <c r="D18" s="21">
        <v>9.1226851851851853E-4</v>
      </c>
      <c r="E18" s="12">
        <f t="shared" si="15"/>
        <v>6</v>
      </c>
      <c r="F18" s="22">
        <v>9.476851851851852E-4</v>
      </c>
      <c r="G18" s="13">
        <f t="shared" si="0"/>
        <v>6</v>
      </c>
      <c r="H18" s="26">
        <v>1.6759259259259258E-4</v>
      </c>
      <c r="I18" s="11">
        <f t="shared" si="1"/>
        <v>4</v>
      </c>
      <c r="J18" s="50">
        <v>35</v>
      </c>
      <c r="K18" s="48">
        <f t="shared" si="2"/>
        <v>8</v>
      </c>
      <c r="L18" s="26">
        <v>4.9479166666666671E-4</v>
      </c>
      <c r="M18" s="13">
        <f t="shared" si="3"/>
        <v>4</v>
      </c>
      <c r="N18" s="26">
        <v>7.1064814814814819E-4</v>
      </c>
      <c r="O18" s="13">
        <f t="shared" si="4"/>
        <v>4</v>
      </c>
      <c r="P18" s="26">
        <v>4.4189814814814813E-4</v>
      </c>
      <c r="Q18" s="13">
        <f t="shared" si="5"/>
        <v>3</v>
      </c>
      <c r="R18" s="23"/>
      <c r="U18">
        <f t="shared" si="6"/>
        <v>6</v>
      </c>
      <c r="V18">
        <f t="shared" si="7"/>
        <v>6</v>
      </c>
      <c r="W18">
        <f t="shared" si="8"/>
        <v>4</v>
      </c>
      <c r="X18">
        <f t="shared" si="9"/>
        <v>8</v>
      </c>
      <c r="Y18">
        <f t="shared" si="10"/>
        <v>4</v>
      </c>
      <c r="Z18">
        <f t="shared" si="11"/>
        <v>4</v>
      </c>
      <c r="AA18">
        <f t="shared" si="12"/>
        <v>3</v>
      </c>
      <c r="AB18" s="132">
        <f t="shared" si="13"/>
        <v>35</v>
      </c>
      <c r="AC18" s="52">
        <f t="shared" si="14"/>
        <v>5</v>
      </c>
    </row>
    <row r="19" spans="1:29">
      <c r="A19" s="2">
        <v>138</v>
      </c>
      <c r="B19" s="132" t="str">
        <f>IFERROR(INDEX(Inscriptions!$B$1:$B$205,A19),"")</f>
        <v>CSPG &amp; AQUANATURE</v>
      </c>
      <c r="C19" s="54" t="str">
        <f>IFERROR(INDEX(Inscriptions!$C$1:$C$205,A19),"")</f>
        <v>PONTAL Antoine</v>
      </c>
      <c r="D19" s="21">
        <v>1.7042824074074072E-3</v>
      </c>
      <c r="E19" s="12">
        <f t="shared" si="15"/>
        <v>16</v>
      </c>
      <c r="F19" s="22">
        <v>1.3530092592592593E-3</v>
      </c>
      <c r="G19" s="13">
        <f t="shared" si="0"/>
        <v>17</v>
      </c>
      <c r="H19" s="26">
        <v>4.0335648148148148E-4</v>
      </c>
      <c r="I19" s="11">
        <f t="shared" si="1"/>
        <v>14</v>
      </c>
      <c r="J19" s="50">
        <v>30</v>
      </c>
      <c r="K19" s="48">
        <f t="shared" si="2"/>
        <v>12</v>
      </c>
      <c r="L19" s="26">
        <v>7.3773148148148146E-4</v>
      </c>
      <c r="M19" s="13">
        <f t="shared" si="3"/>
        <v>13</v>
      </c>
      <c r="N19" s="26">
        <v>1.5303240740740744E-3</v>
      </c>
      <c r="O19" s="13">
        <f t="shared" si="4"/>
        <v>16</v>
      </c>
      <c r="P19" s="26">
        <v>5.1331018518518512E-4</v>
      </c>
      <c r="Q19" s="13">
        <f t="shared" si="5"/>
        <v>9</v>
      </c>
      <c r="R19" s="23"/>
      <c r="U19">
        <f t="shared" si="6"/>
        <v>16</v>
      </c>
      <c r="V19">
        <f t="shared" si="7"/>
        <v>17</v>
      </c>
      <c r="W19">
        <f t="shared" si="8"/>
        <v>14</v>
      </c>
      <c r="X19">
        <f t="shared" si="9"/>
        <v>12</v>
      </c>
      <c r="Y19">
        <f t="shared" si="10"/>
        <v>13</v>
      </c>
      <c r="Z19">
        <f t="shared" si="11"/>
        <v>16</v>
      </c>
      <c r="AA19">
        <f t="shared" si="12"/>
        <v>9</v>
      </c>
      <c r="AB19" s="132">
        <f t="shared" si="13"/>
        <v>97</v>
      </c>
      <c r="AC19" s="52">
        <f t="shared" si="14"/>
        <v>16</v>
      </c>
    </row>
    <row r="20" spans="1:29">
      <c r="A20" s="2">
        <v>139</v>
      </c>
      <c r="B20" s="132" t="str">
        <f>IFERROR(INDEX(Inscriptions!$B$1:$B$205,A20),"")</f>
        <v>CSPG &amp; AQUANATURE</v>
      </c>
      <c r="C20" s="54" t="str">
        <f>IFERROR(INDEX(Inscriptions!$C$1:$C$205,A20),"")</f>
        <v>SANTIAGO MORALES Manuel</v>
      </c>
      <c r="D20" s="21">
        <v>1.3415509259259259E-3</v>
      </c>
      <c r="E20" s="12">
        <f t="shared" si="15"/>
        <v>13</v>
      </c>
      <c r="F20" s="22">
        <v>1.1631944444444443E-3</v>
      </c>
      <c r="G20" s="13">
        <f t="shared" si="0"/>
        <v>12</v>
      </c>
      <c r="H20" s="26">
        <v>3.8194444444444446E-4</v>
      </c>
      <c r="I20" s="11">
        <f t="shared" si="1"/>
        <v>12</v>
      </c>
      <c r="J20" s="50">
        <v>50</v>
      </c>
      <c r="K20" s="48">
        <f t="shared" si="2"/>
        <v>1</v>
      </c>
      <c r="L20" s="26">
        <v>6.4745370370370369E-4</v>
      </c>
      <c r="M20" s="13">
        <f t="shared" si="3"/>
        <v>11</v>
      </c>
      <c r="N20" s="26">
        <v>9.3425925925925924E-4</v>
      </c>
      <c r="O20" s="13">
        <f t="shared" si="4"/>
        <v>10</v>
      </c>
      <c r="P20" s="26">
        <v>4.546296296296297E-4</v>
      </c>
      <c r="Q20" s="13">
        <f t="shared" si="5"/>
        <v>5</v>
      </c>
      <c r="R20" s="23"/>
      <c r="U20">
        <f t="shared" si="6"/>
        <v>13</v>
      </c>
      <c r="V20">
        <f t="shared" si="7"/>
        <v>12</v>
      </c>
      <c r="W20">
        <f t="shared" si="8"/>
        <v>12</v>
      </c>
      <c r="X20">
        <f t="shared" si="9"/>
        <v>1</v>
      </c>
      <c r="Y20">
        <f t="shared" si="10"/>
        <v>11</v>
      </c>
      <c r="Z20">
        <f t="shared" si="11"/>
        <v>10</v>
      </c>
      <c r="AA20">
        <f t="shared" si="12"/>
        <v>5</v>
      </c>
      <c r="AB20" s="132">
        <f t="shared" si="13"/>
        <v>64</v>
      </c>
      <c r="AC20" s="52">
        <f t="shared" si="14"/>
        <v>8</v>
      </c>
    </row>
    <row r="21" spans="1:29">
      <c r="A21" s="2">
        <v>140</v>
      </c>
      <c r="B21" s="132" t="str">
        <f>IFERROR(INDEX(Inscriptions!$B$1:$B$205,A21),"")</f>
        <v>REQUINS DE LA CEZE</v>
      </c>
      <c r="C21" s="54" t="str">
        <f>IFERROR(INDEX(Inscriptions!$C$1:$C$205,A21),"")</f>
        <v>BERNARD Samuel</v>
      </c>
      <c r="D21" s="22">
        <v>1.9277777777777776E-3</v>
      </c>
      <c r="E21" s="13">
        <f t="shared" si="15"/>
        <v>17</v>
      </c>
      <c r="F21" s="26">
        <v>1.3172453703703705E-3</v>
      </c>
      <c r="G21" s="13">
        <f t="shared" si="0"/>
        <v>16</v>
      </c>
      <c r="H21" s="26">
        <v>3.8437500000000001E-4</v>
      </c>
      <c r="I21" s="11">
        <f t="shared" si="1"/>
        <v>13</v>
      </c>
      <c r="J21" s="50">
        <v>35</v>
      </c>
      <c r="K21" s="48">
        <f t="shared" si="2"/>
        <v>8</v>
      </c>
      <c r="L21" s="26">
        <v>1.0123842592592593E-3</v>
      </c>
      <c r="M21" s="13">
        <f t="shared" si="3"/>
        <v>17</v>
      </c>
      <c r="N21" s="26">
        <v>1.2600694444444445E-3</v>
      </c>
      <c r="O21" s="13">
        <f t="shared" si="4"/>
        <v>15</v>
      </c>
      <c r="P21" s="26">
        <v>5.9548611111111119E-4</v>
      </c>
      <c r="Q21" s="13">
        <f t="shared" si="5"/>
        <v>16</v>
      </c>
      <c r="R21" s="23"/>
      <c r="U21">
        <f t="shared" si="6"/>
        <v>17</v>
      </c>
      <c r="V21">
        <f t="shared" si="7"/>
        <v>16</v>
      </c>
      <c r="W21">
        <f t="shared" si="8"/>
        <v>13</v>
      </c>
      <c r="X21">
        <f t="shared" si="9"/>
        <v>8</v>
      </c>
      <c r="Y21">
        <f t="shared" si="10"/>
        <v>17</v>
      </c>
      <c r="Z21">
        <f t="shared" si="11"/>
        <v>15</v>
      </c>
      <c r="AA21">
        <f t="shared" si="12"/>
        <v>16</v>
      </c>
      <c r="AB21" s="132">
        <f t="shared" si="13"/>
        <v>102</v>
      </c>
      <c r="AC21" s="52">
        <f t="shared" si="14"/>
        <v>17</v>
      </c>
    </row>
    <row r="22" spans="1:29">
      <c r="A22" s="2">
        <v>141</v>
      </c>
      <c r="B22" s="132" t="str">
        <f>IFERROR(INDEX(Inscriptions!$B$1:$B$205,A22),"")</f>
        <v>HIPPOCAMPE</v>
      </c>
      <c r="C22" s="54" t="str">
        <f>IFERROR(INDEX(Inscriptions!$C$1:$C$205,A22),"")</f>
        <v>OUAJA Olivier</v>
      </c>
      <c r="D22" s="22">
        <v>1.017361111111111E-3</v>
      </c>
      <c r="E22" s="13">
        <f t="shared" si="15"/>
        <v>8</v>
      </c>
      <c r="F22" s="26">
        <v>1.0530092592592592E-3</v>
      </c>
      <c r="G22" s="13">
        <f t="shared" si="0"/>
        <v>8</v>
      </c>
      <c r="H22" s="26">
        <v>2.5138888888888889E-4</v>
      </c>
      <c r="I22" s="11">
        <f t="shared" si="1"/>
        <v>9</v>
      </c>
      <c r="J22" s="50">
        <v>35</v>
      </c>
      <c r="K22" s="48">
        <f t="shared" si="2"/>
        <v>8</v>
      </c>
      <c r="L22" s="26">
        <v>5.4930555555555559E-4</v>
      </c>
      <c r="M22" s="13">
        <f t="shared" si="3"/>
        <v>7</v>
      </c>
      <c r="N22" s="26">
        <v>8.5972222222222222E-4</v>
      </c>
      <c r="O22" s="13">
        <f t="shared" si="4"/>
        <v>9</v>
      </c>
      <c r="P22" s="26">
        <v>5.2847222222222217E-4</v>
      </c>
      <c r="Q22" s="13">
        <f t="shared" si="5"/>
        <v>13</v>
      </c>
      <c r="R22" s="23"/>
      <c r="U22">
        <f t="shared" si="6"/>
        <v>8</v>
      </c>
      <c r="V22">
        <f t="shared" si="7"/>
        <v>8</v>
      </c>
      <c r="W22">
        <f t="shared" si="8"/>
        <v>9</v>
      </c>
      <c r="X22">
        <f t="shared" si="9"/>
        <v>8</v>
      </c>
      <c r="Y22">
        <f t="shared" si="10"/>
        <v>7</v>
      </c>
      <c r="Z22">
        <f t="shared" si="11"/>
        <v>9</v>
      </c>
      <c r="AA22">
        <f t="shared" si="12"/>
        <v>13</v>
      </c>
      <c r="AB22" s="132">
        <f t="shared" si="13"/>
        <v>62</v>
      </c>
      <c r="AC22" s="52">
        <f t="shared" si="14"/>
        <v>7</v>
      </c>
    </row>
    <row r="23" spans="1:29">
      <c r="A23" s="2">
        <v>142</v>
      </c>
      <c r="B23" s="132" t="str">
        <f>IFERROR(INDEX(Inscriptions!$B$1:$B$205,A23),"")</f>
        <v>LAMANTINS BLEUS</v>
      </c>
      <c r="C23" s="54" t="str">
        <f>IFERROR(INDEX(Inscriptions!$C$1:$C$205,A23),"")</f>
        <v>GOSSELIN Corte</v>
      </c>
      <c r="D23" s="22">
        <v>7.7152777777777777E-4</v>
      </c>
      <c r="E23" s="13">
        <f t="shared" si="15"/>
        <v>1</v>
      </c>
      <c r="F23" s="26">
        <v>8.4837962962962959E-4</v>
      </c>
      <c r="G23" s="13">
        <f t="shared" si="0"/>
        <v>3</v>
      </c>
      <c r="H23" s="26">
        <v>1.627314814814815E-4</v>
      </c>
      <c r="I23" s="11">
        <f t="shared" si="1"/>
        <v>1</v>
      </c>
      <c r="J23" s="50">
        <v>40</v>
      </c>
      <c r="K23" s="48">
        <f t="shared" si="2"/>
        <v>5</v>
      </c>
      <c r="L23" s="26">
        <v>4.3796296296296297E-4</v>
      </c>
      <c r="M23" s="13">
        <f t="shared" si="3"/>
        <v>2</v>
      </c>
      <c r="N23" s="26">
        <v>5.1620370370370372E-4</v>
      </c>
      <c r="O23" s="13">
        <f t="shared" si="4"/>
        <v>1</v>
      </c>
      <c r="P23" s="26">
        <v>4.1168981481481482E-4</v>
      </c>
      <c r="Q23" s="13">
        <f t="shared" si="5"/>
        <v>2</v>
      </c>
      <c r="R23" s="23"/>
      <c r="U23">
        <f t="shared" si="6"/>
        <v>1</v>
      </c>
      <c r="V23">
        <f t="shared" si="7"/>
        <v>3</v>
      </c>
      <c r="W23">
        <f t="shared" si="8"/>
        <v>1</v>
      </c>
      <c r="X23">
        <f t="shared" si="9"/>
        <v>5</v>
      </c>
      <c r="Y23">
        <f t="shared" si="10"/>
        <v>2</v>
      </c>
      <c r="Z23">
        <f t="shared" si="11"/>
        <v>1</v>
      </c>
      <c r="AA23">
        <f t="shared" si="12"/>
        <v>2</v>
      </c>
      <c r="AB23" s="132">
        <f t="shared" si="13"/>
        <v>15</v>
      </c>
      <c r="AC23" s="52">
        <f t="shared" si="14"/>
        <v>1</v>
      </c>
    </row>
    <row r="24" spans="1:29">
      <c r="A24" s="2">
        <v>143</v>
      </c>
      <c r="B24" s="132">
        <f>IFERROR(INDEX(Inscriptions!$B$1:$B$205,A24),"")</f>
        <v>0</v>
      </c>
      <c r="C24" s="54">
        <f>IFERROR(INDEX(Inscriptions!$C$1:$C$205,A24),"")</f>
        <v>0</v>
      </c>
      <c r="D24" s="22"/>
      <c r="E24" s="13" t="str">
        <f t="shared" si="15"/>
        <v/>
      </c>
      <c r="F24" s="26"/>
      <c r="G24" s="13" t="str">
        <f t="shared" si="0"/>
        <v/>
      </c>
      <c r="H24" s="26"/>
      <c r="I24" s="11" t="str">
        <f t="shared" si="1"/>
        <v/>
      </c>
      <c r="J24" s="50"/>
      <c r="K24" s="48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144</v>
      </c>
      <c r="B25" s="132">
        <f>IFERROR(INDEX(Inscriptions!$B$1:$B$205,A25),"")</f>
        <v>0</v>
      </c>
      <c r="C25" s="54">
        <f>IFERROR(INDEX(Inscriptions!$C$1:$C$205,A25),"")</f>
        <v>0</v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1" t="str">
        <f t="shared" si="1"/>
        <v/>
      </c>
      <c r="J25" s="50"/>
      <c r="K25" s="48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145</v>
      </c>
      <c r="B26" s="132">
        <f>IFERROR(INDEX(Inscriptions!$B$1:$B$205,A26),"")</f>
        <v>0</v>
      </c>
      <c r="C26" s="54">
        <f>IFERROR(INDEX(Inscriptions!$C$1:$C$205,A26),"")</f>
        <v>0</v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1" t="str">
        <f t="shared" si="1"/>
        <v/>
      </c>
      <c r="J26" s="50"/>
      <c r="K26" s="48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146</v>
      </c>
      <c r="B27" s="132">
        <f>IFERROR(INDEX(Inscriptions!$B$1:$B$205,A27),"")</f>
        <v>0</v>
      </c>
      <c r="C27" s="54">
        <f>IFERROR(INDEX(Inscriptions!$C$1:$C$205,A27),"")</f>
        <v>0</v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1" t="str">
        <f t="shared" si="1"/>
        <v/>
      </c>
      <c r="J27" s="50"/>
      <c r="K27" s="48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147</v>
      </c>
      <c r="B28" s="132">
        <f>IFERROR(INDEX(Inscriptions!$B$1:$B$205,A28),"")</f>
        <v>0</v>
      </c>
      <c r="C28" s="54">
        <f>IFERROR(INDEX(Inscriptions!$C$1:$C$205,A28),"")</f>
        <v>0</v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1" t="str">
        <f t="shared" si="1"/>
        <v/>
      </c>
      <c r="J28" s="50"/>
      <c r="K28" s="48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148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1" t="str">
        <f t="shared" si="1"/>
        <v/>
      </c>
      <c r="J29" s="50"/>
      <c r="K29" s="48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149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1" t="str">
        <f t="shared" si="1"/>
        <v/>
      </c>
      <c r="J30" s="50"/>
      <c r="K30" s="48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150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1" t="str">
        <f t="shared" si="1"/>
        <v/>
      </c>
      <c r="J31" s="23"/>
      <c r="K31" s="48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151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1" t="str">
        <f t="shared" si="1"/>
        <v/>
      </c>
      <c r="J32" s="23"/>
      <c r="K32" s="48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152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1" t="str">
        <f t="shared" si="1"/>
        <v/>
      </c>
      <c r="J33" s="23"/>
      <c r="K33" s="48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153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1" t="str">
        <f t="shared" si="1"/>
        <v/>
      </c>
      <c r="J34" s="23"/>
      <c r="K34" s="48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154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1" t="str">
        <f t="shared" si="1"/>
        <v/>
      </c>
      <c r="J35" s="23"/>
      <c r="K35" s="48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155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1" t="str">
        <f t="shared" si="1"/>
        <v/>
      </c>
      <c r="J36" s="23"/>
      <c r="K36" s="48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156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1" t="str">
        <f t="shared" si="1"/>
        <v/>
      </c>
      <c r="J37" s="23"/>
      <c r="K37" s="48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1" t="str">
        <f t="shared" si="1"/>
        <v/>
      </c>
      <c r="J38" s="23"/>
      <c r="K38" s="48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1" t="str">
        <f t="shared" si="1"/>
        <v/>
      </c>
      <c r="J39" s="23"/>
      <c r="K39" s="48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1" t="str">
        <f t="shared" si="1"/>
        <v/>
      </c>
      <c r="J40" s="23"/>
      <c r="K40" s="48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1" t="str">
        <f t="shared" si="1"/>
        <v/>
      </c>
      <c r="J41" s="23"/>
      <c r="K41" s="48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1" t="str">
        <f t="shared" si="1"/>
        <v/>
      </c>
      <c r="J42" s="23"/>
      <c r="K42" s="48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1" t="str">
        <f t="shared" si="1"/>
        <v/>
      </c>
      <c r="J43" s="23"/>
      <c r="K43" s="48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6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H200"/>
  <sheetViews>
    <sheetView showZeros="0" topLeftCell="B1" zoomScaleNormal="100" zoomScalePageLayoutView="110" workbookViewId="0">
      <pane ySplit="6" topLeftCell="A7" activePane="bottomLeft" state="frozen"/>
      <selection activeCell="AF9" sqref="AF9:AF14"/>
      <selection pane="bottomLeft" activeCell="C26" sqref="C26"/>
    </sheetView>
  </sheetViews>
  <sheetFormatPr baseColWidth="10" defaultRowHeight="15.75"/>
  <cols>
    <col min="1" max="1" width="10.875" style="2" hidden="1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0" max="31" width="4.5" customWidth="1"/>
    <col min="32" max="32" width="10.625" customWidth="1"/>
    <col min="33" max="33" width="23.875" customWidth="1"/>
    <col min="34" max="34" width="36.5" style="2" customWidth="1"/>
  </cols>
  <sheetData>
    <row r="1" spans="1:34" ht="18" customHeight="1" thickBot="1">
      <c r="A1" s="2" t="s">
        <v>8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45</v>
      </c>
      <c r="E6" s="5" t="s">
        <v>27</v>
      </c>
      <c r="F6" s="4" t="s">
        <v>162</v>
      </c>
      <c r="G6" s="5" t="s">
        <v>27</v>
      </c>
      <c r="H6" s="4" t="s">
        <v>56</v>
      </c>
      <c r="I6" s="5" t="s">
        <v>27</v>
      </c>
      <c r="J6" s="4" t="s">
        <v>13</v>
      </c>
      <c r="K6" s="9" t="s">
        <v>27</v>
      </c>
      <c r="L6" s="4" t="s">
        <v>42</v>
      </c>
      <c r="M6" s="5" t="s">
        <v>27</v>
      </c>
      <c r="N6" s="4" t="s">
        <v>47</v>
      </c>
      <c r="O6" s="5" t="s">
        <v>27</v>
      </c>
      <c r="P6" s="4" t="s">
        <v>40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200">IFERROR(SMALL(IF(EXACT($A$1,Inscriptions!$D$2:$D$205),ROW(Inscriptions!$A$2:$A$205)),Inscriptions!$A$2:$A$205),"")</f>
        <v>157</v>
      </c>
      <c r="B7" s="132" t="str">
        <f>IFERROR(INDEX(Inscriptions!$B$1:$B$205,A7),"")</f>
        <v>DAUPHINS CATALAN</v>
      </c>
      <c r="C7" s="54" t="str">
        <f>IFERROR(INDEX(Inscriptions!$C$1:$C$205,A7),"")</f>
        <v xml:space="preserve">PROUST Chloé </v>
      </c>
      <c r="D7" s="20">
        <v>7.2847222222222226E-4</v>
      </c>
      <c r="E7" s="10">
        <f>EQUATION</f>
        <v>1</v>
      </c>
      <c r="F7" s="25">
        <v>9.4039351851851847E-4</v>
      </c>
      <c r="G7" s="14">
        <f>V7</f>
        <v>3</v>
      </c>
      <c r="H7" s="28">
        <v>2.4027777777777781E-4</v>
      </c>
      <c r="I7" s="14">
        <f>W7</f>
        <v>3</v>
      </c>
      <c r="J7" s="29">
        <v>25</v>
      </c>
      <c r="K7" s="15">
        <f>X7</f>
        <v>3</v>
      </c>
      <c r="L7" s="28">
        <v>4.8113425925925922E-4</v>
      </c>
      <c r="M7" s="14">
        <f>Y7</f>
        <v>3</v>
      </c>
      <c r="N7" s="28">
        <v>6.0289351851851856E-4</v>
      </c>
      <c r="O7" s="14">
        <f>Z7</f>
        <v>1</v>
      </c>
      <c r="P7" s="28">
        <v>4.3564814814814811E-4</v>
      </c>
      <c r="Q7" s="14">
        <f>AA7</f>
        <v>2</v>
      </c>
      <c r="R7" s="20"/>
      <c r="U7">
        <f>IFERROR(RANK(D7,D$7:D$50,1),"")</f>
        <v>1</v>
      </c>
      <c r="V7">
        <f>IFERROR(RANK(F7,F$7:F$50,1),"")</f>
        <v>3</v>
      </c>
      <c r="W7">
        <f>IFERROR(RANK(H7,H$7:H$50,1),"")</f>
        <v>3</v>
      </c>
      <c r="X7">
        <f>IFERROR(RANK(J7,J$7:J$50,0),"")</f>
        <v>3</v>
      </c>
      <c r="Y7">
        <f>IFERROR(RANK(L7,L$7:L$50,1),"")</f>
        <v>3</v>
      </c>
      <c r="Z7">
        <f>IFERROR(RANK(N7,N$7:N$50,1),"")</f>
        <v>1</v>
      </c>
      <c r="AA7">
        <f>IFERROR(RANK(P7,P$7:P$50,1),"")</f>
        <v>2</v>
      </c>
      <c r="AB7" s="163">
        <f>IF(R7="OUI",9999,IF(SUM(U7:AA7)&gt;0,SUM(U7:AA7),""))</f>
        <v>16</v>
      </c>
      <c r="AC7" s="51">
        <f>IFERROR(RANK(AB7,AB$7:AB$50,1),"")</f>
        <v>1</v>
      </c>
      <c r="AG7" s="206" t="s">
        <v>38</v>
      </c>
      <c r="AH7" s="207"/>
    </row>
    <row r="8" spans="1:34" ht="16.5" thickBot="1">
      <c r="A8" s="17">
        <v>158</v>
      </c>
      <c r="B8" s="132" t="str">
        <f>IFERROR(INDEX(Inscriptions!$B$1:$B$205,A8),"")</f>
        <v>OCTOPUS LUBERON</v>
      </c>
      <c r="C8" s="54" t="str">
        <f>IFERROR(INDEX(Inscriptions!$C$1:$C$205,A8),"")</f>
        <v>VINOT-RANDON Lou</v>
      </c>
      <c r="D8" s="21">
        <v>2.7777777777777779E-3</v>
      </c>
      <c r="E8" s="11">
        <f>U8</f>
        <v>6</v>
      </c>
      <c r="F8" s="22">
        <v>1.0069444444444444E-3</v>
      </c>
      <c r="G8" s="13">
        <f t="shared" ref="G8:G50" si="0">V8</f>
        <v>4</v>
      </c>
      <c r="H8" s="26">
        <v>4.9120370370370366E-4</v>
      </c>
      <c r="I8" s="13">
        <f t="shared" ref="I8:I50" si="1">W8</f>
        <v>6</v>
      </c>
      <c r="J8" s="30">
        <v>20</v>
      </c>
      <c r="K8" s="16">
        <f t="shared" ref="K8:K23" si="2">X8</f>
        <v>4</v>
      </c>
      <c r="L8" s="26">
        <v>6.0671296296296298E-4</v>
      </c>
      <c r="M8" s="13">
        <f t="shared" ref="M8:M23" si="3">Y8</f>
        <v>6</v>
      </c>
      <c r="N8" s="26">
        <v>7.023148148148149E-4</v>
      </c>
      <c r="O8" s="13">
        <f t="shared" ref="O8:O50" si="4">Z8</f>
        <v>2</v>
      </c>
      <c r="P8" s="26">
        <v>4.4270833333333331E-4</v>
      </c>
      <c r="Q8" s="13">
        <f t="shared" ref="Q8:Q50" si="5">AA8</f>
        <v>3</v>
      </c>
      <c r="R8" s="21"/>
      <c r="U8">
        <f t="shared" ref="U8:U50" si="6">IFERROR(RANK(D8,D$7:D$50,1),"")</f>
        <v>6</v>
      </c>
      <c r="V8">
        <f t="shared" ref="V8:V50" si="7">IFERROR(RANK(F8,F$7:F$50,1),"")</f>
        <v>4</v>
      </c>
      <c r="W8">
        <f t="shared" ref="W8:W50" si="8">IFERROR(RANK(H8,H$7:H$50,1),"")</f>
        <v>6</v>
      </c>
      <c r="X8">
        <f t="shared" ref="X8:X50" si="9">IFERROR(RANK(J8,J$7:J$50,0),"")</f>
        <v>4</v>
      </c>
      <c r="Y8">
        <f t="shared" ref="Y8:Y50" si="10">IFERROR(RANK(L8,L$7:L$50,1),"")</f>
        <v>6</v>
      </c>
      <c r="Z8">
        <f t="shared" ref="Z8:Z50" si="11">IFERROR(RANK(N8,N$7:N$50,1),"")</f>
        <v>2</v>
      </c>
      <c r="AA8">
        <f t="shared" ref="AA8:AA50" si="12">IFERROR(RANK(P8,P$7:P$50,1),"")</f>
        <v>3</v>
      </c>
      <c r="AB8" s="132">
        <f t="shared" ref="AB8:AB50" si="13">IF(R8="OUI",9999,IF(SUM(U8:AA8)&gt;0,SUM(U8:AA8),""))</f>
        <v>31</v>
      </c>
      <c r="AC8" s="52">
        <f t="shared" ref="AC8:AC50" si="14">IFERROR(RANK(AB8,AB$7:AB$50,1),"")</f>
        <v>3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159</v>
      </c>
      <c r="B9" s="132" t="str">
        <f>IFERROR(INDEX(Inscriptions!$B$1:$B$205,A9),"")</f>
        <v>AQUAPALMES</v>
      </c>
      <c r="C9" s="54" t="str">
        <f>IFERROR(INDEX(Inscriptions!$C$1:$C$205,A9),"")</f>
        <v>TADBIR Nada</v>
      </c>
      <c r="D9" s="21">
        <v>1.0738425925925926E-3</v>
      </c>
      <c r="E9" s="11">
        <f t="shared" ref="E9:E50" si="15">U9</f>
        <v>3</v>
      </c>
      <c r="F9" s="22">
        <v>9.032407407407408E-4</v>
      </c>
      <c r="G9" s="13">
        <f t="shared" si="0"/>
        <v>1</v>
      </c>
      <c r="H9" s="26">
        <v>1.9780092592592592E-4</v>
      </c>
      <c r="I9" s="13">
        <f t="shared" si="1"/>
        <v>1</v>
      </c>
      <c r="J9" s="30">
        <v>30</v>
      </c>
      <c r="K9" s="16">
        <f t="shared" si="2"/>
        <v>2</v>
      </c>
      <c r="L9" s="26">
        <v>4.5543981481481482E-4</v>
      </c>
      <c r="M9" s="13">
        <f t="shared" si="3"/>
        <v>1</v>
      </c>
      <c r="N9" s="26"/>
      <c r="O9" s="13" t="str">
        <f t="shared" si="4"/>
        <v/>
      </c>
      <c r="P9" s="26">
        <v>4.299768518518518E-4</v>
      </c>
      <c r="Q9" s="13">
        <f t="shared" si="5"/>
        <v>1</v>
      </c>
      <c r="R9" s="21" t="s">
        <v>163</v>
      </c>
      <c r="U9">
        <f t="shared" si="6"/>
        <v>3</v>
      </c>
      <c r="V9">
        <f t="shared" si="7"/>
        <v>1</v>
      </c>
      <c r="W9">
        <f t="shared" si="8"/>
        <v>1</v>
      </c>
      <c r="X9">
        <f t="shared" si="9"/>
        <v>2</v>
      </c>
      <c r="Y9">
        <f t="shared" si="10"/>
        <v>1</v>
      </c>
      <c r="Z9" t="str">
        <f t="shared" si="11"/>
        <v/>
      </c>
      <c r="AA9">
        <f t="shared" si="12"/>
        <v>1</v>
      </c>
      <c r="AB9" s="132">
        <f t="shared" si="13"/>
        <v>9999</v>
      </c>
      <c r="AC9" s="52">
        <f t="shared" si="14"/>
        <v>4</v>
      </c>
      <c r="AE9" s="121">
        <v>1</v>
      </c>
      <c r="AF9" s="192">
        <f>IFERROR(SMALL($AB$7:$AB$50,ROW(A1)),"")</f>
        <v>16</v>
      </c>
      <c r="AG9" s="57" t="str">
        <f t="array" ref="AG9">INDEX($C$6:$C$50,SMALL(IF(MF=AF9,ROW(MF)-5),COUNTIF($AF$9:$AF9,AF9)))</f>
        <v xml:space="preserve">PROUST Chloé </v>
      </c>
      <c r="AH9" s="56" t="str">
        <f>INDEX($B$6:$B$50,MATCH(AG9,$C$6:C50,0))</f>
        <v>DAUPHINS CATALAN</v>
      </c>
    </row>
    <row r="10" spans="1:34">
      <c r="A10" s="17">
        <v>160</v>
      </c>
      <c r="B10" s="132" t="str">
        <f>IFERROR(INDEX(Inscriptions!$B$1:$B$205,A10),"")</f>
        <v>AQUAPALMES</v>
      </c>
      <c r="C10" s="54" t="str">
        <f>IFERROR(INDEX(Inscriptions!$C$1:$C$205,A10),"")</f>
        <v>DONNADIEU Louna</v>
      </c>
      <c r="D10" s="21">
        <v>1.4568287037037039E-3</v>
      </c>
      <c r="E10" s="11">
        <f t="shared" si="15"/>
        <v>4</v>
      </c>
      <c r="F10" s="22">
        <v>1.0528935185185185E-3</v>
      </c>
      <c r="G10" s="13">
        <f t="shared" si="0"/>
        <v>6</v>
      </c>
      <c r="H10" s="26">
        <v>4.0289351851851857E-4</v>
      </c>
      <c r="I10" s="13">
        <f t="shared" si="1"/>
        <v>5</v>
      </c>
      <c r="J10" s="30">
        <v>20</v>
      </c>
      <c r="K10" s="16">
        <f t="shared" si="2"/>
        <v>4</v>
      </c>
      <c r="L10" s="26">
        <v>5.2407407407407405E-4</v>
      </c>
      <c r="M10" s="13">
        <f t="shared" si="3"/>
        <v>5</v>
      </c>
      <c r="N10" s="26"/>
      <c r="O10" s="13" t="str">
        <f t="shared" si="4"/>
        <v/>
      </c>
      <c r="P10" s="26">
        <v>5.1655092592592594E-4</v>
      </c>
      <c r="Q10" s="13">
        <f t="shared" si="5"/>
        <v>5</v>
      </c>
      <c r="R10" s="23" t="s">
        <v>163</v>
      </c>
      <c r="U10">
        <f t="shared" si="6"/>
        <v>4</v>
      </c>
      <c r="V10">
        <f t="shared" si="7"/>
        <v>6</v>
      </c>
      <c r="W10">
        <f t="shared" si="8"/>
        <v>5</v>
      </c>
      <c r="X10">
        <f t="shared" si="9"/>
        <v>4</v>
      </c>
      <c r="Y10">
        <f t="shared" si="10"/>
        <v>5</v>
      </c>
      <c r="Z10" t="str">
        <f t="shared" si="11"/>
        <v/>
      </c>
      <c r="AA10">
        <f t="shared" si="12"/>
        <v>5</v>
      </c>
      <c r="AB10" s="132">
        <f t="shared" si="13"/>
        <v>9999</v>
      </c>
      <c r="AC10" s="52">
        <f t="shared" si="14"/>
        <v>4</v>
      </c>
      <c r="AE10" s="122">
        <v>2</v>
      </c>
      <c r="AF10" s="193">
        <f t="shared" ref="AF10:AF14" si="16">IFERROR(SMALL($AB$7:$AB$50,ROW(A2)),"")</f>
        <v>28</v>
      </c>
      <c r="AG10" s="58" t="str">
        <f t="array" ref="AG10">INDEX($C$6:$C$50,SMALL(IF(MF=AF10,ROW(MF)-5),COUNTIF($AF$9:$AF10,AF10)))</f>
        <v>LACOURT Elisa</v>
      </c>
      <c r="AH10" s="59" t="str">
        <f>INDEX($B$6:$B$50,MATCH(AG10,$C$6:C51,0))</f>
        <v>HIPPOCAMPE</v>
      </c>
    </row>
    <row r="11" spans="1:34" ht="16.5" thickBot="1">
      <c r="A11" s="17">
        <v>161</v>
      </c>
      <c r="B11" s="132" t="str">
        <f>IFERROR(INDEX(Inscriptions!$B$1:$B$205,A11),"")</f>
        <v>AQUAPALMES</v>
      </c>
      <c r="C11" s="54" t="str">
        <f>IFERROR(INDEX(Inscriptions!$C$1:$C$205,A11),"")</f>
        <v>BRIK Inna</v>
      </c>
      <c r="D11" s="21">
        <v>1.578009259259259E-3</v>
      </c>
      <c r="E11" s="11">
        <f t="shared" si="15"/>
        <v>5</v>
      </c>
      <c r="F11" s="22">
        <v>9.1307870370370371E-4</v>
      </c>
      <c r="G11" s="13">
        <f t="shared" si="0"/>
        <v>2</v>
      </c>
      <c r="H11" s="26">
        <v>2.5752314814814816E-4</v>
      </c>
      <c r="I11" s="13">
        <f t="shared" si="1"/>
        <v>4</v>
      </c>
      <c r="J11" s="30">
        <v>45</v>
      </c>
      <c r="K11" s="16">
        <f t="shared" si="2"/>
        <v>1</v>
      </c>
      <c r="L11" s="26">
        <v>4.715277777777778E-4</v>
      </c>
      <c r="M11" s="13">
        <f t="shared" si="3"/>
        <v>2</v>
      </c>
      <c r="N11" s="26"/>
      <c r="O11" s="13" t="str">
        <f t="shared" si="4"/>
        <v/>
      </c>
      <c r="P11" s="26">
        <v>4.5949074074074078E-4</v>
      </c>
      <c r="Q11" s="13">
        <f t="shared" si="5"/>
        <v>4</v>
      </c>
      <c r="R11" s="23" t="s">
        <v>163</v>
      </c>
      <c r="U11">
        <f t="shared" si="6"/>
        <v>5</v>
      </c>
      <c r="V11">
        <f t="shared" si="7"/>
        <v>2</v>
      </c>
      <c r="W11">
        <f t="shared" si="8"/>
        <v>4</v>
      </c>
      <c r="X11">
        <f t="shared" si="9"/>
        <v>1</v>
      </c>
      <c r="Y11">
        <f t="shared" si="10"/>
        <v>2</v>
      </c>
      <c r="Z11" t="str">
        <f t="shared" si="11"/>
        <v/>
      </c>
      <c r="AA11">
        <f t="shared" si="12"/>
        <v>4</v>
      </c>
      <c r="AB11" s="132">
        <f t="shared" si="13"/>
        <v>9999</v>
      </c>
      <c r="AC11" s="52">
        <f t="shared" si="14"/>
        <v>4</v>
      </c>
      <c r="AE11" s="144">
        <v>3</v>
      </c>
      <c r="AF11" s="194">
        <f t="shared" si="16"/>
        <v>31</v>
      </c>
      <c r="AG11" s="153" t="str">
        <f t="array" ref="AG11">INDEX($C$6:$C$50,SMALL(IF(MF=AF11,ROW(MF)-5),COUNTIF($AF$9:$AF11,AF11)))</f>
        <v>VINOT-RANDON Lou</v>
      </c>
      <c r="AH11" s="154" t="str">
        <f>INDEX($B$6:$B$50,MATCH(AG11,$C$6:C52,0))</f>
        <v>OCTOPUS LUBERON</v>
      </c>
    </row>
    <row r="12" spans="1:34">
      <c r="A12" s="2">
        <v>162</v>
      </c>
      <c r="B12" s="132" t="str">
        <f>IFERROR(INDEX(Inscriptions!$B$1:$B$205,A12),"")</f>
        <v>HIPPOCAMPE</v>
      </c>
      <c r="C12" s="54" t="str">
        <f>IFERROR(INDEX(Inscriptions!$C$1:$C$205,A12),"")</f>
        <v>LACOURT Elisa</v>
      </c>
      <c r="D12" s="21">
        <v>1.0449074074074074E-3</v>
      </c>
      <c r="E12" s="12">
        <f t="shared" si="15"/>
        <v>2</v>
      </c>
      <c r="F12" s="22">
        <v>1.0194444444444446E-3</v>
      </c>
      <c r="G12" s="13">
        <f t="shared" si="0"/>
        <v>5</v>
      </c>
      <c r="H12" s="26">
        <v>2.1840277777777778E-4</v>
      </c>
      <c r="I12" s="13">
        <f t="shared" si="1"/>
        <v>2</v>
      </c>
      <c r="J12" s="30">
        <v>15</v>
      </c>
      <c r="K12" s="16">
        <f t="shared" si="2"/>
        <v>6</v>
      </c>
      <c r="L12" s="26">
        <v>4.8819444444444436E-4</v>
      </c>
      <c r="M12" s="13">
        <f t="shared" si="3"/>
        <v>4</v>
      </c>
      <c r="N12" s="26">
        <v>8.7824074074074063E-4</v>
      </c>
      <c r="O12" s="13">
        <f t="shared" si="4"/>
        <v>3</v>
      </c>
      <c r="P12" s="26">
        <v>5.2442129629629627E-4</v>
      </c>
      <c r="Q12" s="13">
        <f t="shared" si="5"/>
        <v>6</v>
      </c>
      <c r="R12" s="23"/>
      <c r="U12">
        <f t="shared" si="6"/>
        <v>2</v>
      </c>
      <c r="V12">
        <f t="shared" si="7"/>
        <v>5</v>
      </c>
      <c r="W12">
        <f t="shared" si="8"/>
        <v>2</v>
      </c>
      <c r="X12">
        <f t="shared" si="9"/>
        <v>6</v>
      </c>
      <c r="Y12">
        <f t="shared" si="10"/>
        <v>4</v>
      </c>
      <c r="Z12">
        <f t="shared" si="11"/>
        <v>3</v>
      </c>
      <c r="AA12">
        <f t="shared" si="12"/>
        <v>6</v>
      </c>
      <c r="AB12" s="132">
        <f t="shared" si="13"/>
        <v>28</v>
      </c>
      <c r="AC12" s="52">
        <f t="shared" si="14"/>
        <v>2</v>
      </c>
      <c r="AE12" s="145">
        <v>4</v>
      </c>
      <c r="AF12" s="183">
        <f t="shared" si="16"/>
        <v>9999</v>
      </c>
      <c r="AG12" s="150" t="str">
        <f t="array" ref="AG12">INDEX($C$6:$C$50,SMALL(IF(MF=AF12,ROW(MF)-5),COUNTIF($AF$9:$AF12,AF12)))</f>
        <v>TADBIR Nada</v>
      </c>
      <c r="AH12" s="157" t="str">
        <f>INDEX($B$6:$B$50,MATCH(AG12,$C$6:C53,0))</f>
        <v>AQUAPALMES</v>
      </c>
    </row>
    <row r="13" spans="1:34">
      <c r="A13" s="2">
        <v>163</v>
      </c>
      <c r="B13" s="132">
        <f>IFERROR(INDEX(Inscriptions!$B$1:$B$205,A13),"")</f>
        <v>0</v>
      </c>
      <c r="C13" s="54">
        <f>IFERROR(INDEX(Inscriptions!$C$1:$C$205,A13),"")</f>
        <v>0</v>
      </c>
      <c r="D13" s="21"/>
      <c r="E13" s="12" t="str">
        <f t="shared" si="15"/>
        <v/>
      </c>
      <c r="F13" s="22"/>
      <c r="G13" s="13" t="str">
        <f t="shared" si="0"/>
        <v/>
      </c>
      <c r="H13" s="26"/>
      <c r="I13" s="13" t="str">
        <f t="shared" si="1"/>
        <v/>
      </c>
      <c r="J13" s="30"/>
      <c r="K13" s="16" t="str">
        <f t="shared" si="2"/>
        <v/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U13" t="str">
        <f t="shared" si="6"/>
        <v/>
      </c>
      <c r="V13" t="str">
        <f t="shared" si="7"/>
        <v/>
      </c>
      <c r="W13" t="str">
        <f t="shared" si="8"/>
        <v/>
      </c>
      <c r="X13" t="str">
        <f t="shared" si="9"/>
        <v/>
      </c>
      <c r="Y13" t="str">
        <f t="shared" si="10"/>
        <v/>
      </c>
      <c r="Z13" t="str">
        <f t="shared" si="11"/>
        <v/>
      </c>
      <c r="AA13" t="str">
        <f t="shared" si="12"/>
        <v/>
      </c>
      <c r="AB13" s="132" t="str">
        <f t="shared" si="13"/>
        <v/>
      </c>
      <c r="AC13" s="52" t="str">
        <f t="shared" si="14"/>
        <v/>
      </c>
      <c r="AE13" s="141">
        <v>5</v>
      </c>
      <c r="AF13" s="184">
        <f t="shared" si="16"/>
        <v>9999</v>
      </c>
      <c r="AG13" s="151" t="str">
        <f t="array" ref="AG13">INDEX($C$6:$C$50,SMALL(IF(MF=AF13,ROW(MF)-5),COUNTIF($AF$9:$AF13,AF13)))</f>
        <v>DONNADIEU Louna</v>
      </c>
      <c r="AH13" s="158" t="str">
        <f>INDEX($B$6:$B$50,MATCH(AG13,$C$6:C54,0))</f>
        <v>AQUAPALMES</v>
      </c>
    </row>
    <row r="14" spans="1:34" ht="16.5" thickBot="1">
      <c r="A14" s="2">
        <v>164</v>
      </c>
      <c r="B14" s="132">
        <f>IFERROR(INDEX(Inscriptions!$B$1:$B$205,A14),"")</f>
        <v>0</v>
      </c>
      <c r="C14" s="54">
        <f>IFERROR(INDEX(Inscriptions!$C$1:$C$205,A14),"")</f>
        <v>0</v>
      </c>
      <c r="D14" s="21"/>
      <c r="E14" s="12" t="str">
        <f t="shared" si="15"/>
        <v/>
      </c>
      <c r="F14" s="22"/>
      <c r="G14" s="13" t="str">
        <f t="shared" si="0"/>
        <v/>
      </c>
      <c r="H14" s="26"/>
      <c r="I14" s="13" t="str">
        <f t="shared" si="1"/>
        <v/>
      </c>
      <c r="J14" s="30"/>
      <c r="K14" s="16" t="str">
        <f t="shared" si="2"/>
        <v/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U14" t="str">
        <f t="shared" si="6"/>
        <v/>
      </c>
      <c r="V14" t="str">
        <f t="shared" si="7"/>
        <v/>
      </c>
      <c r="W14" t="str">
        <f t="shared" si="8"/>
        <v/>
      </c>
      <c r="X14" t="str">
        <f t="shared" si="9"/>
        <v/>
      </c>
      <c r="Y14" t="str">
        <f t="shared" si="10"/>
        <v/>
      </c>
      <c r="Z14" t="str">
        <f t="shared" si="11"/>
        <v/>
      </c>
      <c r="AA14" t="str">
        <f t="shared" si="12"/>
        <v/>
      </c>
      <c r="AB14" s="132" t="str">
        <f t="shared" si="13"/>
        <v/>
      </c>
      <c r="AC14" s="52" t="str">
        <f t="shared" si="14"/>
        <v/>
      </c>
      <c r="AE14" s="142">
        <v>6</v>
      </c>
      <c r="AF14" s="185">
        <f t="shared" si="16"/>
        <v>9999</v>
      </c>
      <c r="AG14" s="152" t="str">
        <f t="array" ref="AG14">INDEX($C$6:$C$50,SMALL(IF(MF=AF14,ROW(MF)-5),COUNTIF($AF$9:$AF14,AF14)))</f>
        <v>BRIK Inna</v>
      </c>
      <c r="AH14" s="159" t="str">
        <f>INDEX($B$6:$B$50,MATCH(AG14,$C$6:C55,0))</f>
        <v>AQUAPALMES</v>
      </c>
    </row>
    <row r="15" spans="1:34">
      <c r="A15" s="2">
        <v>165</v>
      </c>
      <c r="B15" s="132">
        <f>IFERROR(INDEX(Inscriptions!$B$1:$B$205,A15),"")</f>
        <v>0</v>
      </c>
      <c r="C15" s="54">
        <f>IFERROR(INDEX(Inscriptions!$C$1:$C$205,A15),"")</f>
        <v>0</v>
      </c>
      <c r="D15" s="21"/>
      <c r="E15" s="12" t="str">
        <f t="shared" si="15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6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A16" s="2">
        <v>166</v>
      </c>
      <c r="B16" s="132">
        <f>IFERROR(INDEX(Inscriptions!$B$1:$B$205,A16),"")</f>
        <v>0</v>
      </c>
      <c r="C16" s="54">
        <f>IFERROR(INDEX(Inscriptions!$C$1:$C$205,A16),"")</f>
        <v>0</v>
      </c>
      <c r="D16" s="21"/>
      <c r="E16" s="12" t="str">
        <f t="shared" si="15"/>
        <v/>
      </c>
      <c r="F16" s="22"/>
      <c r="G16" s="13" t="str">
        <f>V16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6"/>
        <v/>
      </c>
      <c r="V16" t="str">
        <f t="shared" si="7"/>
        <v/>
      </c>
      <c r="W16" t="str">
        <f t="shared" si="8"/>
        <v/>
      </c>
      <c r="X16" t="str">
        <f t="shared" si="9"/>
        <v/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 t="str">
        <f t="shared" si="13"/>
        <v/>
      </c>
      <c r="AC16" s="52" t="str">
        <f t="shared" si="14"/>
        <v/>
      </c>
    </row>
    <row r="17" spans="1:29">
      <c r="A17" s="2">
        <v>167</v>
      </c>
      <c r="B17" s="132">
        <f>IFERROR(INDEX(Inscriptions!$B$1:$B$205,A17),"")</f>
        <v>0</v>
      </c>
      <c r="C17" s="54">
        <f>IFERROR(INDEX(Inscriptions!$C$1:$C$205,A17),"")</f>
        <v>0</v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168</v>
      </c>
      <c r="B18" s="132">
        <f>IFERROR(INDEX(Inscriptions!$B$1:$B$205,A18),"")</f>
        <v>0</v>
      </c>
      <c r="C18" s="54">
        <f>IFERROR(INDEX(Inscriptions!$C$1:$C$205,A18),"")</f>
        <v>0</v>
      </c>
      <c r="D18" s="21"/>
      <c r="E18" s="12" t="str">
        <f t="shared" si="15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6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169</v>
      </c>
      <c r="B19" s="132">
        <f>IFERROR(INDEX(Inscriptions!$B$1:$B$205,A19),"")</f>
        <v>0</v>
      </c>
      <c r="C19" s="54">
        <f>IFERROR(INDEX(Inscriptions!$C$1:$C$205,A19),"")</f>
        <v>0</v>
      </c>
      <c r="D19" s="21"/>
      <c r="E19" s="12" t="str">
        <f t="shared" si="15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6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170</v>
      </c>
      <c r="B20" s="132">
        <f>IFERROR(INDEX(Inscriptions!$B$1:$B$205,A20),"")</f>
        <v>0</v>
      </c>
      <c r="C20" s="54">
        <f>IFERROR(INDEX(Inscriptions!$C$1:$C$205,A20),"")</f>
        <v>0</v>
      </c>
      <c r="D20" s="21"/>
      <c r="E20" s="12" t="str">
        <f t="shared" si="15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6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171</v>
      </c>
      <c r="B21" s="132">
        <f>IFERROR(INDEX(Inscriptions!$B$1:$B$205,A21),"")</f>
        <v>0</v>
      </c>
      <c r="C21" s="54">
        <f>IFERROR(INDEX(Inscriptions!$C$1:$C$205,A21),"")</f>
        <v>0</v>
      </c>
      <c r="D21" s="22"/>
      <c r="E21" s="13" t="str">
        <f t="shared" si="15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6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172</v>
      </c>
      <c r="B22" s="132">
        <f>IFERROR(INDEX(Inscriptions!$B$1:$B$205,A22),"")</f>
        <v>0</v>
      </c>
      <c r="C22" s="54">
        <f>IFERROR(INDEX(Inscriptions!$C$1:$C$205,A22),"")</f>
        <v>0</v>
      </c>
      <c r="D22" s="22"/>
      <c r="E22" s="13" t="str">
        <f t="shared" si="15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6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173</v>
      </c>
      <c r="B23" s="132">
        <f>IFERROR(INDEX(Inscriptions!$B$1:$B$205,A23),"")</f>
        <v>0</v>
      </c>
      <c r="C23" s="54">
        <f>IFERROR(INDEX(Inscriptions!$C$1:$C$205,A23),"")</f>
        <v>0</v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174</v>
      </c>
      <c r="B24" s="132">
        <f>IFERROR(INDEX(Inscriptions!$B$1:$B$205,A24),"")</f>
        <v>0</v>
      </c>
      <c r="C24" s="54"/>
      <c r="D24" s="22"/>
      <c r="E24" s="13" t="str">
        <f t="shared" si="15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175</v>
      </c>
      <c r="B25" s="132">
        <f>IFERROR(INDEX(Inscriptions!$B$1:$B$205,A25),"")</f>
        <v>0</v>
      </c>
      <c r="C25" s="54">
        <f>IFERROR(INDEX(Inscriptions!$C$1:$C$205,A25),"")</f>
        <v>0</v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176</v>
      </c>
      <c r="B26" s="132">
        <f>IFERROR(INDEX(Inscriptions!$B$1:$B$205,A26),"")</f>
        <v>0</v>
      </c>
      <c r="C26" s="54">
        <f>IFERROR(INDEX(Inscriptions!$C$1:$C$205,A26),"")</f>
        <v>0</v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177</v>
      </c>
      <c r="B27" s="132">
        <f>IFERROR(INDEX(Inscriptions!$B$1:$B$205,A27),"")</f>
        <v>0</v>
      </c>
      <c r="C27" s="54">
        <f>IFERROR(INDEX(Inscriptions!$C$1:$C$205,A27),"")</f>
        <v>0</v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178</v>
      </c>
      <c r="B28" s="132">
        <f>IFERROR(INDEX(Inscriptions!$B$1:$B$205,A28),"")</f>
        <v>0</v>
      </c>
      <c r="C28" s="54">
        <f>IFERROR(INDEX(Inscriptions!$C$1:$C$205,A28),"")</f>
        <v>0</v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179</v>
      </c>
      <c r="B29" s="132">
        <f>IFERROR(INDEX(Inscriptions!$B$1:$B$205,A29),"")</f>
        <v>0</v>
      </c>
      <c r="C29" s="54">
        <f>IFERROR(INDEX(Inscriptions!$C$1:$C$205,A29),"")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180</v>
      </c>
      <c r="B30" s="132">
        <f>IFERROR(INDEX(Inscriptions!$B$1:$B$205,A30),"")</f>
        <v>0</v>
      </c>
      <c r="C30" s="54">
        <f>IFERROR(INDEX(Inscriptions!$C$1:$C$205,A30),"")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181</v>
      </c>
      <c r="B31" s="132">
        <f>IFERROR(INDEX(Inscriptions!$B$1:$B$205,A31),"")</f>
        <v>0</v>
      </c>
      <c r="C31" s="54">
        <f>IFERROR(INDEX(Inscriptions!$C$1:$C$205,A31),"")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182</v>
      </c>
      <c r="B32" s="132">
        <f>IFERROR(INDEX(Inscriptions!$B$1:$B$205,A32),"")</f>
        <v>0</v>
      </c>
      <c r="C32" s="54">
        <f>IFERROR(INDEX(Inscriptions!$C$1:$C$205,A32),"")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183</v>
      </c>
      <c r="B33" s="132">
        <f>IFERROR(INDEX(Inscriptions!$B$1:$B$205,A33),"")</f>
        <v>0</v>
      </c>
      <c r="C33" s="54">
        <f>IFERROR(INDEX(Inscriptions!$C$1:$C$205,A33),"")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184</v>
      </c>
      <c r="B34" s="132">
        <f>IFERROR(INDEX(Inscriptions!$B$1:$B$205,A34),"")</f>
        <v>0</v>
      </c>
      <c r="C34" s="54">
        <f>IFERROR(INDEX(Inscriptions!$C$1:$C$205,A34),"")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185</v>
      </c>
      <c r="B35" s="132">
        <f>IFERROR(INDEX(Inscriptions!$B$1:$B$205,A35),"")</f>
        <v>0</v>
      </c>
      <c r="C35" s="54">
        <f>IFERROR(INDEX(Inscriptions!$C$1:$C$205,A35),"")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186</v>
      </c>
      <c r="B36" s="132">
        <f>IFERROR(INDEX(Inscriptions!$B$1:$B$205,A36),"")</f>
        <v>0</v>
      </c>
      <c r="C36" s="54">
        <f>IFERROR(INDEX(Inscriptions!$C$1:$C$205,A36),"")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187</v>
      </c>
      <c r="B37" s="132">
        <f>IFERROR(INDEX(Inscriptions!$B$1:$B$205,A37),"")</f>
        <v>0</v>
      </c>
      <c r="C37" s="54">
        <f>IFERROR(INDEX(Inscriptions!$C$1:$C$205,A37),"")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IFERROR(INDEX(Inscriptions!$B$1:$B$205,A38),"")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IFERROR(INDEX(Inscriptions!$B$1:$B$205,A39),"")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IFERROR(INDEX(Inscriptions!$B$1:$B$205,A40),"")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IFERROR(INDEX(Inscriptions!$B$1:$B$205,A41),"")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IFERROR(INDEX(Inscriptions!$B$1:$B$205,A42),"")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IFERROR(INDEX(Inscriptions!$B$1:$B$205,A43),"")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IFERROR(INDEX(Inscriptions!$B$1:$B$205,A44),"")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IFERROR(INDEX(Inscriptions!$B$1:$B$205,A45),"")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IFERROR(INDEX(Inscriptions!$B$1:$B$205,A46),"")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IFERROR(INDEX(Inscriptions!$B$1:$B$205,A47),"")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IFERROR(INDEX(Inscriptions!$B$1:$B$205,A48),"")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IFERROR(INDEX(Inscriptions!$B$1:$B$205,A49),"")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IFERROR(INDEX(Inscriptions!$B$1:$B$205,A50),"")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" t="str">
        <v/>
      </c>
      <c r="B51" t="str">
        <f>IFERROR(INDEX(Inscriptions!$B$1:$B$205,A51),"")</f>
        <v/>
      </c>
      <c r="C51" t="str">
        <f>IFERROR(INDEX(Inscriptions!$C$1:$C$205,A51),"")</f>
        <v/>
      </c>
      <c r="X51" t="str">
        <f t="shared" ref="X51:X54" si="19">IFERROR(RANK(J51,J$7:J$40,1),"")</f>
        <v/>
      </c>
    </row>
    <row r="52" spans="1:29">
      <c r="A52" s="2" t="str">
        <v/>
      </c>
      <c r="B52" t="str">
        <f>IFERROR(INDEX(Inscriptions!$B$1:$B$205,A52),"")</f>
        <v/>
      </c>
      <c r="C52" t="str">
        <f>IFERROR(INDEX(Inscriptions!$C$1:$C$205,A52),"")</f>
        <v/>
      </c>
      <c r="X52" t="str">
        <f t="shared" si="19"/>
        <v/>
      </c>
    </row>
    <row r="53" spans="1:29">
      <c r="A53" s="2" t="str">
        <v/>
      </c>
      <c r="B53" t="str">
        <f>IFERROR(INDEX(Inscriptions!$B$1:$B$205,A53),"")</f>
        <v/>
      </c>
      <c r="C53" t="str">
        <f>IFERROR(INDEX(Inscriptions!$C$1:$C$205,A53),"")</f>
        <v/>
      </c>
      <c r="X53" t="str">
        <f t="shared" si="19"/>
        <v/>
      </c>
    </row>
    <row r="54" spans="1:29">
      <c r="A54" s="2" t="str">
        <v/>
      </c>
      <c r="B54" t="str">
        <f>IFERROR(INDEX(Inscriptions!$B$1:$B$205,A54),"")</f>
        <v/>
      </c>
      <c r="C54" t="str">
        <f>IFERROR(INDEX(Inscriptions!$C$1:$C$205,A54),"")</f>
        <v/>
      </c>
      <c r="X54" t="str">
        <f t="shared" si="19"/>
        <v/>
      </c>
    </row>
    <row r="55" spans="1:29">
      <c r="A55" s="2" t="str">
        <v/>
      </c>
      <c r="B55" t="str">
        <f>IFERROR(INDEX(Inscriptions!$B$1:$B$205,A55),"")</f>
        <v/>
      </c>
      <c r="C55" t="str">
        <f>IFERROR(INDEX(Inscriptions!$C$1:$C$205,A55),"")</f>
        <v/>
      </c>
    </row>
    <row r="56" spans="1:29">
      <c r="A56" s="2" t="str">
        <v/>
      </c>
      <c r="B56" t="str">
        <f>IFERROR(INDEX(Inscriptions!$B$1:$B$205,A56),"")</f>
        <v/>
      </c>
      <c r="C56" t="str">
        <f>IFERROR(INDEX(Inscriptions!$C$1:$C$205,A56),"")</f>
        <v/>
      </c>
    </row>
    <row r="57" spans="1:29">
      <c r="A57" s="2" t="str">
        <v/>
      </c>
      <c r="B57" t="str">
        <f>IFERROR(INDEX(Inscriptions!$B$1:$B$205,A57),"")</f>
        <v/>
      </c>
      <c r="C57" t="str">
        <f>IFERROR(INDEX(Inscriptions!$C$1:$C$205,A57),"")</f>
        <v/>
      </c>
    </row>
    <row r="58" spans="1:29">
      <c r="A58" s="2" t="str">
        <v/>
      </c>
      <c r="B58" t="str">
        <f>IFERROR(INDEX(Inscriptions!$B$1:$B$205,A58),"")</f>
        <v/>
      </c>
      <c r="C58" t="str">
        <f>IFERROR(INDEX(Inscriptions!$C$1:$C$205,A58),"")</f>
        <v/>
      </c>
    </row>
    <row r="59" spans="1:29">
      <c r="A59" s="2" t="str">
        <v/>
      </c>
      <c r="B59" t="str">
        <f>IFERROR(INDEX(Inscriptions!$B$1:$B$205,A59),"")</f>
        <v/>
      </c>
      <c r="C59" t="str">
        <f>IFERROR(INDEX(Inscriptions!$C$1:$C$205,A59),"")</f>
        <v/>
      </c>
    </row>
    <row r="60" spans="1:29">
      <c r="A60" s="2" t="str">
        <v/>
      </c>
      <c r="B60" t="str">
        <f>IFERROR(INDEX(Inscriptions!$B$1:$B$205,A60),"")</f>
        <v/>
      </c>
      <c r="C60" t="str">
        <f>IFERROR(INDEX(Inscriptions!$C$1:$C$205,A60),"")</f>
        <v/>
      </c>
    </row>
    <row r="61" spans="1:29">
      <c r="A61" s="2" t="str">
        <v/>
      </c>
      <c r="B61" t="str">
        <f>IFERROR(INDEX(Inscriptions!$B$1:$B$205,A61),"")</f>
        <v/>
      </c>
      <c r="C61" t="str">
        <f>IFERROR(INDEX(Inscriptions!$C$1:$C$205,A61),"")</f>
        <v/>
      </c>
    </row>
    <row r="62" spans="1:29">
      <c r="A62" s="2" t="str">
        <v/>
      </c>
      <c r="B62" t="str">
        <f>IFERROR(INDEX(Inscriptions!$B$1:$B$205,A62),"")</f>
        <v/>
      </c>
      <c r="C62" t="str">
        <f>IFERROR(INDEX(Inscriptions!$C$1:$C$205,A62),"")</f>
        <v/>
      </c>
    </row>
    <row r="63" spans="1:29">
      <c r="A63" s="2" t="str">
        <v/>
      </c>
      <c r="B63" t="str">
        <f>IFERROR(INDEX(Inscriptions!$B$1:$B$205,A63),"")</f>
        <v/>
      </c>
      <c r="C63" t="str">
        <f>IFERROR(INDEX(Inscriptions!$C$1:$C$205,A63),"")</f>
        <v/>
      </c>
    </row>
    <row r="64" spans="1:29">
      <c r="A64" s="2" t="str">
        <v/>
      </c>
      <c r="B64" t="str">
        <f>IFERROR(INDEX(Inscriptions!$B$1:$B$205,A64),"")</f>
        <v/>
      </c>
      <c r="C64" t="str">
        <f>IFERROR(INDEX(Inscriptions!$C$1:$C$205,A64),"")</f>
        <v/>
      </c>
    </row>
    <row r="65" spans="1:3">
      <c r="A65" s="2" t="str">
        <v/>
      </c>
      <c r="B65" t="str">
        <f>IFERROR(INDEX(Inscriptions!$B$1:$B$205,A65),"")</f>
        <v/>
      </c>
      <c r="C65" t="str">
        <f>IFERROR(INDEX(Inscriptions!$C$1:$C$205,A65),"")</f>
        <v/>
      </c>
    </row>
    <row r="66" spans="1:3">
      <c r="A66" s="2" t="str">
        <v/>
      </c>
      <c r="B66" t="str">
        <f>IFERROR(INDEX(Inscriptions!$B$1:$B$205,A66),"")</f>
        <v/>
      </c>
      <c r="C66" t="str">
        <f>IFERROR(INDEX(Inscriptions!$C$1:$C$205,A66),"")</f>
        <v/>
      </c>
    </row>
    <row r="67" spans="1:3">
      <c r="A67" s="2" t="str">
        <v/>
      </c>
      <c r="B67" t="str">
        <f>IFERROR(INDEX(Inscriptions!$B$1:$B$205,A67),"")</f>
        <v/>
      </c>
      <c r="C67" t="str">
        <f>IFERROR(INDEX(Inscriptions!$C$1:$C$205,A67),"")</f>
        <v/>
      </c>
    </row>
    <row r="68" spans="1:3">
      <c r="A68" s="2" t="str">
        <v/>
      </c>
      <c r="B68" t="str">
        <f>IFERROR(INDEX(Inscriptions!$B$1:$B$205,A68),"")</f>
        <v/>
      </c>
      <c r="C68" t="str">
        <f>IFERROR(INDEX(Inscriptions!$C$1:$C$205,A68),"")</f>
        <v/>
      </c>
    </row>
    <row r="69" spans="1:3">
      <c r="A69" s="2" t="str">
        <v/>
      </c>
      <c r="B69" t="str">
        <f>IFERROR(INDEX(Inscriptions!$B$1:$B$205,A69),"")</f>
        <v/>
      </c>
      <c r="C69" t="str">
        <f>IFERROR(INDEX(Inscriptions!$C$1:$C$205,A69),"")</f>
        <v/>
      </c>
    </row>
    <row r="70" spans="1:3">
      <c r="A70" s="2" t="str">
        <v/>
      </c>
      <c r="B70" t="str">
        <f>IFERROR(INDEX(Inscriptions!$B$1:$B$205,A70),"")</f>
        <v/>
      </c>
      <c r="C70" t="str">
        <f>IFERROR(INDEX(Inscriptions!$C$1:$C$205,A70),"")</f>
        <v/>
      </c>
    </row>
    <row r="71" spans="1:3">
      <c r="A71" s="2" t="str">
        <v/>
      </c>
      <c r="B71" t="str">
        <f>IFERROR(INDEX(Inscriptions!$B$1:$B$205,A71),"")</f>
        <v/>
      </c>
      <c r="C71" t="str">
        <f>IFERROR(INDEX(Inscriptions!$C$1:$C$205,A71),"")</f>
        <v/>
      </c>
    </row>
    <row r="72" spans="1:3">
      <c r="A72" s="2" t="str">
        <v/>
      </c>
      <c r="B72" t="str">
        <f>IFERROR(INDEX(Inscriptions!$B$1:$B$205,A72),"")</f>
        <v/>
      </c>
      <c r="C72" t="str">
        <f>IFERROR(INDEX(Inscriptions!$C$1:$C$205,A72),"")</f>
        <v/>
      </c>
    </row>
    <row r="73" spans="1:3">
      <c r="A73" s="2" t="str">
        <v/>
      </c>
      <c r="B73" t="str">
        <f>IFERROR(INDEX(Inscriptions!$B$1:$B$205,A73),"")</f>
        <v/>
      </c>
      <c r="C73" t="str">
        <f>IFERROR(INDEX(Inscriptions!$C$1:$C$205,A73),"")</f>
        <v/>
      </c>
    </row>
    <row r="74" spans="1:3">
      <c r="A74" s="2" t="str">
        <v/>
      </c>
      <c r="B74" t="str">
        <f>IFERROR(INDEX(Inscriptions!$B$1:$B$205,A74),"")</f>
        <v/>
      </c>
      <c r="C74" t="str">
        <f>IFERROR(INDEX(Inscriptions!$C$1:$C$205,A74),"")</f>
        <v/>
      </c>
    </row>
    <row r="75" spans="1:3">
      <c r="A75" s="2" t="str">
        <v/>
      </c>
      <c r="B75" t="str">
        <f>IFERROR(INDEX(Inscriptions!$B$1:$B$205,A75),"")</f>
        <v/>
      </c>
      <c r="C75" t="str">
        <f>IFERROR(INDEX(Inscriptions!$C$1:$C$205,A75),"")</f>
        <v/>
      </c>
    </row>
    <row r="76" spans="1:3">
      <c r="A76" s="2" t="str">
        <v/>
      </c>
      <c r="B76" t="str">
        <f>IFERROR(INDEX(Inscriptions!$B$1:$B$205,A76),"")</f>
        <v/>
      </c>
      <c r="C76" t="str">
        <f>IFERROR(INDEX(Inscriptions!$C$1:$C$205,A76),"")</f>
        <v/>
      </c>
    </row>
    <row r="77" spans="1:3">
      <c r="A77" s="2" t="str">
        <v/>
      </c>
      <c r="B77" t="str">
        <f>IFERROR(INDEX(Inscriptions!$B$1:$B$205,A77),"")</f>
        <v/>
      </c>
      <c r="C77" t="str">
        <f>IFERROR(INDEX(Inscriptions!$C$1:$C$205,A77),"")</f>
        <v/>
      </c>
    </row>
    <row r="78" spans="1:3">
      <c r="A78" s="2" t="str">
        <v/>
      </c>
      <c r="B78" t="str">
        <f>IFERROR(INDEX(Inscriptions!$B$1:$B$205,A78),"")</f>
        <v/>
      </c>
      <c r="C78" t="str">
        <f>IFERROR(INDEX(Inscriptions!$C$1:$C$205,A78),"")</f>
        <v/>
      </c>
    </row>
    <row r="79" spans="1:3">
      <c r="A79" s="2" t="str">
        <v/>
      </c>
      <c r="B79" t="str">
        <f>IFERROR(INDEX(Inscriptions!$B$1:$B$205,A79),"")</f>
        <v/>
      </c>
      <c r="C79" t="str">
        <f>IFERROR(INDEX(Inscriptions!$C$1:$C$205,A79),"")</f>
        <v/>
      </c>
    </row>
    <row r="80" spans="1:3">
      <c r="A80" s="2" t="str">
        <v/>
      </c>
      <c r="B80" t="str">
        <f>IFERROR(INDEX(Inscriptions!$B$1:$B$205,A80),"")</f>
        <v/>
      </c>
      <c r="C80" t="str">
        <f>IFERROR(INDEX(Inscriptions!$C$1:$C$205,A80),"")</f>
        <v/>
      </c>
    </row>
    <row r="81" spans="1:3">
      <c r="A81" s="2" t="str">
        <v/>
      </c>
      <c r="B81" t="str">
        <f>IFERROR(INDEX(Inscriptions!$B$1:$B$205,A81),"")</f>
        <v/>
      </c>
      <c r="C81" t="str">
        <f>IFERROR(INDEX(Inscriptions!$C$1:$C$205,A81),"")</f>
        <v/>
      </c>
    </row>
    <row r="82" spans="1:3">
      <c r="A82" s="2" t="str">
        <v/>
      </c>
      <c r="B82" t="str">
        <f>IFERROR(INDEX(Inscriptions!$B$1:$B$205,A82),"")</f>
        <v/>
      </c>
      <c r="C82" t="str">
        <f>IFERROR(INDEX(Inscriptions!$C$1:$C$205,A82),"")</f>
        <v/>
      </c>
    </row>
    <row r="83" spans="1:3">
      <c r="A83" s="2" t="str">
        <v/>
      </c>
      <c r="B83" t="str">
        <f>IFERROR(INDEX(Inscriptions!$B$1:$B$205,A83),"")</f>
        <v/>
      </c>
      <c r="C83" t="str">
        <f>IFERROR(INDEX(Inscriptions!$C$1:$C$205,A83),"")</f>
        <v/>
      </c>
    </row>
    <row r="84" spans="1:3">
      <c r="A84" s="2" t="str">
        <v/>
      </c>
      <c r="B84" t="str">
        <f>IFERROR(INDEX(Inscriptions!$B$1:$B$205,A84),"")</f>
        <v/>
      </c>
      <c r="C84" t="str">
        <f>IFERROR(INDEX(Inscriptions!$C$1:$C$205,A84),"")</f>
        <v/>
      </c>
    </row>
    <row r="85" spans="1:3">
      <c r="A85" s="2" t="str">
        <v/>
      </c>
      <c r="B85" t="str">
        <f>IFERROR(INDEX(Inscriptions!$B$1:$B$205,A85),"")</f>
        <v/>
      </c>
      <c r="C85" t="str">
        <f>IFERROR(INDEX(Inscriptions!$C$1:$C$205,A85),"")</f>
        <v/>
      </c>
    </row>
    <row r="86" spans="1:3">
      <c r="A86" s="2" t="str">
        <v/>
      </c>
      <c r="B86" t="str">
        <f>IFERROR(INDEX(Inscriptions!$B$1:$B$205,A86),"")</f>
        <v/>
      </c>
      <c r="C86" t="str">
        <f>IFERROR(INDEX(Inscriptions!$C$1:$C$205,A86),"")</f>
        <v/>
      </c>
    </row>
    <row r="87" spans="1:3">
      <c r="A87" s="2" t="str">
        <v/>
      </c>
      <c r="B87" t="str">
        <f>IFERROR(INDEX(Inscriptions!$B$1:$B$205,A87),"")</f>
        <v/>
      </c>
      <c r="C87" t="str">
        <f>IFERROR(INDEX(Inscriptions!$C$1:$C$205,A87),"")</f>
        <v/>
      </c>
    </row>
    <row r="88" spans="1:3">
      <c r="A88" s="2" t="str">
        <v/>
      </c>
      <c r="B88" t="str">
        <f>IFERROR(INDEX(Inscriptions!$B$1:$B$205,A88),"")</f>
        <v/>
      </c>
      <c r="C88" t="str">
        <f>IFERROR(INDEX(Inscriptions!$C$1:$C$205,A88),"")</f>
        <v/>
      </c>
    </row>
    <row r="89" spans="1:3">
      <c r="A89" s="2" t="str">
        <v/>
      </c>
      <c r="B89" t="str">
        <f>IFERROR(INDEX(Inscriptions!$B$1:$B$205,A89),"")</f>
        <v/>
      </c>
      <c r="C89" t="str">
        <f>IFERROR(INDEX(Inscriptions!$C$1:$C$205,A89),"")</f>
        <v/>
      </c>
    </row>
    <row r="90" spans="1:3">
      <c r="A90" s="2" t="str">
        <v/>
      </c>
      <c r="B90" t="str">
        <f>IFERROR(INDEX(Inscriptions!$B$1:$B$205,A90),"")</f>
        <v/>
      </c>
      <c r="C90" t="str">
        <f>IFERROR(INDEX(Inscriptions!$C$1:$C$205,A90),"")</f>
        <v/>
      </c>
    </row>
    <row r="91" spans="1:3">
      <c r="A91" s="2" t="str">
        <v/>
      </c>
      <c r="B91" t="str">
        <f>IFERROR(INDEX(Inscriptions!$B$1:$B$205,A91),"")</f>
        <v/>
      </c>
      <c r="C91" t="str">
        <f>IFERROR(INDEX(Inscriptions!$C$1:$C$205,A91),"")</f>
        <v/>
      </c>
    </row>
    <row r="92" spans="1:3">
      <c r="A92" s="2" t="str">
        <v/>
      </c>
      <c r="B92" t="str">
        <f>IFERROR(INDEX(Inscriptions!$B$1:$B$205,A92),"")</f>
        <v/>
      </c>
      <c r="C92" t="str">
        <f>IFERROR(INDEX(Inscriptions!$C$1:$C$205,A92),"")</f>
        <v/>
      </c>
    </row>
    <row r="93" spans="1:3">
      <c r="A93" s="2" t="str">
        <v/>
      </c>
      <c r="B93" t="str">
        <f>IFERROR(INDEX(Inscriptions!$B$1:$B$205,A93),"")</f>
        <v/>
      </c>
      <c r="C93" t="str">
        <f>IFERROR(INDEX(Inscriptions!$C$1:$C$205,A93),"")</f>
        <v/>
      </c>
    </row>
    <row r="94" spans="1:3">
      <c r="A94" s="2" t="str">
        <v/>
      </c>
      <c r="B94" t="str">
        <f>IFERROR(INDEX(Inscriptions!$B$1:$B$205,A94),"")</f>
        <v/>
      </c>
      <c r="C94" t="str">
        <f>IFERROR(INDEX(Inscriptions!$C$1:$C$205,A94),"")</f>
        <v/>
      </c>
    </row>
    <row r="95" spans="1:3">
      <c r="A95" s="2" t="str">
        <v/>
      </c>
      <c r="B95" t="str">
        <f>IFERROR(INDEX(Inscriptions!$B$1:$B$205,A95),"")</f>
        <v/>
      </c>
      <c r="C95" t="str">
        <f>IFERROR(INDEX(Inscriptions!$C$1:$C$205,A95),"")</f>
        <v/>
      </c>
    </row>
    <row r="96" spans="1:3">
      <c r="A96" s="2" t="str">
        <v/>
      </c>
      <c r="B96" t="str">
        <f>IFERROR(INDEX(Inscriptions!$B$1:$B$205,A96),"")</f>
        <v/>
      </c>
      <c r="C96" t="str">
        <f>IFERROR(INDEX(Inscriptions!$C$1:$C$205,A96),"")</f>
        <v/>
      </c>
    </row>
    <row r="97" spans="1:3">
      <c r="A97" s="2" t="str">
        <v/>
      </c>
      <c r="B97" t="str">
        <f>IFERROR(INDEX(Inscriptions!$B$1:$B$205,A97),"")</f>
        <v/>
      </c>
      <c r="C97" t="str">
        <f>IFERROR(INDEX(Inscriptions!$C$1:$C$205,A97),"")</f>
        <v/>
      </c>
    </row>
    <row r="98" spans="1:3">
      <c r="A98" s="2" t="str">
        <v/>
      </c>
      <c r="B98" t="str">
        <f>IFERROR(INDEX(Inscriptions!$B$1:$B$205,A98),"")</f>
        <v/>
      </c>
      <c r="C98" t="str">
        <f>IFERROR(INDEX(Inscriptions!$C$1:$C$205,A98),"")</f>
        <v/>
      </c>
    </row>
    <row r="99" spans="1:3">
      <c r="A99" s="2" t="str">
        <v/>
      </c>
      <c r="B99" t="str">
        <f>IFERROR(INDEX(Inscriptions!$B$1:$B$205,A99),"")</f>
        <v/>
      </c>
      <c r="C99" t="str">
        <f>IFERROR(INDEX(Inscriptions!$C$1:$C$205,A99),"")</f>
        <v/>
      </c>
    </row>
    <row r="100" spans="1:3">
      <c r="A100" s="2" t="str">
        <v/>
      </c>
      <c r="B100" t="str">
        <f>IFERROR(INDEX(Inscriptions!$B$1:$B$205,A100),"")</f>
        <v/>
      </c>
      <c r="C100" t="str">
        <f>IFERROR(INDEX(Inscriptions!$C$1:$C$205,A100),"")</f>
        <v/>
      </c>
    </row>
    <row r="101" spans="1:3">
      <c r="A101" s="2" t="str">
        <v/>
      </c>
      <c r="B101" t="str">
        <f>IFERROR(INDEX(Inscriptions!$B$1:$B$205,A101),"")</f>
        <v/>
      </c>
      <c r="C101" t="str">
        <f>IFERROR(INDEX(Inscriptions!$C$1:$C$205,A101),"")</f>
        <v/>
      </c>
    </row>
    <row r="102" spans="1:3">
      <c r="A102" s="2" t="str">
        <v/>
      </c>
      <c r="B102" t="str">
        <f>IFERROR(INDEX(Inscriptions!$B$1:$B$205,A102),"")</f>
        <v/>
      </c>
      <c r="C102" t="str">
        <f>IFERROR(INDEX(Inscriptions!$C$1:$C$205,A102),"")</f>
        <v/>
      </c>
    </row>
    <row r="103" spans="1:3">
      <c r="A103" s="2" t="str">
        <v/>
      </c>
      <c r="B103" t="str">
        <f>IFERROR(INDEX(Inscriptions!$B$1:$B$205,A103),"")</f>
        <v/>
      </c>
      <c r="C103" t="str">
        <f>IFERROR(INDEX(Inscriptions!$C$1:$C$205,A103),"")</f>
        <v/>
      </c>
    </row>
    <row r="104" spans="1:3">
      <c r="A104" s="2" t="str">
        <v/>
      </c>
      <c r="B104" t="str">
        <f>IFERROR(INDEX(Inscriptions!$B$1:$B$205,A104),"")</f>
        <v/>
      </c>
      <c r="C104" t="str">
        <f>IFERROR(INDEX(Inscriptions!$C$1:$C$205,A104),"")</f>
        <v/>
      </c>
    </row>
    <row r="105" spans="1:3">
      <c r="A105" s="2" t="str">
        <v/>
      </c>
      <c r="B105" t="str">
        <f>IFERROR(INDEX(Inscriptions!$B$1:$B$205,A105),"")</f>
        <v/>
      </c>
      <c r="C105" t="str">
        <f>IFERROR(INDEX(Inscriptions!$C$1:$C$205,A105),"")</f>
        <v/>
      </c>
    </row>
    <row r="106" spans="1:3">
      <c r="A106" s="2" t="str">
        <v/>
      </c>
      <c r="B106" t="str">
        <f>IFERROR(INDEX(Inscriptions!$B$1:$B$205,A106),"")</f>
        <v/>
      </c>
      <c r="C106" t="str">
        <f>IFERROR(INDEX(Inscriptions!$C$1:$C$205,A106),"")</f>
        <v/>
      </c>
    </row>
    <row r="107" spans="1:3">
      <c r="A107" s="2" t="str">
        <v/>
      </c>
      <c r="B107" t="str">
        <f>IFERROR(INDEX(Inscriptions!$B$1:$B$205,A107),"")</f>
        <v/>
      </c>
      <c r="C107" t="str">
        <f>IFERROR(INDEX(Inscriptions!$C$1:$C$205,A107),"")</f>
        <v/>
      </c>
    </row>
    <row r="108" spans="1:3">
      <c r="A108" s="2" t="str">
        <v/>
      </c>
      <c r="B108" t="str">
        <f>IFERROR(INDEX(Inscriptions!$B$1:$B$205,A108),"")</f>
        <v/>
      </c>
      <c r="C108" t="str">
        <f>IFERROR(INDEX(Inscriptions!$C$1:$C$205,A108),"")</f>
        <v/>
      </c>
    </row>
    <row r="109" spans="1:3">
      <c r="A109" s="2" t="str">
        <v/>
      </c>
      <c r="B109" t="str">
        <f>IFERROR(INDEX(Inscriptions!$B$1:$B$205,A109),"")</f>
        <v/>
      </c>
      <c r="C109" t="str">
        <f>IFERROR(INDEX(Inscriptions!$C$1:$C$205,A109),"")</f>
        <v/>
      </c>
    </row>
    <row r="110" spans="1:3">
      <c r="A110" s="2" t="str">
        <v/>
      </c>
      <c r="B110" t="str">
        <f>IFERROR(INDEX(Inscriptions!$B$1:$B$205,A110),"")</f>
        <v/>
      </c>
      <c r="C110" t="str">
        <f>IFERROR(INDEX(Inscriptions!$C$1:$C$205,A110),"")</f>
        <v/>
      </c>
    </row>
    <row r="111" spans="1:3">
      <c r="A111" s="2" t="str">
        <v/>
      </c>
      <c r="B111" t="str">
        <f>IFERROR(INDEX(Inscriptions!$B$1:$B$205,A111),"")</f>
        <v/>
      </c>
      <c r="C111" t="str">
        <f>IFERROR(INDEX(Inscriptions!$C$1:$C$205,A111),"")</f>
        <v/>
      </c>
    </row>
    <row r="112" spans="1:3">
      <c r="A112" s="2" t="str">
        <v/>
      </c>
      <c r="B112" t="str">
        <f>IFERROR(INDEX(Inscriptions!$B$1:$B$205,A112),"")</f>
        <v/>
      </c>
      <c r="C112" t="str">
        <f>IFERROR(INDEX(Inscriptions!$C$1:$C$205,A112),"")</f>
        <v/>
      </c>
    </row>
    <row r="113" spans="1:3">
      <c r="A113" s="2" t="str">
        <v/>
      </c>
      <c r="B113" t="str">
        <f>IFERROR(INDEX(Inscriptions!$B$1:$B$205,A113),"")</f>
        <v/>
      </c>
      <c r="C113" t="str">
        <f>IFERROR(INDEX(Inscriptions!$C$1:$C$205,A113),"")</f>
        <v/>
      </c>
    </row>
    <row r="114" spans="1:3">
      <c r="A114" s="2" t="str">
        <v/>
      </c>
      <c r="B114" t="str">
        <f>IFERROR(INDEX(Inscriptions!$B$1:$B$205,A114),"")</f>
        <v/>
      </c>
      <c r="C114" t="str">
        <f>IFERROR(INDEX(Inscriptions!$C$1:$C$205,A114),"")</f>
        <v/>
      </c>
    </row>
    <row r="115" spans="1:3">
      <c r="A115" s="2" t="str">
        <v/>
      </c>
      <c r="B115" t="str">
        <f>IFERROR(INDEX(Inscriptions!$B$1:$B$205,A115),"")</f>
        <v/>
      </c>
      <c r="C115" t="str">
        <f>IFERROR(INDEX(Inscriptions!$C$1:$C$205,A115),"")</f>
        <v/>
      </c>
    </row>
    <row r="116" spans="1:3">
      <c r="A116" s="2" t="str">
        <v/>
      </c>
      <c r="B116" t="str">
        <f>IFERROR(INDEX(Inscriptions!$B$1:$B$205,A116),"")</f>
        <v/>
      </c>
      <c r="C116" t="str">
        <f>IFERROR(INDEX(Inscriptions!$C$1:$C$205,A116),"")</f>
        <v/>
      </c>
    </row>
    <row r="117" spans="1:3">
      <c r="A117" s="2" t="str">
        <v/>
      </c>
      <c r="B117" t="str">
        <f>IFERROR(INDEX(Inscriptions!$B$1:$B$205,A117),"")</f>
        <v/>
      </c>
      <c r="C117" t="str">
        <f>IFERROR(INDEX(Inscriptions!$C$1:$C$205,A117),"")</f>
        <v/>
      </c>
    </row>
    <row r="118" spans="1:3">
      <c r="A118" s="2" t="str">
        <v/>
      </c>
      <c r="B118" t="str">
        <f>IFERROR(INDEX(Inscriptions!$B$1:$B$205,A118),"")</f>
        <v/>
      </c>
      <c r="C118" t="str">
        <f>IFERROR(INDEX(Inscriptions!$C$1:$C$205,A118),"")</f>
        <v/>
      </c>
    </row>
    <row r="119" spans="1:3">
      <c r="A119" s="2" t="str">
        <v/>
      </c>
      <c r="B119" t="str">
        <f>IFERROR(INDEX(Inscriptions!$B$1:$B$205,A119),"")</f>
        <v/>
      </c>
      <c r="C119" t="str">
        <f>IFERROR(INDEX(Inscriptions!$C$1:$C$205,A119),"")</f>
        <v/>
      </c>
    </row>
    <row r="120" spans="1:3">
      <c r="A120" s="2" t="str">
        <v/>
      </c>
      <c r="B120" t="str">
        <f>IFERROR(INDEX(Inscriptions!$B$1:$B$205,A120),"")</f>
        <v/>
      </c>
      <c r="C120" t="str">
        <f>IFERROR(INDEX(Inscriptions!$C$1:$C$205,A120),"")</f>
        <v/>
      </c>
    </row>
    <row r="121" spans="1:3">
      <c r="A121" s="2" t="str">
        <v/>
      </c>
      <c r="B121" t="str">
        <f>IFERROR(INDEX(Inscriptions!$B$1:$B$205,A121),"")</f>
        <v/>
      </c>
      <c r="C121" t="str">
        <f>IFERROR(INDEX(Inscriptions!$C$1:$C$205,A121),"")</f>
        <v/>
      </c>
    </row>
    <row r="122" spans="1:3">
      <c r="A122" s="2" t="str">
        <v/>
      </c>
      <c r="B122" t="str">
        <f>IFERROR(INDEX(Inscriptions!$B$1:$B$205,A122),"")</f>
        <v/>
      </c>
      <c r="C122" t="str">
        <f>IFERROR(INDEX(Inscriptions!$C$1:$C$205,A122),"")</f>
        <v/>
      </c>
    </row>
    <row r="123" spans="1:3">
      <c r="A123" s="2" t="str">
        <v/>
      </c>
      <c r="B123" t="str">
        <f>IFERROR(INDEX(Inscriptions!$B$1:$B$205,A123),"")</f>
        <v/>
      </c>
      <c r="C123" t="str">
        <f>IFERROR(INDEX(Inscriptions!$C$1:$C$205,A123),"")</f>
        <v/>
      </c>
    </row>
    <row r="124" spans="1:3">
      <c r="A124" s="2" t="str">
        <v/>
      </c>
      <c r="B124" t="str">
        <f>IFERROR(INDEX(Inscriptions!$B$1:$B$205,A124),"")</f>
        <v/>
      </c>
      <c r="C124" t="str">
        <f>IFERROR(INDEX(Inscriptions!$C$1:$C$205,A124),"")</f>
        <v/>
      </c>
    </row>
    <row r="125" spans="1:3">
      <c r="A125" s="2" t="str">
        <v/>
      </c>
      <c r="B125" t="str">
        <f>IFERROR(INDEX(Inscriptions!$B$1:$B$205,A125),"")</f>
        <v/>
      </c>
      <c r="C125" t="str">
        <f>IFERROR(INDEX(Inscriptions!$C$1:$C$205,A125),"")</f>
        <v/>
      </c>
    </row>
    <row r="126" spans="1:3">
      <c r="A126" s="2" t="str">
        <v/>
      </c>
      <c r="B126" t="str">
        <f>IFERROR(INDEX(Inscriptions!$B$1:$B$205,A126),"")</f>
        <v/>
      </c>
      <c r="C126" t="str">
        <f>IFERROR(INDEX(Inscriptions!$C$1:$C$205,A126),"")</f>
        <v/>
      </c>
    </row>
    <row r="127" spans="1:3">
      <c r="A127" s="2" t="str">
        <v/>
      </c>
      <c r="B127" t="str">
        <f>IFERROR(INDEX(Inscriptions!$B$1:$B$205,A127),"")</f>
        <v/>
      </c>
      <c r="C127" t="str">
        <f>IFERROR(INDEX(Inscriptions!$C$1:$C$205,A127),"")</f>
        <v/>
      </c>
    </row>
    <row r="128" spans="1:3">
      <c r="A128" s="2" t="str">
        <v/>
      </c>
      <c r="B128" t="str">
        <f>IFERROR(INDEX(Inscriptions!$B$1:$B$205,A128),"")</f>
        <v/>
      </c>
      <c r="C128" t="str">
        <f>IFERROR(INDEX(Inscriptions!$C$1:$C$205,A128),"")</f>
        <v/>
      </c>
    </row>
    <row r="129" spans="1:3">
      <c r="A129" s="2" t="str">
        <v/>
      </c>
      <c r="B129" t="str">
        <f>IFERROR(INDEX(Inscriptions!$B$1:$B$205,A129),"")</f>
        <v/>
      </c>
      <c r="C129" t="str">
        <f>IFERROR(INDEX(Inscriptions!$C$1:$C$205,A129),"")</f>
        <v/>
      </c>
    </row>
    <row r="130" spans="1:3">
      <c r="A130" s="2" t="str">
        <v/>
      </c>
      <c r="B130" t="str">
        <f>IFERROR(INDEX(Inscriptions!$B$1:$B$205,A130),"")</f>
        <v/>
      </c>
      <c r="C130" t="str">
        <f>IFERROR(INDEX(Inscriptions!$C$1:$C$205,A130),"")</f>
        <v/>
      </c>
    </row>
    <row r="131" spans="1:3">
      <c r="A131" s="2" t="str">
        <v/>
      </c>
      <c r="B131" t="str">
        <f>IFERROR(INDEX(Inscriptions!$B$1:$B$205,A131),"")</f>
        <v/>
      </c>
      <c r="C131" t="str">
        <f>IFERROR(INDEX(Inscriptions!$C$1:$C$205,A131),"")</f>
        <v/>
      </c>
    </row>
    <row r="132" spans="1:3">
      <c r="A132" s="2" t="str">
        <v/>
      </c>
      <c r="B132" t="str">
        <f>IFERROR(INDEX(Inscriptions!$B$1:$B$205,A132),"")</f>
        <v/>
      </c>
      <c r="C132" t="str">
        <f>IFERROR(INDEX(Inscriptions!$C$1:$C$205,A132),"")</f>
        <v/>
      </c>
    </row>
    <row r="133" spans="1:3">
      <c r="A133" s="2" t="str">
        <v/>
      </c>
      <c r="B133" t="str">
        <f>IFERROR(INDEX(Inscriptions!$B$1:$B$205,A133),"")</f>
        <v/>
      </c>
      <c r="C133" t="str">
        <f>IFERROR(INDEX(Inscriptions!$C$1:$C$205,A133),"")</f>
        <v/>
      </c>
    </row>
    <row r="134" spans="1:3">
      <c r="A134" s="2" t="str">
        <v/>
      </c>
      <c r="B134" t="str">
        <f>IFERROR(INDEX(Inscriptions!$B$1:$B$205,A134),"")</f>
        <v/>
      </c>
      <c r="C134" t="str">
        <f>IFERROR(INDEX(Inscriptions!$C$1:$C$205,A134),"")</f>
        <v/>
      </c>
    </row>
    <row r="135" spans="1:3">
      <c r="A135" s="2" t="str">
        <v/>
      </c>
      <c r="B135" t="str">
        <f>IFERROR(INDEX(Inscriptions!$B$1:$B$205,A135),"")</f>
        <v/>
      </c>
      <c r="C135" t="str">
        <f>IFERROR(INDEX(Inscriptions!$C$1:$C$205,A135),"")</f>
        <v/>
      </c>
    </row>
    <row r="136" spans="1:3">
      <c r="A136" s="2" t="str">
        <v/>
      </c>
      <c r="B136" t="str">
        <f>IFERROR(INDEX(Inscriptions!$B$1:$B$205,A136),"")</f>
        <v/>
      </c>
      <c r="C136" t="str">
        <f>IFERROR(INDEX(Inscriptions!$C$1:$C$205,A136),"")</f>
        <v/>
      </c>
    </row>
    <row r="137" spans="1:3">
      <c r="A137" s="2" t="str">
        <v/>
      </c>
      <c r="B137" t="str">
        <f>IFERROR(INDEX(Inscriptions!$B$1:$B$205,A137),"")</f>
        <v/>
      </c>
      <c r="C137" t="str">
        <f>IFERROR(INDEX(Inscriptions!$C$1:$C$205,A137),"")</f>
        <v/>
      </c>
    </row>
    <row r="138" spans="1:3">
      <c r="A138" s="2" t="str">
        <v/>
      </c>
      <c r="B138" t="str">
        <f>IFERROR(INDEX(Inscriptions!$B$1:$B$205,A138),"")</f>
        <v/>
      </c>
      <c r="C138" t="str">
        <f>IFERROR(INDEX(Inscriptions!$C$1:$C$205,A138),"")</f>
        <v/>
      </c>
    </row>
    <row r="139" spans="1:3">
      <c r="A139" s="2" t="str">
        <v/>
      </c>
      <c r="B139" t="str">
        <f>IFERROR(INDEX(Inscriptions!$B$1:$B$205,A139),"")</f>
        <v/>
      </c>
      <c r="C139" t="str">
        <f>IFERROR(INDEX(Inscriptions!$C$1:$C$205,A139),"")</f>
        <v/>
      </c>
    </row>
    <row r="140" spans="1:3">
      <c r="A140" s="2" t="str">
        <v/>
      </c>
      <c r="B140" t="str">
        <f>IFERROR(INDEX(Inscriptions!$B$1:$B$205,A140),"")</f>
        <v/>
      </c>
      <c r="C140" t="str">
        <f>IFERROR(INDEX(Inscriptions!$C$1:$C$205,A140),"")</f>
        <v/>
      </c>
    </row>
    <row r="141" spans="1:3">
      <c r="A141" s="2" t="str">
        <v/>
      </c>
      <c r="B141" t="str">
        <f>IFERROR(INDEX(Inscriptions!$B$1:$B$205,A141),"")</f>
        <v/>
      </c>
      <c r="C141" t="str">
        <f>IFERROR(INDEX(Inscriptions!$C$1:$C$205,A141),"")</f>
        <v/>
      </c>
    </row>
    <row r="142" spans="1:3">
      <c r="A142" s="2" t="str">
        <v/>
      </c>
      <c r="B142" t="str">
        <f>IFERROR(INDEX(Inscriptions!$B$1:$B$205,A142),"")</f>
        <v/>
      </c>
      <c r="C142" t="str">
        <f>IFERROR(INDEX(Inscriptions!$C$1:$C$205,A142),"")</f>
        <v/>
      </c>
    </row>
    <row r="143" spans="1:3">
      <c r="A143" s="2" t="str">
        <v/>
      </c>
      <c r="B143" t="str">
        <f>IFERROR(INDEX(Inscriptions!$B$1:$B$205,A143),"")</f>
        <v/>
      </c>
      <c r="C143" t="str">
        <f>IFERROR(INDEX(Inscriptions!$C$1:$C$205,A143),"")</f>
        <v/>
      </c>
    </row>
    <row r="144" spans="1:3">
      <c r="A144" s="2" t="str">
        <v/>
      </c>
      <c r="B144" t="str">
        <f>IFERROR(INDEX(Inscriptions!$B$1:$B$205,A144),"")</f>
        <v/>
      </c>
      <c r="C144" t="str">
        <f>IFERROR(INDEX(Inscriptions!$C$1:$C$205,A144),"")</f>
        <v/>
      </c>
    </row>
    <row r="145" spans="1:3">
      <c r="A145" s="2" t="str">
        <v/>
      </c>
      <c r="B145" t="str">
        <f>IFERROR(INDEX(Inscriptions!$B$1:$B$205,A145),"")</f>
        <v/>
      </c>
      <c r="C145" t="str">
        <f>IFERROR(INDEX(Inscriptions!$C$1:$C$205,A145),"")</f>
        <v/>
      </c>
    </row>
    <row r="146" spans="1:3">
      <c r="A146" s="2" t="str">
        <v/>
      </c>
      <c r="B146" t="str">
        <f>IFERROR(INDEX(Inscriptions!$B$1:$B$205,A146),"")</f>
        <v/>
      </c>
      <c r="C146" t="str">
        <f>IFERROR(INDEX(Inscriptions!$C$1:$C$205,A146),"")</f>
        <v/>
      </c>
    </row>
    <row r="147" spans="1:3">
      <c r="A147" s="2" t="str">
        <v/>
      </c>
      <c r="B147" t="str">
        <f>IFERROR(INDEX(Inscriptions!$B$1:$B$205,A147),"")</f>
        <v/>
      </c>
      <c r="C147" t="str">
        <f>IFERROR(INDEX(Inscriptions!$C$1:$C$205,A147),"")</f>
        <v/>
      </c>
    </row>
    <row r="148" spans="1:3">
      <c r="A148" s="2" t="str">
        <v/>
      </c>
      <c r="B148" t="str">
        <f>IFERROR(INDEX(Inscriptions!$B$1:$B$205,A148),"")</f>
        <v/>
      </c>
      <c r="C148" t="str">
        <f>IFERROR(INDEX(Inscriptions!$C$1:$C$205,A148),"")</f>
        <v/>
      </c>
    </row>
    <row r="149" spans="1:3">
      <c r="A149" s="2" t="str">
        <v/>
      </c>
      <c r="B149" t="str">
        <f>IFERROR(INDEX(Inscriptions!$B$1:$B$205,A149),"")</f>
        <v/>
      </c>
      <c r="C149" t="str">
        <f>IFERROR(INDEX(Inscriptions!$C$1:$C$205,A149),"")</f>
        <v/>
      </c>
    </row>
    <row r="150" spans="1:3">
      <c r="A150" s="2" t="str">
        <v/>
      </c>
      <c r="B150" t="str">
        <f>IFERROR(INDEX(Inscriptions!$B$1:$B$205,A150),"")</f>
        <v/>
      </c>
      <c r="C150" t="str">
        <f>IFERROR(INDEX(Inscriptions!$C$1:$C$205,A150),"")</f>
        <v/>
      </c>
    </row>
    <row r="151" spans="1:3">
      <c r="A151" s="2" t="str">
        <v/>
      </c>
      <c r="B151" t="str">
        <f>IFERROR(INDEX(Inscriptions!$B$1:$B$205,A151),"")</f>
        <v/>
      </c>
      <c r="C151" t="str">
        <f>IFERROR(INDEX(Inscriptions!$C$1:$C$205,A151),"")</f>
        <v/>
      </c>
    </row>
    <row r="152" spans="1:3">
      <c r="A152" s="2" t="str">
        <v/>
      </c>
      <c r="B152" t="str">
        <f>IFERROR(INDEX(Inscriptions!$B$1:$B$205,A152),"")</f>
        <v/>
      </c>
      <c r="C152" t="str">
        <f>IFERROR(INDEX(Inscriptions!$C$1:$C$205,A152),"")</f>
        <v/>
      </c>
    </row>
    <row r="153" spans="1:3">
      <c r="A153" s="2" t="str">
        <v/>
      </c>
      <c r="B153" t="str">
        <f>IFERROR(INDEX(Inscriptions!$B$1:$B$205,A153),"")</f>
        <v/>
      </c>
      <c r="C153" t="str">
        <f>IFERROR(INDEX(Inscriptions!$C$1:$C$205,A153),"")</f>
        <v/>
      </c>
    </row>
    <row r="154" spans="1:3">
      <c r="A154" s="2" t="str">
        <v/>
      </c>
      <c r="B154" t="str">
        <f>IFERROR(INDEX(Inscriptions!$B$1:$B$205,A154),"")</f>
        <v/>
      </c>
      <c r="C154" t="str">
        <f>IFERROR(INDEX(Inscriptions!$C$1:$C$205,A154),"")</f>
        <v/>
      </c>
    </row>
    <row r="155" spans="1:3">
      <c r="A155" s="2" t="str">
        <v/>
      </c>
      <c r="B155" t="str">
        <f>IFERROR(INDEX(Inscriptions!$B$1:$B$205,A155),"")</f>
        <v/>
      </c>
      <c r="C155" t="str">
        <f>IFERROR(INDEX(Inscriptions!$C$1:$C$205,A155),"")</f>
        <v/>
      </c>
    </row>
    <row r="156" spans="1:3">
      <c r="A156" s="2" t="str">
        <v/>
      </c>
      <c r="B156" t="str">
        <f>IFERROR(INDEX(Inscriptions!$B$1:$B$205,A156),"")</f>
        <v/>
      </c>
      <c r="C156" t="str">
        <f>IFERROR(INDEX(Inscriptions!$C$1:$C$205,A156),"")</f>
        <v/>
      </c>
    </row>
    <row r="157" spans="1:3">
      <c r="A157" s="2" t="str">
        <v/>
      </c>
      <c r="B157" t="str">
        <f>IFERROR(INDEX(Inscriptions!$B$1:$B$205,A157),"")</f>
        <v/>
      </c>
      <c r="C157" t="str">
        <f>IFERROR(INDEX(Inscriptions!$C$1:$C$205,A157),"")</f>
        <v/>
      </c>
    </row>
    <row r="158" spans="1:3">
      <c r="A158" s="2" t="str">
        <v/>
      </c>
      <c r="B158" t="str">
        <f>IFERROR(INDEX(Inscriptions!$B$1:$B$205,A158),"")</f>
        <v/>
      </c>
      <c r="C158" t="str">
        <f>IFERROR(INDEX(Inscriptions!$C$1:$C$205,A158),"")</f>
        <v/>
      </c>
    </row>
    <row r="159" spans="1:3">
      <c r="A159" s="2" t="str">
        <v/>
      </c>
      <c r="B159" t="str">
        <f>IFERROR(INDEX(Inscriptions!$B$1:$B$205,A159),"")</f>
        <v/>
      </c>
      <c r="C159" t="str">
        <f>IFERROR(INDEX(Inscriptions!$C$1:$C$205,A159),"")</f>
        <v/>
      </c>
    </row>
    <row r="160" spans="1:3">
      <c r="A160" s="2" t="str">
        <v/>
      </c>
      <c r="B160" t="str">
        <f>IFERROR(INDEX(Inscriptions!$B$1:$B$205,A160),"")</f>
        <v/>
      </c>
      <c r="C160" t="str">
        <f>IFERROR(INDEX(Inscriptions!$C$1:$C$205,A160),"")</f>
        <v/>
      </c>
    </row>
    <row r="161" spans="1:3">
      <c r="A161" s="2" t="str">
        <v/>
      </c>
      <c r="B161" t="str">
        <f>IFERROR(INDEX(Inscriptions!$B$1:$B$205,A161),"")</f>
        <v/>
      </c>
      <c r="C161" t="str">
        <f>IFERROR(INDEX(Inscriptions!$C$1:$C$205,A161),"")</f>
        <v/>
      </c>
    </row>
    <row r="162" spans="1:3">
      <c r="A162" s="2" t="str">
        <v/>
      </c>
      <c r="B162" t="str">
        <f>IFERROR(INDEX(Inscriptions!$B$1:$B$205,A162),"")</f>
        <v/>
      </c>
      <c r="C162" t="str">
        <f>IFERROR(INDEX(Inscriptions!$C$1:$C$205,A162),"")</f>
        <v/>
      </c>
    </row>
    <row r="163" spans="1:3">
      <c r="A163" s="2" t="str">
        <v/>
      </c>
      <c r="B163" t="str">
        <f>IFERROR(INDEX(Inscriptions!$B$1:$B$205,A163),"")</f>
        <v/>
      </c>
      <c r="C163" t="str">
        <f>IFERROR(INDEX(Inscriptions!$C$1:$C$205,A163),"")</f>
        <v/>
      </c>
    </row>
    <row r="164" spans="1:3">
      <c r="A164" s="2" t="str">
        <v/>
      </c>
      <c r="B164" t="str">
        <f>IFERROR(INDEX(Inscriptions!$B$1:$B$205,A164),"")</f>
        <v/>
      </c>
      <c r="C164" t="str">
        <f>IFERROR(INDEX(Inscriptions!$C$1:$C$205,A164),"")</f>
        <v/>
      </c>
    </row>
    <row r="165" spans="1:3">
      <c r="A165" s="2" t="str">
        <v/>
      </c>
      <c r="B165" t="str">
        <f>IFERROR(INDEX(Inscriptions!$B$1:$B$205,A165),"")</f>
        <v/>
      </c>
      <c r="C165" t="str">
        <f>IFERROR(INDEX(Inscriptions!$C$1:$C$205,A165),"")</f>
        <v/>
      </c>
    </row>
    <row r="166" spans="1:3">
      <c r="A166" s="2" t="str">
        <v/>
      </c>
      <c r="B166" t="str">
        <f>IFERROR(INDEX(Inscriptions!$B$1:$B$205,A166),"")</f>
        <v/>
      </c>
      <c r="C166" t="str">
        <f>IFERROR(INDEX(Inscriptions!$C$1:$C$205,A166),"")</f>
        <v/>
      </c>
    </row>
    <row r="167" spans="1:3">
      <c r="A167" s="2" t="str">
        <v/>
      </c>
      <c r="B167" t="str">
        <f>IFERROR(INDEX(Inscriptions!$B$1:$B$205,A167),"")</f>
        <v/>
      </c>
      <c r="C167" t="str">
        <f>IFERROR(INDEX(Inscriptions!$C$1:$C$205,A167),"")</f>
        <v/>
      </c>
    </row>
    <row r="168" spans="1:3">
      <c r="A168" s="2" t="str">
        <v/>
      </c>
      <c r="B168" t="str">
        <f>IFERROR(INDEX(Inscriptions!$B$1:$B$205,A168),"")</f>
        <v/>
      </c>
      <c r="C168" t="str">
        <f>IFERROR(INDEX(Inscriptions!$C$1:$C$205,A168),"")</f>
        <v/>
      </c>
    </row>
    <row r="169" spans="1:3">
      <c r="A169" s="2" t="str">
        <v/>
      </c>
      <c r="B169" t="str">
        <f>IFERROR(INDEX(Inscriptions!$B$1:$B$205,A169),"")</f>
        <v/>
      </c>
      <c r="C169" t="str">
        <f>IFERROR(INDEX(Inscriptions!$C$1:$C$205,A169),"")</f>
        <v/>
      </c>
    </row>
    <row r="170" spans="1:3">
      <c r="A170" s="2" t="str">
        <v/>
      </c>
      <c r="B170" t="str">
        <f>IFERROR(INDEX(Inscriptions!$B$1:$B$205,A170),"")</f>
        <v/>
      </c>
      <c r="C170" t="str">
        <f>IFERROR(INDEX(Inscriptions!$C$1:$C$205,A170),"")</f>
        <v/>
      </c>
    </row>
    <row r="171" spans="1:3">
      <c r="A171" s="2" t="str">
        <v/>
      </c>
      <c r="B171" t="str">
        <f>IFERROR(INDEX(Inscriptions!$B$1:$B$205,A171),"")</f>
        <v/>
      </c>
      <c r="C171" t="str">
        <f>IFERROR(INDEX(Inscriptions!$C$1:$C$205,A171),"")</f>
        <v/>
      </c>
    </row>
    <row r="172" spans="1:3">
      <c r="A172" s="2" t="str">
        <v/>
      </c>
      <c r="B172" t="str">
        <f>IFERROR(INDEX(Inscriptions!$B$1:$B$205,A172),"")</f>
        <v/>
      </c>
      <c r="C172" t="str">
        <f>IFERROR(INDEX(Inscriptions!$C$1:$C$205,A172),"")</f>
        <v/>
      </c>
    </row>
    <row r="173" spans="1:3">
      <c r="A173" s="2" t="str">
        <v/>
      </c>
      <c r="B173" t="str">
        <f>IFERROR(INDEX(Inscriptions!$B$1:$B$205,A173),"")</f>
        <v/>
      </c>
      <c r="C173" t="str">
        <f>IFERROR(INDEX(Inscriptions!$C$1:$C$205,A173),"")</f>
        <v/>
      </c>
    </row>
    <row r="174" spans="1:3">
      <c r="A174" s="2" t="str">
        <v/>
      </c>
      <c r="B174" t="str">
        <f>IFERROR(INDEX(Inscriptions!$B$1:$B$205,A174),"")</f>
        <v/>
      </c>
      <c r="C174" t="str">
        <f>IFERROR(INDEX(Inscriptions!$C$1:$C$205,A174),"")</f>
        <v/>
      </c>
    </row>
    <row r="175" spans="1:3">
      <c r="A175" s="2" t="str">
        <v/>
      </c>
      <c r="B175" t="str">
        <f>IFERROR(INDEX(Inscriptions!$B$1:$B$205,A175),"")</f>
        <v/>
      </c>
      <c r="C175" t="str">
        <f>IFERROR(INDEX(Inscriptions!$C$1:$C$205,A175),"")</f>
        <v/>
      </c>
    </row>
    <row r="176" spans="1:3">
      <c r="A176" s="2" t="str">
        <v/>
      </c>
      <c r="B176" t="str">
        <f>IFERROR(INDEX(Inscriptions!$B$1:$B$205,A176),"")</f>
        <v/>
      </c>
      <c r="C176" t="str">
        <f>IFERROR(INDEX(Inscriptions!$C$1:$C$205,A176),"")</f>
        <v/>
      </c>
    </row>
    <row r="177" spans="1:3">
      <c r="A177" s="2" t="str">
        <v/>
      </c>
      <c r="B177" t="str">
        <f>IFERROR(INDEX(Inscriptions!$B$1:$B$205,A177),"")</f>
        <v/>
      </c>
      <c r="C177" t="str">
        <f>IFERROR(INDEX(Inscriptions!$C$1:$C$205,A177),"")</f>
        <v/>
      </c>
    </row>
    <row r="178" spans="1:3">
      <c r="A178" s="2" t="str">
        <v/>
      </c>
      <c r="B178" t="str">
        <f>IFERROR(INDEX(Inscriptions!$B$1:$B$205,A178),"")</f>
        <v/>
      </c>
      <c r="C178" t="str">
        <f>IFERROR(INDEX(Inscriptions!$C$1:$C$205,A178),"")</f>
        <v/>
      </c>
    </row>
    <row r="179" spans="1:3">
      <c r="A179" s="2" t="str">
        <v/>
      </c>
      <c r="B179" t="str">
        <f>IFERROR(INDEX(Inscriptions!$B$1:$B$205,A179),"")</f>
        <v/>
      </c>
      <c r="C179" t="str">
        <f>IFERROR(INDEX(Inscriptions!$C$1:$C$205,A179),"")</f>
        <v/>
      </c>
    </row>
    <row r="180" spans="1:3">
      <c r="A180" s="2" t="str">
        <v/>
      </c>
      <c r="B180" t="str">
        <f>IFERROR(INDEX(Inscriptions!$B$1:$B$205,A180),"")</f>
        <v/>
      </c>
      <c r="C180" t="str">
        <f>IFERROR(INDEX(Inscriptions!$C$1:$C$205,A180),"")</f>
        <v/>
      </c>
    </row>
    <row r="181" spans="1:3">
      <c r="A181" s="2" t="str">
        <v/>
      </c>
      <c r="B181" t="str">
        <f>IFERROR(INDEX(Inscriptions!$B$1:$B$205,A181),"")</f>
        <v/>
      </c>
      <c r="C181" t="str">
        <f>IFERROR(INDEX(Inscriptions!$C$1:$C$205,A181),"")</f>
        <v/>
      </c>
    </row>
    <row r="182" spans="1:3">
      <c r="A182" s="2" t="str">
        <v/>
      </c>
      <c r="B182" t="str">
        <f>IFERROR(INDEX(Inscriptions!$B$1:$B$205,A182),"")</f>
        <v/>
      </c>
      <c r="C182" t="str">
        <f>IFERROR(INDEX(Inscriptions!$C$1:$C$205,A182),"")</f>
        <v/>
      </c>
    </row>
    <row r="183" spans="1:3">
      <c r="A183" s="2" t="str">
        <v/>
      </c>
      <c r="B183" t="str">
        <f>IFERROR(INDEX(Inscriptions!$B$1:$B$205,A183),"")</f>
        <v/>
      </c>
      <c r="C183" t="str">
        <f>IFERROR(INDEX(Inscriptions!$C$1:$C$205,A183),"")</f>
        <v/>
      </c>
    </row>
    <row r="184" spans="1:3">
      <c r="A184" s="2" t="str">
        <v/>
      </c>
      <c r="B184" t="str">
        <f>IFERROR(INDEX(Inscriptions!$B$1:$B$205,A184),"")</f>
        <v/>
      </c>
      <c r="C184" t="str">
        <f>IFERROR(INDEX(Inscriptions!$C$1:$C$205,A184),"")</f>
        <v/>
      </c>
    </row>
    <row r="185" spans="1:3">
      <c r="A185" s="2" t="str">
        <v/>
      </c>
      <c r="B185" t="str">
        <f>IFERROR(INDEX(Inscriptions!$B$1:$B$205,A185),"")</f>
        <v/>
      </c>
      <c r="C185" t="str">
        <f>IFERROR(INDEX(Inscriptions!$C$1:$C$205,A185),"")</f>
        <v/>
      </c>
    </row>
    <row r="186" spans="1:3">
      <c r="A186" s="2" t="str">
        <v/>
      </c>
      <c r="B186" t="str">
        <f>IFERROR(INDEX(Inscriptions!$B$1:$B$205,A186),"")</f>
        <v/>
      </c>
      <c r="C186" t="str">
        <f>IFERROR(INDEX(Inscriptions!$C$1:$C$205,A186),"")</f>
        <v/>
      </c>
    </row>
    <row r="187" spans="1:3">
      <c r="A187" s="2" t="str">
        <v/>
      </c>
      <c r="B187" t="str">
        <f>IFERROR(INDEX(Inscriptions!$B$1:$B$205,A187),"")</f>
        <v/>
      </c>
      <c r="C187" t="str">
        <f>IFERROR(INDEX(Inscriptions!$C$1:$C$205,A187),"")</f>
        <v/>
      </c>
    </row>
    <row r="188" spans="1:3">
      <c r="A188" s="2" t="str">
        <v/>
      </c>
      <c r="B188" t="str">
        <f>IFERROR(INDEX(Inscriptions!$B$1:$B$205,A188),"")</f>
        <v/>
      </c>
      <c r="C188" t="str">
        <f>IFERROR(INDEX(Inscriptions!$C$1:$C$205,A188),"")</f>
        <v/>
      </c>
    </row>
    <row r="189" spans="1:3">
      <c r="A189" s="2" t="str">
        <v/>
      </c>
      <c r="B189" t="str">
        <f>IFERROR(INDEX(Inscriptions!$B$1:$B$205,A189),"")</f>
        <v/>
      </c>
      <c r="C189" t="str">
        <f>IFERROR(INDEX(Inscriptions!$C$1:$C$205,A189),"")</f>
        <v/>
      </c>
    </row>
    <row r="190" spans="1:3">
      <c r="A190" s="2" t="str">
        <v/>
      </c>
      <c r="B190" t="str">
        <f>IFERROR(INDEX(Inscriptions!$B$1:$B$205,A190),"")</f>
        <v/>
      </c>
      <c r="C190" t="str">
        <f>IFERROR(INDEX(Inscriptions!$C$1:$C$205,A190),"")</f>
        <v/>
      </c>
    </row>
    <row r="191" spans="1:3">
      <c r="A191" s="2" t="str">
        <v/>
      </c>
      <c r="B191" t="str">
        <f>IFERROR(INDEX(Inscriptions!$B$1:$B$205,A191),"")</f>
        <v/>
      </c>
      <c r="C191" t="str">
        <f>IFERROR(INDEX(Inscriptions!$C$1:$C$205,A191),"")</f>
        <v/>
      </c>
    </row>
    <row r="192" spans="1:3">
      <c r="A192" s="2" t="str">
        <v/>
      </c>
      <c r="B192" t="str">
        <f>IFERROR(INDEX(Inscriptions!$B$1:$B$205,A192),"")</f>
        <v/>
      </c>
      <c r="C192" t="str">
        <f>IFERROR(INDEX(Inscriptions!$C$1:$C$205,A192),"")</f>
        <v/>
      </c>
    </row>
    <row r="193" spans="1:3">
      <c r="A193" s="2" t="str">
        <v/>
      </c>
      <c r="B193" t="str">
        <f>IFERROR(INDEX(Inscriptions!$B$1:$B$205,A193),"")</f>
        <v/>
      </c>
      <c r="C193" t="str">
        <f>IFERROR(INDEX(Inscriptions!$C$1:$C$205,A193),"")</f>
        <v/>
      </c>
    </row>
    <row r="194" spans="1:3">
      <c r="A194" s="2" t="str">
        <v/>
      </c>
      <c r="B194" t="str">
        <f>IFERROR(INDEX(Inscriptions!$B$1:$B$205,A194),"")</f>
        <v/>
      </c>
      <c r="C194" t="str">
        <f>IFERROR(INDEX(Inscriptions!$C$1:$C$205,A194),"")</f>
        <v/>
      </c>
    </row>
    <row r="195" spans="1:3">
      <c r="A195" s="2" t="str">
        <v/>
      </c>
      <c r="B195" t="str">
        <f>IFERROR(INDEX(Inscriptions!$B$1:$B$205,A195),"")</f>
        <v/>
      </c>
      <c r="C195" t="str">
        <f>IFERROR(INDEX(Inscriptions!$C$1:$C$205,A195),"")</f>
        <v/>
      </c>
    </row>
    <row r="196" spans="1:3">
      <c r="A196" s="2" t="str">
        <v/>
      </c>
      <c r="B196" t="str">
        <f>IFERROR(INDEX(Inscriptions!$B$1:$B$205,A196),"")</f>
        <v/>
      </c>
      <c r="C196" t="str">
        <f>IFERROR(INDEX(Inscriptions!$C$1:$C$205,A196),"")</f>
        <v/>
      </c>
    </row>
    <row r="197" spans="1:3">
      <c r="A197" s="2" t="str">
        <v/>
      </c>
      <c r="B197" t="str">
        <f>IFERROR(INDEX(Inscriptions!$B$1:$B$205,A197),"")</f>
        <v/>
      </c>
      <c r="C197" t="str">
        <f>IFERROR(INDEX(Inscriptions!$C$1:$C$205,A197),"")</f>
        <v/>
      </c>
    </row>
    <row r="198" spans="1:3">
      <c r="A198" s="2" t="str">
        <v/>
      </c>
      <c r="B198" t="str">
        <f>IFERROR(INDEX(Inscriptions!$B$1:$B$205,A198),"")</f>
        <v/>
      </c>
      <c r="C198" t="str">
        <f>IFERROR(INDEX(Inscriptions!$C$1:$C$205,A198),"")</f>
        <v/>
      </c>
    </row>
    <row r="199" spans="1:3">
      <c r="A199" s="2" t="str">
        <v/>
      </c>
      <c r="B199" t="str">
        <f>IFERROR(INDEX(Inscriptions!$B$1:$B$205,A199),"")</f>
        <v/>
      </c>
      <c r="C199" t="str">
        <f>IFERROR(INDEX(Inscriptions!$C$1:$C$205,A199),"")</f>
        <v/>
      </c>
    </row>
    <row r="200" spans="1:3">
      <c r="A200" s="2" t="str">
        <v/>
      </c>
      <c r="B200" t="str">
        <f>IFERROR(INDEX(Inscriptions!$B$1:$B$205,A200),"")</f>
        <v/>
      </c>
      <c r="C200" t="str">
        <f>IFERROR(INDEX(Inscriptions!$C$1:$C$205,A200),"")</f>
        <v/>
      </c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5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H200"/>
  <sheetViews>
    <sheetView showZeros="0" tabSelected="1" zoomScaleNormal="100" zoomScalePageLayoutView="110" workbookViewId="0">
      <pane ySplit="6" topLeftCell="A7" activePane="bottomLeft" state="frozen"/>
      <selection activeCell="AF9" sqref="AF9:AF14"/>
      <selection pane="bottomLeft" activeCell="B4" sqref="B4"/>
    </sheetView>
  </sheetViews>
  <sheetFormatPr baseColWidth="10" defaultRowHeight="15.75"/>
  <cols>
    <col min="1" max="1" width="7" style="2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0" max="31" width="3.6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23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82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42</v>
      </c>
      <c r="M6" s="5" t="s">
        <v>27</v>
      </c>
      <c r="N6" s="4" t="s">
        <v>47</v>
      </c>
      <c r="O6" s="5" t="s">
        <v>27</v>
      </c>
      <c r="P6" s="4" t="s">
        <v>40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</row>
    <row r="7" spans="1:34" ht="16.5" thickBot="1">
      <c r="A7" s="17">
        <f t="array" ref="A7:A50">IFERROR(SMALL(IF(EXACT($A$1,Inscriptions!$D$2:$D$320),ROW(Inscriptions!$A$2:$A$320)),Inscriptions!$A$2:$A$320),"")</f>
        <v>188</v>
      </c>
      <c r="B7" s="132" t="str">
        <f>IFERROR(INDEX(Inscriptions!$B$1:$B$320,A7),"")</f>
        <v>ALES</v>
      </c>
      <c r="C7" s="54" t="str">
        <f>IFERROR(INDEX(Inscriptions!$C$1:$C$205,A7),"")</f>
        <v>POUDEVIGNE Evan</v>
      </c>
      <c r="D7" s="20">
        <v>1.6998842592592595E-3</v>
      </c>
      <c r="E7" s="10">
        <f>EQUATION</f>
        <v>4</v>
      </c>
      <c r="F7" s="26">
        <v>6.4201388888888891E-4</v>
      </c>
      <c r="G7" s="14">
        <f>V7</f>
        <v>8</v>
      </c>
      <c r="H7" s="28">
        <v>2.2587962962962965E-3</v>
      </c>
      <c r="I7" s="14">
        <f>W7</f>
        <v>3</v>
      </c>
      <c r="J7" s="29">
        <v>30</v>
      </c>
      <c r="K7" s="15">
        <f>X7</f>
        <v>7</v>
      </c>
      <c r="L7" s="28">
        <v>4.8356481481481487E-4</v>
      </c>
      <c r="M7" s="14">
        <f>Y7</f>
        <v>3</v>
      </c>
      <c r="N7" s="28">
        <v>1.0091435185185186E-3</v>
      </c>
      <c r="O7" s="14">
        <f>Z7</f>
        <v>6</v>
      </c>
      <c r="P7" s="28"/>
      <c r="Q7" s="14" t="str">
        <f>AA7</f>
        <v/>
      </c>
      <c r="R7" s="20"/>
      <c r="U7">
        <f t="shared" ref="U7:U50" si="0">IFERROR(RANK(D7,D$7:D$50,1),"")</f>
        <v>4</v>
      </c>
      <c r="V7">
        <f t="shared" ref="V7:V50" si="1">IFERROR(RANK(F7,F$7:F$50,1),"")</f>
        <v>8</v>
      </c>
      <c r="W7">
        <f>IFERROR(RANK(H7,H$7:H$50,1),"")</f>
        <v>3</v>
      </c>
      <c r="X7">
        <f>IFERROR(RANK(J7,J$7:J$50,0),"")</f>
        <v>7</v>
      </c>
      <c r="Y7">
        <f>IFERROR(RANK(L7,L$7:L$50,1),"")</f>
        <v>3</v>
      </c>
      <c r="Z7">
        <f>IFERROR(RANK(N7,N$7:N$50,1),"")</f>
        <v>6</v>
      </c>
      <c r="AA7" t="str">
        <f>IFERROR(RANK(P7,P$7:P$50,1),"")</f>
        <v/>
      </c>
      <c r="AB7" s="163">
        <f>IF(R7="OUI",9999,IF(SUM(U7:AA7)&gt;0,SUM(U7:AA7),""))</f>
        <v>31</v>
      </c>
      <c r="AC7" s="51">
        <f>IFERROR(RANK(AB7,AB$7:AB$50,1),"")</f>
        <v>5</v>
      </c>
      <c r="AG7" s="206" t="s">
        <v>38</v>
      </c>
      <c r="AH7" s="207"/>
    </row>
    <row r="8" spans="1:34" ht="16.5" thickBot="1">
      <c r="A8" s="17">
        <v>189</v>
      </c>
      <c r="B8" s="132" t="str">
        <f>IFERROR(INDEX(Inscriptions!$B$1:$B$320,A8),"")</f>
        <v>OCTOPUS LUBERON</v>
      </c>
      <c r="C8" s="54" t="str">
        <f>IFERROR(INDEX(Inscriptions!$C$1:$C$205,A8),"")</f>
        <v>WIETRICH Thibault</v>
      </c>
      <c r="D8" s="21">
        <v>1.6807870370370371E-3</v>
      </c>
      <c r="E8" s="11">
        <f>U8</f>
        <v>3</v>
      </c>
      <c r="F8" s="22">
        <v>2.7777777777777778E-4</v>
      </c>
      <c r="G8" s="13">
        <f t="shared" ref="G8:G50" si="2">V8</f>
        <v>2</v>
      </c>
      <c r="H8" s="26">
        <v>2.3738425925925928E-3</v>
      </c>
      <c r="I8" s="13">
        <f t="shared" ref="I8:I50" si="3">W8</f>
        <v>5</v>
      </c>
      <c r="J8" s="30">
        <v>40</v>
      </c>
      <c r="K8" s="16">
        <f t="shared" ref="K8:K23" si="4">X8</f>
        <v>5</v>
      </c>
      <c r="L8" s="26">
        <v>3.9594907407407412E-4</v>
      </c>
      <c r="M8" s="13">
        <f t="shared" ref="M8:M23" si="5">Y8</f>
        <v>1</v>
      </c>
      <c r="N8" s="26">
        <v>8.4201388888888878E-4</v>
      </c>
      <c r="O8" s="13">
        <f t="shared" ref="O8:O50" si="6">Z8</f>
        <v>2</v>
      </c>
      <c r="P8" s="26"/>
      <c r="Q8" s="13" t="str">
        <f t="shared" ref="Q8:Q50" si="7">AA8</f>
        <v/>
      </c>
      <c r="R8" s="21"/>
      <c r="U8">
        <f t="shared" si="0"/>
        <v>3</v>
      </c>
      <c r="V8">
        <f t="shared" si="1"/>
        <v>2</v>
      </c>
      <c r="W8">
        <f t="shared" ref="W8:W50" si="8">IFERROR(RANK(H8,H$7:H$50,1),"")</f>
        <v>5</v>
      </c>
      <c r="X8">
        <f t="shared" ref="X8:X50" si="9">IFERROR(RANK(J8,J$7:J$50,0),"")</f>
        <v>5</v>
      </c>
      <c r="Y8">
        <f t="shared" ref="Y8:Y50" si="10">IFERROR(RANK(L8,L$7:L$50,1),"")</f>
        <v>1</v>
      </c>
      <c r="Z8">
        <f t="shared" ref="Z8:Z50" si="11">IFERROR(RANK(N8,N$7:N$50,1),"")</f>
        <v>2</v>
      </c>
      <c r="AA8" t="str">
        <f t="shared" ref="AA8:AA50" si="12">IFERROR(RANK(P8,P$7:P$50,1),"")</f>
        <v/>
      </c>
      <c r="AB8" s="132">
        <f t="shared" ref="AB8:AB50" si="13">IF(R8="OUI",9999,IF(SUM(U8:AA8)&gt;0,SUM(U8:AA8),""))</f>
        <v>18</v>
      </c>
      <c r="AC8" s="52">
        <f t="shared" ref="AC8:AC50" si="14">IFERROR(RANK(AB8,AB$7:AB$50,1),"")</f>
        <v>2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190</v>
      </c>
      <c r="B9" s="132" t="str">
        <f>IFERROR(INDEX(Inscriptions!$B$1:$B$320,A9),"")</f>
        <v>DAUPHINS D'AVIGNON</v>
      </c>
      <c r="C9" s="54" t="str">
        <f>IFERROR(INDEX(Inscriptions!$C$1:$C$205,A9),"")</f>
        <v>SALAVERT Melvin</v>
      </c>
      <c r="D9" s="21">
        <v>2.0905092592592594E-3</v>
      </c>
      <c r="E9" s="11">
        <f t="shared" ref="E9:E50" si="15">U9</f>
        <v>8</v>
      </c>
      <c r="F9" s="22">
        <v>3.6782407407407407E-4</v>
      </c>
      <c r="G9" s="13">
        <f t="shared" si="2"/>
        <v>5</v>
      </c>
      <c r="H9" s="26">
        <v>2.1340277777777777E-3</v>
      </c>
      <c r="I9" s="13">
        <f t="shared" si="3"/>
        <v>1</v>
      </c>
      <c r="J9" s="30">
        <v>50</v>
      </c>
      <c r="K9" s="16">
        <f t="shared" si="4"/>
        <v>1</v>
      </c>
      <c r="L9" s="26">
        <v>5.6712962962962956E-4</v>
      </c>
      <c r="M9" s="13">
        <f t="shared" si="5"/>
        <v>7</v>
      </c>
      <c r="N9" s="26">
        <v>1.3197916666666668E-3</v>
      </c>
      <c r="O9" s="13">
        <f t="shared" si="6"/>
        <v>8</v>
      </c>
      <c r="P9" s="26"/>
      <c r="Q9" s="13" t="str">
        <f t="shared" si="7"/>
        <v/>
      </c>
      <c r="R9" s="21"/>
      <c r="U9">
        <f t="shared" si="0"/>
        <v>8</v>
      </c>
      <c r="V9">
        <f t="shared" si="1"/>
        <v>5</v>
      </c>
      <c r="W9">
        <f t="shared" si="8"/>
        <v>1</v>
      </c>
      <c r="X9">
        <f t="shared" si="9"/>
        <v>1</v>
      </c>
      <c r="Y9">
        <f t="shared" si="10"/>
        <v>7</v>
      </c>
      <c r="Z9">
        <f t="shared" si="11"/>
        <v>8</v>
      </c>
      <c r="AA9" t="str">
        <f t="shared" si="12"/>
        <v/>
      </c>
      <c r="AB9" s="132">
        <f t="shared" si="13"/>
        <v>30</v>
      </c>
      <c r="AC9" s="52">
        <f t="shared" si="14"/>
        <v>3</v>
      </c>
      <c r="AE9" s="121">
        <v>1</v>
      </c>
      <c r="AF9" s="192">
        <f>IFERROR(SMALL($AB$7:$AB$50,ROW(A1)),"")</f>
        <v>10</v>
      </c>
      <c r="AG9" s="57" t="str">
        <f t="array" ref="AG9">INDEX($C$6:$C$50,SMALL(IF(CG=AF9,ROW(CG)-5),COUNTIF($AF$9:$AF9,AF9)))</f>
        <v>LUCAS Erwan</v>
      </c>
      <c r="AH9" s="56" t="str">
        <f>INDEX($B$6:$B$50,MATCH(AG9,$C$6:C50,0))</f>
        <v>OCTOPUS</v>
      </c>
    </row>
    <row r="10" spans="1:34">
      <c r="A10" s="17">
        <v>191</v>
      </c>
      <c r="B10" s="132" t="str">
        <f>IFERROR(INDEX(Inscriptions!$B$1:$B$320,A10),"")</f>
        <v>DAUPHINS D'AVIGNON</v>
      </c>
      <c r="C10" s="54" t="str">
        <f>IFERROR(INDEX(Inscriptions!$C$1:$C$205,A10),"")</f>
        <v>QANFOUH Othman</v>
      </c>
      <c r="D10" s="21">
        <v>2.2164351851851854E-3</v>
      </c>
      <c r="E10" s="11">
        <f t="shared" si="15"/>
        <v>9</v>
      </c>
      <c r="F10" s="22">
        <v>9.2592592592592585E-4</v>
      </c>
      <c r="G10" s="13">
        <f t="shared" si="2"/>
        <v>9</v>
      </c>
      <c r="H10" s="26">
        <v>2.5050925925925922E-3</v>
      </c>
      <c r="I10" s="13">
        <f t="shared" si="3"/>
        <v>8</v>
      </c>
      <c r="J10" s="30">
        <v>35</v>
      </c>
      <c r="K10" s="16">
        <f t="shared" si="4"/>
        <v>6</v>
      </c>
      <c r="L10" s="26">
        <v>5.0520833333333331E-4</v>
      </c>
      <c r="M10" s="13">
        <f t="shared" si="5"/>
        <v>4</v>
      </c>
      <c r="N10" s="26">
        <v>1.4052083333333332E-3</v>
      </c>
      <c r="O10" s="13">
        <f t="shared" si="6"/>
        <v>9</v>
      </c>
      <c r="P10" s="26"/>
      <c r="Q10" s="13" t="str">
        <f t="shared" si="7"/>
        <v/>
      </c>
      <c r="R10" s="23"/>
      <c r="U10">
        <f t="shared" si="0"/>
        <v>9</v>
      </c>
      <c r="V10">
        <f t="shared" si="1"/>
        <v>9</v>
      </c>
      <c r="W10">
        <f t="shared" si="8"/>
        <v>8</v>
      </c>
      <c r="X10">
        <f t="shared" si="9"/>
        <v>6</v>
      </c>
      <c r="Y10">
        <f t="shared" si="10"/>
        <v>4</v>
      </c>
      <c r="Z10">
        <f t="shared" si="11"/>
        <v>9</v>
      </c>
      <c r="AA10" t="str">
        <f t="shared" si="12"/>
        <v/>
      </c>
      <c r="AB10" s="132">
        <f t="shared" si="13"/>
        <v>45</v>
      </c>
      <c r="AC10" s="52">
        <f t="shared" si="14"/>
        <v>8</v>
      </c>
      <c r="AE10" s="122">
        <v>2</v>
      </c>
      <c r="AF10" s="193">
        <f t="shared" ref="AF10:AF14" si="16">IFERROR(SMALL($AB$7:$AB$50,ROW(A2)),"")</f>
        <v>18</v>
      </c>
      <c r="AG10" s="58" t="str">
        <f t="array" ref="AG10">INDEX($C$6:$C$50,SMALL(IF(CG=AF10,ROW(CG)-5),COUNTIF($AF$9:$AF10,AF10)))</f>
        <v>WIETRICH Thibault</v>
      </c>
      <c r="AH10" s="59" t="str">
        <f>INDEX($B$6:$B$50,MATCH(AG10,$C$6:C51,0))</f>
        <v>OCTOPUS LUBERON</v>
      </c>
    </row>
    <row r="11" spans="1:34" ht="16.5" thickBot="1">
      <c r="A11" s="17">
        <v>192</v>
      </c>
      <c r="B11" s="132" t="str">
        <f>IFERROR(INDEX(Inscriptions!$B$1:$B$320,A11),"")</f>
        <v>CSCN</v>
      </c>
      <c r="C11" s="54" t="str">
        <f>IFERROR(INDEX(Inscriptions!$C$1:$C$205,A11),"")</f>
        <v>CACHACOU Tidjan</v>
      </c>
      <c r="D11" s="21"/>
      <c r="E11" s="11" t="str">
        <f t="shared" si="15"/>
        <v/>
      </c>
      <c r="F11" s="22"/>
      <c r="G11" s="13" t="str">
        <f t="shared" si="2"/>
        <v/>
      </c>
      <c r="H11" s="26">
        <v>3.1431712962962963E-3</v>
      </c>
      <c r="I11" s="13">
        <f t="shared" si="3"/>
        <v>10</v>
      </c>
      <c r="J11" s="30">
        <v>50</v>
      </c>
      <c r="K11" s="16">
        <f t="shared" si="4"/>
        <v>1</v>
      </c>
      <c r="L11" s="26"/>
      <c r="M11" s="13" t="str">
        <f t="shared" si="5"/>
        <v/>
      </c>
      <c r="N11" s="26"/>
      <c r="O11" s="13" t="str">
        <f t="shared" si="6"/>
        <v/>
      </c>
      <c r="P11" s="26"/>
      <c r="Q11" s="13" t="str">
        <f t="shared" si="7"/>
        <v/>
      </c>
      <c r="R11" s="23" t="s">
        <v>163</v>
      </c>
      <c r="U11" t="str">
        <f t="shared" si="0"/>
        <v/>
      </c>
      <c r="V11" t="str">
        <f t="shared" si="1"/>
        <v/>
      </c>
      <c r="W11">
        <f t="shared" si="8"/>
        <v>10</v>
      </c>
      <c r="X11">
        <f t="shared" si="9"/>
        <v>1</v>
      </c>
      <c r="Y11" t="str">
        <f t="shared" si="10"/>
        <v/>
      </c>
      <c r="Z11" t="str">
        <f t="shared" si="11"/>
        <v/>
      </c>
      <c r="AA11" t="str">
        <f t="shared" si="12"/>
        <v/>
      </c>
      <c r="AB11" s="132">
        <f t="shared" si="13"/>
        <v>9999</v>
      </c>
      <c r="AC11" s="52">
        <f t="shared" si="14"/>
        <v>11</v>
      </c>
      <c r="AE11" s="144">
        <v>3</v>
      </c>
      <c r="AF11" s="194">
        <f t="shared" si="16"/>
        <v>30</v>
      </c>
      <c r="AG11" s="153" t="str">
        <f t="array" ref="AG11">INDEX($C$6:$C$50,SMALL(IF(CG=AF11,ROW(CG)-5),COUNTIF($AF$9:$AF11,AF11)))</f>
        <v>SALAVERT Melvin</v>
      </c>
      <c r="AH11" s="154" t="str">
        <f>INDEX($B$6:$B$50,MATCH(AG11,$C$6:C52,0))</f>
        <v>DAUPHINS D'AVIGNON</v>
      </c>
    </row>
    <row r="12" spans="1:34">
      <c r="A12" s="2">
        <v>193</v>
      </c>
      <c r="B12" s="132" t="str">
        <f>IFERROR(INDEX(Inscriptions!$B$1:$B$320,A12),"")</f>
        <v>OCTOPUS</v>
      </c>
      <c r="C12" s="54" t="str">
        <f>IFERROR(INDEX(Inscriptions!$C$1:$C$205,A12),"")</f>
        <v>LUCAS Erwan</v>
      </c>
      <c r="D12" s="21">
        <v>1.3702546296296295E-3</v>
      </c>
      <c r="E12" s="12">
        <f t="shared" si="15"/>
        <v>1</v>
      </c>
      <c r="F12" s="22">
        <v>2.72337962962963E-4</v>
      </c>
      <c r="G12" s="13">
        <f t="shared" si="2"/>
        <v>1</v>
      </c>
      <c r="H12" s="26">
        <v>2.1469907407407405E-3</v>
      </c>
      <c r="I12" s="13">
        <f t="shared" si="3"/>
        <v>2</v>
      </c>
      <c r="J12" s="30">
        <v>45</v>
      </c>
      <c r="K12" s="16">
        <f t="shared" si="4"/>
        <v>3</v>
      </c>
      <c r="L12" s="26">
        <v>4.4236111111111109E-4</v>
      </c>
      <c r="M12" s="13">
        <f t="shared" si="5"/>
        <v>2</v>
      </c>
      <c r="N12" s="26">
        <v>7.2777777777777782E-4</v>
      </c>
      <c r="O12" s="13">
        <f t="shared" si="6"/>
        <v>1</v>
      </c>
      <c r="P12" s="26"/>
      <c r="Q12" s="13" t="str">
        <f t="shared" si="7"/>
        <v/>
      </c>
      <c r="R12" s="23"/>
      <c r="U12">
        <f t="shared" si="0"/>
        <v>1</v>
      </c>
      <c r="V12">
        <f t="shared" si="1"/>
        <v>1</v>
      </c>
      <c r="W12">
        <f t="shared" si="8"/>
        <v>2</v>
      </c>
      <c r="X12">
        <f t="shared" si="9"/>
        <v>3</v>
      </c>
      <c r="Y12">
        <f t="shared" si="10"/>
        <v>2</v>
      </c>
      <c r="Z12">
        <f t="shared" si="11"/>
        <v>1</v>
      </c>
      <c r="AA12" t="str">
        <f t="shared" si="12"/>
        <v/>
      </c>
      <c r="AB12" s="132">
        <f t="shared" si="13"/>
        <v>10</v>
      </c>
      <c r="AC12" s="52">
        <f t="shared" si="14"/>
        <v>1</v>
      </c>
      <c r="AE12" s="145">
        <v>4</v>
      </c>
      <c r="AF12" s="183">
        <f t="shared" si="16"/>
        <v>30</v>
      </c>
      <c r="AG12" s="150" t="str">
        <f t="array" ref="AG12">INDEX($C$6:$C$50,SMALL(IF(CG=AF12,ROW(CG)-5),COUNTIF($AF$9:$AF12,AF12)))</f>
        <v>JOUAULT CHEURLOT Octave</v>
      </c>
      <c r="AH12" s="157" t="str">
        <f>INDEX($B$6:$B$50,MATCH(AG12,$C$6:C53,0))</f>
        <v>OCTOPUS</v>
      </c>
    </row>
    <row r="13" spans="1:34">
      <c r="A13" s="2">
        <v>194</v>
      </c>
      <c r="B13" s="132" t="str">
        <f>IFERROR(INDEX(Inscriptions!$B$1:$B$320,A13),"")</f>
        <v>OCTOPUS</v>
      </c>
      <c r="C13" s="54" t="str">
        <f>IFERROR(INDEX(Inscriptions!$C$1:$C$205,A13),"")</f>
        <v>RIVET MULLER Pablo</v>
      </c>
      <c r="D13" s="21">
        <v>2.3488425925925929E-3</v>
      </c>
      <c r="E13" s="12">
        <f t="shared" si="15"/>
        <v>10</v>
      </c>
      <c r="F13" s="22">
        <v>1.0670138888888888E-3</v>
      </c>
      <c r="G13" s="13">
        <f t="shared" si="2"/>
        <v>10</v>
      </c>
      <c r="H13" s="26">
        <v>3.4938657407407405E-3</v>
      </c>
      <c r="I13" s="13">
        <f t="shared" si="3"/>
        <v>11</v>
      </c>
      <c r="J13" s="30">
        <v>45</v>
      </c>
      <c r="K13" s="16">
        <f t="shared" si="4"/>
        <v>3</v>
      </c>
      <c r="L13" s="26">
        <v>5.9305555555555555E-4</v>
      </c>
      <c r="M13" s="13">
        <f t="shared" si="5"/>
        <v>9</v>
      </c>
      <c r="N13" s="26">
        <v>8.9988425925925924E-4</v>
      </c>
      <c r="O13" s="13">
        <f t="shared" si="6"/>
        <v>3</v>
      </c>
      <c r="P13" s="26"/>
      <c r="Q13" s="13" t="str">
        <f t="shared" si="7"/>
        <v/>
      </c>
      <c r="R13" s="23"/>
      <c r="U13">
        <f t="shared" si="0"/>
        <v>10</v>
      </c>
      <c r="V13">
        <f t="shared" si="1"/>
        <v>10</v>
      </c>
      <c r="W13">
        <f t="shared" si="8"/>
        <v>11</v>
      </c>
      <c r="X13">
        <f t="shared" si="9"/>
        <v>3</v>
      </c>
      <c r="Y13">
        <f t="shared" si="10"/>
        <v>9</v>
      </c>
      <c r="Z13">
        <f t="shared" si="11"/>
        <v>3</v>
      </c>
      <c r="AA13" t="str">
        <f t="shared" si="12"/>
        <v/>
      </c>
      <c r="AB13" s="132">
        <f t="shared" si="13"/>
        <v>46</v>
      </c>
      <c r="AC13" s="52">
        <f t="shared" si="14"/>
        <v>9</v>
      </c>
      <c r="AE13" s="141">
        <v>5</v>
      </c>
      <c r="AF13" s="184">
        <f t="shared" si="16"/>
        <v>31</v>
      </c>
      <c r="AG13" s="151" t="str">
        <f t="array" ref="AG13">INDEX($C$6:$C$50,SMALL(IF(CG=AF13,ROW(CG)-5),COUNTIF($AF$9:$AF13,AF13)))</f>
        <v>POUDEVIGNE Evan</v>
      </c>
      <c r="AH13" s="158" t="str">
        <f>INDEX($B$6:$B$50,MATCH(AG13,$C$6:C54,0))</f>
        <v>ALES</v>
      </c>
    </row>
    <row r="14" spans="1:34" ht="16.5" thickBot="1">
      <c r="A14" s="2">
        <v>195</v>
      </c>
      <c r="B14" s="132" t="str">
        <f>IFERROR(INDEX(Inscriptions!$B$1:$B$320,A14),"")</f>
        <v>OCTOPUS</v>
      </c>
      <c r="C14" s="54" t="str">
        <f>IFERROR(INDEX(Inscriptions!$C$1:$C$205,A14),"")</f>
        <v>JOUAULT CHEURLOT Octave</v>
      </c>
      <c r="D14" s="21">
        <v>1.5682870370370371E-3</v>
      </c>
      <c r="E14" s="12">
        <f t="shared" si="15"/>
        <v>2</v>
      </c>
      <c r="F14" s="22">
        <v>3.1539351851851851E-4</v>
      </c>
      <c r="G14" s="13">
        <f t="shared" si="2"/>
        <v>3</v>
      </c>
      <c r="H14" s="26">
        <v>2.3930555555555558E-3</v>
      </c>
      <c r="I14" s="13">
        <f t="shared" si="3"/>
        <v>7</v>
      </c>
      <c r="J14" s="30">
        <v>30</v>
      </c>
      <c r="K14" s="16">
        <f t="shared" si="4"/>
        <v>7</v>
      </c>
      <c r="L14" s="26">
        <v>5.2881944444444439E-4</v>
      </c>
      <c r="M14" s="13">
        <f t="shared" si="5"/>
        <v>6</v>
      </c>
      <c r="N14" s="26">
        <v>9.7361111111111118E-4</v>
      </c>
      <c r="O14" s="13">
        <f t="shared" si="6"/>
        <v>5</v>
      </c>
      <c r="P14" s="26"/>
      <c r="Q14" s="13" t="str">
        <f t="shared" si="7"/>
        <v/>
      </c>
      <c r="R14" s="23"/>
      <c r="U14">
        <f t="shared" si="0"/>
        <v>2</v>
      </c>
      <c r="V14">
        <f t="shared" si="1"/>
        <v>3</v>
      </c>
      <c r="W14">
        <f t="shared" si="8"/>
        <v>7</v>
      </c>
      <c r="X14">
        <f t="shared" si="9"/>
        <v>7</v>
      </c>
      <c r="Y14">
        <f t="shared" si="10"/>
        <v>6</v>
      </c>
      <c r="Z14">
        <f t="shared" si="11"/>
        <v>5</v>
      </c>
      <c r="AA14" t="str">
        <f t="shared" si="12"/>
        <v/>
      </c>
      <c r="AB14" s="132">
        <f t="shared" si="13"/>
        <v>30</v>
      </c>
      <c r="AC14" s="52">
        <f t="shared" si="14"/>
        <v>3</v>
      </c>
      <c r="AE14" s="142">
        <v>6</v>
      </c>
      <c r="AF14" s="185">
        <f t="shared" si="16"/>
        <v>37</v>
      </c>
      <c r="AG14" s="152" t="str">
        <f t="array" ref="AG14">INDEX($C$6:$C$50,SMALL(IF(CG=AF14,ROW(CG)-5),COUNTIF($AF$9:$AF14,AF14)))</f>
        <v>DUPONT Lucas</v>
      </c>
      <c r="AH14" s="159" t="str">
        <f>INDEX($B$6:$B$50,MATCH(AG14,$C$6:C55,0))</f>
        <v>HIPPOCAMPE</v>
      </c>
    </row>
    <row r="15" spans="1:34">
      <c r="A15" s="2">
        <v>196</v>
      </c>
      <c r="B15" s="132" t="str">
        <f>IFERROR(INDEX(Inscriptions!$B$1:$B$320,A15),"")</f>
        <v>CSPG &amp; AQUANATURE</v>
      </c>
      <c r="C15" s="54" t="str">
        <f>IFERROR(INDEX(Inscriptions!$C$1:$C$205,A15),"")</f>
        <v>MONY Joan</v>
      </c>
      <c r="D15" s="21">
        <v>1.7591435185185186E-3</v>
      </c>
      <c r="E15" s="12">
        <f t="shared" si="15"/>
        <v>5</v>
      </c>
      <c r="F15" s="22">
        <v>5.2268518518518517E-4</v>
      </c>
      <c r="G15" s="13">
        <f t="shared" si="2"/>
        <v>6</v>
      </c>
      <c r="H15" s="26">
        <v>2.724537037037037E-3</v>
      </c>
      <c r="I15" s="13">
        <f t="shared" si="3"/>
        <v>9</v>
      </c>
      <c r="J15" s="30">
        <v>20</v>
      </c>
      <c r="K15" s="16">
        <f t="shared" si="4"/>
        <v>10</v>
      </c>
      <c r="L15" s="26">
        <v>6.6377314814814814E-4</v>
      </c>
      <c r="M15" s="13">
        <f t="shared" si="5"/>
        <v>10</v>
      </c>
      <c r="N15" s="26">
        <v>1.6270833333333335E-3</v>
      </c>
      <c r="O15" s="13">
        <f t="shared" si="6"/>
        <v>10</v>
      </c>
      <c r="P15" s="26"/>
      <c r="Q15" s="13" t="str">
        <f t="shared" si="7"/>
        <v/>
      </c>
      <c r="R15" s="23"/>
      <c r="U15">
        <f t="shared" si="0"/>
        <v>5</v>
      </c>
      <c r="V15">
        <f t="shared" si="1"/>
        <v>6</v>
      </c>
      <c r="W15">
        <f t="shared" si="8"/>
        <v>9</v>
      </c>
      <c r="X15">
        <f t="shared" si="9"/>
        <v>10</v>
      </c>
      <c r="Y15">
        <f t="shared" si="10"/>
        <v>10</v>
      </c>
      <c r="Z15">
        <f t="shared" si="11"/>
        <v>10</v>
      </c>
      <c r="AA15" t="str">
        <f t="shared" si="12"/>
        <v/>
      </c>
      <c r="AB15" s="132">
        <f t="shared" si="13"/>
        <v>50</v>
      </c>
      <c r="AC15" s="52">
        <f t="shared" si="14"/>
        <v>10</v>
      </c>
    </row>
    <row r="16" spans="1:34">
      <c r="A16" s="2">
        <v>197</v>
      </c>
      <c r="B16" s="132" t="str">
        <f>IFERROR(INDEX(Inscriptions!$B$1:$B$320,A16),"")</f>
        <v>CSPG &amp; AQUANATURE</v>
      </c>
      <c r="C16" s="54" t="str">
        <f>IFERROR(INDEX(Inscriptions!$C$1:$C$205,A16),"")</f>
        <v>FARDAU Milan</v>
      </c>
      <c r="D16" s="21">
        <v>1.9917824074074074E-3</v>
      </c>
      <c r="E16" s="12">
        <f t="shared" si="15"/>
        <v>7</v>
      </c>
      <c r="F16" s="22">
        <v>5.7800925925925923E-4</v>
      </c>
      <c r="G16" s="13">
        <f>V16</f>
        <v>7</v>
      </c>
      <c r="H16" s="26">
        <v>2.3386574074074074E-3</v>
      </c>
      <c r="I16" s="13">
        <f t="shared" si="3"/>
        <v>4</v>
      </c>
      <c r="J16" s="30">
        <v>20</v>
      </c>
      <c r="K16" s="16">
        <f t="shared" si="4"/>
        <v>10</v>
      </c>
      <c r="L16" s="26">
        <v>5.8993055555555556E-4</v>
      </c>
      <c r="M16" s="13">
        <f t="shared" si="5"/>
        <v>8</v>
      </c>
      <c r="N16" s="26">
        <v>9.6423611111111113E-4</v>
      </c>
      <c r="O16" s="11">
        <f t="shared" si="6"/>
        <v>4</v>
      </c>
      <c r="P16" s="21"/>
      <c r="Q16" s="13" t="str">
        <f t="shared" si="7"/>
        <v/>
      </c>
      <c r="R16" s="23"/>
      <c r="U16">
        <f t="shared" si="0"/>
        <v>7</v>
      </c>
      <c r="V16">
        <f t="shared" si="1"/>
        <v>7</v>
      </c>
      <c r="W16">
        <f t="shared" si="8"/>
        <v>4</v>
      </c>
      <c r="X16">
        <f t="shared" si="9"/>
        <v>10</v>
      </c>
      <c r="Y16">
        <f t="shared" si="10"/>
        <v>8</v>
      </c>
      <c r="Z16">
        <f t="shared" si="11"/>
        <v>4</v>
      </c>
      <c r="AA16" t="str">
        <f t="shared" si="12"/>
        <v/>
      </c>
      <c r="AB16" s="132">
        <f t="shared" si="13"/>
        <v>40</v>
      </c>
      <c r="AC16" s="52">
        <f t="shared" si="14"/>
        <v>7</v>
      </c>
    </row>
    <row r="17" spans="1:29">
      <c r="A17" s="2">
        <v>198</v>
      </c>
      <c r="B17" s="132" t="str">
        <f>IFERROR(INDEX(Inscriptions!$B$1:$B$320,A17),"")</f>
        <v>HIPPOCAMPE</v>
      </c>
      <c r="C17" s="54" t="str">
        <f>IFERROR(INDEX(Inscriptions!$C$1:$C$205,A17),"")</f>
        <v>DUPONT Lucas</v>
      </c>
      <c r="D17" s="21">
        <v>1.8644675925925929E-3</v>
      </c>
      <c r="E17" s="12">
        <f t="shared" si="15"/>
        <v>6</v>
      </c>
      <c r="F17" s="22">
        <v>3.3229166666666672E-4</v>
      </c>
      <c r="G17" s="13">
        <f t="shared" si="2"/>
        <v>4</v>
      </c>
      <c r="H17" s="26">
        <v>2.3850694444444444E-3</v>
      </c>
      <c r="I17" s="13">
        <f t="shared" si="3"/>
        <v>6</v>
      </c>
      <c r="J17" s="30">
        <v>25</v>
      </c>
      <c r="K17" s="16">
        <f t="shared" si="4"/>
        <v>9</v>
      </c>
      <c r="L17" s="26">
        <v>5.1944444444444445E-4</v>
      </c>
      <c r="M17" s="13">
        <f t="shared" si="5"/>
        <v>5</v>
      </c>
      <c r="N17" s="26">
        <v>1.2054398148148148E-3</v>
      </c>
      <c r="O17" s="11">
        <f t="shared" si="6"/>
        <v>7</v>
      </c>
      <c r="P17" s="21"/>
      <c r="Q17" s="13" t="str">
        <f t="shared" si="7"/>
        <v/>
      </c>
      <c r="R17" s="23"/>
      <c r="U17">
        <f t="shared" si="0"/>
        <v>6</v>
      </c>
      <c r="V17">
        <f t="shared" si="1"/>
        <v>4</v>
      </c>
      <c r="W17">
        <f t="shared" si="8"/>
        <v>6</v>
      </c>
      <c r="X17">
        <f t="shared" si="9"/>
        <v>9</v>
      </c>
      <c r="Y17">
        <f t="shared" si="10"/>
        <v>5</v>
      </c>
      <c r="Z17">
        <f t="shared" si="11"/>
        <v>7</v>
      </c>
      <c r="AA17" t="str">
        <f t="shared" si="12"/>
        <v/>
      </c>
      <c r="AB17" s="132">
        <f t="shared" si="13"/>
        <v>37</v>
      </c>
      <c r="AC17" s="52">
        <f t="shared" si="14"/>
        <v>6</v>
      </c>
    </row>
    <row r="18" spans="1:29">
      <c r="A18" s="2">
        <v>199</v>
      </c>
      <c r="B18" s="132">
        <f>IFERROR(INDEX(Inscriptions!$B$1:$B$320,A18),"")</f>
        <v>0</v>
      </c>
      <c r="C18" s="54">
        <f>IFERROR(INDEX(Inscriptions!$C$1:$C$205,A18),"")</f>
        <v>0</v>
      </c>
      <c r="D18" s="21"/>
      <c r="E18" s="12" t="str">
        <f t="shared" si="15"/>
        <v/>
      </c>
      <c r="F18" s="22"/>
      <c r="G18" s="13" t="str">
        <f t="shared" si="2"/>
        <v/>
      </c>
      <c r="H18" s="26"/>
      <c r="I18" s="13" t="str">
        <f t="shared" si="3"/>
        <v/>
      </c>
      <c r="J18" s="30"/>
      <c r="K18" s="16" t="str">
        <f t="shared" si="4"/>
        <v/>
      </c>
      <c r="L18" s="26"/>
      <c r="M18" s="13" t="str">
        <f t="shared" si="5"/>
        <v/>
      </c>
      <c r="N18" s="26"/>
      <c r="O18" s="11" t="str">
        <f t="shared" si="6"/>
        <v/>
      </c>
      <c r="P18" s="21"/>
      <c r="Q18" s="13" t="str">
        <f t="shared" si="7"/>
        <v/>
      </c>
      <c r="R18" s="23"/>
      <c r="U18" t="str">
        <f t="shared" si="0"/>
        <v/>
      </c>
      <c r="V18" t="str">
        <f t="shared" si="1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200</v>
      </c>
      <c r="B19" s="132">
        <f>IFERROR(INDEX(Inscriptions!$B$1:$B$320,A19),"")</f>
        <v>0</v>
      </c>
      <c r="C19" s="54">
        <f>IFERROR(INDEX(Inscriptions!$C$1:$C$205,A19),"")</f>
        <v>0</v>
      </c>
      <c r="D19" s="21"/>
      <c r="E19" s="12" t="str">
        <f t="shared" si="15"/>
        <v/>
      </c>
      <c r="F19" s="22"/>
      <c r="G19" s="13" t="str">
        <f t="shared" si="2"/>
        <v/>
      </c>
      <c r="H19" s="26"/>
      <c r="I19" s="13" t="str">
        <f t="shared" si="3"/>
        <v/>
      </c>
      <c r="J19" s="30"/>
      <c r="K19" s="16" t="str">
        <f t="shared" si="4"/>
        <v/>
      </c>
      <c r="L19" s="26"/>
      <c r="M19" s="13" t="str">
        <f t="shared" si="5"/>
        <v/>
      </c>
      <c r="N19" s="26"/>
      <c r="O19" s="11" t="str">
        <f t="shared" si="6"/>
        <v/>
      </c>
      <c r="P19" s="21"/>
      <c r="Q19" s="13" t="str">
        <f t="shared" si="7"/>
        <v/>
      </c>
      <c r="R19" s="23"/>
      <c r="U19" t="str">
        <f t="shared" si="0"/>
        <v/>
      </c>
      <c r="V19" t="str">
        <f t="shared" si="1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201</v>
      </c>
      <c r="B20" s="132">
        <f>IFERROR(INDEX(Inscriptions!$B$1:$B$320,A20),"")</f>
        <v>0</v>
      </c>
      <c r="C20" s="54">
        <f>IFERROR(INDEX(Inscriptions!$C$1:$C$205,A20),"")</f>
        <v>0</v>
      </c>
      <c r="D20" s="21"/>
      <c r="E20" s="12" t="str">
        <f t="shared" si="15"/>
        <v/>
      </c>
      <c r="F20" s="22"/>
      <c r="G20" s="13" t="str">
        <f t="shared" si="2"/>
        <v/>
      </c>
      <c r="H20" s="26"/>
      <c r="I20" s="13" t="str">
        <f t="shared" si="3"/>
        <v/>
      </c>
      <c r="J20" s="30"/>
      <c r="K20" s="16" t="str">
        <f t="shared" si="4"/>
        <v/>
      </c>
      <c r="L20" s="26"/>
      <c r="M20" s="13" t="str">
        <f t="shared" si="5"/>
        <v/>
      </c>
      <c r="N20" s="26"/>
      <c r="O20" s="13" t="str">
        <f t="shared" si="6"/>
        <v/>
      </c>
      <c r="P20" s="26"/>
      <c r="Q20" s="13" t="str">
        <f t="shared" si="7"/>
        <v/>
      </c>
      <c r="R20" s="23"/>
      <c r="U20" t="str">
        <f t="shared" si="0"/>
        <v/>
      </c>
      <c r="V20" t="str">
        <f t="shared" si="1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202</v>
      </c>
      <c r="B21" s="132">
        <f>IFERROR(INDEX(Inscriptions!$B$1:$B$320,A21),"")</f>
        <v>0</v>
      </c>
      <c r="C21" s="54">
        <f>IFERROR(INDEX(Inscriptions!$C$1:$C$205,A21),"")</f>
        <v>0</v>
      </c>
      <c r="D21" s="22"/>
      <c r="E21" s="13" t="str">
        <f t="shared" si="15"/>
        <v/>
      </c>
      <c r="F21" s="26"/>
      <c r="G21" s="13" t="str">
        <f t="shared" si="2"/>
        <v/>
      </c>
      <c r="H21" s="26"/>
      <c r="I21" s="13" t="str">
        <f t="shared" si="3"/>
        <v/>
      </c>
      <c r="J21" s="30"/>
      <c r="K21" s="16" t="str">
        <f t="shared" si="4"/>
        <v/>
      </c>
      <c r="L21" s="26"/>
      <c r="M21" s="13" t="str">
        <f t="shared" si="5"/>
        <v/>
      </c>
      <c r="N21" s="26"/>
      <c r="O21" s="13" t="str">
        <f t="shared" si="6"/>
        <v/>
      </c>
      <c r="P21" s="26"/>
      <c r="Q21" s="13" t="str">
        <f t="shared" si="7"/>
        <v/>
      </c>
      <c r="R21" s="23"/>
      <c r="U21" t="str">
        <f t="shared" si="0"/>
        <v/>
      </c>
      <c r="V21" t="str">
        <f t="shared" si="1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203</v>
      </c>
      <c r="B22" s="132">
        <f>IFERROR(INDEX(Inscriptions!$B$1:$B$320,A22),"")</f>
        <v>0</v>
      </c>
      <c r="C22" s="54">
        <f>IFERROR(INDEX(Inscriptions!$C$1:$C$205,A22),"")</f>
        <v>0</v>
      </c>
      <c r="D22" s="22"/>
      <c r="E22" s="13" t="str">
        <f t="shared" si="15"/>
        <v/>
      </c>
      <c r="F22" s="26"/>
      <c r="G22" s="13" t="str">
        <f t="shared" si="2"/>
        <v/>
      </c>
      <c r="H22" s="26"/>
      <c r="I22" s="13" t="str">
        <f t="shared" si="3"/>
        <v/>
      </c>
      <c r="J22" s="30"/>
      <c r="K22" s="16" t="str">
        <f t="shared" si="4"/>
        <v/>
      </c>
      <c r="L22" s="26"/>
      <c r="M22" s="13" t="str">
        <f t="shared" si="5"/>
        <v/>
      </c>
      <c r="N22" s="26"/>
      <c r="O22" s="13" t="str">
        <f t="shared" si="6"/>
        <v/>
      </c>
      <c r="P22" s="26"/>
      <c r="Q22" s="13" t="str">
        <f t="shared" si="7"/>
        <v/>
      </c>
      <c r="R22" s="23"/>
      <c r="U22" t="str">
        <f t="shared" si="0"/>
        <v/>
      </c>
      <c r="V22" t="str">
        <f t="shared" si="1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204</v>
      </c>
      <c r="B23" s="132">
        <f>IFERROR(INDEX(Inscriptions!$B$1:$B$320,A23),"")</f>
        <v>0</v>
      </c>
      <c r="C23" s="54">
        <f>IFERROR(INDEX(Inscriptions!$C$1:$C$205,A23),"")</f>
        <v>0</v>
      </c>
      <c r="D23" s="22"/>
      <c r="E23" s="13" t="str">
        <f t="shared" si="15"/>
        <v/>
      </c>
      <c r="F23" s="26"/>
      <c r="G23" s="13" t="str">
        <f t="shared" si="2"/>
        <v/>
      </c>
      <c r="H23" s="26"/>
      <c r="I23" s="13" t="str">
        <f t="shared" si="3"/>
        <v/>
      </c>
      <c r="J23" s="30"/>
      <c r="K23" s="16" t="str">
        <f t="shared" si="4"/>
        <v/>
      </c>
      <c r="L23" s="26"/>
      <c r="M23" s="13" t="str">
        <f t="shared" si="5"/>
        <v/>
      </c>
      <c r="N23" s="26"/>
      <c r="O23" s="13" t="str">
        <f t="shared" si="6"/>
        <v/>
      </c>
      <c r="P23" s="26"/>
      <c r="Q23" s="13" t="str">
        <f t="shared" si="7"/>
        <v/>
      </c>
      <c r="R23" s="23"/>
      <c r="U23" t="str">
        <f t="shared" si="0"/>
        <v/>
      </c>
      <c r="V23" t="str">
        <f t="shared" si="1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205</v>
      </c>
      <c r="B24" s="132">
        <f>IFERROR(INDEX(Inscriptions!$B$1:$B$320,A24),"")</f>
        <v>0</v>
      </c>
      <c r="C24" s="54"/>
      <c r="D24" s="22"/>
      <c r="E24" s="13" t="str">
        <f t="shared" si="15"/>
        <v/>
      </c>
      <c r="F24" s="26"/>
      <c r="G24" s="13" t="str">
        <f t="shared" si="2"/>
        <v/>
      </c>
      <c r="H24" s="26"/>
      <c r="I24" s="13" t="str">
        <f t="shared" si="3"/>
        <v/>
      </c>
      <c r="J24" s="30"/>
      <c r="K24" s="16"/>
      <c r="L24" s="26"/>
      <c r="M24" s="13"/>
      <c r="N24" s="26"/>
      <c r="O24" s="13"/>
      <c r="P24" s="26"/>
      <c r="Q24" s="13" t="str">
        <f t="shared" si="7"/>
        <v/>
      </c>
      <c r="R24" s="23"/>
      <c r="U24" t="str">
        <f t="shared" si="0"/>
        <v/>
      </c>
      <c r="V24" t="str">
        <f t="shared" si="1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206</v>
      </c>
      <c r="B25" s="132">
        <f>IFERROR(INDEX(Inscriptions!$B$1:$B$320,A25),"")</f>
        <v>0</v>
      </c>
      <c r="C25" s="54" t="str">
        <f>IFERROR(INDEX(Inscriptions!$C$1:$C$205,A25),"")</f>
        <v/>
      </c>
      <c r="D25" s="21"/>
      <c r="E25" s="13" t="str">
        <f t="shared" si="15"/>
        <v/>
      </c>
      <c r="F25" s="26"/>
      <c r="G25" s="13" t="str">
        <f t="shared" si="2"/>
        <v/>
      </c>
      <c r="H25" s="26"/>
      <c r="I25" s="13" t="str">
        <f t="shared" si="3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6"/>
        <v/>
      </c>
      <c r="P25" s="26"/>
      <c r="Q25" s="13" t="str">
        <f t="shared" si="7"/>
        <v/>
      </c>
      <c r="R25" s="23"/>
      <c r="U25" t="str">
        <f t="shared" si="0"/>
        <v/>
      </c>
      <c r="V25" t="str">
        <f t="shared" si="1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207</v>
      </c>
      <c r="B26" s="132">
        <f>IFERROR(INDEX(Inscriptions!$B$1:$B$320,A26),"")</f>
        <v>0</v>
      </c>
      <c r="C26" s="54" t="str">
        <f>IFERROR(INDEX(Inscriptions!$C$1:$C$205,A26),"")</f>
        <v/>
      </c>
      <c r="D26" s="21"/>
      <c r="E26" s="13" t="str">
        <f t="shared" si="15"/>
        <v/>
      </c>
      <c r="F26" s="26"/>
      <c r="G26" s="13" t="str">
        <f t="shared" si="2"/>
        <v/>
      </c>
      <c r="H26" s="26"/>
      <c r="I26" s="13" t="str">
        <f t="shared" si="3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6"/>
        <v/>
      </c>
      <c r="P26" s="26"/>
      <c r="Q26" s="13" t="str">
        <f t="shared" si="7"/>
        <v/>
      </c>
      <c r="R26" s="23"/>
      <c r="U26" t="str">
        <f t="shared" si="0"/>
        <v/>
      </c>
      <c r="V26" t="str">
        <f t="shared" si="1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208</v>
      </c>
      <c r="B27" s="132">
        <f>IFERROR(INDEX(Inscriptions!$B$1:$B$320,A27),"")</f>
        <v>0</v>
      </c>
      <c r="C27" s="54" t="str">
        <f>IFERROR(INDEX(Inscriptions!$C$1:$C$205,A27),"")</f>
        <v/>
      </c>
      <c r="D27" s="21"/>
      <c r="E27" s="13" t="str">
        <f t="shared" si="15"/>
        <v/>
      </c>
      <c r="F27" s="26"/>
      <c r="G27" s="13" t="str">
        <f t="shared" si="2"/>
        <v/>
      </c>
      <c r="H27" s="26"/>
      <c r="I27" s="13" t="str">
        <f t="shared" si="3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6"/>
        <v/>
      </c>
      <c r="P27" s="26"/>
      <c r="Q27" s="13" t="str">
        <f t="shared" si="7"/>
        <v/>
      </c>
      <c r="R27" s="23"/>
      <c r="U27" t="str">
        <f t="shared" si="0"/>
        <v/>
      </c>
      <c r="V27" t="str">
        <f t="shared" si="1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 t="str">
        <v/>
      </c>
      <c r="B28" s="132" t="str">
        <f>IFERROR(INDEX(Inscriptions!$B$1:$B$320,A28),"")</f>
        <v/>
      </c>
      <c r="C28" s="54" t="str">
        <f>IFERROR(INDEX(Inscriptions!$C$1:$C$205,A28),"")</f>
        <v/>
      </c>
      <c r="D28" s="21"/>
      <c r="E28" s="13" t="str">
        <f t="shared" si="15"/>
        <v/>
      </c>
      <c r="F28" s="26"/>
      <c r="G28" s="13" t="str">
        <f t="shared" si="2"/>
        <v/>
      </c>
      <c r="H28" s="26"/>
      <c r="I28" s="13" t="str">
        <f t="shared" si="3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6"/>
        <v/>
      </c>
      <c r="P28" s="26"/>
      <c r="Q28" s="13" t="str">
        <f t="shared" si="7"/>
        <v/>
      </c>
      <c r="R28" s="23"/>
      <c r="U28" t="str">
        <f t="shared" si="0"/>
        <v/>
      </c>
      <c r="V28" t="str">
        <f t="shared" si="1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 t="str">
        <v/>
      </c>
      <c r="B29" s="132" t="str">
        <f>IFERROR(INDEX(Inscriptions!$B$1:$B$320,A29),"")</f>
        <v/>
      </c>
      <c r="C29" s="54" t="str">
        <f>IFERROR(INDEX(Inscriptions!$C$1:$C$205,A29),"")</f>
        <v/>
      </c>
      <c r="D29" s="21"/>
      <c r="E29" s="13" t="str">
        <f t="shared" si="15"/>
        <v/>
      </c>
      <c r="F29" s="26"/>
      <c r="G29" s="13" t="str">
        <f t="shared" si="2"/>
        <v/>
      </c>
      <c r="H29" s="26"/>
      <c r="I29" s="13" t="str">
        <f t="shared" si="3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6"/>
        <v/>
      </c>
      <c r="P29" s="26"/>
      <c r="Q29" s="13" t="str">
        <f t="shared" si="7"/>
        <v/>
      </c>
      <c r="R29" s="23"/>
      <c r="U29" t="str">
        <f t="shared" si="0"/>
        <v/>
      </c>
      <c r="V29" t="str">
        <f t="shared" si="1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 t="str">
        <v/>
      </c>
      <c r="B30" s="132" t="str">
        <f>IFERROR(INDEX(Inscriptions!$B$1:$B$320,A30),"")</f>
        <v/>
      </c>
      <c r="C30" s="54" t="str">
        <f>IFERROR(INDEX(Inscriptions!$C$1:$C$205,A30),"")</f>
        <v/>
      </c>
      <c r="D30" s="21"/>
      <c r="E30" s="13" t="str">
        <f t="shared" si="15"/>
        <v/>
      </c>
      <c r="F30" s="26"/>
      <c r="G30" s="13" t="str">
        <f t="shared" si="2"/>
        <v/>
      </c>
      <c r="H30" s="26"/>
      <c r="I30" s="13" t="str">
        <f t="shared" si="3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6"/>
        <v/>
      </c>
      <c r="P30" s="26"/>
      <c r="Q30" s="13" t="str">
        <f t="shared" si="7"/>
        <v/>
      </c>
      <c r="R30" s="23"/>
      <c r="U30" t="str">
        <f t="shared" si="0"/>
        <v/>
      </c>
      <c r="V30" t="str">
        <f t="shared" si="1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 t="str">
        <v/>
      </c>
      <c r="B31" s="132" t="str">
        <f>IFERROR(INDEX(Inscriptions!$B$1:$B$320,A31),"")</f>
        <v/>
      </c>
      <c r="C31" s="54" t="str">
        <f>IFERROR(INDEX(Inscriptions!$C$1:$C$205,A31),"")</f>
        <v/>
      </c>
      <c r="D31" s="23"/>
      <c r="E31" s="13" t="str">
        <f t="shared" si="15"/>
        <v/>
      </c>
      <c r="F31" s="27"/>
      <c r="G31" s="13" t="str">
        <f t="shared" si="2"/>
        <v/>
      </c>
      <c r="H31" s="27"/>
      <c r="I31" s="13" t="str">
        <f t="shared" si="3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6"/>
        <v/>
      </c>
      <c r="P31" s="27"/>
      <c r="Q31" s="13" t="str">
        <f t="shared" si="7"/>
        <v/>
      </c>
      <c r="R31" s="23"/>
      <c r="U31" t="str">
        <f t="shared" si="0"/>
        <v/>
      </c>
      <c r="V31" t="str">
        <f t="shared" si="1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 t="str">
        <v/>
      </c>
      <c r="B32" s="132" t="str">
        <f>IFERROR(INDEX(Inscriptions!$B$1:$B$320,A32),"")</f>
        <v/>
      </c>
      <c r="C32" s="54" t="str">
        <f>IFERROR(INDEX(Inscriptions!$C$1:$C$205,A32),"")</f>
        <v/>
      </c>
      <c r="D32" s="23"/>
      <c r="E32" s="13" t="str">
        <f t="shared" si="15"/>
        <v/>
      </c>
      <c r="F32" s="27"/>
      <c r="G32" s="13" t="str">
        <f t="shared" si="2"/>
        <v/>
      </c>
      <c r="H32" s="27"/>
      <c r="I32" s="13" t="str">
        <f t="shared" si="3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6"/>
        <v/>
      </c>
      <c r="P32" s="27"/>
      <c r="Q32" s="13" t="str">
        <f t="shared" si="7"/>
        <v/>
      </c>
      <c r="R32" s="23"/>
      <c r="U32" t="str">
        <f t="shared" si="0"/>
        <v/>
      </c>
      <c r="V32" t="str">
        <f t="shared" si="1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 t="str">
        <v/>
      </c>
      <c r="B33" s="132" t="str">
        <f>IFERROR(INDEX(Inscriptions!$B$1:$B$320,A33),"")</f>
        <v/>
      </c>
      <c r="C33" s="54" t="str">
        <f>IFERROR(INDEX(Inscriptions!$C$1:$C$205,A33),"")</f>
        <v/>
      </c>
      <c r="D33" s="23"/>
      <c r="E33" s="13" t="str">
        <f t="shared" si="15"/>
        <v/>
      </c>
      <c r="F33" s="27"/>
      <c r="G33" s="13" t="str">
        <f t="shared" si="2"/>
        <v/>
      </c>
      <c r="H33" s="27"/>
      <c r="I33" s="13" t="str">
        <f t="shared" si="3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6"/>
        <v/>
      </c>
      <c r="P33" s="26"/>
      <c r="Q33" s="13" t="str">
        <f t="shared" si="7"/>
        <v/>
      </c>
      <c r="R33" s="23"/>
      <c r="U33" t="str">
        <f t="shared" si="0"/>
        <v/>
      </c>
      <c r="V33" t="str">
        <f t="shared" si="1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 t="str">
        <v/>
      </c>
      <c r="B34" s="132" t="str">
        <f>IFERROR(INDEX(Inscriptions!$B$1:$B$320,A34),"")</f>
        <v/>
      </c>
      <c r="C34" s="54" t="str">
        <f>IFERROR(INDEX(Inscriptions!$C$1:$C$205,A34),"")</f>
        <v/>
      </c>
      <c r="D34" s="23"/>
      <c r="E34" s="13" t="str">
        <f t="shared" si="15"/>
        <v/>
      </c>
      <c r="F34" s="27"/>
      <c r="G34" s="13" t="str">
        <f t="shared" si="2"/>
        <v/>
      </c>
      <c r="H34" s="27"/>
      <c r="I34" s="13" t="str">
        <f t="shared" si="3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6"/>
        <v/>
      </c>
      <c r="P34" s="27"/>
      <c r="Q34" s="13" t="str">
        <f t="shared" si="7"/>
        <v/>
      </c>
      <c r="R34" s="23"/>
      <c r="U34" t="str">
        <f t="shared" si="0"/>
        <v/>
      </c>
      <c r="V34" t="str">
        <f t="shared" si="1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 t="str">
        <v/>
      </c>
      <c r="B35" s="132" t="str">
        <f>IFERROR(INDEX(Inscriptions!$B$1:$B$320,A35),"")</f>
        <v/>
      </c>
      <c r="C35" s="54" t="str">
        <f>IFERROR(INDEX(Inscriptions!$C$1:$C$205,A35),"")</f>
        <v/>
      </c>
      <c r="D35" s="23"/>
      <c r="E35" s="13" t="str">
        <f t="shared" si="15"/>
        <v/>
      </c>
      <c r="F35" s="27"/>
      <c r="G35" s="13" t="str">
        <f t="shared" si="2"/>
        <v/>
      </c>
      <c r="H35" s="27"/>
      <c r="I35" s="13" t="str">
        <f t="shared" si="3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6"/>
        <v/>
      </c>
      <c r="P35" s="27"/>
      <c r="Q35" s="13" t="str">
        <f t="shared" si="7"/>
        <v/>
      </c>
      <c r="R35" s="23"/>
      <c r="U35" t="str">
        <f t="shared" si="0"/>
        <v/>
      </c>
      <c r="V35" t="str">
        <f t="shared" si="1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 t="str">
        <v/>
      </c>
      <c r="B36" s="132" t="str">
        <f>IFERROR(INDEX(Inscriptions!$B$1:$B$320,A36),"")</f>
        <v/>
      </c>
      <c r="C36" s="54" t="str">
        <f>IFERROR(INDEX(Inscriptions!$C$1:$C$205,A36),"")</f>
        <v/>
      </c>
      <c r="D36" s="23"/>
      <c r="E36" s="13" t="str">
        <f t="shared" si="15"/>
        <v/>
      </c>
      <c r="F36" s="27"/>
      <c r="G36" s="13" t="str">
        <f t="shared" si="2"/>
        <v/>
      </c>
      <c r="H36" s="27"/>
      <c r="I36" s="13" t="str">
        <f t="shared" si="3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6"/>
        <v/>
      </c>
      <c r="P36" s="27"/>
      <c r="Q36" s="13" t="str">
        <f t="shared" si="7"/>
        <v/>
      </c>
      <c r="R36" s="23"/>
      <c r="U36" t="str">
        <f t="shared" si="0"/>
        <v/>
      </c>
      <c r="V36" t="str">
        <f t="shared" si="1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 t="str">
        <v/>
      </c>
      <c r="B37" s="132" t="str">
        <f>IFERROR(INDEX(Inscriptions!$B$1:$B$320,A37),"")</f>
        <v/>
      </c>
      <c r="C37" s="54" t="str">
        <f>IFERROR(INDEX(Inscriptions!$C$1:$C$205,A37),"")</f>
        <v/>
      </c>
      <c r="D37" s="23"/>
      <c r="E37" s="13" t="str">
        <f t="shared" si="15"/>
        <v/>
      </c>
      <c r="F37" s="27"/>
      <c r="G37" s="13" t="str">
        <f t="shared" si="2"/>
        <v/>
      </c>
      <c r="H37" s="27"/>
      <c r="I37" s="13" t="str">
        <f t="shared" si="3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6"/>
        <v/>
      </c>
      <c r="P37" s="27"/>
      <c r="Q37" s="13" t="str">
        <f t="shared" si="7"/>
        <v/>
      </c>
      <c r="R37" s="23"/>
      <c r="U37" t="str">
        <f t="shared" si="0"/>
        <v/>
      </c>
      <c r="V37" t="str">
        <f t="shared" si="1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IFERROR(INDEX(Inscriptions!$B$1:$B$320,A38),"")</f>
        <v/>
      </c>
      <c r="C38" s="54" t="str">
        <f>IFERROR(INDEX(Inscriptions!$C$1:$C$205,A38),"")</f>
        <v/>
      </c>
      <c r="D38" s="23"/>
      <c r="E38" s="13" t="str">
        <f t="shared" si="15"/>
        <v/>
      </c>
      <c r="F38" s="27"/>
      <c r="G38" s="13" t="str">
        <f t="shared" si="2"/>
        <v/>
      </c>
      <c r="H38" s="27"/>
      <c r="I38" s="13" t="str">
        <f t="shared" si="3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6"/>
        <v/>
      </c>
      <c r="P38" s="27"/>
      <c r="Q38" s="13" t="str">
        <f t="shared" si="7"/>
        <v/>
      </c>
      <c r="R38" s="23"/>
      <c r="U38" t="str">
        <f t="shared" si="0"/>
        <v/>
      </c>
      <c r="V38" t="str">
        <f t="shared" si="1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IFERROR(INDEX(Inscriptions!$B$1:$B$320,A39),"")</f>
        <v/>
      </c>
      <c r="C39" s="54" t="str">
        <f>IFERROR(INDEX(Inscriptions!$C$1:$C$205,A39),"")</f>
        <v/>
      </c>
      <c r="D39" s="23"/>
      <c r="E39" s="13" t="str">
        <f t="shared" si="15"/>
        <v/>
      </c>
      <c r="F39" s="27"/>
      <c r="G39" s="13" t="str">
        <f t="shared" si="2"/>
        <v/>
      </c>
      <c r="H39" s="27"/>
      <c r="I39" s="13" t="str">
        <f t="shared" si="3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6"/>
        <v/>
      </c>
      <c r="P39" s="27"/>
      <c r="Q39" s="13" t="str">
        <f t="shared" si="7"/>
        <v/>
      </c>
      <c r="R39" s="23"/>
      <c r="U39" t="str">
        <f t="shared" si="0"/>
        <v/>
      </c>
      <c r="V39" t="str">
        <f t="shared" si="1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IFERROR(INDEX(Inscriptions!$B$1:$B$320,A40),"")</f>
        <v/>
      </c>
      <c r="C40" s="54" t="str">
        <f>IFERROR(INDEX(Inscriptions!$C$1:$C$205,A40),"")</f>
        <v/>
      </c>
      <c r="D40" s="23"/>
      <c r="E40" s="13" t="str">
        <f t="shared" si="15"/>
        <v/>
      </c>
      <c r="F40" s="27"/>
      <c r="G40" s="13" t="str">
        <f t="shared" si="2"/>
        <v/>
      </c>
      <c r="H40" s="27"/>
      <c r="I40" s="13" t="str">
        <f t="shared" si="3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6"/>
        <v/>
      </c>
      <c r="P40" s="26"/>
      <c r="Q40" s="13" t="str">
        <f t="shared" si="7"/>
        <v/>
      </c>
      <c r="R40" s="23"/>
      <c r="U40" t="str">
        <f t="shared" si="0"/>
        <v/>
      </c>
      <c r="V40" t="str">
        <f t="shared" si="1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IFERROR(INDEX(Inscriptions!$B$1:$B$320,A41),"")</f>
        <v/>
      </c>
      <c r="C41" s="54" t="str">
        <f>IFERROR(INDEX(Inscriptions!$C$1:$C$205,A41),"")</f>
        <v/>
      </c>
      <c r="D41" s="23"/>
      <c r="E41" s="13" t="str">
        <f t="shared" si="15"/>
        <v/>
      </c>
      <c r="F41" s="27"/>
      <c r="G41" s="13" t="str">
        <f t="shared" si="2"/>
        <v/>
      </c>
      <c r="H41" s="27"/>
      <c r="I41" s="13" t="str">
        <f t="shared" si="3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6"/>
        <v/>
      </c>
      <c r="P41" s="26"/>
      <c r="Q41" s="13" t="str">
        <f t="shared" si="7"/>
        <v/>
      </c>
      <c r="R41" s="23"/>
      <c r="U41" t="str">
        <f t="shared" si="0"/>
        <v/>
      </c>
      <c r="V41" t="str">
        <f t="shared" si="1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IFERROR(INDEX(Inscriptions!$B$1:$B$320,A42),"")</f>
        <v/>
      </c>
      <c r="C42" s="54" t="str">
        <f>IFERROR(INDEX(Inscriptions!$C$1:$C$205,A42),"")</f>
        <v/>
      </c>
      <c r="D42" s="23"/>
      <c r="E42" s="13" t="str">
        <f t="shared" si="15"/>
        <v/>
      </c>
      <c r="F42" s="27"/>
      <c r="G42" s="13" t="str">
        <f t="shared" si="2"/>
        <v/>
      </c>
      <c r="H42" s="27"/>
      <c r="I42" s="13" t="str">
        <f t="shared" si="3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6"/>
        <v/>
      </c>
      <c r="P42" s="27"/>
      <c r="Q42" s="13" t="str">
        <f t="shared" si="7"/>
        <v/>
      </c>
      <c r="R42" s="23"/>
      <c r="U42" t="str">
        <f t="shared" si="0"/>
        <v/>
      </c>
      <c r="V42" t="str">
        <f t="shared" si="1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IFERROR(INDEX(Inscriptions!$B$1:$B$320,A43),"")</f>
        <v/>
      </c>
      <c r="C43" s="54" t="str">
        <f>IFERROR(INDEX(Inscriptions!$C$1:$C$205,A43),"")</f>
        <v/>
      </c>
      <c r="D43" s="23"/>
      <c r="E43" s="13" t="str">
        <f t="shared" si="15"/>
        <v/>
      </c>
      <c r="F43" s="27"/>
      <c r="G43" s="13" t="str">
        <f t="shared" si="2"/>
        <v/>
      </c>
      <c r="H43" s="27"/>
      <c r="I43" s="13" t="str">
        <f t="shared" si="3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6"/>
        <v/>
      </c>
      <c r="P43" s="27"/>
      <c r="Q43" s="13" t="str">
        <f t="shared" si="7"/>
        <v/>
      </c>
      <c r="R43" s="23"/>
      <c r="U43" t="str">
        <f t="shared" si="0"/>
        <v/>
      </c>
      <c r="V43" t="str">
        <f t="shared" si="1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IFERROR(INDEX(Inscriptions!$B$1:$B$320,A44),"")</f>
        <v/>
      </c>
      <c r="C44" s="54" t="str">
        <f>IFERROR(INDEX(Inscriptions!$C$1:$C$205,A44),"")</f>
        <v/>
      </c>
      <c r="D44" s="23"/>
      <c r="E44" s="13" t="str">
        <f t="shared" si="15"/>
        <v/>
      </c>
      <c r="F44" s="27"/>
      <c r="G44" s="13" t="str">
        <f t="shared" si="2"/>
        <v/>
      </c>
      <c r="H44" s="27"/>
      <c r="I44" s="13" t="str">
        <f t="shared" si="3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6"/>
        <v/>
      </c>
      <c r="P44" s="27"/>
      <c r="Q44" s="13" t="str">
        <f t="shared" si="7"/>
        <v/>
      </c>
      <c r="R44" s="23"/>
      <c r="U44" t="str">
        <f t="shared" si="0"/>
        <v/>
      </c>
      <c r="V44" t="str">
        <f t="shared" si="1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IFERROR(INDEX(Inscriptions!$B$1:$B$320,A45),"")</f>
        <v/>
      </c>
      <c r="C45" s="54" t="str">
        <f>IFERROR(INDEX(Inscriptions!$C$1:$C$205,A45),"")</f>
        <v/>
      </c>
      <c r="D45" s="23"/>
      <c r="E45" s="13" t="str">
        <f t="shared" si="15"/>
        <v/>
      </c>
      <c r="F45" s="27"/>
      <c r="G45" s="13" t="str">
        <f t="shared" si="2"/>
        <v/>
      </c>
      <c r="H45" s="27"/>
      <c r="I45" s="13" t="str">
        <f t="shared" si="3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6"/>
        <v/>
      </c>
      <c r="P45" s="27"/>
      <c r="Q45" s="13" t="str">
        <f t="shared" si="7"/>
        <v/>
      </c>
      <c r="R45" s="23"/>
      <c r="U45" t="str">
        <f t="shared" si="0"/>
        <v/>
      </c>
      <c r="V45" t="str">
        <f t="shared" si="1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IFERROR(INDEX(Inscriptions!$B$1:$B$320,A46),"")</f>
        <v/>
      </c>
      <c r="C46" s="54" t="str">
        <f>IFERROR(INDEX(Inscriptions!$C$1:$C$205,A46),"")</f>
        <v/>
      </c>
      <c r="D46" s="23"/>
      <c r="E46" s="13" t="str">
        <f t="shared" si="15"/>
        <v/>
      </c>
      <c r="F46" s="27"/>
      <c r="G46" s="13" t="str">
        <f t="shared" si="2"/>
        <v/>
      </c>
      <c r="H46" s="27"/>
      <c r="I46" s="13" t="str">
        <f t="shared" si="3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6"/>
        <v/>
      </c>
      <c r="P46" s="27"/>
      <c r="Q46" s="13" t="str">
        <f t="shared" si="7"/>
        <v/>
      </c>
      <c r="R46" s="23"/>
      <c r="U46" t="str">
        <f t="shared" si="0"/>
        <v/>
      </c>
      <c r="V46" t="str">
        <f t="shared" si="1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IFERROR(INDEX(Inscriptions!$B$1:$B$320,A47),"")</f>
        <v/>
      </c>
      <c r="C47" s="54" t="str">
        <f>IFERROR(INDEX(Inscriptions!$C$1:$C$205,A47),"")</f>
        <v/>
      </c>
      <c r="D47" s="23"/>
      <c r="E47" s="13" t="str">
        <f t="shared" si="15"/>
        <v/>
      </c>
      <c r="F47" s="27"/>
      <c r="G47" s="13" t="str">
        <f t="shared" si="2"/>
        <v/>
      </c>
      <c r="H47" s="27"/>
      <c r="I47" s="13" t="str">
        <f t="shared" si="3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6"/>
        <v/>
      </c>
      <c r="P47" s="26"/>
      <c r="Q47" s="13" t="str">
        <f t="shared" si="7"/>
        <v/>
      </c>
      <c r="R47" s="23"/>
      <c r="U47" t="str">
        <f t="shared" si="0"/>
        <v/>
      </c>
      <c r="V47" t="str">
        <f t="shared" si="1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IFERROR(INDEX(Inscriptions!$B$1:$B$320,A48),"")</f>
        <v/>
      </c>
      <c r="C48" s="54" t="str">
        <f>IFERROR(INDEX(Inscriptions!$C$1:$C$205,A48),"")</f>
        <v/>
      </c>
      <c r="D48" s="23"/>
      <c r="E48" s="13" t="str">
        <f t="shared" si="15"/>
        <v/>
      </c>
      <c r="F48" s="27"/>
      <c r="G48" s="13" t="str">
        <f t="shared" si="2"/>
        <v/>
      </c>
      <c r="H48" s="27"/>
      <c r="I48" s="13" t="str">
        <f t="shared" si="3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6"/>
        <v/>
      </c>
      <c r="P48" s="26"/>
      <c r="Q48" s="13" t="str">
        <f t="shared" si="7"/>
        <v/>
      </c>
      <c r="R48" s="23"/>
      <c r="U48" t="str">
        <f t="shared" si="0"/>
        <v/>
      </c>
      <c r="V48" t="str">
        <f t="shared" si="1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IFERROR(INDEX(Inscriptions!$B$1:$B$320,A49),"")</f>
        <v/>
      </c>
      <c r="C49" s="54" t="str">
        <f>IFERROR(INDEX(Inscriptions!$C$1:$C$205,A49),"")</f>
        <v/>
      </c>
      <c r="D49" s="21"/>
      <c r="E49" s="13" t="str">
        <f t="shared" si="15"/>
        <v/>
      </c>
      <c r="F49" s="27"/>
      <c r="G49" s="13" t="str">
        <f t="shared" si="2"/>
        <v/>
      </c>
      <c r="H49" s="27"/>
      <c r="I49" s="13" t="str">
        <f t="shared" si="3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6"/>
        <v/>
      </c>
      <c r="P49" s="26"/>
      <c r="Q49" s="13" t="str">
        <f t="shared" si="7"/>
        <v/>
      </c>
      <c r="R49" s="23"/>
      <c r="U49" t="str">
        <f t="shared" si="0"/>
        <v/>
      </c>
      <c r="V49" t="str">
        <f t="shared" si="1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" t="str">
        <v/>
      </c>
      <c r="B50" s="133" t="str">
        <f>IFERROR(INDEX(Inscriptions!$B$1:$B$320,A50),"")</f>
        <v/>
      </c>
      <c r="C50" s="134" t="str">
        <f>IFERROR(INDEX(Inscriptions!$C$1:$C$205,A50),"")</f>
        <v/>
      </c>
      <c r="D50" s="31"/>
      <c r="E50" s="36" t="str">
        <f t="shared" si="15"/>
        <v/>
      </c>
      <c r="F50" s="24"/>
      <c r="G50" s="36" t="str">
        <f t="shared" si="2"/>
        <v/>
      </c>
      <c r="H50" s="24"/>
      <c r="I50" s="36" t="str">
        <f t="shared" si="3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6"/>
        <v/>
      </c>
      <c r="P50" s="31"/>
      <c r="Q50" s="36" t="str">
        <f t="shared" si="7"/>
        <v/>
      </c>
      <c r="R50" s="24"/>
      <c r="S50" s="137"/>
      <c r="T50" s="137"/>
      <c r="U50" s="137" t="str">
        <f t="shared" si="0"/>
        <v/>
      </c>
      <c r="V50" s="137" t="str">
        <f t="shared" si="1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27"/>
      <c r="B51" s="224"/>
      <c r="X51" t="str">
        <f t="shared" ref="X51:X54" si="19">IFERROR(RANK(J51,J$7:J$40,1),"")</f>
        <v/>
      </c>
    </row>
    <row r="52" spans="1:29">
      <c r="A52" s="225"/>
      <c r="B52" s="224"/>
      <c r="X52" t="str">
        <f t="shared" si="19"/>
        <v/>
      </c>
    </row>
    <row r="53" spans="1:29">
      <c r="A53" s="225"/>
      <c r="B53" s="224"/>
      <c r="X53" t="str">
        <f t="shared" si="19"/>
        <v/>
      </c>
    </row>
    <row r="54" spans="1:29">
      <c r="A54" s="225"/>
      <c r="B54" s="224"/>
      <c r="X54" t="str">
        <f t="shared" si="19"/>
        <v/>
      </c>
    </row>
    <row r="55" spans="1:29">
      <c r="A55" s="225"/>
      <c r="B55" s="224"/>
    </row>
    <row r="56" spans="1:29">
      <c r="A56" s="225"/>
      <c r="B56" s="224"/>
    </row>
    <row r="57" spans="1:29">
      <c r="A57" s="225"/>
      <c r="B57" s="224"/>
    </row>
    <row r="58" spans="1:29">
      <c r="A58" s="225"/>
      <c r="B58" s="224"/>
    </row>
    <row r="59" spans="1:29">
      <c r="A59" s="225"/>
      <c r="B59" s="224"/>
    </row>
    <row r="60" spans="1:29">
      <c r="A60" s="225"/>
      <c r="B60" s="224"/>
    </row>
    <row r="61" spans="1:29">
      <c r="A61" s="225"/>
      <c r="B61" s="224"/>
    </row>
    <row r="62" spans="1:29">
      <c r="A62" s="225"/>
      <c r="B62" s="224"/>
    </row>
    <row r="63" spans="1:29">
      <c r="A63" s="225"/>
      <c r="B63" s="224"/>
    </row>
    <row r="64" spans="1:29">
      <c r="A64" s="225"/>
      <c r="B64" s="224"/>
    </row>
    <row r="65" spans="1:2">
      <c r="A65" s="225"/>
      <c r="B65" s="224"/>
    </row>
    <row r="66" spans="1:2">
      <c r="A66" s="225"/>
      <c r="B66" s="224"/>
    </row>
    <row r="67" spans="1:2">
      <c r="A67" s="225"/>
      <c r="B67" s="224"/>
    </row>
    <row r="68" spans="1:2">
      <c r="A68" s="225"/>
      <c r="B68" s="224"/>
    </row>
    <row r="69" spans="1:2">
      <c r="A69" s="225"/>
      <c r="B69" s="224"/>
    </row>
    <row r="70" spans="1:2">
      <c r="A70" s="225"/>
      <c r="B70" s="224"/>
    </row>
    <row r="71" spans="1:2">
      <c r="A71" s="225"/>
      <c r="B71" s="224"/>
    </row>
    <row r="72" spans="1:2">
      <c r="A72" s="225"/>
      <c r="B72" s="224"/>
    </row>
    <row r="73" spans="1:2">
      <c r="A73" s="225"/>
      <c r="B73" s="224"/>
    </row>
    <row r="74" spans="1:2">
      <c r="A74" s="225"/>
      <c r="B74" s="224"/>
    </row>
    <row r="75" spans="1:2">
      <c r="A75" s="225"/>
      <c r="B75" s="224"/>
    </row>
    <row r="76" spans="1:2">
      <c r="A76" s="225"/>
      <c r="B76" s="224"/>
    </row>
    <row r="77" spans="1:2">
      <c r="A77" s="225"/>
      <c r="B77" s="224"/>
    </row>
    <row r="78" spans="1:2">
      <c r="A78" s="225"/>
      <c r="B78" s="224"/>
    </row>
    <row r="79" spans="1:2">
      <c r="A79" s="225"/>
      <c r="B79" s="224"/>
    </row>
    <row r="80" spans="1:2">
      <c r="A80" s="225"/>
      <c r="B80" s="224"/>
    </row>
    <row r="81" spans="1:2">
      <c r="A81" s="225"/>
      <c r="B81" s="224"/>
    </row>
    <row r="82" spans="1:2">
      <c r="A82" s="225"/>
      <c r="B82" s="224"/>
    </row>
    <row r="83" spans="1:2">
      <c r="A83" s="225"/>
      <c r="B83" s="224"/>
    </row>
    <row r="84" spans="1:2">
      <c r="A84" s="225"/>
      <c r="B84" s="224"/>
    </row>
    <row r="85" spans="1:2">
      <c r="A85" s="225"/>
      <c r="B85" s="224"/>
    </row>
    <row r="86" spans="1:2">
      <c r="A86" s="225"/>
      <c r="B86" s="224"/>
    </row>
    <row r="87" spans="1:2">
      <c r="A87" s="225"/>
      <c r="B87" s="224"/>
    </row>
    <row r="88" spans="1:2">
      <c r="A88" s="225"/>
      <c r="B88" s="224"/>
    </row>
    <row r="89" spans="1:2">
      <c r="A89" s="225"/>
      <c r="B89" s="224"/>
    </row>
    <row r="90" spans="1:2">
      <c r="A90" s="225"/>
      <c r="B90" s="224"/>
    </row>
    <row r="91" spans="1:2">
      <c r="A91" s="225"/>
      <c r="B91" s="224"/>
    </row>
    <row r="92" spans="1:2">
      <c r="A92" s="225"/>
      <c r="B92" s="224"/>
    </row>
    <row r="93" spans="1:2">
      <c r="A93" s="225"/>
      <c r="B93" s="224"/>
    </row>
    <row r="94" spans="1:2">
      <c r="A94" s="225"/>
      <c r="B94" s="224"/>
    </row>
    <row r="95" spans="1:2">
      <c r="A95" s="225"/>
      <c r="B95" s="224"/>
    </row>
    <row r="96" spans="1:2">
      <c r="A96" s="225"/>
      <c r="B96" s="224"/>
    </row>
    <row r="97" spans="1:2">
      <c r="A97" s="225"/>
      <c r="B97" s="224"/>
    </row>
    <row r="98" spans="1:2">
      <c r="A98" s="225"/>
      <c r="B98" s="224"/>
    </row>
    <row r="99" spans="1:2">
      <c r="A99" s="225"/>
      <c r="B99" s="224"/>
    </row>
    <row r="100" spans="1:2">
      <c r="A100" s="225"/>
      <c r="B100" s="224"/>
    </row>
    <row r="101" spans="1:2">
      <c r="A101" s="225"/>
      <c r="B101" s="224"/>
    </row>
    <row r="102" spans="1:2">
      <c r="A102" s="225"/>
      <c r="B102" s="224"/>
    </row>
    <row r="103" spans="1:2">
      <c r="A103" s="225"/>
      <c r="B103" s="224"/>
    </row>
    <row r="104" spans="1:2">
      <c r="A104" s="225"/>
      <c r="B104" s="224"/>
    </row>
    <row r="105" spans="1:2">
      <c r="A105" s="225"/>
      <c r="B105" s="224"/>
    </row>
    <row r="106" spans="1:2">
      <c r="A106" s="225"/>
      <c r="B106" s="224"/>
    </row>
    <row r="107" spans="1:2">
      <c r="A107" s="225"/>
      <c r="B107" s="224"/>
    </row>
    <row r="108" spans="1:2">
      <c r="A108" s="225"/>
      <c r="B108" s="224"/>
    </row>
    <row r="109" spans="1:2">
      <c r="A109" s="225"/>
      <c r="B109" s="224"/>
    </row>
    <row r="110" spans="1:2">
      <c r="A110" s="225"/>
      <c r="B110" s="224"/>
    </row>
    <row r="111" spans="1:2">
      <c r="A111" s="225"/>
      <c r="B111" s="224"/>
    </row>
    <row r="112" spans="1:2">
      <c r="A112" s="225"/>
      <c r="B112" s="224"/>
    </row>
    <row r="113" spans="1:2">
      <c r="A113" s="225"/>
      <c r="B113" s="224"/>
    </row>
    <row r="114" spans="1:2">
      <c r="A114" s="225"/>
      <c r="B114" s="224"/>
    </row>
    <row r="115" spans="1:2">
      <c r="A115" s="225"/>
      <c r="B115" s="224"/>
    </row>
    <row r="116" spans="1:2">
      <c r="A116" s="225"/>
      <c r="B116" s="224"/>
    </row>
    <row r="117" spans="1:2">
      <c r="A117" s="225"/>
      <c r="B117" s="224"/>
    </row>
    <row r="118" spans="1:2">
      <c r="A118" s="225"/>
      <c r="B118" s="224"/>
    </row>
    <row r="119" spans="1:2">
      <c r="A119" s="225"/>
      <c r="B119" s="224"/>
    </row>
    <row r="120" spans="1:2">
      <c r="A120" s="225"/>
      <c r="B120" s="224"/>
    </row>
    <row r="121" spans="1:2">
      <c r="A121" s="225"/>
      <c r="B121" s="224"/>
    </row>
    <row r="122" spans="1:2">
      <c r="A122" s="225"/>
      <c r="B122" s="224"/>
    </row>
    <row r="123" spans="1:2">
      <c r="A123" s="225"/>
      <c r="B123" s="224"/>
    </row>
    <row r="124" spans="1:2">
      <c r="A124" s="225"/>
      <c r="B124" s="224"/>
    </row>
    <row r="125" spans="1:2">
      <c r="A125" s="225"/>
      <c r="B125" s="224"/>
    </row>
    <row r="126" spans="1:2">
      <c r="A126" s="225"/>
      <c r="B126" s="224"/>
    </row>
    <row r="127" spans="1:2">
      <c r="A127" s="225"/>
      <c r="B127" s="224"/>
    </row>
    <row r="128" spans="1:2">
      <c r="A128" s="225"/>
      <c r="B128" s="224"/>
    </row>
    <row r="129" spans="1:2">
      <c r="A129" s="225"/>
      <c r="B129" s="224"/>
    </row>
    <row r="130" spans="1:2">
      <c r="A130" s="225"/>
      <c r="B130" s="224"/>
    </row>
    <row r="131" spans="1:2">
      <c r="A131" s="225"/>
      <c r="B131" s="224"/>
    </row>
    <row r="132" spans="1:2">
      <c r="A132" s="225"/>
      <c r="B132" s="224"/>
    </row>
    <row r="133" spans="1:2">
      <c r="A133" s="225"/>
      <c r="B133" s="224"/>
    </row>
    <row r="134" spans="1:2">
      <c r="A134" s="225"/>
      <c r="B134" s="224"/>
    </row>
    <row r="135" spans="1:2">
      <c r="A135" s="225"/>
      <c r="B135" s="224"/>
    </row>
    <row r="136" spans="1:2">
      <c r="A136" s="225"/>
      <c r="B136" s="224"/>
    </row>
    <row r="137" spans="1:2">
      <c r="A137" s="225"/>
      <c r="B137" s="224"/>
    </row>
    <row r="138" spans="1:2">
      <c r="A138" s="225"/>
      <c r="B138" s="224"/>
    </row>
    <row r="139" spans="1:2">
      <c r="A139" s="225"/>
      <c r="B139" s="224"/>
    </row>
    <row r="140" spans="1:2">
      <c r="A140" s="225"/>
      <c r="B140" s="224"/>
    </row>
    <row r="141" spans="1:2">
      <c r="A141" s="225"/>
      <c r="B141" s="224"/>
    </row>
    <row r="142" spans="1:2">
      <c r="A142" s="225"/>
      <c r="B142" s="224"/>
    </row>
    <row r="143" spans="1:2">
      <c r="A143" s="225"/>
      <c r="B143" s="224"/>
    </row>
    <row r="144" spans="1:2">
      <c r="A144" s="225"/>
      <c r="B144" s="224"/>
    </row>
    <row r="145" spans="1:2">
      <c r="A145" s="225"/>
      <c r="B145" s="224"/>
    </row>
    <row r="146" spans="1:2">
      <c r="A146" s="225"/>
      <c r="B146" s="224"/>
    </row>
    <row r="147" spans="1:2">
      <c r="A147" s="225"/>
      <c r="B147" s="224"/>
    </row>
    <row r="148" spans="1:2">
      <c r="A148" s="225"/>
      <c r="B148" s="224"/>
    </row>
    <row r="149" spans="1:2">
      <c r="A149" s="225"/>
      <c r="B149" s="224"/>
    </row>
    <row r="150" spans="1:2">
      <c r="A150" s="225"/>
      <c r="B150" s="224"/>
    </row>
    <row r="151" spans="1:2">
      <c r="A151" s="225"/>
      <c r="B151" s="224"/>
    </row>
    <row r="152" spans="1:2">
      <c r="A152" s="225"/>
      <c r="B152" s="224"/>
    </row>
    <row r="153" spans="1:2">
      <c r="A153" s="225"/>
      <c r="B153" s="224"/>
    </row>
    <row r="154" spans="1:2">
      <c r="A154" s="225"/>
      <c r="B154" s="224"/>
    </row>
    <row r="155" spans="1:2">
      <c r="A155" s="225"/>
      <c r="B155" s="224"/>
    </row>
    <row r="156" spans="1:2">
      <c r="A156" s="225"/>
      <c r="B156" s="224"/>
    </row>
    <row r="157" spans="1:2">
      <c r="A157" s="225"/>
      <c r="B157" s="224"/>
    </row>
    <row r="158" spans="1:2">
      <c r="A158" s="225"/>
      <c r="B158" s="224"/>
    </row>
    <row r="159" spans="1:2">
      <c r="A159" s="225"/>
      <c r="B159" s="224"/>
    </row>
    <row r="160" spans="1:2">
      <c r="A160" s="225"/>
      <c r="B160" s="224"/>
    </row>
    <row r="161" spans="1:2">
      <c r="A161" s="225"/>
      <c r="B161" s="224"/>
    </row>
    <row r="162" spans="1:2">
      <c r="A162" s="225"/>
      <c r="B162" s="224"/>
    </row>
    <row r="163" spans="1:2">
      <c r="A163" s="225"/>
      <c r="B163" s="224"/>
    </row>
    <row r="164" spans="1:2">
      <c r="A164" s="225"/>
      <c r="B164" s="224"/>
    </row>
    <row r="165" spans="1:2">
      <c r="A165" s="225"/>
      <c r="B165" s="224"/>
    </row>
    <row r="166" spans="1:2">
      <c r="A166" s="225"/>
      <c r="B166" s="224"/>
    </row>
    <row r="167" spans="1:2">
      <c r="A167" s="225"/>
      <c r="B167" s="224"/>
    </row>
    <row r="168" spans="1:2">
      <c r="A168" s="225"/>
      <c r="B168" s="224"/>
    </row>
    <row r="169" spans="1:2">
      <c r="A169" s="225"/>
      <c r="B169" s="224"/>
    </row>
    <row r="170" spans="1:2">
      <c r="A170" s="225"/>
      <c r="B170" s="224"/>
    </row>
    <row r="171" spans="1:2">
      <c r="A171" s="225"/>
      <c r="B171" s="224"/>
    </row>
    <row r="172" spans="1:2">
      <c r="A172" s="225"/>
      <c r="B172" s="224"/>
    </row>
    <row r="173" spans="1:2">
      <c r="A173" s="225"/>
      <c r="B173" s="224"/>
    </row>
    <row r="174" spans="1:2">
      <c r="A174" s="225"/>
      <c r="B174" s="224"/>
    </row>
    <row r="175" spans="1:2">
      <c r="A175" s="225"/>
      <c r="B175" s="224"/>
    </row>
    <row r="176" spans="1:2">
      <c r="A176" s="225"/>
      <c r="B176" s="224"/>
    </row>
    <row r="177" spans="1:2">
      <c r="A177" s="225"/>
      <c r="B177" s="224"/>
    </row>
    <row r="178" spans="1:2">
      <c r="A178" s="225"/>
      <c r="B178" s="224"/>
    </row>
    <row r="179" spans="1:2">
      <c r="A179" s="225"/>
      <c r="B179" s="224"/>
    </row>
    <row r="180" spans="1:2">
      <c r="A180" s="225"/>
      <c r="B180" s="224"/>
    </row>
    <row r="181" spans="1:2">
      <c r="A181" s="225"/>
      <c r="B181" s="224"/>
    </row>
    <row r="182" spans="1:2">
      <c r="A182" s="225"/>
      <c r="B182" s="224"/>
    </row>
    <row r="183" spans="1:2">
      <c r="A183" s="225"/>
      <c r="B183" s="224"/>
    </row>
    <row r="184" spans="1:2">
      <c r="A184" s="225"/>
      <c r="B184" s="224"/>
    </row>
    <row r="185" spans="1:2">
      <c r="A185" s="225"/>
      <c r="B185" s="224"/>
    </row>
    <row r="186" spans="1:2">
      <c r="A186" s="225"/>
      <c r="B186" s="224"/>
    </row>
    <row r="187" spans="1:2">
      <c r="A187" s="225"/>
      <c r="B187" s="224"/>
    </row>
    <row r="188" spans="1:2">
      <c r="A188" s="225"/>
      <c r="B188" s="224"/>
    </row>
    <row r="189" spans="1:2">
      <c r="A189" s="225"/>
      <c r="B189" s="224"/>
    </row>
    <row r="190" spans="1:2">
      <c r="A190" s="225"/>
      <c r="B190" s="224"/>
    </row>
    <row r="191" spans="1:2">
      <c r="B191" s="132"/>
    </row>
    <row r="192" spans="1:2">
      <c r="B192" s="132"/>
    </row>
    <row r="193" spans="2:2">
      <c r="B193" s="132"/>
    </row>
    <row r="194" spans="2:2">
      <c r="B194" s="132"/>
    </row>
    <row r="195" spans="2:2">
      <c r="B195" s="132"/>
    </row>
    <row r="196" spans="2:2">
      <c r="B196" s="132"/>
    </row>
    <row r="197" spans="2:2">
      <c r="B197" s="132"/>
    </row>
    <row r="198" spans="2:2">
      <c r="B198" s="132"/>
    </row>
    <row r="199" spans="2:2">
      <c r="B199" s="132"/>
    </row>
    <row r="200" spans="2:2">
      <c r="B200" s="132"/>
    </row>
  </sheetData>
  <mergeCells count="3">
    <mergeCell ref="D2:R2"/>
    <mergeCell ref="D4:R4"/>
    <mergeCell ref="AG7:AH7"/>
  </mergeCells>
  <conditionalFormatting sqref="AC7:AC54">
    <cfRule type="colorScale" priority="2">
      <colorScale>
        <cfvo type="num" val="1"/>
        <cfvo type="num" val="2"/>
        <color rgb="FFFF7128"/>
        <color rgb="FFFFEF9C"/>
      </colorScale>
    </cfRule>
    <cfRule type="top10" dxfId="4" priority="3" bottom="1" rank="3"/>
  </conditionalFormatting>
  <conditionalFormatting sqref="AC7:AC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H200"/>
  <sheetViews>
    <sheetView showZeros="0" zoomScaleNormal="100" zoomScalePageLayoutView="110" workbookViewId="0">
      <pane ySplit="6" topLeftCell="A26" activePane="bottomLeft" state="frozen"/>
      <selection activeCell="AF9" sqref="AF9:AF14"/>
      <selection pane="bottomLeft" activeCell="B53" sqref="B53"/>
    </sheetView>
  </sheetViews>
  <sheetFormatPr baseColWidth="10" defaultRowHeight="15.75"/>
  <cols>
    <col min="1" max="1" width="11.625" style="2" customWidth="1"/>
    <col min="2" max="2" width="24.875" customWidth="1"/>
    <col min="3" max="3" width="26.625" customWidth="1"/>
    <col min="5" max="5" width="3" style="2" customWidth="1"/>
    <col min="7" max="7" width="2.875" style="2" customWidth="1"/>
    <col min="9" max="9" width="2.875" style="2" customWidth="1"/>
    <col min="11" max="11" width="3.375" style="2" customWidth="1"/>
    <col min="13" max="13" width="3.125" style="2" customWidth="1"/>
    <col min="15" max="15" width="3.5" style="2" customWidth="1"/>
    <col min="17" max="17" width="3" style="2" customWidth="1"/>
    <col min="19" max="27" width="10.875" hidden="1" customWidth="1"/>
    <col min="28" max="28" width="10.875" customWidth="1"/>
    <col min="31" max="31" width="5.1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26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82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42</v>
      </c>
      <c r="M6" s="5" t="s">
        <v>27</v>
      </c>
      <c r="N6" s="4" t="s">
        <v>47</v>
      </c>
      <c r="O6" s="5" t="s">
        <v>27</v>
      </c>
      <c r="P6" s="4" t="s">
        <v>40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45"/>
    </row>
    <row r="7" spans="1:34" ht="16.5" thickBot="1">
      <c r="A7" s="17">
        <f t="array" ref="A7:A50">IFERROR(SMALL(IF(EXACT($A$1,Inscriptions!$D$2:$D$320),ROW(Inscriptions!$A$2:$A$320)),Inscriptions!$A$2:$A$320),"")</f>
        <v>209</v>
      </c>
      <c r="B7" s="132" t="str">
        <f>IFERROR(INDEX(Inscriptions!$B$1:$B$320,A7),"")</f>
        <v>DAUPHINS CATALAN</v>
      </c>
      <c r="C7" s="54" t="str">
        <f>IFERROR(INDEX(Inscriptions!$C$1:$C$320,A7),"")</f>
        <v>ROCHARD Océane</v>
      </c>
      <c r="D7" s="20">
        <v>1.9733796296296296E-3</v>
      </c>
      <c r="E7" s="10">
        <f>EQUATION</f>
        <v>3</v>
      </c>
      <c r="F7" s="25">
        <v>5.7291666666666667E-4</v>
      </c>
      <c r="G7" s="14">
        <f>V7</f>
        <v>6</v>
      </c>
      <c r="H7" s="28">
        <v>2.7322916666666663E-3</v>
      </c>
      <c r="I7" s="14">
        <f>W7</f>
        <v>6</v>
      </c>
      <c r="J7" s="29">
        <v>20</v>
      </c>
      <c r="K7" s="15">
        <f>X7</f>
        <v>4</v>
      </c>
      <c r="L7" s="28">
        <v>5.9421296296296295E-4</v>
      </c>
      <c r="M7" s="14">
        <f>Y7</f>
        <v>7</v>
      </c>
      <c r="N7" s="28">
        <v>1.1412037037037037E-3</v>
      </c>
      <c r="O7" s="14">
        <f>Z7</f>
        <v>4</v>
      </c>
      <c r="P7" s="28"/>
      <c r="Q7" s="14" t="str">
        <f>AA7</f>
        <v/>
      </c>
      <c r="R7" s="20"/>
      <c r="U7">
        <f>IFERROR(RANK(D7,D$7:D$50,0),"")</f>
        <v>3</v>
      </c>
      <c r="V7">
        <f>IFERROR(RANK(F7,F$7:F$50,1),"")</f>
        <v>6</v>
      </c>
      <c r="W7">
        <f>IFERROR(RANK(H7,H$7:H$50,1),"")</f>
        <v>6</v>
      </c>
      <c r="X7">
        <f>IFERROR(RANK(J7,J$7:J$50,0),"")</f>
        <v>4</v>
      </c>
      <c r="Y7">
        <f>IFERROR(RANK(L7,L$7:L$50,1),"")</f>
        <v>7</v>
      </c>
      <c r="Z7">
        <f>IFERROR(RANK(N7,N$7:N$50,1),"")</f>
        <v>4</v>
      </c>
      <c r="AA7" t="str">
        <f>IFERROR(RANK(P7,P$7:P$50,1),"")</f>
        <v/>
      </c>
      <c r="AB7" s="163">
        <f>IF(R7="OUI",9999,IF(SUM(U7:AA7)&gt;0,SUM(U7:AA7),""))</f>
        <v>30</v>
      </c>
      <c r="AC7" s="51">
        <f>IFERROR(RANK(AB7,AB$7:AB$50,1),"")</f>
        <v>6</v>
      </c>
      <c r="AG7" s="206" t="s">
        <v>38</v>
      </c>
      <c r="AH7" s="207"/>
    </row>
    <row r="8" spans="1:34" ht="16.5" thickBot="1">
      <c r="A8" s="17">
        <v>210</v>
      </c>
      <c r="B8" s="132" t="str">
        <f>IFERROR(INDEX(Inscriptions!$B$1:$B$320,A8),"")</f>
        <v>ALES</v>
      </c>
      <c r="C8" s="54" t="str">
        <f>IFERROR(INDEX(Inscriptions!$C$1:$C$320,A8),"")</f>
        <v>BEAUMET Jade</v>
      </c>
      <c r="D8" s="21">
        <v>1.5866898148148149E-3</v>
      </c>
      <c r="E8" s="11">
        <f>U8</f>
        <v>3</v>
      </c>
      <c r="F8" s="22">
        <v>2.8715277777777778E-4</v>
      </c>
      <c r="G8" s="13">
        <f t="shared" ref="G8:G50" si="0">V8</f>
        <v>1</v>
      </c>
      <c r="H8" s="26">
        <v>2.4245370370370371E-3</v>
      </c>
      <c r="I8" s="13">
        <f t="shared" ref="I8:I50" si="1">W8</f>
        <v>2</v>
      </c>
      <c r="J8" s="30">
        <v>20</v>
      </c>
      <c r="K8" s="16">
        <f t="shared" ref="K8:K23" si="2">X8</f>
        <v>4</v>
      </c>
      <c r="L8" s="26">
        <v>4.236111111111111E-4</v>
      </c>
      <c r="M8" s="13">
        <f t="shared" ref="M8:M23" si="3">Y8</f>
        <v>1</v>
      </c>
      <c r="N8" s="26">
        <v>1.0804398148148149E-3</v>
      </c>
      <c r="O8" s="13">
        <f t="shared" ref="O8:O50" si="4">Z8</f>
        <v>3</v>
      </c>
      <c r="P8" s="26"/>
      <c r="Q8" s="13" t="str">
        <f t="shared" ref="Q8:Q50" si="5">AA8</f>
        <v/>
      </c>
      <c r="R8" s="21"/>
      <c r="U8">
        <f>IFERROR(RANK(D8,D$7:D$50,1),"")</f>
        <v>3</v>
      </c>
      <c r="V8">
        <f t="shared" ref="V8:V50" si="6">IFERROR(RANK(F8,F$7:F$50,1),"")</f>
        <v>1</v>
      </c>
      <c r="W8">
        <f t="shared" ref="W8:W50" si="7">IFERROR(RANK(H8,H$7:H$50,1),"")</f>
        <v>2</v>
      </c>
      <c r="X8">
        <f t="shared" ref="X8:X50" si="8">IFERROR(RANK(J8,J$7:J$50,0),"")</f>
        <v>4</v>
      </c>
      <c r="Y8">
        <f t="shared" ref="Y8:Y50" si="9">IFERROR(RANK(L8,L$7:L$50,1),"")</f>
        <v>1</v>
      </c>
      <c r="Z8">
        <f t="shared" ref="Z8:Z50" si="10">IFERROR(RANK(N8,N$7:N$50,1),"")</f>
        <v>3</v>
      </c>
      <c r="AA8" t="str">
        <f t="shared" ref="AA8:AA50" si="11">IFERROR(RANK(P8,P$7:P$50,1),"")</f>
        <v/>
      </c>
      <c r="AB8" s="132">
        <f t="shared" ref="AB8:AB50" si="12">IF(R8="OUI",9999,IF(SUM(U8:AA8)&gt;0,SUM(U8:AA8),""))</f>
        <v>14</v>
      </c>
      <c r="AC8" s="52">
        <f t="shared" ref="AC8:AC50" si="13">IFERROR(RANK(AB8,AB$7:AB$50,1),"")</f>
        <v>1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211</v>
      </c>
      <c r="B9" s="132" t="str">
        <f>IFERROR(INDEX(Inscriptions!$B$1:$B$320,A9),"")</f>
        <v>ALES</v>
      </c>
      <c r="C9" s="54" t="str">
        <f>IFERROR(INDEX(Inscriptions!$C$1:$C$320,A9),"")</f>
        <v>MIKOLAJCZYK Maéva</v>
      </c>
      <c r="D9" s="21">
        <v>1.501736111111111E-3</v>
      </c>
      <c r="E9" s="11">
        <f t="shared" ref="E9:E50" si="14">U9</f>
        <v>1</v>
      </c>
      <c r="F9" s="22">
        <v>4.6296296296296293E-4</v>
      </c>
      <c r="G9" s="13">
        <f t="shared" si="0"/>
        <v>5</v>
      </c>
      <c r="H9" s="26">
        <v>2.5837962962962963E-3</v>
      </c>
      <c r="I9" s="13">
        <f t="shared" si="1"/>
        <v>5</v>
      </c>
      <c r="J9" s="30">
        <v>30</v>
      </c>
      <c r="K9" s="16">
        <f t="shared" si="2"/>
        <v>2</v>
      </c>
      <c r="L9" s="26">
        <v>4.6759259259259258E-4</v>
      </c>
      <c r="M9" s="13">
        <f t="shared" si="3"/>
        <v>2</v>
      </c>
      <c r="N9" s="26">
        <v>1.0166666666666666E-3</v>
      </c>
      <c r="O9" s="13">
        <f t="shared" si="4"/>
        <v>2</v>
      </c>
      <c r="P9" s="26"/>
      <c r="Q9" s="13" t="str">
        <f t="shared" si="5"/>
        <v/>
      </c>
      <c r="R9" s="21"/>
      <c r="U9">
        <f t="shared" ref="U9:U50" si="15">IFERROR(RANK(D9,D$7:D$50,1),"")</f>
        <v>1</v>
      </c>
      <c r="V9">
        <f t="shared" si="6"/>
        <v>5</v>
      </c>
      <c r="W9">
        <f t="shared" si="7"/>
        <v>5</v>
      </c>
      <c r="X9">
        <f t="shared" si="8"/>
        <v>2</v>
      </c>
      <c r="Y9">
        <f t="shared" si="9"/>
        <v>2</v>
      </c>
      <c r="Z9">
        <f t="shared" si="10"/>
        <v>2</v>
      </c>
      <c r="AA9" t="str">
        <f t="shared" si="11"/>
        <v/>
      </c>
      <c r="AB9" s="132">
        <f t="shared" si="12"/>
        <v>17</v>
      </c>
      <c r="AC9" s="52">
        <f t="shared" si="13"/>
        <v>2</v>
      </c>
      <c r="AE9" s="121">
        <v>1</v>
      </c>
      <c r="AF9" s="192">
        <f>IFERROR(SMALL($AB$7:$AB$50,ROW(A1)),"")</f>
        <v>14</v>
      </c>
      <c r="AG9" s="57" t="str">
        <f t="array" ref="AG9">INDEX($C$6:$C$50,SMALL(IF(CF=AF9,ROW(CF)-5),COUNTIF($AF$9:$AF9,AF9)))</f>
        <v>BEAUMET Jade</v>
      </c>
      <c r="AH9" s="56" t="str">
        <f>INDEX($B$6:$B$50,MATCH(AG9,$C$6:C50,0))</f>
        <v>ALES</v>
      </c>
    </row>
    <row r="10" spans="1:34">
      <c r="A10" s="17">
        <v>212</v>
      </c>
      <c r="B10" s="132" t="str">
        <f>IFERROR(INDEX(Inscriptions!$B$1:$B$320,A10),"")</f>
        <v>MURET</v>
      </c>
      <c r="C10" s="54" t="str">
        <f>IFERROR(INDEX(Inscriptions!$C$1:$C$320,A10),"")</f>
        <v>HOREL Liza</v>
      </c>
      <c r="D10" s="21">
        <v>1.6685185185185186E-3</v>
      </c>
      <c r="E10" s="11">
        <f t="shared" si="14"/>
        <v>4</v>
      </c>
      <c r="F10" s="22">
        <v>3.739583333333334E-4</v>
      </c>
      <c r="G10" s="13">
        <f t="shared" si="0"/>
        <v>4</v>
      </c>
      <c r="H10" s="26">
        <v>2.1975694444444443E-3</v>
      </c>
      <c r="I10" s="13">
        <f t="shared" si="1"/>
        <v>1</v>
      </c>
      <c r="J10" s="30">
        <v>20</v>
      </c>
      <c r="K10" s="16">
        <f t="shared" si="2"/>
        <v>4</v>
      </c>
      <c r="L10" s="26">
        <v>4.9224537037037043E-4</v>
      </c>
      <c r="M10" s="13">
        <f t="shared" si="3"/>
        <v>3</v>
      </c>
      <c r="N10" s="26">
        <v>1.1606481481481483E-3</v>
      </c>
      <c r="O10" s="13">
        <f t="shared" si="4"/>
        <v>5</v>
      </c>
      <c r="P10" s="26"/>
      <c r="Q10" s="13" t="str">
        <f t="shared" si="5"/>
        <v/>
      </c>
      <c r="R10" s="23"/>
      <c r="U10">
        <f t="shared" si="15"/>
        <v>4</v>
      </c>
      <c r="V10">
        <f t="shared" si="6"/>
        <v>4</v>
      </c>
      <c r="W10">
        <f t="shared" si="7"/>
        <v>1</v>
      </c>
      <c r="X10">
        <f t="shared" si="8"/>
        <v>4</v>
      </c>
      <c r="Y10">
        <f t="shared" si="9"/>
        <v>3</v>
      </c>
      <c r="Z10">
        <f t="shared" si="10"/>
        <v>5</v>
      </c>
      <c r="AA10" t="str">
        <f t="shared" si="11"/>
        <v/>
      </c>
      <c r="AB10" s="132">
        <f t="shared" si="12"/>
        <v>21</v>
      </c>
      <c r="AC10" s="52">
        <f t="shared" si="13"/>
        <v>4</v>
      </c>
      <c r="AE10" s="122">
        <v>2</v>
      </c>
      <c r="AF10" s="193">
        <f t="shared" ref="AF10:AF14" si="16">IFERROR(SMALL($AB$7:$AB$50,ROW(A2)),"")</f>
        <v>17</v>
      </c>
      <c r="AG10" s="58" t="str">
        <f t="array" ref="AG10">INDEX($C$6:$C$50,SMALL(IF(CF=AF10,ROW(CF)-5),COUNTIF($AF$9:$AF10,AF10)))</f>
        <v>MIKOLAJCZYK Maéva</v>
      </c>
      <c r="AH10" s="59" t="str">
        <f>INDEX($B$6:$B$50,MATCH(AG10,$C$6:C51,0))</f>
        <v>ALES</v>
      </c>
    </row>
    <row r="11" spans="1:34" ht="16.5" thickBot="1">
      <c r="A11" s="17">
        <v>213</v>
      </c>
      <c r="B11" s="132" t="str">
        <f>IFERROR(INDEX(Inscriptions!$B$1:$B$320,A11),"")</f>
        <v>REQUINS DE LA CEZE</v>
      </c>
      <c r="C11" s="54" t="str">
        <f>IFERROR(INDEX(Inscriptions!$C$1:$C$320,A11),"")</f>
        <v>DEVES Emie</v>
      </c>
      <c r="D11" s="21">
        <v>1.5270833333333332E-3</v>
      </c>
      <c r="E11" s="11">
        <f t="shared" si="14"/>
        <v>2</v>
      </c>
      <c r="F11" s="22">
        <v>3.2870370370370367E-4</v>
      </c>
      <c r="G11" s="13">
        <f t="shared" si="0"/>
        <v>2</v>
      </c>
      <c r="H11" s="26">
        <v>2.4245370370370371E-3</v>
      </c>
      <c r="I11" s="13">
        <f t="shared" si="1"/>
        <v>2</v>
      </c>
      <c r="J11" s="30">
        <v>15</v>
      </c>
      <c r="K11" s="16">
        <f t="shared" si="2"/>
        <v>8</v>
      </c>
      <c r="L11" s="26">
        <v>5.351851851851852E-4</v>
      </c>
      <c r="M11" s="13">
        <f t="shared" si="3"/>
        <v>4</v>
      </c>
      <c r="N11" s="26">
        <v>9.4976851851851852E-4</v>
      </c>
      <c r="O11" s="13">
        <f t="shared" si="4"/>
        <v>1</v>
      </c>
      <c r="P11" s="26"/>
      <c r="Q11" s="13" t="str">
        <f t="shared" si="5"/>
        <v/>
      </c>
      <c r="R11" s="23"/>
      <c r="U11">
        <f t="shared" si="15"/>
        <v>2</v>
      </c>
      <c r="V11">
        <f t="shared" si="6"/>
        <v>2</v>
      </c>
      <c r="W11">
        <f t="shared" si="7"/>
        <v>2</v>
      </c>
      <c r="X11">
        <f t="shared" si="8"/>
        <v>8</v>
      </c>
      <c r="Y11">
        <f t="shared" si="9"/>
        <v>4</v>
      </c>
      <c r="Z11">
        <f t="shared" si="10"/>
        <v>1</v>
      </c>
      <c r="AA11" t="str">
        <f t="shared" si="11"/>
        <v/>
      </c>
      <c r="AB11" s="132">
        <f t="shared" si="12"/>
        <v>19</v>
      </c>
      <c r="AC11" s="52">
        <f t="shared" si="13"/>
        <v>3</v>
      </c>
      <c r="AE11" s="144">
        <v>3</v>
      </c>
      <c r="AF11" s="194">
        <f t="shared" si="16"/>
        <v>19</v>
      </c>
      <c r="AG11" s="153" t="str">
        <f t="array" ref="AG11">INDEX($C$6:$C$50,SMALL(IF(CF=AF11,ROW(CF)-5),COUNTIF($AF$9:$AF11,AF11)))</f>
        <v>DEVES Emie</v>
      </c>
      <c r="AH11" s="154" t="str">
        <f>INDEX($B$6:$B$50,MATCH(AG11,$C$6:C52,0))</f>
        <v>REQUINS DE LA CEZE</v>
      </c>
    </row>
    <row r="12" spans="1:34">
      <c r="A12" s="2">
        <v>214</v>
      </c>
      <c r="B12" s="132" t="str">
        <f>IFERROR(INDEX(Inscriptions!$B$1:$B$320,A12),"")</f>
        <v>REQUINS DE LA CEZE</v>
      </c>
      <c r="C12" s="54" t="str">
        <f>IFERROR(INDEX(Inscriptions!$C$1:$C$320,A12),"")</f>
        <v>GRATTE Alizée</v>
      </c>
      <c r="D12" s="21">
        <v>1.7075231481481481E-3</v>
      </c>
      <c r="E12" s="12">
        <f t="shared" si="14"/>
        <v>5</v>
      </c>
      <c r="F12" s="22">
        <v>3.3634259259259256E-4</v>
      </c>
      <c r="G12" s="13">
        <f t="shared" si="0"/>
        <v>3</v>
      </c>
      <c r="H12" s="26">
        <v>2.5697916666666668E-3</v>
      </c>
      <c r="I12" s="13">
        <f t="shared" si="1"/>
        <v>4</v>
      </c>
      <c r="J12" s="30">
        <v>50</v>
      </c>
      <c r="K12" s="16">
        <f t="shared" si="2"/>
        <v>1</v>
      </c>
      <c r="L12" s="26">
        <v>5.5034722222222214E-4</v>
      </c>
      <c r="M12" s="13">
        <f t="shared" si="3"/>
        <v>5</v>
      </c>
      <c r="N12" s="26">
        <v>1.2488425925925926E-3</v>
      </c>
      <c r="O12" s="13">
        <f t="shared" si="4"/>
        <v>6</v>
      </c>
      <c r="P12" s="26"/>
      <c r="Q12" s="13" t="str">
        <f t="shared" si="5"/>
        <v/>
      </c>
      <c r="R12" s="23"/>
      <c r="U12">
        <f t="shared" si="15"/>
        <v>5</v>
      </c>
      <c r="V12">
        <f t="shared" si="6"/>
        <v>3</v>
      </c>
      <c r="W12">
        <f t="shared" si="7"/>
        <v>4</v>
      </c>
      <c r="X12">
        <f t="shared" si="8"/>
        <v>1</v>
      </c>
      <c r="Y12">
        <f t="shared" si="9"/>
        <v>5</v>
      </c>
      <c r="Z12">
        <f t="shared" si="10"/>
        <v>6</v>
      </c>
      <c r="AA12" t="str">
        <f t="shared" si="11"/>
        <v/>
      </c>
      <c r="AB12" s="132">
        <f t="shared" si="12"/>
        <v>24</v>
      </c>
      <c r="AC12" s="52">
        <f t="shared" si="13"/>
        <v>5</v>
      </c>
      <c r="AE12" s="145">
        <v>4</v>
      </c>
      <c r="AF12" s="183">
        <f t="shared" si="16"/>
        <v>21</v>
      </c>
      <c r="AG12" s="150" t="str">
        <f t="array" ref="AG12">INDEX($C$6:$C$50,SMALL(IF(CF=AF12,ROW(CF)-5),COUNTIF($AF$9:$AF12,AF12)))</f>
        <v>HOREL Liza</v>
      </c>
      <c r="AH12" s="157" t="str">
        <f>INDEX($B$6:$B$50,MATCH(AG12,$C$6:C53,0))</f>
        <v>MURET</v>
      </c>
    </row>
    <row r="13" spans="1:34">
      <c r="A13" s="2">
        <v>215</v>
      </c>
      <c r="B13" s="132" t="str">
        <f>IFERROR(INDEX(Inscriptions!$B$1:$B$320,A13),"")</f>
        <v>OCTOPUS</v>
      </c>
      <c r="C13" s="54" t="str">
        <f>IFERROR(INDEX(Inscriptions!$C$1:$C$320,A13),"")</f>
        <v>MELINE Jeanne</v>
      </c>
      <c r="D13" s="21">
        <v>2.7824074074074075E-3</v>
      </c>
      <c r="E13" s="12">
        <f t="shared" si="14"/>
        <v>7</v>
      </c>
      <c r="F13" s="22">
        <v>1.0459490740740739E-3</v>
      </c>
      <c r="G13" s="13">
        <f t="shared" si="0"/>
        <v>7</v>
      </c>
      <c r="H13" s="26">
        <v>2.9239583333333335E-3</v>
      </c>
      <c r="I13" s="13">
        <f t="shared" si="1"/>
        <v>7</v>
      </c>
      <c r="J13" s="30">
        <v>30</v>
      </c>
      <c r="K13" s="16">
        <f t="shared" si="2"/>
        <v>2</v>
      </c>
      <c r="L13" s="26">
        <v>5.8518518518518522E-4</v>
      </c>
      <c r="M13" s="13">
        <f t="shared" si="3"/>
        <v>6</v>
      </c>
      <c r="N13" s="26">
        <v>2.3114583333333333E-3</v>
      </c>
      <c r="O13" s="13">
        <f t="shared" si="4"/>
        <v>7</v>
      </c>
      <c r="P13" s="26"/>
      <c r="Q13" s="13" t="str">
        <f t="shared" si="5"/>
        <v/>
      </c>
      <c r="R13" s="23"/>
      <c r="U13">
        <f t="shared" si="15"/>
        <v>7</v>
      </c>
      <c r="V13">
        <f t="shared" si="6"/>
        <v>7</v>
      </c>
      <c r="W13">
        <f t="shared" si="7"/>
        <v>7</v>
      </c>
      <c r="X13">
        <f t="shared" si="8"/>
        <v>2</v>
      </c>
      <c r="Y13">
        <f t="shared" si="9"/>
        <v>6</v>
      </c>
      <c r="Z13">
        <f t="shared" si="10"/>
        <v>7</v>
      </c>
      <c r="AA13" t="str">
        <f t="shared" si="11"/>
        <v/>
      </c>
      <c r="AB13" s="132">
        <f t="shared" si="12"/>
        <v>36</v>
      </c>
      <c r="AC13" s="52">
        <f t="shared" si="13"/>
        <v>7</v>
      </c>
      <c r="AE13" s="141">
        <v>5</v>
      </c>
      <c r="AF13" s="184">
        <f t="shared" si="16"/>
        <v>24</v>
      </c>
      <c r="AG13" s="151" t="str">
        <f t="array" ref="AG13">INDEX($C$6:$C$50,SMALL(IF(CF=AF13,ROW(CF)-5),COUNTIF($AF$9:$AF13,AF13)))</f>
        <v>GRATTE Alizée</v>
      </c>
      <c r="AH13" s="158" t="str">
        <f>INDEX($B$6:$B$50,MATCH(AG13,$C$6:C54,0))</f>
        <v>REQUINS DE LA CEZE</v>
      </c>
    </row>
    <row r="14" spans="1:34" ht="16.5" thickBot="1">
      <c r="A14" s="2">
        <v>216</v>
      </c>
      <c r="B14" s="132" t="str">
        <f>IFERROR(INDEX(Inscriptions!$B$1:$B$320,A14),"")</f>
        <v>HIPPOCAMPE</v>
      </c>
      <c r="C14" s="54" t="str">
        <f>IFERROR(INDEX(Inscriptions!$C$1:$C$320,A14),"")</f>
        <v>RICHEFEU SIMON Camélia</v>
      </c>
      <c r="D14" s="21">
        <v>3.124768518518518E-3</v>
      </c>
      <c r="E14" s="12">
        <f t="shared" si="14"/>
        <v>8</v>
      </c>
      <c r="F14" s="22"/>
      <c r="G14" s="13" t="str">
        <f t="shared" si="0"/>
        <v/>
      </c>
      <c r="H14" s="26">
        <v>3.3333333333333335E-3</v>
      </c>
      <c r="I14" s="13">
        <f t="shared" si="1"/>
        <v>8</v>
      </c>
      <c r="J14" s="30">
        <v>20</v>
      </c>
      <c r="K14" s="16">
        <f t="shared" si="2"/>
        <v>4</v>
      </c>
      <c r="L14" s="26">
        <v>7.2754629629629634E-4</v>
      </c>
      <c r="M14" s="13">
        <f t="shared" si="3"/>
        <v>8</v>
      </c>
      <c r="N14" s="26">
        <v>2.8869212962962967E-3</v>
      </c>
      <c r="O14" s="13">
        <f t="shared" si="4"/>
        <v>8</v>
      </c>
      <c r="P14" s="26"/>
      <c r="Q14" s="13" t="str">
        <f t="shared" si="5"/>
        <v/>
      </c>
      <c r="R14" s="23" t="s">
        <v>163</v>
      </c>
      <c r="U14">
        <f t="shared" si="15"/>
        <v>8</v>
      </c>
      <c r="V14" t="str">
        <f t="shared" si="6"/>
        <v/>
      </c>
      <c r="W14">
        <f t="shared" si="7"/>
        <v>8</v>
      </c>
      <c r="X14">
        <f t="shared" si="8"/>
        <v>4</v>
      </c>
      <c r="Y14">
        <f t="shared" si="9"/>
        <v>8</v>
      </c>
      <c r="Z14">
        <f t="shared" si="10"/>
        <v>8</v>
      </c>
      <c r="AA14" t="str">
        <f t="shared" si="11"/>
        <v/>
      </c>
      <c r="AB14" s="132">
        <f t="shared" si="12"/>
        <v>9999</v>
      </c>
      <c r="AC14" s="52">
        <f t="shared" si="13"/>
        <v>8</v>
      </c>
      <c r="AE14" s="142">
        <v>6</v>
      </c>
      <c r="AF14" s="185">
        <f t="shared" si="16"/>
        <v>30</v>
      </c>
      <c r="AG14" s="152" t="str">
        <f t="array" ref="AG14">INDEX($C$6:$C$50,SMALL(IF(CF=AF14,ROW(CF)-5),COUNTIF($AF$9:$AF14,AF14)))</f>
        <v>ROCHARD Océane</v>
      </c>
      <c r="AH14" s="159" t="str">
        <f>INDEX($B$6:$B$50,MATCH(AG14,$C$6:C55,0))</f>
        <v>DAUPHINS CATALAN</v>
      </c>
    </row>
    <row r="15" spans="1:34">
      <c r="A15" s="2">
        <v>217</v>
      </c>
      <c r="B15" s="132">
        <f>IFERROR(INDEX(Inscriptions!$B$1:$B$320,A15),"")</f>
        <v>0</v>
      </c>
      <c r="C15" s="54">
        <f>IFERROR(INDEX(Inscriptions!$C$1:$C$320,A15),"")</f>
        <v>0</v>
      </c>
      <c r="D15" s="21"/>
      <c r="E15" s="12" t="str">
        <f t="shared" si="14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15"/>
        <v/>
      </c>
      <c r="V15" t="str">
        <f t="shared" si="6"/>
        <v/>
      </c>
      <c r="W15" t="str">
        <f t="shared" si="7"/>
        <v/>
      </c>
      <c r="X15" t="str">
        <f t="shared" si="8"/>
        <v/>
      </c>
      <c r="Y15" t="str">
        <f t="shared" si="9"/>
        <v/>
      </c>
      <c r="Z15" t="str">
        <f t="shared" si="10"/>
        <v/>
      </c>
      <c r="AA15" t="str">
        <f t="shared" si="11"/>
        <v/>
      </c>
      <c r="AB15" s="132" t="str">
        <f t="shared" si="12"/>
        <v/>
      </c>
      <c r="AC15" s="52" t="str">
        <f t="shared" si="13"/>
        <v/>
      </c>
    </row>
    <row r="16" spans="1:34">
      <c r="A16" s="2">
        <v>218</v>
      </c>
      <c r="B16" s="132">
        <f>IFERROR(INDEX(Inscriptions!$B$1:$B$320,A16),"")</f>
        <v>0</v>
      </c>
      <c r="C16" s="54">
        <f>IFERROR(INDEX(Inscriptions!$C$1:$C$320,A16),"")</f>
        <v>0</v>
      </c>
      <c r="D16" s="21"/>
      <c r="E16" s="12" t="str">
        <f t="shared" si="14"/>
        <v/>
      </c>
      <c r="F16" s="22"/>
      <c r="G16" s="13" t="str">
        <f>V16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15"/>
        <v/>
      </c>
      <c r="V16" t="str">
        <f t="shared" si="6"/>
        <v/>
      </c>
      <c r="W16" t="str">
        <f t="shared" si="7"/>
        <v/>
      </c>
      <c r="X16" t="str">
        <f t="shared" si="8"/>
        <v/>
      </c>
      <c r="Y16" t="str">
        <f t="shared" si="9"/>
        <v/>
      </c>
      <c r="Z16" t="str">
        <f t="shared" si="10"/>
        <v/>
      </c>
      <c r="AA16" t="str">
        <f t="shared" si="11"/>
        <v/>
      </c>
      <c r="AB16" s="132" t="str">
        <f t="shared" si="12"/>
        <v/>
      </c>
      <c r="AC16" s="52" t="str">
        <f t="shared" si="13"/>
        <v/>
      </c>
    </row>
    <row r="17" spans="1:29">
      <c r="A17" s="2">
        <v>219</v>
      </c>
      <c r="B17" s="132">
        <f>IFERROR(INDEX(Inscriptions!$B$1:$B$320,A17),"")</f>
        <v>0</v>
      </c>
      <c r="C17" s="54">
        <f>IFERROR(INDEX(Inscriptions!$C$1:$C$320,A17),"")</f>
        <v>0</v>
      </c>
      <c r="D17" s="21"/>
      <c r="E17" s="12" t="str">
        <f t="shared" si="14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15"/>
        <v/>
      </c>
      <c r="V17" t="str">
        <f t="shared" si="6"/>
        <v/>
      </c>
      <c r="W17" t="str">
        <f t="shared" si="7"/>
        <v/>
      </c>
      <c r="X17" t="str">
        <f t="shared" si="8"/>
        <v/>
      </c>
      <c r="Y17" t="str">
        <f t="shared" si="9"/>
        <v/>
      </c>
      <c r="Z17" t="str">
        <f t="shared" si="10"/>
        <v/>
      </c>
      <c r="AA17" t="str">
        <f t="shared" si="11"/>
        <v/>
      </c>
      <c r="AB17" s="132" t="str">
        <f t="shared" si="12"/>
        <v/>
      </c>
      <c r="AC17" s="52" t="str">
        <f t="shared" si="13"/>
        <v/>
      </c>
    </row>
    <row r="18" spans="1:29">
      <c r="A18" s="2">
        <v>220</v>
      </c>
      <c r="B18" s="132">
        <f>IFERROR(INDEX(Inscriptions!$B$1:$B$320,A18),"")</f>
        <v>0</v>
      </c>
      <c r="C18" s="54">
        <f>IFERROR(INDEX(Inscriptions!$C$1:$C$320,A18),"")</f>
        <v>0</v>
      </c>
      <c r="D18" s="21"/>
      <c r="E18" s="12" t="str">
        <f t="shared" si="14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15"/>
        <v/>
      </c>
      <c r="V18" t="str">
        <f t="shared" si="6"/>
        <v/>
      </c>
      <c r="W18" t="str">
        <f t="shared" si="7"/>
        <v/>
      </c>
      <c r="X18" t="str">
        <f t="shared" si="8"/>
        <v/>
      </c>
      <c r="Y18" t="str">
        <f t="shared" si="9"/>
        <v/>
      </c>
      <c r="Z18" t="str">
        <f t="shared" si="10"/>
        <v/>
      </c>
      <c r="AA18" t="str">
        <f t="shared" si="11"/>
        <v/>
      </c>
      <c r="AB18" s="132" t="str">
        <f t="shared" si="12"/>
        <v/>
      </c>
      <c r="AC18" s="52" t="str">
        <f t="shared" si="13"/>
        <v/>
      </c>
    </row>
    <row r="19" spans="1:29">
      <c r="A19" s="2">
        <v>221</v>
      </c>
      <c r="B19" s="132">
        <f>IFERROR(INDEX(Inscriptions!$B$1:$B$320,A19),"")</f>
        <v>0</v>
      </c>
      <c r="C19" s="54">
        <f>IFERROR(INDEX(Inscriptions!$C$1:$C$320,A19),"")</f>
        <v>0</v>
      </c>
      <c r="D19" s="21"/>
      <c r="E19" s="12" t="str">
        <f t="shared" si="14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15"/>
        <v/>
      </c>
      <c r="V19" t="str">
        <f t="shared" si="6"/>
        <v/>
      </c>
      <c r="W19" t="str">
        <f t="shared" si="7"/>
        <v/>
      </c>
      <c r="X19" t="str">
        <f t="shared" si="8"/>
        <v/>
      </c>
      <c r="Y19" t="str">
        <f t="shared" si="9"/>
        <v/>
      </c>
      <c r="Z19" t="str">
        <f t="shared" si="10"/>
        <v/>
      </c>
      <c r="AA19" t="str">
        <f t="shared" si="11"/>
        <v/>
      </c>
      <c r="AB19" s="132" t="str">
        <f t="shared" si="12"/>
        <v/>
      </c>
      <c r="AC19" s="52" t="str">
        <f t="shared" si="13"/>
        <v/>
      </c>
    </row>
    <row r="20" spans="1:29">
      <c r="A20" s="2">
        <v>222</v>
      </c>
      <c r="B20" s="132">
        <f>IFERROR(INDEX(Inscriptions!$B$1:$B$320,A20),"")</f>
        <v>0</v>
      </c>
      <c r="C20" s="54">
        <f>IFERROR(INDEX(Inscriptions!$C$1:$C$320,A20),"")</f>
        <v>0</v>
      </c>
      <c r="D20" s="21"/>
      <c r="E20" s="12" t="str">
        <f t="shared" si="14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15"/>
        <v/>
      </c>
      <c r="V20" t="str">
        <f t="shared" si="6"/>
        <v/>
      </c>
      <c r="W20" t="str">
        <f t="shared" si="7"/>
        <v/>
      </c>
      <c r="X20" t="str">
        <f t="shared" si="8"/>
        <v/>
      </c>
      <c r="Y20" t="str">
        <f t="shared" si="9"/>
        <v/>
      </c>
      <c r="Z20" t="str">
        <f t="shared" si="10"/>
        <v/>
      </c>
      <c r="AA20" t="str">
        <f t="shared" si="11"/>
        <v/>
      </c>
      <c r="AB20" s="132" t="str">
        <f t="shared" si="12"/>
        <v/>
      </c>
      <c r="AC20" s="52" t="str">
        <f t="shared" si="13"/>
        <v/>
      </c>
    </row>
    <row r="21" spans="1:29">
      <c r="A21" s="2">
        <v>223</v>
      </c>
      <c r="B21" s="132">
        <f>IFERROR(INDEX(Inscriptions!$B$1:$B$320,A21),"")</f>
        <v>0</v>
      </c>
      <c r="C21" s="54">
        <f>IFERROR(INDEX(Inscriptions!$C$1:$C$320,A21),"")</f>
        <v>0</v>
      </c>
      <c r="D21" s="22"/>
      <c r="E21" s="13" t="str">
        <f t="shared" si="14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15"/>
        <v/>
      </c>
      <c r="V21" t="str">
        <f t="shared" si="6"/>
        <v/>
      </c>
      <c r="W21" t="str">
        <f t="shared" si="7"/>
        <v/>
      </c>
      <c r="X21" t="str">
        <f t="shared" si="8"/>
        <v/>
      </c>
      <c r="Y21" t="str">
        <f t="shared" si="9"/>
        <v/>
      </c>
      <c r="Z21" t="str">
        <f t="shared" si="10"/>
        <v/>
      </c>
      <c r="AA21" t="str">
        <f t="shared" si="11"/>
        <v/>
      </c>
      <c r="AB21" s="132" t="str">
        <f t="shared" si="12"/>
        <v/>
      </c>
      <c r="AC21" s="52" t="str">
        <f t="shared" si="13"/>
        <v/>
      </c>
    </row>
    <row r="22" spans="1:29">
      <c r="A22" s="2">
        <v>224</v>
      </c>
      <c r="B22" s="132">
        <f>IFERROR(INDEX(Inscriptions!$B$1:$B$320,A22),"")</f>
        <v>0</v>
      </c>
      <c r="C22" s="54">
        <f>IFERROR(INDEX(Inscriptions!$C$1:$C$320,A22),"")</f>
        <v>0</v>
      </c>
      <c r="D22" s="22"/>
      <c r="E22" s="13" t="str">
        <f t="shared" si="14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15"/>
        <v/>
      </c>
      <c r="V22" t="str">
        <f t="shared" si="6"/>
        <v/>
      </c>
      <c r="W22" t="str">
        <f t="shared" si="7"/>
        <v/>
      </c>
      <c r="X22" t="str">
        <f t="shared" si="8"/>
        <v/>
      </c>
      <c r="Y22" t="str">
        <f t="shared" si="9"/>
        <v/>
      </c>
      <c r="Z22" t="str">
        <f t="shared" si="10"/>
        <v/>
      </c>
      <c r="AA22" t="str">
        <f t="shared" si="11"/>
        <v/>
      </c>
      <c r="AB22" s="132" t="str">
        <f t="shared" si="12"/>
        <v/>
      </c>
      <c r="AC22" s="52" t="str">
        <f t="shared" si="13"/>
        <v/>
      </c>
    </row>
    <row r="23" spans="1:29">
      <c r="A23" s="2">
        <v>225</v>
      </c>
      <c r="B23" s="132">
        <f>IFERROR(INDEX(Inscriptions!$B$1:$B$320,A23),"")</f>
        <v>0</v>
      </c>
      <c r="C23" s="54">
        <f>IFERROR(INDEX(Inscriptions!$C$1:$C$320,A23),"")</f>
        <v>0</v>
      </c>
      <c r="D23" s="22"/>
      <c r="E23" s="13" t="str">
        <f t="shared" si="14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15"/>
        <v/>
      </c>
      <c r="V23" t="str">
        <f t="shared" si="6"/>
        <v/>
      </c>
      <c r="W23" t="str">
        <f t="shared" si="7"/>
        <v/>
      </c>
      <c r="X23" t="str">
        <f t="shared" si="8"/>
        <v/>
      </c>
      <c r="Y23" t="str">
        <f t="shared" si="9"/>
        <v/>
      </c>
      <c r="Z23" t="str">
        <f t="shared" si="10"/>
        <v/>
      </c>
      <c r="AA23" t="str">
        <f t="shared" si="11"/>
        <v/>
      </c>
      <c r="AB23" s="132" t="str">
        <f t="shared" si="12"/>
        <v/>
      </c>
      <c r="AC23" s="52" t="str">
        <f t="shared" si="13"/>
        <v/>
      </c>
    </row>
    <row r="24" spans="1:29">
      <c r="A24" s="2">
        <v>226</v>
      </c>
      <c r="B24" s="132">
        <f>IFERROR(INDEX(Inscriptions!$B$1:$B$320,A24),"")</f>
        <v>0</v>
      </c>
      <c r="C24" s="54"/>
      <c r="D24" s="22"/>
      <c r="E24" s="13" t="str">
        <f t="shared" si="14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15"/>
        <v/>
      </c>
      <c r="V24" t="str">
        <f t="shared" si="6"/>
        <v/>
      </c>
      <c r="W24" t="str">
        <f t="shared" si="7"/>
        <v/>
      </c>
      <c r="X24" t="str">
        <f t="shared" si="8"/>
        <v/>
      </c>
      <c r="Y24" t="str">
        <f t="shared" si="9"/>
        <v/>
      </c>
      <c r="Z24" t="str">
        <f t="shared" si="10"/>
        <v/>
      </c>
      <c r="AA24" t="str">
        <f t="shared" si="11"/>
        <v/>
      </c>
      <c r="AB24" s="132" t="str">
        <f t="shared" si="12"/>
        <v/>
      </c>
      <c r="AC24" s="52" t="str">
        <f t="shared" si="13"/>
        <v/>
      </c>
    </row>
    <row r="25" spans="1:29">
      <c r="A25" s="2">
        <v>227</v>
      </c>
      <c r="B25" s="132">
        <f>IFERROR(INDEX(Inscriptions!$B$1:$B$320,A25),"")</f>
        <v>0</v>
      </c>
      <c r="C25" s="54" t="str">
        <f>IFERROR(INDEX(Inscriptions!$C$1:$C$205,A25),"")</f>
        <v/>
      </c>
      <c r="D25" s="21"/>
      <c r="E25" s="13" t="str">
        <f t="shared" si="14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15"/>
        <v/>
      </c>
      <c r="V25" t="str">
        <f t="shared" si="6"/>
        <v/>
      </c>
      <c r="W25" t="str">
        <f t="shared" si="7"/>
        <v/>
      </c>
      <c r="X25" t="str">
        <f t="shared" si="8"/>
        <v/>
      </c>
      <c r="Y25" t="str">
        <f t="shared" si="9"/>
        <v/>
      </c>
      <c r="Z25" t="str">
        <f t="shared" si="10"/>
        <v/>
      </c>
      <c r="AA25" t="str">
        <f t="shared" si="11"/>
        <v/>
      </c>
      <c r="AB25" s="132" t="str">
        <f t="shared" si="12"/>
        <v/>
      </c>
      <c r="AC25" s="52" t="str">
        <f t="shared" si="13"/>
        <v/>
      </c>
    </row>
    <row r="26" spans="1:29">
      <c r="A26" s="2">
        <v>228</v>
      </c>
      <c r="B26" s="132">
        <f>IFERROR(INDEX(Inscriptions!$B$1:$B$320,A26),"")</f>
        <v>0</v>
      </c>
      <c r="C26" s="54" t="str">
        <f>IFERROR(INDEX(Inscriptions!$C$1:$C$205,A26),"")</f>
        <v/>
      </c>
      <c r="D26" s="21"/>
      <c r="E26" s="13" t="str">
        <f t="shared" si="14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15"/>
        <v/>
      </c>
      <c r="V26" t="str">
        <f t="shared" si="6"/>
        <v/>
      </c>
      <c r="W26" t="str">
        <f t="shared" si="7"/>
        <v/>
      </c>
      <c r="X26" t="str">
        <f t="shared" si="8"/>
        <v/>
      </c>
      <c r="Y26" t="str">
        <f t="shared" si="9"/>
        <v/>
      </c>
      <c r="Z26" t="str">
        <f t="shared" si="10"/>
        <v/>
      </c>
      <c r="AA26" t="str">
        <f t="shared" si="11"/>
        <v/>
      </c>
      <c r="AB26" s="132" t="str">
        <f t="shared" si="12"/>
        <v/>
      </c>
      <c r="AC26" s="52" t="str">
        <f t="shared" si="13"/>
        <v/>
      </c>
    </row>
    <row r="27" spans="1:29">
      <c r="A27" s="2">
        <v>229</v>
      </c>
      <c r="B27" s="132">
        <f>IFERROR(INDEX(Inscriptions!$B$1:$B$320,A27),"")</f>
        <v>0</v>
      </c>
      <c r="C27" s="54" t="str">
        <f>IFERROR(INDEX(Inscriptions!$C$1:$C$205,A27),"")</f>
        <v/>
      </c>
      <c r="D27" s="21"/>
      <c r="E27" s="13" t="str">
        <f t="shared" si="14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15"/>
        <v/>
      </c>
      <c r="V27" t="str">
        <f t="shared" si="6"/>
        <v/>
      </c>
      <c r="W27" t="str">
        <f t="shared" si="7"/>
        <v/>
      </c>
      <c r="X27" t="str">
        <f t="shared" si="8"/>
        <v/>
      </c>
      <c r="Y27" t="str">
        <f t="shared" si="9"/>
        <v/>
      </c>
      <c r="Z27" t="str">
        <f t="shared" si="10"/>
        <v/>
      </c>
      <c r="AA27" t="str">
        <f t="shared" si="11"/>
        <v/>
      </c>
      <c r="AB27" s="132" t="str">
        <f t="shared" si="12"/>
        <v/>
      </c>
      <c r="AC27" s="52" t="str">
        <f t="shared" si="13"/>
        <v/>
      </c>
    </row>
    <row r="28" spans="1:29">
      <c r="A28" s="2">
        <v>230</v>
      </c>
      <c r="B28" s="132">
        <f>IFERROR(INDEX(Inscriptions!$B$1:$B$320,A28),"")</f>
        <v>0</v>
      </c>
      <c r="C28" s="54" t="str">
        <f>IFERROR(INDEX(Inscriptions!$C$1:$C$205,A28),"")</f>
        <v/>
      </c>
      <c r="D28" s="21"/>
      <c r="E28" s="13" t="str">
        <f t="shared" si="14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15"/>
        <v/>
      </c>
      <c r="V28" t="str">
        <f t="shared" si="6"/>
        <v/>
      </c>
      <c r="W28" t="str">
        <f t="shared" si="7"/>
        <v/>
      </c>
      <c r="X28" t="str">
        <f t="shared" si="8"/>
        <v/>
      </c>
      <c r="Y28" t="str">
        <f t="shared" si="9"/>
        <v/>
      </c>
      <c r="Z28" t="str">
        <f t="shared" si="10"/>
        <v/>
      </c>
      <c r="AA28" t="str">
        <f t="shared" si="11"/>
        <v/>
      </c>
      <c r="AB28" s="132" t="str">
        <f t="shared" si="12"/>
        <v/>
      </c>
      <c r="AC28" s="52" t="str">
        <f t="shared" si="13"/>
        <v/>
      </c>
    </row>
    <row r="29" spans="1:29">
      <c r="A29" s="2">
        <v>231</v>
      </c>
      <c r="B29" s="132">
        <f>IFERROR(INDEX(Inscriptions!$B$1:$B$320,A29),"")</f>
        <v>0</v>
      </c>
      <c r="C29" s="54" t="str">
        <f>IFERROR(INDEX(Inscriptions!$C$1:$C$205,A29),"")</f>
        <v/>
      </c>
      <c r="D29" s="21"/>
      <c r="E29" s="13" t="str">
        <f t="shared" si="14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15"/>
        <v/>
      </c>
      <c r="V29" t="str">
        <f t="shared" si="6"/>
        <v/>
      </c>
      <c r="W29" t="str">
        <f t="shared" si="7"/>
        <v/>
      </c>
      <c r="X29" t="str">
        <f t="shared" si="8"/>
        <v/>
      </c>
      <c r="Y29" t="str">
        <f t="shared" si="9"/>
        <v/>
      </c>
      <c r="Z29" t="str">
        <f t="shared" si="10"/>
        <v/>
      </c>
      <c r="AA29" t="str">
        <f t="shared" si="11"/>
        <v/>
      </c>
      <c r="AB29" s="132" t="str">
        <f t="shared" si="12"/>
        <v/>
      </c>
      <c r="AC29" s="52" t="str">
        <f t="shared" si="13"/>
        <v/>
      </c>
    </row>
    <row r="30" spans="1:29">
      <c r="A30" s="2">
        <v>232</v>
      </c>
      <c r="B30" s="132">
        <f>IFERROR(INDEX(Inscriptions!$B$1:$B$320,A30),"")</f>
        <v>0</v>
      </c>
      <c r="C30" s="54" t="str">
        <f>IFERROR(INDEX(Inscriptions!$C$1:$C$205,A30),"")</f>
        <v/>
      </c>
      <c r="D30" s="21"/>
      <c r="E30" s="13" t="str">
        <f t="shared" si="14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15"/>
        <v/>
      </c>
      <c r="V30" t="str">
        <f t="shared" si="6"/>
        <v/>
      </c>
      <c r="W30" t="str">
        <f t="shared" si="7"/>
        <v/>
      </c>
      <c r="X30" t="str">
        <f t="shared" si="8"/>
        <v/>
      </c>
      <c r="Y30" t="str">
        <f t="shared" si="9"/>
        <v/>
      </c>
      <c r="Z30" t="str">
        <f t="shared" si="10"/>
        <v/>
      </c>
      <c r="AA30" t="str">
        <f t="shared" si="11"/>
        <v/>
      </c>
      <c r="AB30" s="132" t="str">
        <f t="shared" si="12"/>
        <v/>
      </c>
      <c r="AC30" s="52" t="str">
        <f t="shared" si="13"/>
        <v/>
      </c>
    </row>
    <row r="31" spans="1:29">
      <c r="A31" s="2">
        <v>233</v>
      </c>
      <c r="B31" s="132">
        <f>IFERROR(INDEX(Inscriptions!$B$1:$B$320,A31),"")</f>
        <v>0</v>
      </c>
      <c r="C31" s="54" t="str">
        <f>IFERROR(INDEX(Inscriptions!$C$1:$C$205,A31),"")</f>
        <v/>
      </c>
      <c r="D31" s="23"/>
      <c r="E31" s="13" t="str">
        <f t="shared" si="14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15"/>
        <v/>
      </c>
      <c r="V31" t="str">
        <f t="shared" si="6"/>
        <v/>
      </c>
      <c r="W31" t="str">
        <f t="shared" si="7"/>
        <v/>
      </c>
      <c r="X31" t="str">
        <f t="shared" si="8"/>
        <v/>
      </c>
      <c r="Y31" t="str">
        <f t="shared" si="9"/>
        <v/>
      </c>
      <c r="Z31" t="str">
        <f t="shared" si="10"/>
        <v/>
      </c>
      <c r="AA31" t="str">
        <f t="shared" si="11"/>
        <v/>
      </c>
      <c r="AB31" s="132" t="str">
        <f t="shared" si="12"/>
        <v/>
      </c>
      <c r="AC31" s="52" t="str">
        <f t="shared" si="13"/>
        <v/>
      </c>
    </row>
    <row r="32" spans="1:29">
      <c r="A32" s="2">
        <v>234</v>
      </c>
      <c r="B32" s="132">
        <f>IFERROR(INDEX(Inscriptions!$B$1:$B$320,A32),"")</f>
        <v>0</v>
      </c>
      <c r="C32" s="54" t="str">
        <f>IFERROR(INDEX(Inscriptions!$C$1:$C$205,A32),"")</f>
        <v/>
      </c>
      <c r="D32" s="23"/>
      <c r="E32" s="13" t="str">
        <f t="shared" si="14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15"/>
        <v/>
      </c>
      <c r="V32" t="str">
        <f t="shared" si="6"/>
        <v/>
      </c>
      <c r="W32" t="str">
        <f t="shared" si="7"/>
        <v/>
      </c>
      <c r="X32" t="str">
        <f t="shared" si="8"/>
        <v/>
      </c>
      <c r="Y32" t="str">
        <f t="shared" si="9"/>
        <v/>
      </c>
      <c r="Z32" t="str">
        <f t="shared" si="10"/>
        <v/>
      </c>
      <c r="AA32" t="str">
        <f t="shared" si="11"/>
        <v/>
      </c>
      <c r="AB32" s="132" t="str">
        <f t="shared" si="12"/>
        <v/>
      </c>
      <c r="AC32" s="52" t="str">
        <f t="shared" si="13"/>
        <v/>
      </c>
    </row>
    <row r="33" spans="1:29">
      <c r="A33" s="2">
        <v>235</v>
      </c>
      <c r="B33" s="132">
        <f>IFERROR(INDEX(Inscriptions!$B$1:$B$320,A33),"")</f>
        <v>0</v>
      </c>
      <c r="C33" s="54" t="str">
        <f>IFERROR(INDEX(Inscriptions!$C$1:$C$205,A33),"")</f>
        <v/>
      </c>
      <c r="D33" s="23"/>
      <c r="E33" s="13" t="str">
        <f t="shared" si="14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15"/>
        <v/>
      </c>
      <c r="V33" t="str">
        <f t="shared" si="6"/>
        <v/>
      </c>
      <c r="W33" t="str">
        <f t="shared" si="7"/>
        <v/>
      </c>
      <c r="X33" t="str">
        <f t="shared" si="8"/>
        <v/>
      </c>
      <c r="Y33" t="str">
        <f t="shared" si="9"/>
        <v/>
      </c>
      <c r="Z33" t="str">
        <f t="shared" si="10"/>
        <v/>
      </c>
      <c r="AA33" t="str">
        <f t="shared" si="11"/>
        <v/>
      </c>
      <c r="AB33" s="132" t="str">
        <f t="shared" si="12"/>
        <v/>
      </c>
      <c r="AC33" s="52" t="str">
        <f t="shared" si="13"/>
        <v/>
      </c>
    </row>
    <row r="34" spans="1:29">
      <c r="A34" s="2">
        <v>236</v>
      </c>
      <c r="B34" s="132">
        <f>IFERROR(INDEX(Inscriptions!$B$1:$B$320,A34),"")</f>
        <v>0</v>
      </c>
      <c r="C34" s="54" t="str">
        <f>IFERROR(INDEX(Inscriptions!$C$1:$C$205,A34),"")</f>
        <v/>
      </c>
      <c r="D34" s="23"/>
      <c r="E34" s="13" t="str">
        <f t="shared" si="14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15"/>
        <v/>
      </c>
      <c r="V34" t="str">
        <f t="shared" si="6"/>
        <v/>
      </c>
      <c r="W34" t="str">
        <f t="shared" si="7"/>
        <v/>
      </c>
      <c r="X34" t="str">
        <f t="shared" si="8"/>
        <v/>
      </c>
      <c r="Y34" t="str">
        <f t="shared" si="9"/>
        <v/>
      </c>
      <c r="Z34" t="str">
        <f t="shared" si="10"/>
        <v/>
      </c>
      <c r="AA34" t="str">
        <f t="shared" si="11"/>
        <v/>
      </c>
      <c r="AB34" s="132" t="str">
        <f t="shared" si="12"/>
        <v/>
      </c>
      <c r="AC34" s="52" t="str">
        <f t="shared" si="13"/>
        <v/>
      </c>
    </row>
    <row r="35" spans="1:29">
      <c r="A35" s="2">
        <v>237</v>
      </c>
      <c r="B35" s="132">
        <f>IFERROR(INDEX(Inscriptions!$B$1:$B$320,A35),"")</f>
        <v>0</v>
      </c>
      <c r="C35" s="54" t="str">
        <f>IFERROR(INDEX(Inscriptions!$C$1:$C$205,A35),"")</f>
        <v/>
      </c>
      <c r="D35" s="23"/>
      <c r="E35" s="13" t="str">
        <f t="shared" si="14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15"/>
        <v/>
      </c>
      <c r="V35" t="str">
        <f t="shared" si="6"/>
        <v/>
      </c>
      <c r="W35" t="str">
        <f t="shared" si="7"/>
        <v/>
      </c>
      <c r="X35" t="str">
        <f t="shared" si="8"/>
        <v/>
      </c>
      <c r="Y35" t="str">
        <f t="shared" si="9"/>
        <v/>
      </c>
      <c r="Z35" t="str">
        <f t="shared" si="10"/>
        <v/>
      </c>
      <c r="AA35" t="str">
        <f t="shared" si="11"/>
        <v/>
      </c>
      <c r="AB35" s="132" t="str">
        <f t="shared" si="12"/>
        <v/>
      </c>
      <c r="AC35" s="52" t="str">
        <f t="shared" si="13"/>
        <v/>
      </c>
    </row>
    <row r="36" spans="1:29">
      <c r="A36" s="2">
        <v>238</v>
      </c>
      <c r="B36" s="132">
        <f>IFERROR(INDEX(Inscriptions!$B$1:$B$320,A36),"")</f>
        <v>0</v>
      </c>
      <c r="C36" s="54" t="str">
        <f>IFERROR(INDEX(Inscriptions!$C$1:$C$205,A36),"")</f>
        <v/>
      </c>
      <c r="D36" s="23"/>
      <c r="E36" s="13" t="str">
        <f t="shared" si="14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15"/>
        <v/>
      </c>
      <c r="V36" t="str">
        <f t="shared" si="6"/>
        <v/>
      </c>
      <c r="W36" t="str">
        <f t="shared" si="7"/>
        <v/>
      </c>
      <c r="X36" t="str">
        <f t="shared" si="8"/>
        <v/>
      </c>
      <c r="Y36" t="str">
        <f t="shared" si="9"/>
        <v/>
      </c>
      <c r="Z36" t="str">
        <f t="shared" si="10"/>
        <v/>
      </c>
      <c r="AA36" t="str">
        <f t="shared" si="11"/>
        <v/>
      </c>
      <c r="AB36" s="132" t="str">
        <f t="shared" si="12"/>
        <v/>
      </c>
      <c r="AC36" s="52" t="str">
        <f t="shared" si="13"/>
        <v/>
      </c>
    </row>
    <row r="37" spans="1:29">
      <c r="A37" s="2">
        <v>239</v>
      </c>
      <c r="B37" s="132">
        <f>IFERROR(INDEX(Inscriptions!$B$1:$B$320,A37),"")</f>
        <v>0</v>
      </c>
      <c r="C37" s="54" t="str">
        <f>IFERROR(INDEX(Inscriptions!$C$1:$C$205,A37),"")</f>
        <v/>
      </c>
      <c r="D37" s="23"/>
      <c r="E37" s="13" t="str">
        <f t="shared" si="14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15"/>
        <v/>
      </c>
      <c r="V37" t="str">
        <f t="shared" si="6"/>
        <v/>
      </c>
      <c r="W37" t="str">
        <f t="shared" si="7"/>
        <v/>
      </c>
      <c r="X37" t="str">
        <f t="shared" si="8"/>
        <v/>
      </c>
      <c r="Y37" t="str">
        <f t="shared" si="9"/>
        <v/>
      </c>
      <c r="Z37" t="str">
        <f t="shared" si="10"/>
        <v/>
      </c>
      <c r="AA37" t="str">
        <f t="shared" si="11"/>
        <v/>
      </c>
      <c r="AB37" s="132" t="str">
        <f t="shared" si="12"/>
        <v/>
      </c>
      <c r="AC37" s="52" t="str">
        <f t="shared" si="13"/>
        <v/>
      </c>
    </row>
    <row r="38" spans="1:29">
      <c r="A38" s="2" t="str">
        <v/>
      </c>
      <c r="B38" s="132" t="str">
        <f>IFERROR(INDEX(Inscriptions!$B$1:$B$320,A38),"")</f>
        <v/>
      </c>
      <c r="C38" s="54" t="str">
        <f>IFERROR(INDEX(Inscriptions!$C$1:$C$205,A38),"")</f>
        <v/>
      </c>
      <c r="D38" s="23"/>
      <c r="E38" s="13" t="str">
        <f t="shared" si="14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15"/>
        <v/>
      </c>
      <c r="V38" t="str">
        <f t="shared" si="6"/>
        <v/>
      </c>
      <c r="W38" t="str">
        <f t="shared" si="7"/>
        <v/>
      </c>
      <c r="X38" t="str">
        <f t="shared" si="8"/>
        <v/>
      </c>
      <c r="Y38" t="str">
        <f t="shared" si="9"/>
        <v/>
      </c>
      <c r="Z38" t="str">
        <f t="shared" si="10"/>
        <v/>
      </c>
      <c r="AA38" t="str">
        <f t="shared" si="11"/>
        <v/>
      </c>
      <c r="AB38" s="132" t="str">
        <f t="shared" si="12"/>
        <v/>
      </c>
      <c r="AC38" s="52" t="str">
        <f t="shared" si="13"/>
        <v/>
      </c>
    </row>
    <row r="39" spans="1:29">
      <c r="A39" s="2" t="str">
        <v/>
      </c>
      <c r="B39" s="132" t="str">
        <f>IFERROR(INDEX(Inscriptions!$B$1:$B$320,A39),"")</f>
        <v/>
      </c>
      <c r="C39" s="54" t="str">
        <f>IFERROR(INDEX(Inscriptions!$C$1:$C$205,A39),"")</f>
        <v/>
      </c>
      <c r="D39" s="23"/>
      <c r="E39" s="13" t="str">
        <f t="shared" si="14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15"/>
        <v/>
      </c>
      <c r="V39" t="str">
        <f t="shared" si="6"/>
        <v/>
      </c>
      <c r="W39" t="str">
        <f t="shared" si="7"/>
        <v/>
      </c>
      <c r="X39" t="str">
        <f t="shared" si="8"/>
        <v/>
      </c>
      <c r="Y39" t="str">
        <f t="shared" si="9"/>
        <v/>
      </c>
      <c r="Z39" t="str">
        <f t="shared" si="10"/>
        <v/>
      </c>
      <c r="AA39" t="str">
        <f t="shared" si="11"/>
        <v/>
      </c>
      <c r="AB39" s="132" t="str">
        <f t="shared" si="12"/>
        <v/>
      </c>
      <c r="AC39" s="52" t="str">
        <f t="shared" si="13"/>
        <v/>
      </c>
    </row>
    <row r="40" spans="1:29">
      <c r="A40" s="2" t="str">
        <v/>
      </c>
      <c r="B40" s="132" t="str">
        <f>IFERROR(INDEX(Inscriptions!$B$1:$B$320,A40),"")</f>
        <v/>
      </c>
      <c r="C40" s="54" t="str">
        <f>IFERROR(INDEX(Inscriptions!$C$1:$C$205,A40),"")</f>
        <v/>
      </c>
      <c r="D40" s="23"/>
      <c r="E40" s="13" t="str">
        <f t="shared" si="14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15"/>
        <v/>
      </c>
      <c r="V40" t="str">
        <f t="shared" si="6"/>
        <v/>
      </c>
      <c r="W40" t="str">
        <f t="shared" si="7"/>
        <v/>
      </c>
      <c r="X40" t="str">
        <f t="shared" si="8"/>
        <v/>
      </c>
      <c r="Y40" t="str">
        <f t="shared" si="9"/>
        <v/>
      </c>
      <c r="Z40" t="str">
        <f t="shared" si="10"/>
        <v/>
      </c>
      <c r="AA40" t="str">
        <f t="shared" si="11"/>
        <v/>
      </c>
      <c r="AB40" s="132" t="str">
        <f t="shared" si="12"/>
        <v/>
      </c>
      <c r="AC40" s="52" t="str">
        <f t="shared" si="13"/>
        <v/>
      </c>
    </row>
    <row r="41" spans="1:29">
      <c r="A41" s="2" t="str">
        <v/>
      </c>
      <c r="B41" s="132" t="str">
        <f>IFERROR(INDEX(Inscriptions!$B$1:$B$320,A41),"")</f>
        <v/>
      </c>
      <c r="C41" s="54" t="str">
        <f>IFERROR(INDEX(Inscriptions!$C$1:$C$205,A41),"")</f>
        <v/>
      </c>
      <c r="D41" s="23"/>
      <c r="E41" s="13" t="str">
        <f t="shared" si="14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15"/>
        <v/>
      </c>
      <c r="V41" t="str">
        <f t="shared" si="6"/>
        <v/>
      </c>
      <c r="W41" t="str">
        <f t="shared" si="7"/>
        <v/>
      </c>
      <c r="X41" t="str">
        <f t="shared" si="8"/>
        <v/>
      </c>
      <c r="Y41" t="str">
        <f t="shared" si="9"/>
        <v/>
      </c>
      <c r="Z41" t="str">
        <f t="shared" si="10"/>
        <v/>
      </c>
      <c r="AA41" t="str">
        <f t="shared" si="11"/>
        <v/>
      </c>
      <c r="AB41" s="132" t="str">
        <f t="shared" si="12"/>
        <v/>
      </c>
      <c r="AC41" s="52" t="str">
        <f t="shared" si="13"/>
        <v/>
      </c>
    </row>
    <row r="42" spans="1:29">
      <c r="A42" s="2" t="str">
        <v/>
      </c>
      <c r="B42" s="132" t="str">
        <f>IFERROR(INDEX(Inscriptions!$B$1:$B$320,A42),"")</f>
        <v/>
      </c>
      <c r="C42" s="54" t="str">
        <f>IFERROR(INDEX(Inscriptions!$C$1:$C$205,A42),"")</f>
        <v/>
      </c>
      <c r="D42" s="23"/>
      <c r="E42" s="13" t="str">
        <f t="shared" si="14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15"/>
        <v/>
      </c>
      <c r="V42" t="str">
        <f t="shared" si="6"/>
        <v/>
      </c>
      <c r="W42" t="str">
        <f t="shared" si="7"/>
        <v/>
      </c>
      <c r="X42" t="str">
        <f t="shared" si="8"/>
        <v/>
      </c>
      <c r="Y42" t="str">
        <f t="shared" si="9"/>
        <v/>
      </c>
      <c r="Z42" t="str">
        <f t="shared" si="10"/>
        <v/>
      </c>
      <c r="AA42" t="str">
        <f t="shared" si="11"/>
        <v/>
      </c>
      <c r="AB42" s="132" t="str">
        <f t="shared" si="12"/>
        <v/>
      </c>
      <c r="AC42" s="52" t="str">
        <f t="shared" si="13"/>
        <v/>
      </c>
    </row>
    <row r="43" spans="1:29">
      <c r="A43" s="2" t="str">
        <v/>
      </c>
      <c r="B43" s="132" t="str">
        <f>IFERROR(INDEX(Inscriptions!$B$1:$B$320,A43),"")</f>
        <v/>
      </c>
      <c r="C43" s="54" t="str">
        <f>IFERROR(INDEX(Inscriptions!$C$1:$C$205,A43),"")</f>
        <v/>
      </c>
      <c r="D43" s="23"/>
      <c r="E43" s="13" t="str">
        <f t="shared" si="14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15"/>
        <v/>
      </c>
      <c r="V43" t="str">
        <f t="shared" si="6"/>
        <v/>
      </c>
      <c r="W43" t="str">
        <f t="shared" si="7"/>
        <v/>
      </c>
      <c r="X43" t="str">
        <f t="shared" si="8"/>
        <v/>
      </c>
      <c r="Y43" t="str">
        <f t="shared" si="9"/>
        <v/>
      </c>
      <c r="Z43" t="str">
        <f t="shared" si="10"/>
        <v/>
      </c>
      <c r="AA43" t="str">
        <f t="shared" si="11"/>
        <v/>
      </c>
      <c r="AB43" s="132" t="str">
        <f t="shared" si="12"/>
        <v/>
      </c>
      <c r="AC43" s="52" t="str">
        <f t="shared" si="13"/>
        <v/>
      </c>
    </row>
    <row r="44" spans="1:29">
      <c r="A44" s="2" t="str">
        <v/>
      </c>
      <c r="B44" s="132" t="str">
        <f>IFERROR(INDEX(Inscriptions!$B$1:$B$320,A44),"")</f>
        <v/>
      </c>
      <c r="C44" s="54" t="str">
        <f>IFERROR(INDEX(Inscriptions!$C$1:$C$205,A44),"")</f>
        <v/>
      </c>
      <c r="D44" s="23"/>
      <c r="E44" s="13" t="str">
        <f t="shared" si="14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15"/>
        <v/>
      </c>
      <c r="V44" t="str">
        <f t="shared" si="6"/>
        <v/>
      </c>
      <c r="W44" t="str">
        <f t="shared" si="7"/>
        <v/>
      </c>
      <c r="X44" t="str">
        <f t="shared" si="8"/>
        <v/>
      </c>
      <c r="Y44" t="str">
        <f t="shared" si="9"/>
        <v/>
      </c>
      <c r="Z44" t="str">
        <f t="shared" si="10"/>
        <v/>
      </c>
      <c r="AA44" t="str">
        <f t="shared" si="11"/>
        <v/>
      </c>
      <c r="AB44" s="132" t="str">
        <f t="shared" si="12"/>
        <v/>
      </c>
      <c r="AC44" s="52" t="str">
        <f t="shared" si="13"/>
        <v/>
      </c>
    </row>
    <row r="45" spans="1:29">
      <c r="A45" s="2" t="str">
        <v/>
      </c>
      <c r="B45" s="132" t="str">
        <f>IFERROR(INDEX(Inscriptions!$B$1:$B$320,A45),"")</f>
        <v/>
      </c>
      <c r="C45" s="54" t="str">
        <f>IFERROR(INDEX(Inscriptions!$C$1:$C$205,A45),"")</f>
        <v/>
      </c>
      <c r="D45" s="23"/>
      <c r="E45" s="13" t="str">
        <f t="shared" si="14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15"/>
        <v/>
      </c>
      <c r="V45" t="str">
        <f t="shared" si="6"/>
        <v/>
      </c>
      <c r="W45" t="str">
        <f t="shared" si="7"/>
        <v/>
      </c>
      <c r="X45" t="str">
        <f t="shared" si="8"/>
        <v/>
      </c>
      <c r="Y45" t="str">
        <f t="shared" si="9"/>
        <v/>
      </c>
      <c r="Z45" t="str">
        <f t="shared" si="10"/>
        <v/>
      </c>
      <c r="AA45" t="str">
        <f t="shared" si="11"/>
        <v/>
      </c>
      <c r="AB45" s="132" t="str">
        <f t="shared" si="12"/>
        <v/>
      </c>
      <c r="AC45" s="52" t="str">
        <f t="shared" si="13"/>
        <v/>
      </c>
    </row>
    <row r="46" spans="1:29">
      <c r="A46" s="2" t="str">
        <v/>
      </c>
      <c r="B46" s="132" t="str">
        <f>IFERROR(INDEX(Inscriptions!$B$1:$B$320,A46),"")</f>
        <v/>
      </c>
      <c r="C46" s="54" t="str">
        <f>IFERROR(INDEX(Inscriptions!$C$1:$C$205,A46),"")</f>
        <v/>
      </c>
      <c r="D46" s="23"/>
      <c r="E46" s="13" t="str">
        <f t="shared" si="14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15"/>
        <v/>
      </c>
      <c r="V46" t="str">
        <f t="shared" si="6"/>
        <v/>
      </c>
      <c r="W46" t="str">
        <f t="shared" si="7"/>
        <v/>
      </c>
      <c r="X46" t="str">
        <f t="shared" si="8"/>
        <v/>
      </c>
      <c r="Y46" t="str">
        <f t="shared" si="9"/>
        <v/>
      </c>
      <c r="Z46" t="str">
        <f t="shared" si="10"/>
        <v/>
      </c>
      <c r="AA46" t="str">
        <f t="shared" si="11"/>
        <v/>
      </c>
      <c r="AB46" s="132" t="str">
        <f t="shared" si="12"/>
        <v/>
      </c>
      <c r="AC46" s="52" t="str">
        <f t="shared" si="13"/>
        <v/>
      </c>
    </row>
    <row r="47" spans="1:29">
      <c r="A47" s="2" t="str">
        <v/>
      </c>
      <c r="B47" s="132" t="str">
        <f>IFERROR(INDEX(Inscriptions!$B$1:$B$320,A47),"")</f>
        <v/>
      </c>
      <c r="C47" s="54" t="str">
        <f>IFERROR(INDEX(Inscriptions!$C$1:$C$205,A47),"")</f>
        <v/>
      </c>
      <c r="D47" s="23"/>
      <c r="E47" s="13" t="str">
        <f t="shared" si="14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15"/>
        <v/>
      </c>
      <c r="V47" t="str">
        <f t="shared" si="6"/>
        <v/>
      </c>
      <c r="W47" t="str">
        <f t="shared" si="7"/>
        <v/>
      </c>
      <c r="X47" t="str">
        <f t="shared" si="8"/>
        <v/>
      </c>
      <c r="Y47" t="str">
        <f t="shared" si="9"/>
        <v/>
      </c>
      <c r="Z47" t="str">
        <f t="shared" si="10"/>
        <v/>
      </c>
      <c r="AA47" t="str">
        <f t="shared" si="11"/>
        <v/>
      </c>
      <c r="AB47" s="132" t="str">
        <f t="shared" si="12"/>
        <v/>
      </c>
      <c r="AC47" s="52" t="str">
        <f t="shared" si="13"/>
        <v/>
      </c>
    </row>
    <row r="48" spans="1:29">
      <c r="A48" s="2" t="str">
        <v/>
      </c>
      <c r="B48" s="132" t="str">
        <f>IFERROR(INDEX(Inscriptions!$B$1:$B$320,A48),"")</f>
        <v/>
      </c>
      <c r="C48" s="54" t="str">
        <f>IFERROR(INDEX(Inscriptions!$C$1:$C$205,A48),"")</f>
        <v/>
      </c>
      <c r="D48" s="23"/>
      <c r="E48" s="13" t="str">
        <f t="shared" si="14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15"/>
        <v/>
      </c>
      <c r="V48" t="str">
        <f t="shared" si="6"/>
        <v/>
      </c>
      <c r="W48" t="str">
        <f t="shared" si="7"/>
        <v/>
      </c>
      <c r="X48" t="str">
        <f t="shared" si="8"/>
        <v/>
      </c>
      <c r="Y48" t="str">
        <f t="shared" si="9"/>
        <v/>
      </c>
      <c r="Z48" t="str">
        <f t="shared" si="10"/>
        <v/>
      </c>
      <c r="AA48" t="str">
        <f t="shared" si="11"/>
        <v/>
      </c>
      <c r="AB48" s="132" t="str">
        <f t="shared" si="12"/>
        <v/>
      </c>
      <c r="AC48" s="52" t="str">
        <f t="shared" si="13"/>
        <v/>
      </c>
    </row>
    <row r="49" spans="1:29">
      <c r="A49" s="2" t="str">
        <v/>
      </c>
      <c r="B49" s="132" t="str">
        <f>IFERROR(INDEX(Inscriptions!$B$1:$B$320,A49),"")</f>
        <v/>
      </c>
      <c r="C49" s="54" t="str">
        <f>IFERROR(INDEX(Inscriptions!$C$1:$C$205,A49),"")</f>
        <v/>
      </c>
      <c r="D49" s="21"/>
      <c r="E49" s="13" t="str">
        <f t="shared" si="14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15"/>
        <v/>
      </c>
      <c r="V49" t="str">
        <f t="shared" si="6"/>
        <v/>
      </c>
      <c r="W49" t="str">
        <f t="shared" si="7"/>
        <v/>
      </c>
      <c r="X49" t="str">
        <f t="shared" si="8"/>
        <v/>
      </c>
      <c r="Y49" t="str">
        <f t="shared" si="9"/>
        <v/>
      </c>
      <c r="Z49" t="str">
        <f t="shared" si="10"/>
        <v/>
      </c>
      <c r="AA49" t="str">
        <f t="shared" si="11"/>
        <v/>
      </c>
      <c r="AB49" s="132" t="str">
        <f t="shared" si="12"/>
        <v/>
      </c>
      <c r="AC49" s="52" t="str">
        <f t="shared" si="13"/>
        <v/>
      </c>
    </row>
    <row r="50" spans="1:29">
      <c r="A50" s="226" t="str">
        <v/>
      </c>
      <c r="B50" s="133" t="str">
        <f>IFERROR(INDEX(Inscriptions!$B$1:$B$320,A50),"")</f>
        <v/>
      </c>
      <c r="C50" s="134" t="str">
        <f>IFERROR(INDEX(Inscriptions!$C$1:$C$205,A50),"")</f>
        <v/>
      </c>
      <c r="D50" s="31"/>
      <c r="E50" s="36" t="str">
        <f t="shared" si="14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15"/>
        <v/>
      </c>
      <c r="V50" s="137" t="str">
        <f t="shared" si="6"/>
        <v/>
      </c>
      <c r="W50" s="137" t="str">
        <f t="shared" si="7"/>
        <v/>
      </c>
      <c r="X50" s="137" t="str">
        <f t="shared" si="8"/>
        <v/>
      </c>
      <c r="Y50" s="137" t="str">
        <f t="shared" si="9"/>
        <v/>
      </c>
      <c r="Z50" s="137" t="str">
        <f t="shared" si="10"/>
        <v/>
      </c>
      <c r="AA50" s="137" t="str">
        <f t="shared" si="11"/>
        <v/>
      </c>
      <c r="AB50" s="133" t="str">
        <f t="shared" si="12"/>
        <v/>
      </c>
      <c r="AC50" s="53" t="str">
        <f t="shared" si="13"/>
        <v/>
      </c>
    </row>
    <row r="51" spans="1:29">
      <c r="A51" s="225"/>
      <c r="B51" s="224">
        <f>IFERROR(INDEX(Inscriptions!$B$1:$B$320,A51),"")</f>
        <v>0</v>
      </c>
      <c r="C51">
        <f>IFERROR(INDEX(Inscriptions!$C$1:$C$205,A51),"")</f>
        <v>0</v>
      </c>
      <c r="X51" t="str">
        <f t="shared" ref="X51:X54" si="19">IFERROR(RANK(J51,J$7:J$40,1),"")</f>
        <v/>
      </c>
    </row>
    <row r="52" spans="1:29">
      <c r="A52" s="225"/>
      <c r="B52" s="224"/>
      <c r="X52" t="str">
        <f t="shared" si="19"/>
        <v/>
      </c>
    </row>
    <row r="53" spans="1:29">
      <c r="A53" s="225"/>
      <c r="B53" s="224"/>
      <c r="X53" t="str">
        <f t="shared" si="19"/>
        <v/>
      </c>
    </row>
    <row r="54" spans="1:29">
      <c r="A54" s="225"/>
      <c r="B54" s="224"/>
      <c r="X54" t="str">
        <f t="shared" si="19"/>
        <v/>
      </c>
    </row>
    <row r="55" spans="1:29">
      <c r="A55" s="225"/>
      <c r="B55" s="224"/>
    </row>
    <row r="56" spans="1:29">
      <c r="A56" s="225"/>
      <c r="B56" s="224"/>
    </row>
    <row r="57" spans="1:29">
      <c r="A57" s="225"/>
      <c r="B57" s="224"/>
    </row>
    <row r="58" spans="1:29">
      <c r="A58" s="225"/>
      <c r="B58" s="224"/>
    </row>
    <row r="59" spans="1:29">
      <c r="A59" s="225"/>
      <c r="B59" s="224"/>
    </row>
    <row r="60" spans="1:29">
      <c r="A60" s="225"/>
      <c r="B60" s="224"/>
    </row>
    <row r="61" spans="1:29">
      <c r="A61" s="225"/>
      <c r="B61" s="224"/>
    </row>
    <row r="62" spans="1:29">
      <c r="A62" s="225"/>
      <c r="B62" s="224"/>
    </row>
    <row r="63" spans="1:29">
      <c r="A63" s="225"/>
      <c r="B63" s="224"/>
    </row>
    <row r="64" spans="1:29">
      <c r="A64" s="225"/>
      <c r="B64" s="224"/>
    </row>
    <row r="65" spans="1:2">
      <c r="A65" s="225"/>
      <c r="B65" s="224"/>
    </row>
    <row r="66" spans="1:2">
      <c r="A66" s="225"/>
      <c r="B66" s="224"/>
    </row>
    <row r="67" spans="1:2">
      <c r="A67" s="225"/>
      <c r="B67" s="224"/>
    </row>
    <row r="68" spans="1:2">
      <c r="A68" s="225"/>
      <c r="B68" s="224"/>
    </row>
    <row r="69" spans="1:2">
      <c r="A69" s="225"/>
      <c r="B69" s="224"/>
    </row>
    <row r="70" spans="1:2">
      <c r="A70" s="225"/>
      <c r="B70" s="224"/>
    </row>
    <row r="71" spans="1:2">
      <c r="A71" s="225"/>
      <c r="B71" s="224"/>
    </row>
    <row r="72" spans="1:2">
      <c r="A72" s="225"/>
      <c r="B72" s="224"/>
    </row>
    <row r="73" spans="1:2">
      <c r="A73" s="225"/>
      <c r="B73" s="224"/>
    </row>
    <row r="74" spans="1:2">
      <c r="A74" s="225"/>
      <c r="B74" s="224"/>
    </row>
    <row r="75" spans="1:2">
      <c r="A75" s="225"/>
      <c r="B75" s="224"/>
    </row>
    <row r="76" spans="1:2">
      <c r="A76" s="225"/>
      <c r="B76" s="224"/>
    </row>
    <row r="77" spans="1:2">
      <c r="A77" s="225"/>
      <c r="B77" s="224"/>
    </row>
    <row r="78" spans="1:2">
      <c r="A78" s="225"/>
      <c r="B78" s="224"/>
    </row>
    <row r="79" spans="1:2">
      <c r="A79" s="225"/>
      <c r="B79" s="224"/>
    </row>
    <row r="80" spans="1:2">
      <c r="A80" s="225"/>
      <c r="B80" s="224"/>
    </row>
    <row r="81" spans="1:2">
      <c r="A81" s="225"/>
      <c r="B81" s="224"/>
    </row>
    <row r="82" spans="1:2">
      <c r="A82" s="225"/>
      <c r="B82" s="224"/>
    </row>
    <row r="83" spans="1:2">
      <c r="A83" s="225"/>
      <c r="B83" s="224"/>
    </row>
    <row r="84" spans="1:2">
      <c r="A84" s="225"/>
      <c r="B84" s="224"/>
    </row>
    <row r="85" spans="1:2">
      <c r="A85" s="225"/>
      <c r="B85" s="224"/>
    </row>
    <row r="86" spans="1:2">
      <c r="A86" s="225"/>
      <c r="B86" s="224"/>
    </row>
    <row r="87" spans="1:2">
      <c r="A87" s="225"/>
      <c r="B87" s="224"/>
    </row>
    <row r="88" spans="1:2">
      <c r="A88" s="225"/>
      <c r="B88" s="224"/>
    </row>
    <row r="89" spans="1:2">
      <c r="A89" s="225"/>
      <c r="B89" s="224"/>
    </row>
    <row r="90" spans="1:2">
      <c r="A90" s="225"/>
      <c r="B90" s="224"/>
    </row>
    <row r="91" spans="1:2">
      <c r="A91" s="225"/>
      <c r="B91" s="224"/>
    </row>
    <row r="92" spans="1:2">
      <c r="A92" s="225"/>
      <c r="B92" s="224"/>
    </row>
    <row r="93" spans="1:2">
      <c r="A93" s="225"/>
      <c r="B93" s="224"/>
    </row>
    <row r="94" spans="1:2">
      <c r="A94" s="225"/>
      <c r="B94" s="224"/>
    </row>
    <row r="95" spans="1:2">
      <c r="A95" s="225"/>
      <c r="B95" s="224"/>
    </row>
    <row r="96" spans="1:2">
      <c r="A96" s="225"/>
      <c r="B96" s="224"/>
    </row>
    <row r="97" spans="1:2">
      <c r="A97" s="225"/>
      <c r="B97" s="224"/>
    </row>
    <row r="98" spans="1:2">
      <c r="A98" s="225"/>
      <c r="B98" s="224"/>
    </row>
    <row r="99" spans="1:2">
      <c r="A99" s="225"/>
      <c r="B99" s="224"/>
    </row>
    <row r="100" spans="1:2">
      <c r="A100" s="225"/>
      <c r="B100" s="224"/>
    </row>
    <row r="101" spans="1:2">
      <c r="A101" s="225"/>
      <c r="B101" s="224"/>
    </row>
    <row r="102" spans="1:2">
      <c r="A102" s="225"/>
      <c r="B102" s="224"/>
    </row>
    <row r="103" spans="1:2">
      <c r="A103" s="225"/>
      <c r="B103" s="224"/>
    </row>
    <row r="104" spans="1:2">
      <c r="A104" s="225"/>
      <c r="B104" s="224"/>
    </row>
    <row r="105" spans="1:2">
      <c r="A105" s="225"/>
      <c r="B105" s="224"/>
    </row>
    <row r="106" spans="1:2">
      <c r="A106" s="225"/>
      <c r="B106" s="224"/>
    </row>
    <row r="107" spans="1:2">
      <c r="A107" s="225"/>
      <c r="B107" s="224"/>
    </row>
    <row r="108" spans="1:2">
      <c r="A108" s="225"/>
      <c r="B108" s="224"/>
    </row>
    <row r="109" spans="1:2">
      <c r="A109" s="225"/>
      <c r="B109" s="224"/>
    </row>
    <row r="110" spans="1:2">
      <c r="A110" s="225"/>
      <c r="B110" s="224"/>
    </row>
    <row r="111" spans="1:2">
      <c r="A111" s="225"/>
      <c r="B111" s="224"/>
    </row>
    <row r="112" spans="1:2">
      <c r="A112" s="225"/>
      <c r="B112" s="224"/>
    </row>
    <row r="113" spans="1:2">
      <c r="A113" s="225"/>
      <c r="B113" s="224"/>
    </row>
    <row r="114" spans="1:2">
      <c r="A114" s="225"/>
      <c r="B114" s="224"/>
    </row>
    <row r="115" spans="1:2">
      <c r="A115" s="225"/>
      <c r="B115" s="224"/>
    </row>
    <row r="116" spans="1:2">
      <c r="A116" s="225"/>
      <c r="B116" s="224"/>
    </row>
    <row r="117" spans="1:2">
      <c r="A117" s="225"/>
      <c r="B117" s="224"/>
    </row>
    <row r="118" spans="1:2">
      <c r="A118" s="225"/>
      <c r="B118" s="224"/>
    </row>
    <row r="119" spans="1:2">
      <c r="A119" s="225"/>
      <c r="B119" s="224"/>
    </row>
    <row r="120" spans="1:2">
      <c r="A120" s="225"/>
      <c r="B120" s="224"/>
    </row>
    <row r="121" spans="1:2">
      <c r="A121" s="225"/>
      <c r="B121" s="224"/>
    </row>
    <row r="122" spans="1:2">
      <c r="A122" s="225"/>
      <c r="B122" s="224"/>
    </row>
    <row r="123" spans="1:2">
      <c r="A123" s="225"/>
      <c r="B123" s="224"/>
    </row>
    <row r="124" spans="1:2">
      <c r="A124" s="225"/>
      <c r="B124" s="224"/>
    </row>
    <row r="125" spans="1:2">
      <c r="A125" s="225"/>
      <c r="B125" s="224"/>
    </row>
    <row r="126" spans="1:2">
      <c r="A126" s="225"/>
      <c r="B126" s="224"/>
    </row>
    <row r="127" spans="1:2">
      <c r="A127" s="225"/>
      <c r="B127" s="224"/>
    </row>
    <row r="128" spans="1:2">
      <c r="A128" s="225"/>
      <c r="B128" s="224"/>
    </row>
    <row r="129" spans="1:2">
      <c r="A129" s="225"/>
      <c r="B129" s="224"/>
    </row>
    <row r="130" spans="1:2">
      <c r="A130" s="225"/>
      <c r="B130" s="224"/>
    </row>
    <row r="131" spans="1:2">
      <c r="A131" s="225"/>
      <c r="B131" s="224"/>
    </row>
    <row r="132" spans="1:2">
      <c r="A132" s="225"/>
      <c r="B132" s="224"/>
    </row>
    <row r="133" spans="1:2">
      <c r="A133" s="225"/>
      <c r="B133" s="224"/>
    </row>
    <row r="134" spans="1:2">
      <c r="A134" s="225"/>
      <c r="B134" s="224"/>
    </row>
    <row r="135" spans="1:2">
      <c r="A135" s="225"/>
      <c r="B135" s="224"/>
    </row>
    <row r="136" spans="1:2">
      <c r="A136" s="225"/>
      <c r="B136" s="224"/>
    </row>
    <row r="137" spans="1:2">
      <c r="A137" s="225"/>
      <c r="B137" s="224"/>
    </row>
    <row r="138" spans="1:2">
      <c r="A138" s="225"/>
      <c r="B138" s="224"/>
    </row>
    <row r="139" spans="1:2">
      <c r="A139" s="225"/>
      <c r="B139" s="224"/>
    </row>
    <row r="140" spans="1:2">
      <c r="A140" s="225"/>
      <c r="B140" s="224"/>
    </row>
    <row r="141" spans="1:2">
      <c r="A141" s="225"/>
      <c r="B141" s="224"/>
    </row>
    <row r="142" spans="1:2">
      <c r="A142" s="225"/>
      <c r="B142" s="224"/>
    </row>
    <row r="143" spans="1:2">
      <c r="A143" s="225"/>
      <c r="B143" s="224"/>
    </row>
    <row r="144" spans="1:2">
      <c r="A144" s="225"/>
      <c r="B144" s="224"/>
    </row>
    <row r="145" spans="1:2">
      <c r="A145" s="225"/>
      <c r="B145" s="224"/>
    </row>
    <row r="146" spans="1:2">
      <c r="A146" s="225"/>
      <c r="B146" s="224"/>
    </row>
    <row r="147" spans="1:2">
      <c r="A147" s="225"/>
      <c r="B147" s="224"/>
    </row>
    <row r="148" spans="1:2">
      <c r="A148" s="225"/>
      <c r="B148" s="224"/>
    </row>
    <row r="149" spans="1:2">
      <c r="A149" s="225"/>
      <c r="B149" s="224"/>
    </row>
    <row r="150" spans="1:2">
      <c r="A150" s="225"/>
      <c r="B150" s="224"/>
    </row>
    <row r="151" spans="1:2">
      <c r="A151" s="225"/>
      <c r="B151" s="224"/>
    </row>
    <row r="152" spans="1:2">
      <c r="A152" s="225"/>
      <c r="B152" s="224"/>
    </row>
    <row r="153" spans="1:2">
      <c r="A153" s="225"/>
      <c r="B153" s="224"/>
    </row>
    <row r="154" spans="1:2">
      <c r="A154" s="225"/>
      <c r="B154" s="224"/>
    </row>
    <row r="155" spans="1:2">
      <c r="A155" s="225"/>
      <c r="B155" s="224"/>
    </row>
    <row r="156" spans="1:2">
      <c r="A156" s="225"/>
      <c r="B156" s="224"/>
    </row>
    <row r="157" spans="1:2">
      <c r="A157" s="225"/>
      <c r="B157" s="224"/>
    </row>
    <row r="158" spans="1:2">
      <c r="A158" s="225"/>
      <c r="B158" s="224"/>
    </row>
    <row r="159" spans="1:2">
      <c r="A159" s="225"/>
      <c r="B159" s="224"/>
    </row>
    <row r="160" spans="1:2">
      <c r="A160" s="225"/>
      <c r="B160" s="224"/>
    </row>
    <row r="161" spans="1:2">
      <c r="A161" s="225"/>
      <c r="B161" s="224"/>
    </row>
    <row r="162" spans="1:2">
      <c r="A162" s="225"/>
      <c r="B162" s="224"/>
    </row>
    <row r="163" spans="1:2">
      <c r="A163" s="225"/>
      <c r="B163" s="224"/>
    </row>
    <row r="164" spans="1:2">
      <c r="A164" s="225"/>
      <c r="B164" s="224"/>
    </row>
    <row r="165" spans="1:2">
      <c r="A165" s="225"/>
      <c r="B165" s="224"/>
    </row>
    <row r="166" spans="1:2">
      <c r="A166" s="225"/>
      <c r="B166" s="224"/>
    </row>
    <row r="167" spans="1:2">
      <c r="A167" s="225"/>
      <c r="B167" s="224"/>
    </row>
    <row r="168" spans="1:2">
      <c r="A168" s="225"/>
      <c r="B168" s="224"/>
    </row>
    <row r="169" spans="1:2">
      <c r="A169" s="225"/>
      <c r="B169" s="224"/>
    </row>
    <row r="170" spans="1:2">
      <c r="A170" s="225"/>
      <c r="B170" s="224"/>
    </row>
    <row r="171" spans="1:2">
      <c r="A171" s="225"/>
      <c r="B171" s="224"/>
    </row>
    <row r="172" spans="1:2">
      <c r="A172" s="225"/>
      <c r="B172" s="224"/>
    </row>
    <row r="173" spans="1:2">
      <c r="A173" s="225"/>
      <c r="B173" s="224"/>
    </row>
    <row r="174" spans="1:2">
      <c r="A174" s="225"/>
      <c r="B174" s="224"/>
    </row>
    <row r="175" spans="1:2">
      <c r="A175" s="225"/>
      <c r="B175" s="224"/>
    </row>
    <row r="176" spans="1:2">
      <c r="A176" s="225"/>
      <c r="B176" s="224"/>
    </row>
    <row r="177" spans="1:2">
      <c r="A177" s="225"/>
      <c r="B177" s="224"/>
    </row>
    <row r="178" spans="1:2">
      <c r="A178" s="225"/>
      <c r="B178" s="224"/>
    </row>
    <row r="179" spans="1:2">
      <c r="A179" s="225"/>
      <c r="B179" s="224"/>
    </row>
    <row r="180" spans="1:2">
      <c r="A180" s="225"/>
      <c r="B180" s="224"/>
    </row>
    <row r="181" spans="1:2">
      <c r="A181" s="225"/>
      <c r="B181" s="224"/>
    </row>
    <row r="182" spans="1:2">
      <c r="A182" s="225"/>
      <c r="B182" s="224"/>
    </row>
    <row r="183" spans="1:2">
      <c r="A183" s="225"/>
      <c r="B183" s="224"/>
    </row>
    <row r="184" spans="1:2">
      <c r="A184" s="225"/>
      <c r="B184" s="224"/>
    </row>
    <row r="185" spans="1:2">
      <c r="A185" s="225"/>
      <c r="B185" s="224"/>
    </row>
    <row r="186" spans="1:2">
      <c r="A186" s="225"/>
      <c r="B186" s="224"/>
    </row>
    <row r="187" spans="1:2">
      <c r="A187" s="225"/>
      <c r="B187" s="224"/>
    </row>
    <row r="188" spans="1:2">
      <c r="A188" s="225"/>
      <c r="B188" s="224"/>
    </row>
    <row r="189" spans="1:2">
      <c r="A189" s="225"/>
      <c r="B189" s="224"/>
    </row>
    <row r="190" spans="1:2">
      <c r="A190" s="225"/>
      <c r="B190" s="224"/>
    </row>
    <row r="191" spans="1:2">
      <c r="A191" s="225"/>
      <c r="B191" s="224"/>
    </row>
    <row r="192" spans="1:2">
      <c r="A192" s="225"/>
      <c r="B192" s="224"/>
    </row>
    <row r="193" spans="1:2">
      <c r="A193" s="225"/>
      <c r="B193" s="224"/>
    </row>
    <row r="194" spans="1:2">
      <c r="A194" s="225"/>
      <c r="B194" s="224"/>
    </row>
    <row r="195" spans="1:2">
      <c r="A195" s="225"/>
      <c r="B195" s="224"/>
    </row>
    <row r="196" spans="1:2">
      <c r="A196" s="225"/>
      <c r="B196" s="224"/>
    </row>
    <row r="197" spans="1:2">
      <c r="A197" s="225"/>
      <c r="B197" s="224"/>
    </row>
    <row r="198" spans="1:2">
      <c r="A198" s="225"/>
      <c r="B198" s="224"/>
    </row>
    <row r="199" spans="1:2">
      <c r="A199" s="225"/>
      <c r="B199" s="224"/>
    </row>
    <row r="200" spans="1:2">
      <c r="A200" s="225"/>
      <c r="B200" s="224"/>
    </row>
  </sheetData>
  <mergeCells count="3">
    <mergeCell ref="D2:R2"/>
    <mergeCell ref="D4:R4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3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H200"/>
  <sheetViews>
    <sheetView showZeros="0" zoomScaleNormal="100" zoomScalePageLayoutView="110" workbookViewId="0">
      <pane ySplit="6" topLeftCell="A36" activePane="bottomLeft" state="frozen"/>
      <selection activeCell="AF9" sqref="AF9:AF14"/>
      <selection pane="bottomLeft" activeCell="B61" sqref="B61"/>
    </sheetView>
  </sheetViews>
  <sheetFormatPr baseColWidth="10" defaultRowHeight="15.75"/>
  <cols>
    <col min="1" max="1" width="8" style="2" customWidth="1"/>
    <col min="2" max="2" width="24.875" customWidth="1"/>
    <col min="3" max="3" width="26.625" customWidth="1"/>
    <col min="5" max="5" width="4.125" style="2" customWidth="1"/>
    <col min="7" max="7" width="4.125" style="2" customWidth="1"/>
    <col min="9" max="9" width="4.125" style="2" customWidth="1"/>
    <col min="11" max="11" width="4.125" style="2" customWidth="1"/>
    <col min="13" max="13" width="4.125" style="2" customWidth="1"/>
    <col min="15" max="15" width="4.125" style="2" customWidth="1"/>
    <col min="17" max="17" width="4.125" style="2" customWidth="1"/>
    <col min="19" max="27" width="10.875" hidden="1" customWidth="1"/>
    <col min="28" max="28" width="10.875" customWidth="1"/>
    <col min="30" max="30" width="7.375" customWidth="1"/>
    <col min="31" max="31" width="4.62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48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82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43</v>
      </c>
      <c r="M6" s="5" t="s">
        <v>27</v>
      </c>
      <c r="N6" s="4" t="s">
        <v>47</v>
      </c>
      <c r="O6" s="5" t="s">
        <v>27</v>
      </c>
      <c r="P6" s="4" t="s">
        <v>44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45"/>
    </row>
    <row r="7" spans="1:34" ht="16.5" thickBot="1">
      <c r="A7" s="17">
        <f t="array" ref="A7:A50">IFERROR(SMALL(IF(EXACT($A$1,Inscriptions!$D$2:$D$320),ROW(Inscriptions!$A$2:$A$320)),Inscriptions!$A$2:$A$320),"")</f>
        <v>240</v>
      </c>
      <c r="B7" s="132" t="str">
        <f>IFERROR(INDEX(Inscriptions!$B$1:$B$320,A7),"")</f>
        <v>ALES</v>
      </c>
      <c r="C7" s="54" t="str">
        <f>IFERROR(INDEX(Inscriptions!$C$1:$C$320,A7),"")</f>
        <v>LACROIX Tom</v>
      </c>
      <c r="D7" s="20"/>
      <c r="E7" s="10" t="str">
        <f>EQUATION</f>
        <v/>
      </c>
      <c r="F7" s="25"/>
      <c r="G7" s="14" t="str">
        <f>V7</f>
        <v/>
      </c>
      <c r="H7" s="28">
        <v>4.5011574074074077E-3</v>
      </c>
      <c r="I7" s="14">
        <f>W7</f>
        <v>3</v>
      </c>
      <c r="J7" s="29">
        <v>40</v>
      </c>
      <c r="K7" s="15">
        <f>X7</f>
        <v>2</v>
      </c>
      <c r="L7" s="28">
        <v>1.2502314814814815E-3</v>
      </c>
      <c r="M7" s="14">
        <f>Y7</f>
        <v>5</v>
      </c>
      <c r="N7" s="28">
        <v>1.2460648148148149E-3</v>
      </c>
      <c r="O7" s="14">
        <f>Z7</f>
        <v>2</v>
      </c>
      <c r="P7" s="28">
        <v>9.7731481481481476E-4</v>
      </c>
      <c r="Q7" s="14">
        <f>AA7</f>
        <v>3</v>
      </c>
      <c r="R7" s="20"/>
      <c r="U7" t="str">
        <f>IFERROR(RANK(D7,D$7:D$50,1),"")</f>
        <v/>
      </c>
      <c r="V7" t="str">
        <f>IFERROR(RANK(F7,F$7:F$50,1),"")</f>
        <v/>
      </c>
      <c r="W7">
        <f>IFERROR(RANK(H7,H$7:H$50,1),"")</f>
        <v>3</v>
      </c>
      <c r="X7">
        <f>IFERROR(RANK(J7,J$7:J$50,0),"")</f>
        <v>2</v>
      </c>
      <c r="Y7">
        <f>IFERROR(RANK(L7,L$7:L$50,1),"")</f>
        <v>5</v>
      </c>
      <c r="Z7">
        <f>IFERROR(RANK(N7,N$7:N$50,1),"")</f>
        <v>2</v>
      </c>
      <c r="AA7">
        <f>IFERROR(RANK(P7,P$7:P$50,1),"")</f>
        <v>3</v>
      </c>
      <c r="AB7" s="163">
        <f>IF(R7="OUI",9999,IF(SUM(U7:AA7)&gt;0,SUM(U7:AA7),""))</f>
        <v>15</v>
      </c>
      <c r="AC7" s="51">
        <f>IFERROR(RANK(AB7,AB$7:AB$50,1),"")</f>
        <v>2</v>
      </c>
      <c r="AG7" s="206" t="s">
        <v>38</v>
      </c>
      <c r="AH7" s="207"/>
    </row>
    <row r="8" spans="1:34" ht="16.5" thickBot="1">
      <c r="A8" s="17">
        <v>241</v>
      </c>
      <c r="B8" s="132" t="str">
        <f>IFERROR(INDEX(Inscriptions!$B$1:$B$320,A8),"")</f>
        <v>ALES</v>
      </c>
      <c r="C8" s="54" t="str">
        <f>IFERROR(INDEX(Inscriptions!$C$1:$C$320,A8),"")</f>
        <v>SUNE Théo</v>
      </c>
      <c r="D8" s="21"/>
      <c r="E8" s="11" t="str">
        <f>U8</f>
        <v/>
      </c>
      <c r="F8" s="22"/>
      <c r="G8" s="13" t="str">
        <f t="shared" ref="G8:G50" si="0">V8</f>
        <v/>
      </c>
      <c r="H8" s="26">
        <v>4.9041666666666669E-3</v>
      </c>
      <c r="I8" s="13">
        <f t="shared" ref="I8:I50" si="1">W8</f>
        <v>5</v>
      </c>
      <c r="J8" s="30">
        <v>30</v>
      </c>
      <c r="K8" s="16">
        <f t="shared" ref="K8:K23" si="2">X8</f>
        <v>4</v>
      </c>
      <c r="L8" s="26">
        <v>9.7222222222222209E-4</v>
      </c>
      <c r="M8" s="13">
        <f t="shared" ref="M8:M23" si="3">Y8</f>
        <v>1</v>
      </c>
      <c r="N8" s="26">
        <v>1.3487268518518518E-3</v>
      </c>
      <c r="O8" s="13">
        <f t="shared" ref="O8:O50" si="4">Z8</f>
        <v>4</v>
      </c>
      <c r="P8" s="26">
        <v>9.6377314814814806E-4</v>
      </c>
      <c r="Q8" s="13">
        <f t="shared" ref="Q8:Q50" si="5">AA8</f>
        <v>2</v>
      </c>
      <c r="R8" s="21"/>
      <c r="U8" t="str">
        <f t="shared" ref="U8:U50" si="6">IFERROR(RANK(D8,D$7:D$50,1),"")</f>
        <v/>
      </c>
      <c r="V8" t="str">
        <f t="shared" ref="V8:V50" si="7">IFERROR(RANK(F8,F$7:F$50,1),"")</f>
        <v/>
      </c>
      <c r="W8">
        <f t="shared" ref="W8:W50" si="8">IFERROR(RANK(H8,H$7:H$50,1),"")</f>
        <v>5</v>
      </c>
      <c r="X8">
        <f t="shared" ref="X8:X50" si="9">IFERROR(RANK(J8,J$7:J$50,0),"")</f>
        <v>4</v>
      </c>
      <c r="Y8">
        <f t="shared" ref="Y8:Y50" si="10">IFERROR(RANK(L8,L$7:L$50,1),"")</f>
        <v>1</v>
      </c>
      <c r="Z8">
        <f t="shared" ref="Z8:Z50" si="11">IFERROR(RANK(N8,N$7:N$50,1),"")</f>
        <v>4</v>
      </c>
      <c r="AA8">
        <f t="shared" ref="AA8:AA50" si="12">IFERROR(RANK(P8,P$7:P$50,1),"")</f>
        <v>2</v>
      </c>
      <c r="AB8" s="132">
        <f t="shared" ref="AB8:AB50" si="13">IF(R8="OUI",9999,IF(SUM(U8:AA8)&gt;0,SUM(U8:AA8),""))</f>
        <v>16</v>
      </c>
      <c r="AC8" s="52">
        <f t="shared" ref="AC8:AC50" si="14">IFERROR(RANK(AB8,AB$7:AB$50,1),"")</f>
        <v>3</v>
      </c>
      <c r="AF8" s="124" t="s">
        <v>27</v>
      </c>
      <c r="AG8" s="37" t="s">
        <v>37</v>
      </c>
      <c r="AH8" s="38" t="s">
        <v>1</v>
      </c>
    </row>
    <row r="9" spans="1:34">
      <c r="A9" s="17">
        <v>242</v>
      </c>
      <c r="B9" s="132" t="str">
        <f>IFERROR(INDEX(Inscriptions!$B$1:$B$320,A9),"")</f>
        <v>CS ISLOIS</v>
      </c>
      <c r="C9" s="54" t="str">
        <f>IFERROR(INDEX(Inscriptions!$C$1:$C$320,A9),"")</f>
        <v>TANGUY Ewann</v>
      </c>
      <c r="D9" s="21"/>
      <c r="E9" s="11" t="str">
        <f t="shared" ref="E9:E50" si="15">U9</f>
        <v/>
      </c>
      <c r="F9" s="22"/>
      <c r="G9" s="13" t="str">
        <f t="shared" si="0"/>
        <v/>
      </c>
      <c r="H9" s="26">
        <v>4.3638888888888885E-3</v>
      </c>
      <c r="I9" s="13">
        <f t="shared" si="1"/>
        <v>1</v>
      </c>
      <c r="J9" s="30">
        <v>35</v>
      </c>
      <c r="K9" s="16">
        <f t="shared" si="2"/>
        <v>3</v>
      </c>
      <c r="L9" s="26">
        <v>9.751157407407408E-4</v>
      </c>
      <c r="M9" s="13">
        <f t="shared" si="3"/>
        <v>2</v>
      </c>
      <c r="N9" s="26">
        <v>1.366087962962963E-3</v>
      </c>
      <c r="O9" s="13">
        <f t="shared" si="4"/>
        <v>5</v>
      </c>
      <c r="P9" s="26">
        <v>9.1747685185185172E-4</v>
      </c>
      <c r="Q9" s="13">
        <f t="shared" si="5"/>
        <v>1</v>
      </c>
      <c r="R9" s="21"/>
      <c r="U9" t="str">
        <f t="shared" si="6"/>
        <v/>
      </c>
      <c r="V9" t="str">
        <f t="shared" si="7"/>
        <v/>
      </c>
      <c r="W9">
        <f t="shared" si="8"/>
        <v>1</v>
      </c>
      <c r="X9">
        <f t="shared" si="9"/>
        <v>3</v>
      </c>
      <c r="Y9">
        <f t="shared" si="10"/>
        <v>2</v>
      </c>
      <c r="Z9">
        <f t="shared" si="11"/>
        <v>5</v>
      </c>
      <c r="AA9">
        <f t="shared" si="12"/>
        <v>1</v>
      </c>
      <c r="AB9" s="132">
        <f t="shared" si="13"/>
        <v>12</v>
      </c>
      <c r="AC9" s="52">
        <f t="shared" si="14"/>
        <v>1</v>
      </c>
      <c r="AE9" s="125">
        <v>1</v>
      </c>
      <c r="AF9" s="186">
        <f>IFERROR(SMALL($AB$7:$AB$50,ROW(A1)),"")</f>
        <v>12</v>
      </c>
      <c r="AG9" s="111" t="str">
        <f t="array" ref="AG9">INDEX($C$6:$C$50,SMALL(IF(MD=AF9,ROW(MD)-5),COUNTIF($AF$9:$AF9,AF9)))</f>
        <v>TANGUY Ewann</v>
      </c>
      <c r="AH9" s="46" t="str">
        <f>INDEX($B$6:$B$50,MATCH(AG9,$C$6:C50,0))</f>
        <v>CS ISLOIS</v>
      </c>
    </row>
    <row r="10" spans="1:34">
      <c r="A10" s="17">
        <v>243</v>
      </c>
      <c r="B10" s="132" t="str">
        <f>IFERROR(INDEX(Inscriptions!$B$1:$B$320,A10),"")</f>
        <v>HIPPOCAMPE</v>
      </c>
      <c r="C10" s="54" t="str">
        <f>IFERROR(INDEX(Inscriptions!$C$1:$C$320,A10),"")</f>
        <v>LAPA Nohan</v>
      </c>
      <c r="D10" s="21"/>
      <c r="E10" s="11" t="str">
        <f t="shared" si="15"/>
        <v/>
      </c>
      <c r="F10" s="22"/>
      <c r="G10" s="13" t="str">
        <f t="shared" si="0"/>
        <v/>
      </c>
      <c r="H10" s="26">
        <v>4.3652777777777778E-3</v>
      </c>
      <c r="I10" s="13">
        <f t="shared" si="1"/>
        <v>2</v>
      </c>
      <c r="J10" s="30">
        <v>15</v>
      </c>
      <c r="K10" s="16">
        <f t="shared" si="2"/>
        <v>6</v>
      </c>
      <c r="L10" s="26">
        <v>1.2526620370370372E-3</v>
      </c>
      <c r="M10" s="13">
        <f t="shared" si="3"/>
        <v>6</v>
      </c>
      <c r="N10" s="26">
        <v>1.5107638888888887E-3</v>
      </c>
      <c r="O10" s="13">
        <f t="shared" si="4"/>
        <v>6</v>
      </c>
      <c r="P10" s="26">
        <v>1.1157407407407407E-3</v>
      </c>
      <c r="Q10" s="13">
        <f t="shared" si="5"/>
        <v>6</v>
      </c>
      <c r="R10" s="23"/>
      <c r="U10" t="str">
        <f t="shared" si="6"/>
        <v/>
      </c>
      <c r="V10" t="str">
        <f t="shared" si="7"/>
        <v/>
      </c>
      <c r="W10">
        <f t="shared" si="8"/>
        <v>2</v>
      </c>
      <c r="X10">
        <f t="shared" si="9"/>
        <v>6</v>
      </c>
      <c r="Y10">
        <f t="shared" si="10"/>
        <v>6</v>
      </c>
      <c r="Z10">
        <f t="shared" si="11"/>
        <v>6</v>
      </c>
      <c r="AA10">
        <f t="shared" si="12"/>
        <v>6</v>
      </c>
      <c r="AB10" s="132">
        <f t="shared" si="13"/>
        <v>26</v>
      </c>
      <c r="AC10" s="52">
        <f t="shared" si="14"/>
        <v>6</v>
      </c>
      <c r="AE10" s="122">
        <v>2</v>
      </c>
      <c r="AF10" s="187">
        <f t="shared" ref="AF10:AF14" si="16">IFERROR(SMALL($AB$7:$AB$50,ROW(A2)),"")</f>
        <v>15</v>
      </c>
      <c r="AG10" s="126" t="str">
        <f t="array" ref="AG10">INDEX($C$6:$C$50,SMALL(IF(MD=AF10,ROW(MD)-5),COUNTIF($AF$9:$AF10,AF10)))</f>
        <v>LACROIX Tom</v>
      </c>
      <c r="AH10" s="127" t="str">
        <f>INDEX($B$6:$B$50,MATCH(AG10,$C$6:C51,0))</f>
        <v>ALES</v>
      </c>
    </row>
    <row r="11" spans="1:34" ht="16.5" thickBot="1">
      <c r="A11" s="17">
        <v>244</v>
      </c>
      <c r="B11" s="132" t="str">
        <f>IFERROR(INDEX(Inscriptions!$B$1:$B$320,A11),"")</f>
        <v>ALES</v>
      </c>
      <c r="C11" s="54" t="str">
        <f>IFERROR(INDEX(Inscriptions!$C$1:$C$320,A11),"")</f>
        <v>BRES Tom</v>
      </c>
      <c r="D11" s="21"/>
      <c r="E11" s="11" t="str">
        <f t="shared" si="15"/>
        <v/>
      </c>
      <c r="F11" s="22"/>
      <c r="G11" s="13" t="str">
        <f t="shared" si="0"/>
        <v/>
      </c>
      <c r="H11" s="26">
        <v>5.2040509259259253E-3</v>
      </c>
      <c r="I11" s="13">
        <f t="shared" si="1"/>
        <v>6</v>
      </c>
      <c r="J11" s="30">
        <v>30</v>
      </c>
      <c r="K11" s="16">
        <f t="shared" si="2"/>
        <v>4</v>
      </c>
      <c r="L11" s="26">
        <v>1.1612268518518519E-3</v>
      </c>
      <c r="M11" s="13">
        <f t="shared" si="3"/>
        <v>4</v>
      </c>
      <c r="N11" s="26">
        <v>1.1621527777777778E-3</v>
      </c>
      <c r="O11" s="13">
        <f t="shared" si="4"/>
        <v>1</v>
      </c>
      <c r="P11" s="26">
        <v>9.9826388888888903E-4</v>
      </c>
      <c r="Q11" s="13">
        <f t="shared" si="5"/>
        <v>4</v>
      </c>
      <c r="R11" s="23"/>
      <c r="U11" t="str">
        <f t="shared" si="6"/>
        <v/>
      </c>
      <c r="V11" t="str">
        <f t="shared" si="7"/>
        <v/>
      </c>
      <c r="W11">
        <f t="shared" si="8"/>
        <v>6</v>
      </c>
      <c r="X11">
        <f t="shared" si="9"/>
        <v>4</v>
      </c>
      <c r="Y11">
        <f t="shared" si="10"/>
        <v>4</v>
      </c>
      <c r="Z11">
        <f t="shared" si="11"/>
        <v>1</v>
      </c>
      <c r="AA11">
        <f t="shared" si="12"/>
        <v>4</v>
      </c>
      <c r="AB11" s="132">
        <f t="shared" si="13"/>
        <v>19</v>
      </c>
      <c r="AC11" s="52">
        <f t="shared" si="14"/>
        <v>5</v>
      </c>
      <c r="AE11" s="144">
        <v>3</v>
      </c>
      <c r="AF11" s="188">
        <f t="shared" si="16"/>
        <v>16</v>
      </c>
      <c r="AG11" s="155" t="str">
        <f t="array" ref="AG11">INDEX($C$6:$C$50,SMALL(IF(MD=AF11,ROW(MD)-5),COUNTIF($AF$9:$AF11,AF11)))</f>
        <v>SUNE Théo</v>
      </c>
      <c r="AH11" s="156" t="str">
        <f>INDEX($B$6:$B$50,MATCH(AG11,$C$6:C52,0))</f>
        <v>ALES</v>
      </c>
    </row>
    <row r="12" spans="1:34">
      <c r="A12" s="2">
        <v>245</v>
      </c>
      <c r="B12" s="132" t="str">
        <f>IFERROR(INDEX(Inscriptions!$B$1:$B$320,A12),"")</f>
        <v>DAUPHINS D'AVIGNON</v>
      </c>
      <c r="C12" s="54" t="str">
        <f>IFERROR(INDEX(Inscriptions!$C$1:$C$320,A12),"")</f>
        <v>BON Thimotée</v>
      </c>
      <c r="D12" s="21"/>
      <c r="E12" s="12" t="str">
        <f t="shared" si="15"/>
        <v/>
      </c>
      <c r="F12" s="22"/>
      <c r="G12" s="13" t="str">
        <f t="shared" si="0"/>
        <v/>
      </c>
      <c r="H12" s="26">
        <v>4.870486111111111E-3</v>
      </c>
      <c r="I12" s="13">
        <f t="shared" si="1"/>
        <v>4</v>
      </c>
      <c r="J12" s="30">
        <v>60</v>
      </c>
      <c r="K12" s="16">
        <f t="shared" si="2"/>
        <v>1</v>
      </c>
      <c r="L12" s="26">
        <v>1.1246527777777778E-3</v>
      </c>
      <c r="M12" s="13">
        <f t="shared" si="3"/>
        <v>3</v>
      </c>
      <c r="N12" s="26">
        <v>1.330324074074074E-3</v>
      </c>
      <c r="O12" s="13">
        <f t="shared" si="4"/>
        <v>3</v>
      </c>
      <c r="P12" s="26">
        <v>1.0583333333333332E-3</v>
      </c>
      <c r="Q12" s="13">
        <f t="shared" si="5"/>
        <v>5</v>
      </c>
      <c r="R12" s="23"/>
      <c r="U12" t="str">
        <f t="shared" si="6"/>
        <v/>
      </c>
      <c r="V12" t="str">
        <f t="shared" si="7"/>
        <v/>
      </c>
      <c r="W12">
        <f t="shared" si="8"/>
        <v>4</v>
      </c>
      <c r="X12">
        <f t="shared" si="9"/>
        <v>1</v>
      </c>
      <c r="Y12">
        <f t="shared" si="10"/>
        <v>3</v>
      </c>
      <c r="Z12">
        <f t="shared" si="11"/>
        <v>3</v>
      </c>
      <c r="AA12">
        <f t="shared" si="12"/>
        <v>5</v>
      </c>
      <c r="AB12" s="132">
        <f t="shared" si="13"/>
        <v>16</v>
      </c>
      <c r="AC12" s="52">
        <f t="shared" si="14"/>
        <v>3</v>
      </c>
      <c r="AE12" s="145">
        <v>4</v>
      </c>
      <c r="AF12" s="189">
        <f t="shared" si="16"/>
        <v>16</v>
      </c>
      <c r="AG12" s="146" t="str">
        <f t="array" ref="AG12">INDEX($C$6:$C$50,SMALL(IF(MD=AF12,ROW(MD)-5),COUNTIF($AF$9:$AF12,AF12)))</f>
        <v>BON Thimotée</v>
      </c>
      <c r="AH12" s="160" t="str">
        <f>INDEX($B$6:$B$50,MATCH(AG12,$C$6:C53,0))</f>
        <v>DAUPHINS D'AVIGNON</v>
      </c>
    </row>
    <row r="13" spans="1:34">
      <c r="A13" s="2">
        <v>246</v>
      </c>
      <c r="B13" s="132">
        <f>IFERROR(INDEX(Inscriptions!$B$1:$B$320,A13),"")</f>
        <v>0</v>
      </c>
      <c r="C13" s="54">
        <f>IFERROR(INDEX(Inscriptions!$C$1:$C$320,A13),"")</f>
        <v>0</v>
      </c>
      <c r="D13" s="21"/>
      <c r="E13" s="12" t="str">
        <f t="shared" si="15"/>
        <v/>
      </c>
      <c r="F13" s="22"/>
      <c r="G13" s="13" t="str">
        <f t="shared" si="0"/>
        <v/>
      </c>
      <c r="H13" s="26"/>
      <c r="I13" s="13" t="str">
        <f t="shared" si="1"/>
        <v/>
      </c>
      <c r="J13" s="30"/>
      <c r="K13" s="16" t="str">
        <f t="shared" si="2"/>
        <v/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U13" t="str">
        <f t="shared" si="6"/>
        <v/>
      </c>
      <c r="V13" t="str">
        <f t="shared" si="7"/>
        <v/>
      </c>
      <c r="W13" t="str">
        <f t="shared" si="8"/>
        <v/>
      </c>
      <c r="X13" t="str">
        <f t="shared" si="9"/>
        <v/>
      </c>
      <c r="Y13" t="str">
        <f t="shared" si="10"/>
        <v/>
      </c>
      <c r="Z13" t="str">
        <f t="shared" si="11"/>
        <v/>
      </c>
      <c r="AA13" t="str">
        <f t="shared" si="12"/>
        <v/>
      </c>
      <c r="AB13" s="132" t="str">
        <f t="shared" si="13"/>
        <v/>
      </c>
      <c r="AC13" s="52" t="str">
        <f t="shared" si="14"/>
        <v/>
      </c>
      <c r="AE13" s="141">
        <v>5</v>
      </c>
      <c r="AF13" s="190">
        <f t="shared" si="16"/>
        <v>19</v>
      </c>
      <c r="AG13" s="147" t="str">
        <f t="array" ref="AG13">INDEX($C$6:$C$50,SMALL(IF(MD=AF13,ROW(MD)-5),COUNTIF($AF$9:$AF13,AF13)))</f>
        <v>BRES Tom</v>
      </c>
      <c r="AH13" s="161" t="str">
        <f>INDEX($B$6:$B$50,MATCH(AG13,$C$6:C54,0))</f>
        <v>ALES</v>
      </c>
    </row>
    <row r="14" spans="1:34" ht="16.5" thickBot="1">
      <c r="A14" s="2">
        <v>247</v>
      </c>
      <c r="B14" s="132">
        <f>IFERROR(INDEX(Inscriptions!$B$1:$B$320,A14),"")</f>
        <v>0</v>
      </c>
      <c r="C14" s="54">
        <f>IFERROR(INDEX(Inscriptions!$C$1:$C$320,A14),"")</f>
        <v>0</v>
      </c>
      <c r="D14" s="21"/>
      <c r="E14" s="12" t="str">
        <f t="shared" si="15"/>
        <v/>
      </c>
      <c r="F14" s="22"/>
      <c r="G14" s="13" t="str">
        <f t="shared" si="0"/>
        <v/>
      </c>
      <c r="H14" s="26"/>
      <c r="I14" s="13" t="str">
        <f t="shared" si="1"/>
        <v/>
      </c>
      <c r="J14" s="30"/>
      <c r="K14" s="16" t="str">
        <f t="shared" si="2"/>
        <v/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U14" t="str">
        <f t="shared" si="6"/>
        <v/>
      </c>
      <c r="V14" t="str">
        <f t="shared" si="7"/>
        <v/>
      </c>
      <c r="W14" t="str">
        <f t="shared" si="8"/>
        <v/>
      </c>
      <c r="X14" t="str">
        <f t="shared" si="9"/>
        <v/>
      </c>
      <c r="Y14" t="str">
        <f t="shared" si="10"/>
        <v/>
      </c>
      <c r="Z14" t="str">
        <f t="shared" si="11"/>
        <v/>
      </c>
      <c r="AA14" t="str">
        <f t="shared" si="12"/>
        <v/>
      </c>
      <c r="AB14" s="132" t="str">
        <f t="shared" si="13"/>
        <v/>
      </c>
      <c r="AC14" s="52" t="str">
        <f t="shared" si="14"/>
        <v/>
      </c>
      <c r="AE14" s="142">
        <v>6</v>
      </c>
      <c r="AF14" s="191">
        <f t="shared" si="16"/>
        <v>26</v>
      </c>
      <c r="AG14" s="148" t="str">
        <f t="array" ref="AG14">INDEX($C$6:$C$50,SMALL(IF(MD=AF14,ROW(MD)-5),COUNTIF($AF$9:$AF14,AF14)))</f>
        <v>LAPA Nohan</v>
      </c>
      <c r="AH14" s="162" t="str">
        <f>INDEX($B$6:$B$50,MATCH(AG14,$C$6:C55,0))</f>
        <v>HIPPOCAMPE</v>
      </c>
    </row>
    <row r="15" spans="1:34">
      <c r="A15" s="2">
        <v>248</v>
      </c>
      <c r="B15" s="132">
        <f>IFERROR(INDEX(Inscriptions!$B$1:$B$320,A15),"")</f>
        <v>0</v>
      </c>
      <c r="C15" s="54">
        <f>IFERROR(INDEX(Inscriptions!$C$1:$C$320,A15),"")</f>
        <v>0</v>
      </c>
      <c r="D15" s="21"/>
      <c r="E15" s="12" t="str">
        <f t="shared" si="15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U15" t="str">
        <f t="shared" si="6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A16" s="2">
        <v>249</v>
      </c>
      <c r="B16" s="132">
        <f>IFERROR(INDEX(Inscriptions!$B$1:$B$320,A16),"")</f>
        <v>0</v>
      </c>
      <c r="C16" s="54">
        <f>IFERROR(INDEX(Inscriptions!$C$1:$C$320,A16),"")</f>
        <v>0</v>
      </c>
      <c r="D16" s="21"/>
      <c r="E16" s="12" t="str">
        <f t="shared" si="15"/>
        <v/>
      </c>
      <c r="F16" s="22"/>
      <c r="G16" s="13" t="str">
        <f>V16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U16" t="str">
        <f t="shared" si="6"/>
        <v/>
      </c>
      <c r="V16" t="str">
        <f t="shared" si="7"/>
        <v/>
      </c>
      <c r="W16" t="str">
        <f t="shared" si="8"/>
        <v/>
      </c>
      <c r="X16" t="str">
        <f t="shared" si="9"/>
        <v/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 t="str">
        <f t="shared" si="13"/>
        <v/>
      </c>
      <c r="AC16" s="52" t="str">
        <f t="shared" si="14"/>
        <v/>
      </c>
    </row>
    <row r="17" spans="1:29">
      <c r="A17" s="2">
        <v>250</v>
      </c>
      <c r="B17" s="132">
        <f>IFERROR(INDEX(Inscriptions!$B$1:$B$320,A17),"")</f>
        <v>0</v>
      </c>
      <c r="C17" s="54">
        <f>IFERROR(INDEX(Inscriptions!$C$1:$C$320,A17),"")</f>
        <v>0</v>
      </c>
      <c r="D17" s="21"/>
      <c r="E17" s="12" t="str">
        <f t="shared" si="15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U17" t="str">
        <f t="shared" si="6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251</v>
      </c>
      <c r="B18" s="132">
        <f>IFERROR(INDEX(Inscriptions!$B$1:$B$320,A18),"")</f>
        <v>0</v>
      </c>
      <c r="C18" s="54">
        <f>IFERROR(INDEX(Inscriptions!$C$1:$C$320,A18),"")</f>
        <v>0</v>
      </c>
      <c r="D18" s="21"/>
      <c r="E18" s="12" t="str">
        <f t="shared" si="15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U18" t="str">
        <f t="shared" si="6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252</v>
      </c>
      <c r="B19" s="132">
        <f>IFERROR(INDEX(Inscriptions!$B$1:$B$320,A19),"")</f>
        <v>0</v>
      </c>
      <c r="C19" s="54">
        <f>IFERROR(INDEX(Inscriptions!$C$1:$C$320,A19),"")</f>
        <v>0</v>
      </c>
      <c r="D19" s="21"/>
      <c r="E19" s="12" t="str">
        <f t="shared" si="15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U19" t="str">
        <f t="shared" si="6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253</v>
      </c>
      <c r="B20" s="132">
        <f>IFERROR(INDEX(Inscriptions!$B$1:$B$320,A20),"")</f>
        <v>0</v>
      </c>
      <c r="C20" s="54">
        <f>IFERROR(INDEX(Inscriptions!$C$1:$C$320,A20),"")</f>
        <v>0</v>
      </c>
      <c r="D20" s="21"/>
      <c r="E20" s="12" t="str">
        <f t="shared" si="15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U20" t="str">
        <f t="shared" si="6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254</v>
      </c>
      <c r="B21" s="132">
        <f>IFERROR(INDEX(Inscriptions!$B$1:$B$320,A21),"")</f>
        <v>0</v>
      </c>
      <c r="C21" s="54">
        <f>IFERROR(INDEX(Inscriptions!$C$1:$C$320,A21),"")</f>
        <v>0</v>
      </c>
      <c r="D21" s="22"/>
      <c r="E21" s="13" t="str">
        <f t="shared" si="15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U21" t="str">
        <f t="shared" si="6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255</v>
      </c>
      <c r="B22" s="132">
        <f>IFERROR(INDEX(Inscriptions!$B$1:$B$320,A22),"")</f>
        <v>0</v>
      </c>
      <c r="C22" s="54">
        <f>IFERROR(INDEX(Inscriptions!$C$1:$C$320,A22),"")</f>
        <v>0</v>
      </c>
      <c r="D22" s="22"/>
      <c r="E22" s="13" t="str">
        <f t="shared" si="15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U22" t="str">
        <f t="shared" si="6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256</v>
      </c>
      <c r="B23" s="132">
        <f>IFERROR(INDEX(Inscriptions!$B$1:$B$320,A23),"")</f>
        <v>0</v>
      </c>
      <c r="C23" s="54">
        <f>IFERROR(INDEX(Inscriptions!$C$1:$C$320,A23),"")</f>
        <v>0</v>
      </c>
      <c r="D23" s="22"/>
      <c r="E23" s="13" t="str">
        <f t="shared" si="15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U23" t="str">
        <f t="shared" si="6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257</v>
      </c>
      <c r="B24" s="132">
        <f>IFERROR(INDEX(Inscriptions!$B$1:$B$320,A24),"")</f>
        <v>0</v>
      </c>
      <c r="C24" s="54">
        <f>IFERROR(INDEX(Inscriptions!$C$1:$C$320,A24),"")</f>
        <v>0</v>
      </c>
      <c r="D24" s="22"/>
      <c r="E24" s="13" t="str">
        <f t="shared" si="15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U24" t="str">
        <f t="shared" si="6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258</v>
      </c>
      <c r="B25" s="132">
        <f>IFERROR(INDEX(Inscriptions!$B$1:$B$320,A25),"")</f>
        <v>0</v>
      </c>
      <c r="C25" s="54">
        <f>IFERROR(INDEX(Inscriptions!$C$1:$C$320,A25),"")</f>
        <v>0</v>
      </c>
      <c r="D25" s="21"/>
      <c r="E25" s="13" t="str">
        <f t="shared" si="15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U25" t="str">
        <f t="shared" si="6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259</v>
      </c>
      <c r="B26" s="132">
        <f>IFERROR(INDEX(Inscriptions!$B$1:$B$320,A26),"")</f>
        <v>0</v>
      </c>
      <c r="C26" s="54">
        <f>IFERROR(INDEX(Inscriptions!$C$1:$C$320,A26),"")</f>
        <v>0</v>
      </c>
      <c r="D26" s="21"/>
      <c r="E26" s="13" t="str">
        <f t="shared" si="15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U26" t="str">
        <f t="shared" si="6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260</v>
      </c>
      <c r="B27" s="132">
        <f>IFERROR(INDEX(Inscriptions!$B$1:$B$320,A27),"")</f>
        <v>0</v>
      </c>
      <c r="C27" s="54">
        <f>IFERROR(INDEX(Inscriptions!$C$1:$C$320,A27),"")</f>
        <v>0</v>
      </c>
      <c r="D27" s="21"/>
      <c r="E27" s="13" t="str">
        <f t="shared" si="15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U27" t="str">
        <f t="shared" si="6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261</v>
      </c>
      <c r="B28" s="132">
        <f>IFERROR(INDEX(Inscriptions!$B$1:$B$320,A28),"")</f>
        <v>0</v>
      </c>
      <c r="C28" s="54">
        <f>IFERROR(INDEX(Inscriptions!$C$1:$C$320,A28),"")</f>
        <v>0</v>
      </c>
      <c r="D28" s="21"/>
      <c r="E28" s="13" t="str">
        <f t="shared" si="15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U28" t="str">
        <f t="shared" si="6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262</v>
      </c>
      <c r="B29" s="132">
        <f>IFERROR(INDEX(Inscriptions!$B$1:$B$320,A29),"")</f>
        <v>0</v>
      </c>
      <c r="C29" s="54">
        <f>IFERROR(INDEX(Inscriptions!$C$1:$C$320,A29),"")</f>
        <v>0</v>
      </c>
      <c r="D29" s="21"/>
      <c r="E29" s="13" t="str">
        <f t="shared" si="15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U29" t="str">
        <f t="shared" si="6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263</v>
      </c>
      <c r="B30" s="132">
        <f>IFERROR(INDEX(Inscriptions!$B$1:$B$320,A30),"")</f>
        <v>0</v>
      </c>
      <c r="C30" s="54">
        <f>IFERROR(INDEX(Inscriptions!$C$1:$C$320,A30),"")</f>
        <v>0</v>
      </c>
      <c r="D30" s="21"/>
      <c r="E30" s="13" t="str">
        <f t="shared" si="15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U30" t="str">
        <f t="shared" si="6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264</v>
      </c>
      <c r="B31" s="132">
        <f>IFERROR(INDEX(Inscriptions!$B$1:$B$320,A31),"")</f>
        <v>0</v>
      </c>
      <c r="C31" s="54">
        <f>IFERROR(INDEX(Inscriptions!$C$1:$C$320,A31),"")</f>
        <v>0</v>
      </c>
      <c r="D31" s="23"/>
      <c r="E31" s="13" t="str">
        <f t="shared" si="15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U31" t="str">
        <f t="shared" si="6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265</v>
      </c>
      <c r="B32" s="132">
        <f>IFERROR(INDEX(Inscriptions!$B$1:$B$320,A32),"")</f>
        <v>0</v>
      </c>
      <c r="C32" s="54">
        <f>IFERROR(INDEX(Inscriptions!$C$1:$C$320,A32),"")</f>
        <v>0</v>
      </c>
      <c r="D32" s="23"/>
      <c r="E32" s="13" t="str">
        <f t="shared" si="15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U32" t="str">
        <f t="shared" si="6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266</v>
      </c>
      <c r="B33" s="132">
        <f>IFERROR(INDEX(Inscriptions!$B$1:$B$320,A33),"")</f>
        <v>0</v>
      </c>
      <c r="C33" s="54">
        <f>IFERROR(INDEX(Inscriptions!$C$1:$C$320,A33),"")</f>
        <v>0</v>
      </c>
      <c r="D33" s="23"/>
      <c r="E33" s="13" t="str">
        <f t="shared" si="15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U33" t="str">
        <f t="shared" si="6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267</v>
      </c>
      <c r="B34" s="132">
        <f>IFERROR(INDEX(Inscriptions!$B$1:$B$320,A34),"")</f>
        <v>0</v>
      </c>
      <c r="C34" s="54">
        <f>IFERROR(INDEX(Inscriptions!$C$1:$C$320,A34),"")</f>
        <v>0</v>
      </c>
      <c r="D34" s="23"/>
      <c r="E34" s="13" t="str">
        <f t="shared" si="15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U34" t="str">
        <f t="shared" si="6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268</v>
      </c>
      <c r="B35" s="132">
        <f>IFERROR(INDEX(Inscriptions!$B$1:$B$320,A35),"")</f>
        <v>0</v>
      </c>
      <c r="C35" s="54">
        <f>IFERROR(INDEX(Inscriptions!$C$1:$C$320,A35),"")</f>
        <v>0</v>
      </c>
      <c r="D35" s="23"/>
      <c r="E35" s="13" t="str">
        <f t="shared" si="15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U35" t="str">
        <f t="shared" si="6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269</v>
      </c>
      <c r="B36" s="132">
        <f>IFERROR(INDEX(Inscriptions!$B$1:$B$320,A36),"")</f>
        <v>0</v>
      </c>
      <c r="C36" s="54">
        <f>IFERROR(INDEX(Inscriptions!$C$1:$C$320,A36),"")</f>
        <v>0</v>
      </c>
      <c r="D36" s="23"/>
      <c r="E36" s="13" t="str">
        <f t="shared" si="15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U36" t="str">
        <f t="shared" si="6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>
        <v>270</v>
      </c>
      <c r="B37" s="132">
        <f>IFERROR(INDEX(Inscriptions!$B$1:$B$320,A37),"")</f>
        <v>0</v>
      </c>
      <c r="C37" s="54">
        <f>IFERROR(INDEX(Inscriptions!$C$1:$C$320,A37),"")</f>
        <v>0</v>
      </c>
      <c r="D37" s="23"/>
      <c r="E37" s="13" t="str">
        <f t="shared" si="15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U37" t="str">
        <f t="shared" si="6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>
        <v>271</v>
      </c>
      <c r="B38" s="132">
        <f>IFERROR(INDEX(Inscriptions!$B$1:$B$320,A38),"")</f>
        <v>0</v>
      </c>
      <c r="C38" s="54">
        <f>IFERROR(INDEX(Inscriptions!$C$1:$C$320,A38),"")</f>
        <v>0</v>
      </c>
      <c r="D38" s="23"/>
      <c r="E38" s="13" t="str">
        <f t="shared" si="15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U38" t="str">
        <f t="shared" si="6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IFERROR(INDEX(Inscriptions!$B$1:$B$320,A39),"")</f>
        <v/>
      </c>
      <c r="C39" s="54" t="str">
        <f>IFERROR(INDEX(Inscriptions!$C$1:$C$320,A39),"")</f>
        <v/>
      </c>
      <c r="D39" s="23"/>
      <c r="E39" s="13" t="str">
        <f t="shared" si="15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U39" t="str">
        <f t="shared" si="6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IFERROR(INDEX(Inscriptions!$B$1:$B$320,A40),"")</f>
        <v/>
      </c>
      <c r="C40" s="54" t="str">
        <f>IFERROR(INDEX(Inscriptions!$C$1:$C$320,A40),"")</f>
        <v/>
      </c>
      <c r="D40" s="23"/>
      <c r="E40" s="13" t="str">
        <f t="shared" si="15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U40" t="str">
        <f t="shared" si="6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IFERROR(INDEX(Inscriptions!$B$1:$B$320,A41),"")</f>
        <v/>
      </c>
      <c r="C41" s="54" t="str">
        <f>IFERROR(INDEX(Inscriptions!$C$1:$C$320,A41),"")</f>
        <v/>
      </c>
      <c r="D41" s="23"/>
      <c r="E41" s="13" t="str">
        <f t="shared" si="15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U41" t="str">
        <f t="shared" si="6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IFERROR(INDEX(Inscriptions!$B$1:$B$320,A42),"")</f>
        <v/>
      </c>
      <c r="C42" s="54" t="str">
        <f>IFERROR(INDEX(Inscriptions!$C$1:$C$320,A42),"")</f>
        <v/>
      </c>
      <c r="D42" s="23"/>
      <c r="E42" s="13" t="str">
        <f t="shared" si="15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U42" t="str">
        <f t="shared" si="6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IFERROR(INDEX(Inscriptions!$B$1:$B$320,A43),"")</f>
        <v/>
      </c>
      <c r="C43" s="54" t="str">
        <f>IFERROR(INDEX(Inscriptions!$C$1:$C$320,A43),"")</f>
        <v/>
      </c>
      <c r="D43" s="23"/>
      <c r="E43" s="13" t="str">
        <f t="shared" si="15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U43" t="str">
        <f t="shared" si="6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IFERROR(INDEX(Inscriptions!$B$1:$B$320,A44),"")</f>
        <v/>
      </c>
      <c r="C44" s="54" t="str">
        <f>IFERROR(INDEX(Inscriptions!$C$1:$C$320,A44),"")</f>
        <v/>
      </c>
      <c r="D44" s="23"/>
      <c r="E44" s="13" t="str">
        <f t="shared" si="15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U44" t="str">
        <f t="shared" si="6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IFERROR(INDEX(Inscriptions!$B$1:$B$320,A45),"")</f>
        <v/>
      </c>
      <c r="C45" s="54" t="str">
        <f>IFERROR(INDEX(Inscriptions!$C$1:$C$320,A45),"")</f>
        <v/>
      </c>
      <c r="D45" s="23"/>
      <c r="E45" s="13" t="str">
        <f t="shared" si="15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U45" t="str">
        <f t="shared" si="6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IFERROR(INDEX(Inscriptions!$B$1:$B$320,A46),"")</f>
        <v/>
      </c>
      <c r="C46" s="54" t="str">
        <f>IFERROR(INDEX(Inscriptions!$C$1:$C$320,A46),"")</f>
        <v/>
      </c>
      <c r="D46" s="23"/>
      <c r="E46" s="13" t="str">
        <f t="shared" si="15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U46" t="str">
        <f t="shared" si="6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IFERROR(INDEX(Inscriptions!$B$1:$B$320,A47),"")</f>
        <v/>
      </c>
      <c r="C47" s="54" t="str">
        <f>IFERROR(INDEX(Inscriptions!$C$1:$C$320,A47),"")</f>
        <v/>
      </c>
      <c r="D47" s="23"/>
      <c r="E47" s="13" t="str">
        <f t="shared" si="15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U47" t="str">
        <f t="shared" si="6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IFERROR(INDEX(Inscriptions!$B$1:$B$320,A48),"")</f>
        <v/>
      </c>
      <c r="C48" s="54" t="str">
        <f>IFERROR(INDEX(Inscriptions!$C$1:$C$320,A48),"")</f>
        <v/>
      </c>
      <c r="D48" s="23"/>
      <c r="E48" s="13" t="str">
        <f t="shared" si="15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U48" t="str">
        <f t="shared" si="6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IFERROR(INDEX(Inscriptions!$B$1:$B$320,A49),"")</f>
        <v/>
      </c>
      <c r="C49" s="54" t="str">
        <f>IFERROR(INDEX(Inscriptions!$C$1:$C$320,A49),"")</f>
        <v/>
      </c>
      <c r="D49" s="21"/>
      <c r="E49" s="13" t="str">
        <f t="shared" si="15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U49" t="str">
        <f t="shared" si="6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28" t="str">
        <v/>
      </c>
      <c r="B50" s="133" t="str">
        <f>IFERROR(INDEX(Inscriptions!$B$1:$B$320,A50),"")</f>
        <v/>
      </c>
      <c r="C50" s="229" t="str">
        <f>IFERROR(INDEX(Inscriptions!$C$1:$C$320,A50),"")</f>
        <v/>
      </c>
      <c r="D50" s="31"/>
      <c r="E50" s="36" t="str">
        <f t="shared" si="15"/>
        <v/>
      </c>
      <c r="F50" s="24"/>
      <c r="G50" s="36" t="str">
        <f t="shared" si="0"/>
        <v/>
      </c>
      <c r="H50" s="24"/>
      <c r="I50" s="36" t="str">
        <f t="shared" si="1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4"/>
        <v/>
      </c>
      <c r="P50" s="31"/>
      <c r="Q50" s="36" t="str">
        <f t="shared" si="5"/>
        <v/>
      </c>
      <c r="R50" s="24"/>
      <c r="S50" s="137"/>
      <c r="T50" s="137"/>
      <c r="U50" s="137" t="str">
        <f t="shared" si="6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25"/>
      <c r="B51" s="224">
        <f>IFERROR(INDEX(Inscriptions!$B$1:$B$320,A51),"")</f>
        <v>0</v>
      </c>
      <c r="C51" s="54">
        <f>IFERROR(INDEX(Inscriptions!$C$1:$C$320,A51),"")</f>
        <v>0</v>
      </c>
      <c r="X51" t="str">
        <f t="shared" ref="X51:X54" si="19">IFERROR(RANK(J51,J$7:J$40,1),"")</f>
        <v/>
      </c>
    </row>
    <row r="52" spans="1:29">
      <c r="A52" s="225"/>
      <c r="B52" s="224"/>
      <c r="C52" s="54"/>
      <c r="X52" t="str">
        <f t="shared" si="19"/>
        <v/>
      </c>
    </row>
    <row r="53" spans="1:29">
      <c r="A53" s="225"/>
      <c r="B53" s="224"/>
      <c r="C53" s="54"/>
      <c r="X53" t="str">
        <f t="shared" si="19"/>
        <v/>
      </c>
    </row>
    <row r="54" spans="1:29">
      <c r="A54" s="225"/>
      <c r="B54" s="224"/>
      <c r="C54" s="54"/>
      <c r="X54" t="str">
        <f t="shared" si="19"/>
        <v/>
      </c>
    </row>
    <row r="55" spans="1:29">
      <c r="A55" s="225"/>
      <c r="B55" s="224"/>
      <c r="C55" s="54"/>
    </row>
    <row r="56" spans="1:29">
      <c r="A56" s="225"/>
      <c r="B56" s="224"/>
      <c r="C56" s="54"/>
    </row>
    <row r="57" spans="1:29">
      <c r="A57" s="225"/>
      <c r="B57" s="224"/>
      <c r="C57" s="54"/>
    </row>
    <row r="58" spans="1:29">
      <c r="A58" s="225"/>
      <c r="B58" s="224"/>
      <c r="C58" s="54"/>
    </row>
    <row r="59" spans="1:29">
      <c r="A59" s="225"/>
      <c r="B59" s="224"/>
      <c r="C59" s="54"/>
    </row>
    <row r="60" spans="1:29">
      <c r="A60" s="225"/>
      <c r="B60" s="224"/>
      <c r="C60" s="54"/>
    </row>
    <row r="61" spans="1:29">
      <c r="A61" s="225"/>
      <c r="B61" s="224"/>
      <c r="C61" s="54"/>
    </row>
    <row r="62" spans="1:29">
      <c r="A62" s="225"/>
      <c r="B62" s="224"/>
      <c r="C62" s="54"/>
    </row>
    <row r="63" spans="1:29">
      <c r="A63" s="225"/>
      <c r="B63" s="224"/>
      <c r="C63" s="54"/>
    </row>
    <row r="64" spans="1:29">
      <c r="A64" s="225"/>
      <c r="B64" s="224"/>
      <c r="C64" s="54"/>
    </row>
    <row r="65" spans="1:3">
      <c r="A65" s="225"/>
      <c r="B65" s="224"/>
      <c r="C65" s="54"/>
    </row>
    <row r="66" spans="1:3">
      <c r="A66" s="225"/>
      <c r="B66" s="224"/>
      <c r="C66" s="54"/>
    </row>
    <row r="67" spans="1:3">
      <c r="A67" s="225"/>
      <c r="B67" s="224"/>
      <c r="C67" s="54"/>
    </row>
    <row r="68" spans="1:3">
      <c r="A68" s="225"/>
      <c r="B68" s="224"/>
      <c r="C68" s="54"/>
    </row>
    <row r="69" spans="1:3">
      <c r="A69" s="225"/>
      <c r="B69" s="224"/>
      <c r="C69" s="54"/>
    </row>
    <row r="70" spans="1:3">
      <c r="A70" s="225"/>
      <c r="B70" s="224"/>
      <c r="C70" s="54"/>
    </row>
    <row r="71" spans="1:3">
      <c r="A71" s="225"/>
      <c r="B71" s="224"/>
      <c r="C71" s="54"/>
    </row>
    <row r="72" spans="1:3">
      <c r="A72" s="225"/>
      <c r="B72" s="224"/>
      <c r="C72" s="54"/>
    </row>
    <row r="73" spans="1:3">
      <c r="A73" s="225"/>
      <c r="B73" s="224"/>
      <c r="C73" s="54"/>
    </row>
    <row r="74" spans="1:3">
      <c r="A74" s="225"/>
      <c r="B74" s="224"/>
      <c r="C74" s="54"/>
    </row>
    <row r="75" spans="1:3">
      <c r="A75" s="225"/>
      <c r="B75" s="224"/>
      <c r="C75" s="54"/>
    </row>
    <row r="76" spans="1:3">
      <c r="A76" s="225"/>
      <c r="B76" s="224"/>
      <c r="C76" s="54"/>
    </row>
    <row r="77" spans="1:3">
      <c r="A77" s="225"/>
      <c r="B77" s="224"/>
      <c r="C77" s="54"/>
    </row>
    <row r="78" spans="1:3">
      <c r="A78" s="225"/>
      <c r="B78" s="224"/>
      <c r="C78" s="54"/>
    </row>
    <row r="79" spans="1:3">
      <c r="A79" s="225"/>
      <c r="B79" s="224"/>
      <c r="C79" s="54"/>
    </row>
    <row r="80" spans="1:3">
      <c r="A80" s="225"/>
      <c r="B80" s="224"/>
      <c r="C80" s="54"/>
    </row>
    <row r="81" spans="1:3">
      <c r="A81" s="225"/>
      <c r="B81" s="224"/>
      <c r="C81" s="54"/>
    </row>
    <row r="82" spans="1:3">
      <c r="A82" s="225"/>
      <c r="B82" s="224"/>
      <c r="C82" s="54"/>
    </row>
    <row r="83" spans="1:3">
      <c r="A83" s="225"/>
      <c r="B83" s="224"/>
      <c r="C83" s="54"/>
    </row>
    <row r="84" spans="1:3">
      <c r="A84" s="225"/>
      <c r="B84" s="224"/>
      <c r="C84" s="54"/>
    </row>
    <row r="85" spans="1:3">
      <c r="A85" s="225"/>
      <c r="B85" s="224"/>
      <c r="C85" s="54"/>
    </row>
    <row r="86" spans="1:3">
      <c r="A86" s="225"/>
      <c r="B86" s="224"/>
      <c r="C86" s="54"/>
    </row>
    <row r="87" spans="1:3">
      <c r="A87" s="225"/>
      <c r="B87" s="224"/>
      <c r="C87" s="54"/>
    </row>
    <row r="88" spans="1:3">
      <c r="A88" s="225"/>
      <c r="B88" s="224"/>
      <c r="C88" s="54"/>
    </row>
    <row r="89" spans="1:3">
      <c r="A89" s="225"/>
      <c r="B89" s="224"/>
      <c r="C89" s="54"/>
    </row>
    <row r="90" spans="1:3">
      <c r="A90" s="225"/>
      <c r="B90" s="224"/>
      <c r="C90" s="54"/>
    </row>
    <row r="91" spans="1:3">
      <c r="A91" s="225"/>
      <c r="B91" s="224"/>
      <c r="C91" s="54"/>
    </row>
    <row r="92" spans="1:3">
      <c r="A92" s="225"/>
      <c r="B92" s="224"/>
      <c r="C92" s="54"/>
    </row>
    <row r="93" spans="1:3">
      <c r="A93" s="225"/>
      <c r="B93" s="224"/>
      <c r="C93" s="54"/>
    </row>
    <row r="94" spans="1:3">
      <c r="A94" s="225"/>
      <c r="B94" s="224"/>
      <c r="C94" s="54"/>
    </row>
    <row r="95" spans="1:3">
      <c r="A95" s="225"/>
      <c r="B95" s="224"/>
      <c r="C95" s="54"/>
    </row>
    <row r="96" spans="1:3">
      <c r="A96" s="225"/>
      <c r="B96" s="224"/>
      <c r="C96" s="54"/>
    </row>
    <row r="97" spans="1:3">
      <c r="A97" s="225"/>
      <c r="B97" s="224"/>
      <c r="C97" s="54"/>
    </row>
    <row r="98" spans="1:3">
      <c r="A98" s="225"/>
      <c r="B98" s="224"/>
      <c r="C98" s="54"/>
    </row>
    <row r="99" spans="1:3">
      <c r="A99" s="225"/>
      <c r="B99" s="224"/>
      <c r="C99" s="54"/>
    </row>
    <row r="100" spans="1:3">
      <c r="A100" s="225"/>
      <c r="B100" s="224"/>
      <c r="C100" s="54"/>
    </row>
    <row r="101" spans="1:3">
      <c r="A101" s="225"/>
      <c r="B101" s="224"/>
      <c r="C101" s="54"/>
    </row>
    <row r="102" spans="1:3">
      <c r="A102" s="225"/>
      <c r="B102" s="224"/>
      <c r="C102" s="54"/>
    </row>
    <row r="103" spans="1:3">
      <c r="A103" s="225"/>
      <c r="B103" s="224"/>
      <c r="C103" s="54"/>
    </row>
    <row r="104" spans="1:3">
      <c r="A104" s="225"/>
      <c r="B104" s="224"/>
      <c r="C104" s="54"/>
    </row>
    <row r="105" spans="1:3">
      <c r="A105" s="225"/>
      <c r="B105" s="224"/>
      <c r="C105" s="54"/>
    </row>
    <row r="106" spans="1:3">
      <c r="A106" s="225"/>
      <c r="B106" s="224"/>
      <c r="C106" s="54"/>
    </row>
    <row r="107" spans="1:3">
      <c r="A107" s="225"/>
      <c r="B107" s="224"/>
      <c r="C107" s="54"/>
    </row>
    <row r="108" spans="1:3">
      <c r="A108" s="225"/>
      <c r="B108" s="224"/>
      <c r="C108" s="54"/>
    </row>
    <row r="109" spans="1:3">
      <c r="A109" s="225"/>
      <c r="B109" s="224"/>
      <c r="C109" s="54"/>
    </row>
    <row r="110" spans="1:3">
      <c r="A110" s="225"/>
      <c r="B110" s="224"/>
      <c r="C110" s="54"/>
    </row>
    <row r="111" spans="1:3">
      <c r="A111" s="225"/>
      <c r="B111" s="224"/>
      <c r="C111" s="54"/>
    </row>
    <row r="112" spans="1:3">
      <c r="A112" s="225"/>
      <c r="B112" s="224"/>
      <c r="C112" s="54"/>
    </row>
    <row r="113" spans="1:3">
      <c r="A113" s="225"/>
      <c r="B113" s="224"/>
      <c r="C113" s="54"/>
    </row>
    <row r="114" spans="1:3">
      <c r="A114" s="225"/>
      <c r="B114" s="224"/>
      <c r="C114" s="54"/>
    </row>
    <row r="115" spans="1:3">
      <c r="A115" s="225"/>
      <c r="B115" s="224"/>
      <c r="C115" s="54"/>
    </row>
    <row r="116" spans="1:3">
      <c r="A116" s="225"/>
      <c r="B116" s="224"/>
      <c r="C116" s="54"/>
    </row>
    <row r="117" spans="1:3">
      <c r="A117" s="225"/>
      <c r="B117" s="224"/>
      <c r="C117" s="54"/>
    </row>
    <row r="118" spans="1:3">
      <c r="A118" s="225"/>
      <c r="B118" s="224"/>
      <c r="C118" s="54"/>
    </row>
    <row r="119" spans="1:3">
      <c r="A119" s="225"/>
      <c r="B119" s="224"/>
      <c r="C119" s="54"/>
    </row>
    <row r="120" spans="1:3">
      <c r="A120" s="225"/>
      <c r="B120" s="224"/>
      <c r="C120" s="54"/>
    </row>
    <row r="121" spans="1:3">
      <c r="A121" s="225"/>
      <c r="B121" s="224"/>
      <c r="C121" s="54"/>
    </row>
    <row r="122" spans="1:3">
      <c r="A122" s="225"/>
      <c r="B122" s="224"/>
      <c r="C122" s="54"/>
    </row>
    <row r="123" spans="1:3">
      <c r="A123" s="225"/>
      <c r="B123" s="224"/>
      <c r="C123" s="54"/>
    </row>
    <row r="124" spans="1:3">
      <c r="A124" s="225"/>
      <c r="B124" s="224"/>
      <c r="C124" s="54"/>
    </row>
    <row r="125" spans="1:3">
      <c r="A125" s="225"/>
      <c r="B125" s="224"/>
      <c r="C125" s="54"/>
    </row>
    <row r="126" spans="1:3">
      <c r="A126" s="225"/>
      <c r="B126" s="224"/>
      <c r="C126" s="54"/>
    </row>
    <row r="127" spans="1:3">
      <c r="A127" s="225"/>
      <c r="B127" s="224"/>
      <c r="C127" s="54"/>
    </row>
    <row r="128" spans="1:3">
      <c r="A128" s="225"/>
      <c r="B128" s="224"/>
      <c r="C128" s="54"/>
    </row>
    <row r="129" spans="1:3">
      <c r="A129" s="225"/>
      <c r="B129" s="224"/>
      <c r="C129" s="54"/>
    </row>
    <row r="130" spans="1:3">
      <c r="A130" s="225"/>
      <c r="B130" s="224"/>
      <c r="C130" s="54"/>
    </row>
    <row r="131" spans="1:3">
      <c r="A131" s="225"/>
      <c r="B131" s="224"/>
      <c r="C131" s="54"/>
    </row>
    <row r="132" spans="1:3">
      <c r="A132" s="225"/>
      <c r="B132" s="224"/>
      <c r="C132" s="54"/>
    </row>
    <row r="133" spans="1:3">
      <c r="A133" s="225"/>
      <c r="B133" s="224"/>
      <c r="C133" s="54"/>
    </row>
    <row r="134" spans="1:3">
      <c r="A134" s="225"/>
      <c r="B134" s="224"/>
      <c r="C134" s="54"/>
    </row>
    <row r="135" spans="1:3">
      <c r="A135" s="225"/>
      <c r="B135" s="224"/>
      <c r="C135" s="54"/>
    </row>
    <row r="136" spans="1:3">
      <c r="A136" s="225"/>
      <c r="B136" s="224"/>
      <c r="C136" s="54"/>
    </row>
    <row r="137" spans="1:3">
      <c r="A137" s="225"/>
      <c r="B137" s="224"/>
      <c r="C137" s="54"/>
    </row>
    <row r="138" spans="1:3">
      <c r="A138" s="225"/>
      <c r="B138" s="224"/>
      <c r="C138" s="54"/>
    </row>
    <row r="139" spans="1:3">
      <c r="A139" s="225"/>
      <c r="B139" s="224"/>
      <c r="C139" s="54"/>
    </row>
    <row r="140" spans="1:3">
      <c r="A140" s="225"/>
      <c r="B140" s="224"/>
      <c r="C140" s="54"/>
    </row>
    <row r="141" spans="1:3">
      <c r="A141" s="225"/>
      <c r="B141" s="224"/>
      <c r="C141" s="54"/>
    </row>
    <row r="142" spans="1:3">
      <c r="A142" s="225"/>
      <c r="B142" s="224"/>
      <c r="C142" s="54"/>
    </row>
    <row r="143" spans="1:3">
      <c r="A143" s="225"/>
      <c r="B143" s="224"/>
      <c r="C143" s="54"/>
    </row>
    <row r="144" spans="1:3">
      <c r="A144" s="225"/>
      <c r="B144" s="224"/>
      <c r="C144" s="54"/>
    </row>
    <row r="145" spans="1:3">
      <c r="A145" s="225"/>
      <c r="B145" s="224"/>
      <c r="C145" s="54"/>
    </row>
    <row r="146" spans="1:3">
      <c r="A146" s="225"/>
      <c r="B146" s="224"/>
      <c r="C146" s="54"/>
    </row>
    <row r="147" spans="1:3">
      <c r="A147" s="225"/>
      <c r="B147" s="224"/>
      <c r="C147" s="54"/>
    </row>
    <row r="148" spans="1:3">
      <c r="A148" s="225"/>
      <c r="B148" s="224"/>
      <c r="C148" s="54"/>
    </row>
    <row r="149" spans="1:3">
      <c r="A149" s="225"/>
      <c r="B149" s="224"/>
      <c r="C149" s="54"/>
    </row>
    <row r="150" spans="1:3">
      <c r="A150" s="225"/>
      <c r="B150" s="224"/>
      <c r="C150" s="54"/>
    </row>
    <row r="151" spans="1:3">
      <c r="A151" s="225"/>
      <c r="B151" s="224"/>
      <c r="C151" s="54"/>
    </row>
    <row r="152" spans="1:3">
      <c r="A152" s="225"/>
      <c r="B152" s="224"/>
      <c r="C152" s="54"/>
    </row>
    <row r="153" spans="1:3">
      <c r="A153" s="225"/>
      <c r="B153" s="224"/>
      <c r="C153" s="54"/>
    </row>
    <row r="154" spans="1:3">
      <c r="A154" s="225"/>
      <c r="B154" s="224"/>
      <c r="C154" s="54"/>
    </row>
    <row r="155" spans="1:3">
      <c r="A155" s="225"/>
      <c r="B155" s="224"/>
      <c r="C155" s="54"/>
    </row>
    <row r="156" spans="1:3">
      <c r="A156" s="225"/>
      <c r="B156" s="224"/>
      <c r="C156" s="54"/>
    </row>
    <row r="157" spans="1:3">
      <c r="A157" s="225"/>
      <c r="B157" s="224"/>
      <c r="C157" s="54"/>
    </row>
    <row r="158" spans="1:3">
      <c r="A158" s="225"/>
      <c r="B158" s="224"/>
      <c r="C158" s="54"/>
    </row>
    <row r="159" spans="1:3">
      <c r="A159" s="225"/>
      <c r="B159" s="224"/>
      <c r="C159" s="54"/>
    </row>
    <row r="160" spans="1:3">
      <c r="A160" s="225"/>
      <c r="B160" s="224"/>
      <c r="C160" s="54"/>
    </row>
    <row r="161" spans="1:3">
      <c r="A161" s="225"/>
      <c r="B161" s="224"/>
      <c r="C161" s="54"/>
    </row>
    <row r="162" spans="1:3">
      <c r="A162" s="225"/>
      <c r="B162" s="224"/>
      <c r="C162" s="54"/>
    </row>
    <row r="163" spans="1:3">
      <c r="A163" s="225"/>
      <c r="B163" s="224"/>
      <c r="C163" s="54"/>
    </row>
    <row r="164" spans="1:3">
      <c r="A164" s="225"/>
      <c r="B164" s="224"/>
      <c r="C164" s="54"/>
    </row>
    <row r="165" spans="1:3">
      <c r="A165" s="225"/>
      <c r="B165" s="224"/>
      <c r="C165" s="54"/>
    </row>
    <row r="166" spans="1:3">
      <c r="A166" s="225"/>
      <c r="B166" s="224"/>
      <c r="C166" s="54"/>
    </row>
    <row r="167" spans="1:3">
      <c r="A167" s="225"/>
      <c r="B167" s="224"/>
      <c r="C167" s="54"/>
    </row>
    <row r="168" spans="1:3">
      <c r="A168" s="225"/>
      <c r="B168" s="224"/>
      <c r="C168" s="54"/>
    </row>
    <row r="169" spans="1:3">
      <c r="A169" s="225"/>
      <c r="B169" s="224"/>
      <c r="C169" s="54"/>
    </row>
    <row r="170" spans="1:3">
      <c r="A170" s="225"/>
      <c r="B170" s="224"/>
      <c r="C170" s="54"/>
    </row>
    <row r="171" spans="1:3">
      <c r="A171" s="225"/>
      <c r="B171" s="224"/>
      <c r="C171" s="54"/>
    </row>
    <row r="172" spans="1:3">
      <c r="A172" s="225"/>
      <c r="B172" s="224"/>
      <c r="C172" s="54"/>
    </row>
    <row r="173" spans="1:3">
      <c r="A173" s="225"/>
      <c r="B173" s="224"/>
      <c r="C173" s="54"/>
    </row>
    <row r="174" spans="1:3">
      <c r="A174" s="225"/>
      <c r="B174" s="224"/>
      <c r="C174" s="54"/>
    </row>
    <row r="175" spans="1:3">
      <c r="A175" s="225"/>
      <c r="B175" s="224"/>
      <c r="C175" s="54"/>
    </row>
    <row r="176" spans="1:3">
      <c r="A176" s="225"/>
      <c r="B176" s="224"/>
      <c r="C176" s="54"/>
    </row>
    <row r="177" spans="1:3">
      <c r="A177" s="225"/>
      <c r="B177" s="224"/>
      <c r="C177" s="54"/>
    </row>
    <row r="178" spans="1:3">
      <c r="A178" s="225"/>
      <c r="B178" s="224"/>
      <c r="C178" s="54"/>
    </row>
    <row r="179" spans="1:3">
      <c r="A179" s="225"/>
      <c r="B179" s="224"/>
      <c r="C179" s="54"/>
    </row>
    <row r="180" spans="1:3">
      <c r="A180" s="225"/>
      <c r="B180" s="224"/>
      <c r="C180" s="54"/>
    </row>
    <row r="181" spans="1:3">
      <c r="A181" s="225"/>
      <c r="B181" s="224"/>
      <c r="C181" s="54"/>
    </row>
    <row r="182" spans="1:3">
      <c r="A182" s="225"/>
      <c r="B182" s="224"/>
      <c r="C182" s="54"/>
    </row>
    <row r="183" spans="1:3">
      <c r="A183" s="225"/>
      <c r="B183" s="224"/>
      <c r="C183" s="54"/>
    </row>
    <row r="184" spans="1:3">
      <c r="A184" s="225"/>
      <c r="B184" s="224"/>
      <c r="C184" s="54"/>
    </row>
    <row r="185" spans="1:3">
      <c r="A185" s="225"/>
      <c r="B185" s="224"/>
      <c r="C185" s="54"/>
    </row>
    <row r="186" spans="1:3">
      <c r="A186" s="225"/>
      <c r="B186" s="224"/>
      <c r="C186" s="54"/>
    </row>
    <row r="187" spans="1:3">
      <c r="A187" s="225"/>
      <c r="B187" s="224"/>
      <c r="C187" s="54"/>
    </row>
    <row r="188" spans="1:3">
      <c r="A188" s="225"/>
      <c r="B188" s="224"/>
      <c r="C188" s="54"/>
    </row>
    <row r="189" spans="1:3">
      <c r="A189" s="225"/>
      <c r="B189" s="224"/>
      <c r="C189" s="54"/>
    </row>
    <row r="190" spans="1:3">
      <c r="A190" s="225"/>
      <c r="B190" s="224"/>
      <c r="C190" s="54"/>
    </row>
    <row r="191" spans="1:3">
      <c r="A191" s="225"/>
      <c r="B191" s="224"/>
      <c r="C191" s="54"/>
    </row>
    <row r="192" spans="1:3">
      <c r="A192" s="225"/>
      <c r="B192" s="224"/>
      <c r="C192" s="54"/>
    </row>
    <row r="193" spans="1:3">
      <c r="A193" s="225"/>
      <c r="B193" s="224"/>
      <c r="C193" s="54"/>
    </row>
    <row r="194" spans="1:3">
      <c r="A194" s="225"/>
      <c r="B194" s="224"/>
      <c r="C194" s="54"/>
    </row>
    <row r="195" spans="1:3">
      <c r="A195" s="225"/>
      <c r="B195" s="224"/>
      <c r="C195" s="54"/>
    </row>
    <row r="196" spans="1:3">
      <c r="A196" s="225"/>
      <c r="B196" s="224"/>
      <c r="C196" s="54"/>
    </row>
    <row r="197" spans="1:3">
      <c r="A197" s="225"/>
      <c r="B197" s="224"/>
      <c r="C197" s="54"/>
    </row>
    <row r="198" spans="1:3">
      <c r="A198" s="225"/>
      <c r="B198" s="224"/>
      <c r="C198" s="54"/>
    </row>
    <row r="199" spans="1:3">
      <c r="A199" s="225"/>
      <c r="B199" s="224"/>
      <c r="C199" s="54"/>
    </row>
    <row r="200" spans="1:3">
      <c r="A200" s="225" t="str">
        <f>IFERROR(SMALL(IF(EXACT($A$1,Inscriptions!$D$2:$D$320),ROW(Inscriptions!$A$2:$A$320)),Inscriptions!$A$2:$A$320),"")</f>
        <v/>
      </c>
      <c r="B200" s="224"/>
      <c r="C200" s="54"/>
    </row>
  </sheetData>
  <mergeCells count="3">
    <mergeCell ref="D2:R2"/>
    <mergeCell ref="D4:R4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2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H200"/>
  <sheetViews>
    <sheetView showZeros="0" zoomScaleNormal="100" workbookViewId="0">
      <pane ySplit="6" topLeftCell="A32" activePane="bottomLeft" state="frozen"/>
      <selection activeCell="AF9" sqref="AF9:AF14"/>
      <selection pane="bottomLeft" activeCell="C58" sqref="C58"/>
    </sheetView>
  </sheetViews>
  <sheetFormatPr baseColWidth="10" defaultRowHeight="15.75"/>
  <cols>
    <col min="1" max="1" width="6.375" style="2" customWidth="1"/>
    <col min="2" max="2" width="24.875" customWidth="1"/>
    <col min="3" max="3" width="26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27" width="10.875" hidden="1" customWidth="1"/>
    <col min="28" max="28" width="10.875" customWidth="1"/>
    <col min="31" max="31" width="3.875" customWidth="1"/>
    <col min="32" max="32" width="10.625" customWidth="1"/>
    <col min="33" max="33" width="23.875" customWidth="1"/>
    <col min="34" max="34" width="36.5" style="2" customWidth="1"/>
  </cols>
  <sheetData>
    <row r="1" spans="1:34" ht="17.25" customHeight="1" thickBot="1">
      <c r="A1" s="32" t="s">
        <v>49</v>
      </c>
    </row>
    <row r="2" spans="1:34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4" ht="16.5" thickBot="1"/>
    <row r="4" spans="1:34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AC4" s="2"/>
      <c r="AD4" s="2"/>
    </row>
    <row r="6" spans="1:34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43</v>
      </c>
      <c r="M6" s="5" t="s">
        <v>27</v>
      </c>
      <c r="N6" s="4" t="s">
        <v>47</v>
      </c>
      <c r="O6" s="5" t="s">
        <v>27</v>
      </c>
      <c r="P6" s="4" t="s">
        <v>44</v>
      </c>
      <c r="Q6" s="5" t="s">
        <v>27</v>
      </c>
      <c r="R6" s="4" t="s">
        <v>17</v>
      </c>
      <c r="S6" s="131"/>
      <c r="T6" s="131"/>
      <c r="U6" s="5" t="s">
        <v>10</v>
      </c>
      <c r="V6" s="5" t="s">
        <v>11</v>
      </c>
      <c r="W6" s="5" t="s">
        <v>12</v>
      </c>
      <c r="X6" s="5" t="s">
        <v>13</v>
      </c>
      <c r="Y6" s="5" t="s">
        <v>14</v>
      </c>
      <c r="Z6" s="5" t="s">
        <v>15</v>
      </c>
      <c r="AA6" s="5" t="s">
        <v>16</v>
      </c>
      <c r="AB6" s="18" t="s">
        <v>19</v>
      </c>
      <c r="AC6" s="19" t="s">
        <v>20</v>
      </c>
      <c r="AD6" s="45"/>
    </row>
    <row r="7" spans="1:34" ht="16.5" thickBot="1">
      <c r="A7" s="17">
        <f t="array" ref="A7:A50">IFERROR(SMALL(IF(EXACT($A$1,Inscriptions!$D$2:$D$320),ROW(Inscriptions!$A$2:$A$320)),Inscriptions!$A$2:$A$320),"")</f>
        <v>272</v>
      </c>
      <c r="B7" s="132" t="str">
        <f>IFERROR(INDEX(Inscriptions!$B$1:$B$320,A7),"")</f>
        <v>DAUPHINS CATALAN</v>
      </c>
      <c r="C7" s="54" t="str">
        <f>IFERROR(INDEX(Inscriptions!$C$1:$C$320,A7),"")</f>
        <v xml:space="preserve">PROUST Mélody </v>
      </c>
      <c r="D7" s="20"/>
      <c r="E7" s="10" t="str">
        <f>EQUATION</f>
        <v/>
      </c>
      <c r="F7" s="25"/>
      <c r="G7" s="14" t="str">
        <f>V7</f>
        <v/>
      </c>
      <c r="H7" s="28">
        <v>4.7793981481481481E-3</v>
      </c>
      <c r="I7" s="14">
        <f>W7</f>
        <v>2</v>
      </c>
      <c r="J7" s="29">
        <v>40</v>
      </c>
      <c r="K7" s="15">
        <f>X7</f>
        <v>2</v>
      </c>
      <c r="L7" s="28">
        <v>9.8622685185185206E-4</v>
      </c>
      <c r="M7" s="14">
        <f>Y7</f>
        <v>1</v>
      </c>
      <c r="N7" s="28">
        <v>9.2337962962962979E-4</v>
      </c>
      <c r="O7" s="14">
        <f>Z7</f>
        <v>1</v>
      </c>
      <c r="P7" s="28">
        <v>1.0043981481481481E-3</v>
      </c>
      <c r="Q7" s="14">
        <f>AA7</f>
        <v>1</v>
      </c>
      <c r="R7" s="20"/>
      <c r="U7" t="str">
        <f t="shared" ref="U7:U50" si="0">IFERROR(RANK(D7,D$7:D$50,1),"")</f>
        <v/>
      </c>
      <c r="V7" t="str">
        <f>IFERROR(RANK(F7,F$7:F$50,1),"")</f>
        <v/>
      </c>
      <c r="W7">
        <f>IFERROR(RANK(H7,H$7:H$50,1),"")</f>
        <v>2</v>
      </c>
      <c r="X7">
        <f>IFERROR(RANK(J7,J$7:J$50,0),"")</f>
        <v>2</v>
      </c>
      <c r="Y7">
        <f>IFERROR(RANK(L7,L$7:L$50,1),"")</f>
        <v>1</v>
      </c>
      <c r="Z7">
        <f>IFERROR(RANK(N7,N$7:N$50,1),"")</f>
        <v>1</v>
      </c>
      <c r="AA7">
        <f>IFERROR(RANK(P7,P$7:P$50,1),"")</f>
        <v>1</v>
      </c>
      <c r="AB7" s="163">
        <f>IF(R7="OUI",9999,IF(SUM(U7:AA7)&gt;0,SUM(U7:AA7),""))</f>
        <v>7</v>
      </c>
      <c r="AC7" s="51">
        <f>IFERROR(RANK(AB7,AB$7:AB$50,1),"")</f>
        <v>1</v>
      </c>
      <c r="AG7" s="206" t="s">
        <v>38</v>
      </c>
      <c r="AH7" s="207"/>
    </row>
    <row r="8" spans="1:34" ht="16.5" thickBot="1">
      <c r="A8" s="17">
        <v>273</v>
      </c>
      <c r="B8" s="132" t="str">
        <f>IFERROR(INDEX(Inscriptions!$B$1:$B$320,A8),"")</f>
        <v>ALES</v>
      </c>
      <c r="C8" s="54" t="str">
        <f>IFERROR(INDEX(Inscriptions!$C$1:$C$320,A8),"")</f>
        <v>PONS Chloe</v>
      </c>
      <c r="D8" s="21"/>
      <c r="E8" s="11" t="str">
        <f>U8</f>
        <v/>
      </c>
      <c r="F8" s="22"/>
      <c r="G8" s="13" t="str">
        <f t="shared" ref="G8:G50" si="1">V8</f>
        <v/>
      </c>
      <c r="H8" s="26">
        <v>5.3984953703703703E-3</v>
      </c>
      <c r="I8" s="13">
        <f t="shared" ref="I8:I50" si="2">W8</f>
        <v>5</v>
      </c>
      <c r="J8" s="30">
        <v>30</v>
      </c>
      <c r="K8" s="16">
        <f t="shared" ref="K8:K23" si="3">X8</f>
        <v>3</v>
      </c>
      <c r="L8" s="26">
        <v>1.0998842592592592E-3</v>
      </c>
      <c r="M8" s="13">
        <f t="shared" ref="M8:M23" si="4">Y8</f>
        <v>3</v>
      </c>
      <c r="N8" s="26">
        <v>1.3618055555555553E-3</v>
      </c>
      <c r="O8" s="13">
        <f t="shared" ref="O8:O50" si="5">Z8</f>
        <v>5</v>
      </c>
      <c r="P8" s="26">
        <v>1.0365740740740741E-3</v>
      </c>
      <c r="Q8" s="13">
        <f t="shared" ref="Q8:Q50" si="6">AA8</f>
        <v>2</v>
      </c>
      <c r="R8" s="21"/>
      <c r="U8" t="str">
        <f t="shared" si="0"/>
        <v/>
      </c>
      <c r="V8" t="str">
        <f t="shared" ref="V8:V50" si="7">IFERROR(RANK(F8,F$7:F$50,1),"")</f>
        <v/>
      </c>
      <c r="W8">
        <f t="shared" ref="W8:W50" si="8">IFERROR(RANK(H8,H$7:H$50,1),"")</f>
        <v>5</v>
      </c>
      <c r="X8">
        <f t="shared" ref="X8:X50" si="9">IFERROR(RANK(J8,J$7:J$50,0),"")</f>
        <v>3</v>
      </c>
      <c r="Y8">
        <f t="shared" ref="Y8:Y50" si="10">IFERROR(RANK(L8,L$7:L$50,1),"")</f>
        <v>3</v>
      </c>
      <c r="Z8">
        <f t="shared" ref="Z8:Z50" si="11">IFERROR(RANK(N8,N$7:N$50,1),"")</f>
        <v>5</v>
      </c>
      <c r="AA8">
        <f t="shared" ref="AA8:AA50" si="12">IFERROR(RANK(P8,P$7:P$50,1),"")</f>
        <v>2</v>
      </c>
      <c r="AB8" s="132">
        <f t="shared" ref="AB8:AB50" si="13">IF(R8="OUI",9999,IF(SUM(U8:AA8)&gt;0,SUM(U8:AA8),""))</f>
        <v>18</v>
      </c>
      <c r="AC8" s="52">
        <f t="shared" ref="AC8:AC50" si="14">IFERROR(RANK(AB8,AB$7:AB$50,1),"")</f>
        <v>3</v>
      </c>
      <c r="AF8" s="124" t="s">
        <v>27</v>
      </c>
      <c r="AG8" s="37" t="s">
        <v>37</v>
      </c>
      <c r="AH8" s="38" t="s">
        <v>1</v>
      </c>
    </row>
    <row r="9" spans="1:34" ht="18.75">
      <c r="A9" s="17">
        <v>274</v>
      </c>
      <c r="B9" s="132" t="str">
        <f>IFERROR(INDEX(Inscriptions!$B$1:$B$320,A9),"")</f>
        <v>CS ISLOIS</v>
      </c>
      <c r="C9" s="54" t="str">
        <f>IFERROR(INDEX(Inscriptions!$C$1:$C$320,A9),"")</f>
        <v>BARK Cassandra</v>
      </c>
      <c r="D9" s="21"/>
      <c r="E9" s="11" t="str">
        <f t="shared" ref="E9:E50" si="15">U9</f>
        <v/>
      </c>
      <c r="F9" s="22"/>
      <c r="G9" s="13" t="str">
        <f t="shared" si="1"/>
        <v/>
      </c>
      <c r="H9" s="26"/>
      <c r="I9" s="13" t="str">
        <f t="shared" si="2"/>
        <v/>
      </c>
      <c r="J9" s="30"/>
      <c r="K9" s="16" t="str">
        <f t="shared" si="3"/>
        <v/>
      </c>
      <c r="L9" s="26"/>
      <c r="M9" s="13" t="str">
        <f t="shared" si="4"/>
        <v/>
      </c>
      <c r="N9" s="26"/>
      <c r="O9" s="13" t="str">
        <f t="shared" si="5"/>
        <v/>
      </c>
      <c r="P9" s="26"/>
      <c r="Q9" s="13" t="str">
        <f t="shared" si="6"/>
        <v/>
      </c>
      <c r="R9" s="21" t="s">
        <v>163</v>
      </c>
      <c r="U9" t="str">
        <f t="shared" si="0"/>
        <v/>
      </c>
      <c r="V9" t="str">
        <f t="shared" si="7"/>
        <v/>
      </c>
      <c r="W9" t="str">
        <f t="shared" si="8"/>
        <v/>
      </c>
      <c r="X9" t="str">
        <f t="shared" si="9"/>
        <v/>
      </c>
      <c r="Y9" t="str">
        <f t="shared" si="10"/>
        <v/>
      </c>
      <c r="Z9" t="str">
        <f t="shared" si="11"/>
        <v/>
      </c>
      <c r="AA9" t="str">
        <f t="shared" si="12"/>
        <v/>
      </c>
      <c r="AB9" s="132">
        <f t="shared" si="13"/>
        <v>9999</v>
      </c>
      <c r="AC9" s="52">
        <f t="shared" si="14"/>
        <v>7</v>
      </c>
      <c r="AE9" s="121">
        <v>1</v>
      </c>
      <c r="AF9" s="186">
        <f>IFERROR(SMALL($AB$7:$AB$50,ROW(A1)),"")</f>
        <v>7</v>
      </c>
      <c r="AG9" s="111" t="str">
        <f t="array" ref="AG9">INDEX($C$6:$C$50,SMALL(IF(PF=AF9,ROW(PF)-5),COUNTIF($AF$9:$AF9,AF9)))</f>
        <v xml:space="preserve">PROUST Mélody </v>
      </c>
      <c r="AH9" s="46" t="str">
        <f>INDEX($B$6:$B$50,MATCH(AG9,$C$6:C50,0))</f>
        <v>DAUPHINS CATALAN</v>
      </c>
    </row>
    <row r="10" spans="1:34">
      <c r="A10" s="17">
        <v>275</v>
      </c>
      <c r="B10" s="132" t="str">
        <f>IFERROR(INDEX(Inscriptions!$B$1:$B$320,A10),"")</f>
        <v>MURET</v>
      </c>
      <c r="C10" s="54" t="str">
        <f>IFERROR(INDEX(Inscriptions!$C$1:$C$320,A10),"")</f>
        <v>AUZIAS Loona</v>
      </c>
      <c r="D10" s="21"/>
      <c r="E10" s="11" t="str">
        <f t="shared" si="15"/>
        <v/>
      </c>
      <c r="F10" s="22"/>
      <c r="G10" s="13" t="str">
        <f t="shared" si="1"/>
        <v/>
      </c>
      <c r="H10" s="26">
        <v>4.9460648148148155E-3</v>
      </c>
      <c r="I10" s="13">
        <f t="shared" si="2"/>
        <v>4</v>
      </c>
      <c r="J10" s="30">
        <v>30</v>
      </c>
      <c r="K10" s="16">
        <f t="shared" si="3"/>
        <v>3</v>
      </c>
      <c r="L10" s="26">
        <v>1.1291666666666666E-3</v>
      </c>
      <c r="M10" s="13">
        <f t="shared" si="4"/>
        <v>4</v>
      </c>
      <c r="N10" s="26">
        <v>1.6804398148148149E-3</v>
      </c>
      <c r="O10" s="13">
        <f t="shared" si="5"/>
        <v>6</v>
      </c>
      <c r="P10" s="26">
        <v>1.3099537037037038E-3</v>
      </c>
      <c r="Q10" s="13">
        <f t="shared" si="6"/>
        <v>7</v>
      </c>
      <c r="R10" s="23"/>
      <c r="U10" t="str">
        <f t="shared" si="0"/>
        <v/>
      </c>
      <c r="V10" t="str">
        <f t="shared" si="7"/>
        <v/>
      </c>
      <c r="W10">
        <f t="shared" si="8"/>
        <v>4</v>
      </c>
      <c r="X10">
        <f t="shared" si="9"/>
        <v>3</v>
      </c>
      <c r="Y10">
        <f t="shared" si="10"/>
        <v>4</v>
      </c>
      <c r="Z10">
        <f t="shared" si="11"/>
        <v>6</v>
      </c>
      <c r="AA10">
        <f t="shared" si="12"/>
        <v>7</v>
      </c>
      <c r="AB10" s="132">
        <f t="shared" si="13"/>
        <v>24</v>
      </c>
      <c r="AC10" s="52">
        <f t="shared" si="14"/>
        <v>6</v>
      </c>
      <c r="AE10" s="122">
        <v>2</v>
      </c>
      <c r="AF10" s="187">
        <f t="shared" ref="AF10:AF14" si="16">IFERROR(SMALL($AB$7:$AB$50,ROW(A2)),"")</f>
        <v>14</v>
      </c>
      <c r="AG10" s="126" t="str">
        <f t="array" ref="AG10">INDEX($C$6:$C$50,SMALL(IF(PF=AF10,ROW(PF)-5),COUNTIF($AF$9:$AF10,AF10)))</f>
        <v>MAUREL-SITRUK Maëlle</v>
      </c>
      <c r="AH10" s="127" t="str">
        <f>INDEX($B$6:$B$50,MATCH(AG10,$C$6:C51,0))</f>
        <v>REQUINS DE LA CEZE</v>
      </c>
    </row>
    <row r="11" spans="1:34" ht="16.5" thickBot="1">
      <c r="A11" s="17">
        <v>276</v>
      </c>
      <c r="B11" s="132" t="str">
        <f>IFERROR(INDEX(Inscriptions!$B$1:$B$320,A11),"")</f>
        <v>MURET</v>
      </c>
      <c r="C11" s="54" t="str">
        <f>IFERROR(INDEX(Inscriptions!$C$1:$C$320,A11),"")</f>
        <v>LUCENA Leane</v>
      </c>
      <c r="D11" s="21"/>
      <c r="E11" s="11" t="str">
        <f t="shared" si="15"/>
        <v/>
      </c>
      <c r="F11" s="22"/>
      <c r="G11" s="13" t="str">
        <f t="shared" si="1"/>
        <v/>
      </c>
      <c r="H11" s="26"/>
      <c r="I11" s="13" t="str">
        <f t="shared" si="2"/>
        <v/>
      </c>
      <c r="J11" s="30">
        <v>25</v>
      </c>
      <c r="K11" s="16">
        <f t="shared" si="3"/>
        <v>5</v>
      </c>
      <c r="L11" s="26">
        <v>1.2333333333333335E-3</v>
      </c>
      <c r="M11" s="13">
        <f t="shared" si="4"/>
        <v>6</v>
      </c>
      <c r="N11" s="26">
        <v>1.255787037037037E-3</v>
      </c>
      <c r="O11" s="13">
        <f t="shared" si="5"/>
        <v>4</v>
      </c>
      <c r="P11" s="26">
        <v>1.1413194444444444E-3</v>
      </c>
      <c r="Q11" s="13">
        <f t="shared" si="6"/>
        <v>5</v>
      </c>
      <c r="R11" s="23" t="s">
        <v>163</v>
      </c>
      <c r="U11" t="str">
        <f t="shared" si="0"/>
        <v/>
      </c>
      <c r="V11" t="str">
        <f t="shared" si="7"/>
        <v/>
      </c>
      <c r="W11" t="str">
        <f t="shared" si="8"/>
        <v/>
      </c>
      <c r="X11">
        <f t="shared" si="9"/>
        <v>5</v>
      </c>
      <c r="Y11">
        <f t="shared" si="10"/>
        <v>6</v>
      </c>
      <c r="Z11">
        <f t="shared" si="11"/>
        <v>4</v>
      </c>
      <c r="AA11">
        <f t="shared" si="12"/>
        <v>5</v>
      </c>
      <c r="AB11" s="132">
        <f t="shared" si="13"/>
        <v>9999</v>
      </c>
      <c r="AC11" s="52">
        <f t="shared" si="14"/>
        <v>7</v>
      </c>
      <c r="AE11" s="144">
        <v>3</v>
      </c>
      <c r="AF11" s="188">
        <f t="shared" si="16"/>
        <v>18</v>
      </c>
      <c r="AG11" s="155" t="str">
        <f t="array" ref="AG11">INDEX($C$6:$C$50,SMALL(IF(PF=AF11,ROW(PF)-5),COUNTIF($AF$9:$AF11,AF11)))</f>
        <v>PONS Chloe</v>
      </c>
      <c r="AH11" s="156" t="str">
        <f>INDEX($B$6:$B$50,MATCH(AG11,$C$6:C52,0))</f>
        <v>ALES</v>
      </c>
    </row>
    <row r="12" spans="1:34">
      <c r="A12" s="2">
        <v>277</v>
      </c>
      <c r="B12" s="132" t="str">
        <f>IFERROR(INDEX(Inscriptions!$B$1:$B$320,A12),"")</f>
        <v>DAUPHINS D'AVIGNON</v>
      </c>
      <c r="C12" s="54" t="str">
        <f>IFERROR(INDEX(Inscriptions!$C$1:$C$320,A12),"")</f>
        <v>DE ALMEIDA Maud</v>
      </c>
      <c r="D12" s="21"/>
      <c r="E12" s="12" t="str">
        <f t="shared" si="15"/>
        <v/>
      </c>
      <c r="F12" s="22"/>
      <c r="G12" s="13" t="str">
        <f t="shared" si="1"/>
        <v/>
      </c>
      <c r="H12" s="26">
        <v>4.90625E-3</v>
      </c>
      <c r="I12" s="13">
        <f t="shared" si="2"/>
        <v>3</v>
      </c>
      <c r="J12" s="30">
        <v>25</v>
      </c>
      <c r="K12" s="16">
        <f t="shared" si="3"/>
        <v>5</v>
      </c>
      <c r="L12" s="26">
        <v>1.1997685185185184E-3</v>
      </c>
      <c r="M12" s="13">
        <f t="shared" si="4"/>
        <v>5</v>
      </c>
      <c r="N12" s="26">
        <v>1.2019675925925928E-3</v>
      </c>
      <c r="O12" s="13">
        <f t="shared" si="5"/>
        <v>3</v>
      </c>
      <c r="P12" s="26">
        <v>1.1517361111111112E-3</v>
      </c>
      <c r="Q12" s="13">
        <f t="shared" si="6"/>
        <v>6</v>
      </c>
      <c r="R12" s="23"/>
      <c r="U12" t="str">
        <f t="shared" si="0"/>
        <v/>
      </c>
      <c r="V12" t="str">
        <f t="shared" si="7"/>
        <v/>
      </c>
      <c r="W12">
        <f t="shared" si="8"/>
        <v>3</v>
      </c>
      <c r="X12">
        <f t="shared" si="9"/>
        <v>5</v>
      </c>
      <c r="Y12">
        <f t="shared" si="10"/>
        <v>5</v>
      </c>
      <c r="Z12">
        <f t="shared" si="11"/>
        <v>3</v>
      </c>
      <c r="AA12">
        <f t="shared" si="12"/>
        <v>6</v>
      </c>
      <c r="AB12" s="132">
        <f t="shared" si="13"/>
        <v>22</v>
      </c>
      <c r="AC12" s="52">
        <f t="shared" si="14"/>
        <v>5</v>
      </c>
      <c r="AE12" s="145">
        <v>4</v>
      </c>
      <c r="AF12" s="189">
        <f t="shared" si="16"/>
        <v>19</v>
      </c>
      <c r="AG12" s="146" t="str">
        <f t="array" ref="AG12">INDEX($C$6:$C$50,SMALL(IF(PF=AF12,ROW(PF)-5),COUNTIF($AF$9:$AF12,AF12)))</f>
        <v>TADBIR Sara</v>
      </c>
      <c r="AH12" s="160" t="str">
        <f>INDEX($B$6:$B$50,MATCH(AG12,$C$6:C53,0))</f>
        <v>AQUAPALMES</v>
      </c>
    </row>
    <row r="13" spans="1:34">
      <c r="A13" s="2">
        <v>278</v>
      </c>
      <c r="B13" s="132" t="str">
        <f>IFERROR(INDEX(Inscriptions!$B$1:$B$320,A13),"")</f>
        <v>AQUAPALMES</v>
      </c>
      <c r="C13" s="54" t="str">
        <f>IFERROR(INDEX(Inscriptions!$C$1:$C$320,A13),"")</f>
        <v>TADBIR Sara</v>
      </c>
      <c r="D13" s="21"/>
      <c r="E13" s="12" t="str">
        <f t="shared" si="15"/>
        <v/>
      </c>
      <c r="F13" s="22"/>
      <c r="G13" s="13" t="str">
        <f t="shared" si="1"/>
        <v/>
      </c>
      <c r="H13" s="26">
        <v>5.7386574074074076E-3</v>
      </c>
      <c r="I13" s="13">
        <f t="shared" si="2"/>
        <v>6</v>
      </c>
      <c r="J13" s="30">
        <v>15</v>
      </c>
      <c r="K13" s="16">
        <f t="shared" si="3"/>
        <v>7</v>
      </c>
      <c r="L13" s="26">
        <v>1.0730324074074075E-3</v>
      </c>
      <c r="M13" s="13">
        <f t="shared" si="4"/>
        <v>2</v>
      </c>
      <c r="N13" s="26"/>
      <c r="O13" s="13" t="str">
        <f t="shared" si="5"/>
        <v/>
      </c>
      <c r="P13" s="26">
        <v>1.1331018518518519E-3</v>
      </c>
      <c r="Q13" s="13">
        <f t="shared" si="6"/>
        <v>4</v>
      </c>
      <c r="R13" s="23"/>
      <c r="U13" t="str">
        <f t="shared" si="0"/>
        <v/>
      </c>
      <c r="V13" t="str">
        <f t="shared" si="7"/>
        <v/>
      </c>
      <c r="W13">
        <f t="shared" si="8"/>
        <v>6</v>
      </c>
      <c r="X13">
        <f t="shared" si="9"/>
        <v>7</v>
      </c>
      <c r="Y13">
        <f t="shared" si="10"/>
        <v>2</v>
      </c>
      <c r="Z13" t="str">
        <f t="shared" si="11"/>
        <v/>
      </c>
      <c r="AA13">
        <f t="shared" si="12"/>
        <v>4</v>
      </c>
      <c r="AB13" s="132">
        <f t="shared" si="13"/>
        <v>19</v>
      </c>
      <c r="AC13" s="52">
        <f t="shared" si="14"/>
        <v>4</v>
      </c>
      <c r="AE13" s="141">
        <v>5</v>
      </c>
      <c r="AF13" s="190">
        <f t="shared" si="16"/>
        <v>22</v>
      </c>
      <c r="AG13" s="147" t="str">
        <f t="array" ref="AG13">INDEX($C$6:$C$50,SMALL(IF(PF=AF13,ROW(PF)-5),COUNTIF($AF$9:$AF13,AF13)))</f>
        <v>DE ALMEIDA Maud</v>
      </c>
      <c r="AH13" s="161" t="str">
        <f>INDEX($B$6:$B$50,MATCH(AG13,$C$6:C54,0))</f>
        <v>DAUPHINS D'AVIGNON</v>
      </c>
    </row>
    <row r="14" spans="1:34" ht="16.5" thickBot="1">
      <c r="A14" s="2">
        <v>279</v>
      </c>
      <c r="B14" s="132" t="str">
        <f>IFERROR(INDEX(Inscriptions!$B$1:$B$320,A14),"")</f>
        <v>REQUINS DE LA CEZE</v>
      </c>
      <c r="C14" s="54" t="str">
        <f>IFERROR(INDEX(Inscriptions!$C$1:$C$320,A14),"")</f>
        <v>MAUREL-SITRUK Maëlle</v>
      </c>
      <c r="D14" s="21"/>
      <c r="E14" s="12" t="str">
        <f t="shared" si="15"/>
        <v/>
      </c>
      <c r="F14" s="22"/>
      <c r="G14" s="13" t="str">
        <f t="shared" si="1"/>
        <v/>
      </c>
      <c r="H14" s="26">
        <v>4.5957175925925931E-3</v>
      </c>
      <c r="I14" s="13">
        <f t="shared" si="2"/>
        <v>1</v>
      </c>
      <c r="J14" s="30">
        <v>55</v>
      </c>
      <c r="K14" s="16">
        <f t="shared" si="3"/>
        <v>1</v>
      </c>
      <c r="L14" s="26">
        <v>1.2738425925925927E-3</v>
      </c>
      <c r="M14" s="13">
        <f t="shared" si="4"/>
        <v>7</v>
      </c>
      <c r="N14" s="26">
        <v>1.1567129629629629E-3</v>
      </c>
      <c r="O14" s="13">
        <f t="shared" si="5"/>
        <v>2</v>
      </c>
      <c r="P14" s="26">
        <v>1.1013888888888887E-3</v>
      </c>
      <c r="Q14" s="13">
        <f t="shared" si="6"/>
        <v>3</v>
      </c>
      <c r="R14" s="23"/>
      <c r="U14" t="str">
        <f t="shared" si="0"/>
        <v/>
      </c>
      <c r="V14" t="str">
        <f t="shared" si="7"/>
        <v/>
      </c>
      <c r="W14">
        <f t="shared" si="8"/>
        <v>1</v>
      </c>
      <c r="X14">
        <f t="shared" si="9"/>
        <v>1</v>
      </c>
      <c r="Y14">
        <f t="shared" si="10"/>
        <v>7</v>
      </c>
      <c r="Z14">
        <f t="shared" si="11"/>
        <v>2</v>
      </c>
      <c r="AA14">
        <f t="shared" si="12"/>
        <v>3</v>
      </c>
      <c r="AB14" s="132">
        <f t="shared" si="13"/>
        <v>14</v>
      </c>
      <c r="AC14" s="52">
        <f t="shared" si="14"/>
        <v>2</v>
      </c>
      <c r="AE14" s="142">
        <v>6</v>
      </c>
      <c r="AF14" s="191">
        <f t="shared" si="16"/>
        <v>24</v>
      </c>
      <c r="AG14" s="148" t="str">
        <f t="array" ref="AG14">INDEX($C$6:$C$50,SMALL(IF(PF=AF14,ROW(PF)-5),COUNTIF($AF$9:$AF14,AF14)))</f>
        <v>AUZIAS Loona</v>
      </c>
      <c r="AH14" s="162" t="str">
        <f>INDEX($B$6:$B$50,MATCH(AG14,$C$6:C55,0))</f>
        <v>MURET</v>
      </c>
    </row>
    <row r="15" spans="1:34">
      <c r="A15" s="2">
        <v>280</v>
      </c>
      <c r="B15" s="132">
        <f>IFERROR(INDEX(Inscriptions!$B$1:$B$320,A15),"")</f>
        <v>0</v>
      </c>
      <c r="C15" s="54">
        <f>IFERROR(INDEX(Inscriptions!$C$1:$C$320,A15),"")</f>
        <v>0</v>
      </c>
      <c r="D15" s="21"/>
      <c r="E15" s="12" t="str">
        <f t="shared" si="15"/>
        <v/>
      </c>
      <c r="F15" s="22"/>
      <c r="G15" s="13" t="str">
        <f t="shared" si="1"/>
        <v/>
      </c>
      <c r="H15" s="26"/>
      <c r="I15" s="13" t="str">
        <f t="shared" si="2"/>
        <v/>
      </c>
      <c r="J15" s="30"/>
      <c r="K15" s="16" t="str">
        <f t="shared" si="3"/>
        <v/>
      </c>
      <c r="L15" s="26"/>
      <c r="M15" s="13" t="str">
        <f t="shared" si="4"/>
        <v/>
      </c>
      <c r="N15" s="26"/>
      <c r="O15" s="13" t="str">
        <f t="shared" si="5"/>
        <v/>
      </c>
      <c r="P15" s="26"/>
      <c r="Q15" s="13" t="str">
        <f t="shared" si="6"/>
        <v/>
      </c>
      <c r="R15" s="23"/>
      <c r="U15" t="str">
        <f t="shared" si="0"/>
        <v/>
      </c>
      <c r="V15" t="str">
        <f t="shared" si="7"/>
        <v/>
      </c>
      <c r="W15" t="str">
        <f t="shared" si="8"/>
        <v/>
      </c>
      <c r="X15" t="str">
        <f t="shared" si="9"/>
        <v/>
      </c>
      <c r="Y15" t="str">
        <f t="shared" si="10"/>
        <v/>
      </c>
      <c r="Z15" t="str">
        <f t="shared" si="11"/>
        <v/>
      </c>
      <c r="AA15" t="str">
        <f t="shared" si="12"/>
        <v/>
      </c>
      <c r="AB15" s="132" t="str">
        <f t="shared" si="13"/>
        <v/>
      </c>
      <c r="AC15" s="52" t="str">
        <f t="shared" si="14"/>
        <v/>
      </c>
    </row>
    <row r="16" spans="1:34">
      <c r="A16" s="2">
        <v>281</v>
      </c>
      <c r="B16" s="132">
        <f>IFERROR(INDEX(Inscriptions!$B$1:$B$320,A16),"")</f>
        <v>0</v>
      </c>
      <c r="C16" s="54">
        <f>IFERROR(INDEX(Inscriptions!$C$1:$C$320,A16),"")</f>
        <v>0</v>
      </c>
      <c r="D16" s="21"/>
      <c r="E16" s="12" t="str">
        <f t="shared" si="15"/>
        <v/>
      </c>
      <c r="F16" s="22"/>
      <c r="G16" s="13" t="str">
        <f>V16</f>
        <v/>
      </c>
      <c r="H16" s="26"/>
      <c r="I16" s="13" t="str">
        <f t="shared" si="2"/>
        <v/>
      </c>
      <c r="J16" s="30"/>
      <c r="K16" s="16" t="str">
        <f t="shared" si="3"/>
        <v/>
      </c>
      <c r="L16" s="26"/>
      <c r="M16" s="13" t="str">
        <f t="shared" si="4"/>
        <v/>
      </c>
      <c r="N16" s="26"/>
      <c r="O16" s="13" t="str">
        <f t="shared" si="5"/>
        <v/>
      </c>
      <c r="P16" s="26"/>
      <c r="Q16" s="13" t="str">
        <f t="shared" si="6"/>
        <v/>
      </c>
      <c r="R16" s="23"/>
      <c r="U16" t="str">
        <f t="shared" si="0"/>
        <v/>
      </c>
      <c r="V16" t="str">
        <f t="shared" si="7"/>
        <v/>
      </c>
      <c r="W16" t="str">
        <f t="shared" si="8"/>
        <v/>
      </c>
      <c r="X16" t="str">
        <f t="shared" si="9"/>
        <v/>
      </c>
      <c r="Y16" t="str">
        <f t="shared" si="10"/>
        <v/>
      </c>
      <c r="Z16" t="str">
        <f t="shared" si="11"/>
        <v/>
      </c>
      <c r="AA16" t="str">
        <f t="shared" si="12"/>
        <v/>
      </c>
      <c r="AB16" s="132" t="str">
        <f t="shared" si="13"/>
        <v/>
      </c>
      <c r="AC16" s="52" t="str">
        <f t="shared" si="14"/>
        <v/>
      </c>
    </row>
    <row r="17" spans="1:29">
      <c r="A17" s="2">
        <v>282</v>
      </c>
      <c r="B17" s="132">
        <f>IFERROR(INDEX(Inscriptions!$B$1:$B$320,A17),"")</f>
        <v>0</v>
      </c>
      <c r="C17" s="54">
        <f>IFERROR(INDEX(Inscriptions!$C$1:$C$320,A17),"")</f>
        <v>0</v>
      </c>
      <c r="D17" s="21"/>
      <c r="E17" s="12" t="str">
        <f t="shared" si="15"/>
        <v/>
      </c>
      <c r="F17" s="22"/>
      <c r="G17" s="13" t="str">
        <f t="shared" si="1"/>
        <v/>
      </c>
      <c r="H17" s="26"/>
      <c r="I17" s="13" t="str">
        <f t="shared" si="2"/>
        <v/>
      </c>
      <c r="J17" s="30"/>
      <c r="K17" s="16" t="str">
        <f t="shared" si="3"/>
        <v/>
      </c>
      <c r="L17" s="26"/>
      <c r="M17" s="13" t="str">
        <f t="shared" si="4"/>
        <v/>
      </c>
      <c r="N17" s="26"/>
      <c r="O17" s="13" t="str">
        <f t="shared" si="5"/>
        <v/>
      </c>
      <c r="P17" s="26"/>
      <c r="Q17" s="13" t="str">
        <f t="shared" si="6"/>
        <v/>
      </c>
      <c r="R17" s="23"/>
      <c r="U17" t="str">
        <f t="shared" si="0"/>
        <v/>
      </c>
      <c r="V17" t="str">
        <f t="shared" si="7"/>
        <v/>
      </c>
      <c r="W17" t="str">
        <f t="shared" si="8"/>
        <v/>
      </c>
      <c r="X17" t="str">
        <f t="shared" si="9"/>
        <v/>
      </c>
      <c r="Y17" t="str">
        <f t="shared" si="10"/>
        <v/>
      </c>
      <c r="Z17" t="str">
        <f t="shared" si="11"/>
        <v/>
      </c>
      <c r="AA17" t="str">
        <f t="shared" si="12"/>
        <v/>
      </c>
      <c r="AB17" s="132" t="str">
        <f t="shared" si="13"/>
        <v/>
      </c>
      <c r="AC17" s="52" t="str">
        <f t="shared" si="14"/>
        <v/>
      </c>
    </row>
    <row r="18" spans="1:29">
      <c r="A18" s="2">
        <v>283</v>
      </c>
      <c r="B18" s="132">
        <f>IFERROR(INDEX(Inscriptions!$B$1:$B$320,A18),"")</f>
        <v>0</v>
      </c>
      <c r="C18" s="54">
        <f>IFERROR(INDEX(Inscriptions!$C$1:$C$320,A18),"")</f>
        <v>0</v>
      </c>
      <c r="D18" s="21"/>
      <c r="E18" s="12" t="str">
        <f t="shared" si="15"/>
        <v/>
      </c>
      <c r="F18" s="22"/>
      <c r="G18" s="13" t="str">
        <f t="shared" si="1"/>
        <v/>
      </c>
      <c r="H18" s="26"/>
      <c r="I18" s="13" t="str">
        <f t="shared" si="2"/>
        <v/>
      </c>
      <c r="J18" s="30"/>
      <c r="K18" s="16" t="str">
        <f t="shared" si="3"/>
        <v/>
      </c>
      <c r="L18" s="26"/>
      <c r="M18" s="13" t="str">
        <f t="shared" si="4"/>
        <v/>
      </c>
      <c r="N18" s="26"/>
      <c r="O18" s="13" t="str">
        <f t="shared" si="5"/>
        <v/>
      </c>
      <c r="P18" s="26"/>
      <c r="Q18" s="13" t="str">
        <f t="shared" si="6"/>
        <v/>
      </c>
      <c r="R18" s="23"/>
      <c r="U18" t="str">
        <f t="shared" si="0"/>
        <v/>
      </c>
      <c r="V18" t="str">
        <f t="shared" si="7"/>
        <v/>
      </c>
      <c r="W18" t="str">
        <f t="shared" si="8"/>
        <v/>
      </c>
      <c r="X18" t="str">
        <f t="shared" si="9"/>
        <v/>
      </c>
      <c r="Y18" t="str">
        <f t="shared" si="10"/>
        <v/>
      </c>
      <c r="Z18" t="str">
        <f t="shared" si="11"/>
        <v/>
      </c>
      <c r="AA18" t="str">
        <f t="shared" si="12"/>
        <v/>
      </c>
      <c r="AB18" s="132" t="str">
        <f t="shared" si="13"/>
        <v/>
      </c>
      <c r="AC18" s="52" t="str">
        <f t="shared" si="14"/>
        <v/>
      </c>
    </row>
    <row r="19" spans="1:29">
      <c r="A19" s="2">
        <v>284</v>
      </c>
      <c r="B19" s="132">
        <f>IFERROR(INDEX(Inscriptions!$B$1:$B$320,A19),"")</f>
        <v>0</v>
      </c>
      <c r="C19" s="54">
        <f>IFERROR(INDEX(Inscriptions!$C$1:$C$320,A19),"")</f>
        <v>0</v>
      </c>
      <c r="D19" s="21"/>
      <c r="E19" s="12" t="str">
        <f t="shared" si="15"/>
        <v/>
      </c>
      <c r="F19" s="22"/>
      <c r="G19" s="13" t="str">
        <f t="shared" si="1"/>
        <v/>
      </c>
      <c r="H19" s="26"/>
      <c r="I19" s="13" t="str">
        <f t="shared" si="2"/>
        <v/>
      </c>
      <c r="J19" s="30"/>
      <c r="K19" s="16" t="str">
        <f t="shared" si="3"/>
        <v/>
      </c>
      <c r="L19" s="26"/>
      <c r="M19" s="13" t="str">
        <f t="shared" si="4"/>
        <v/>
      </c>
      <c r="N19" s="26"/>
      <c r="O19" s="13" t="str">
        <f t="shared" si="5"/>
        <v/>
      </c>
      <c r="P19" s="26"/>
      <c r="Q19" s="13" t="str">
        <f t="shared" si="6"/>
        <v/>
      </c>
      <c r="R19" s="23"/>
      <c r="U19" t="str">
        <f t="shared" si="0"/>
        <v/>
      </c>
      <c r="V19" t="str">
        <f t="shared" si="7"/>
        <v/>
      </c>
      <c r="W19" t="str">
        <f t="shared" si="8"/>
        <v/>
      </c>
      <c r="X19" t="str">
        <f t="shared" si="9"/>
        <v/>
      </c>
      <c r="Y19" t="str">
        <f t="shared" si="10"/>
        <v/>
      </c>
      <c r="Z19" t="str">
        <f t="shared" si="11"/>
        <v/>
      </c>
      <c r="AA19" t="str">
        <f t="shared" si="12"/>
        <v/>
      </c>
      <c r="AB19" s="132" t="str">
        <f t="shared" si="13"/>
        <v/>
      </c>
      <c r="AC19" s="52" t="str">
        <f t="shared" si="14"/>
        <v/>
      </c>
    </row>
    <row r="20" spans="1:29">
      <c r="A20" s="2">
        <v>285</v>
      </c>
      <c r="B20" s="132">
        <f>IFERROR(INDEX(Inscriptions!$B$1:$B$320,A20),"")</f>
        <v>0</v>
      </c>
      <c r="C20" s="54">
        <f>IFERROR(INDEX(Inscriptions!$C$1:$C$320,A20),"")</f>
        <v>0</v>
      </c>
      <c r="D20" s="21"/>
      <c r="E20" s="12" t="str">
        <f t="shared" si="15"/>
        <v/>
      </c>
      <c r="F20" s="22"/>
      <c r="G20" s="13" t="str">
        <f t="shared" si="1"/>
        <v/>
      </c>
      <c r="H20" s="26"/>
      <c r="I20" s="13" t="str">
        <f t="shared" si="2"/>
        <v/>
      </c>
      <c r="J20" s="30"/>
      <c r="K20" s="16" t="str">
        <f t="shared" si="3"/>
        <v/>
      </c>
      <c r="L20" s="26"/>
      <c r="M20" s="13" t="str">
        <f t="shared" si="4"/>
        <v/>
      </c>
      <c r="N20" s="26"/>
      <c r="O20" s="13" t="str">
        <f t="shared" si="5"/>
        <v/>
      </c>
      <c r="P20" s="26"/>
      <c r="Q20" s="13" t="str">
        <f t="shared" si="6"/>
        <v/>
      </c>
      <c r="R20" s="23"/>
      <c r="U20" t="str">
        <f t="shared" si="0"/>
        <v/>
      </c>
      <c r="V20" t="str">
        <f t="shared" si="7"/>
        <v/>
      </c>
      <c r="W20" t="str">
        <f t="shared" si="8"/>
        <v/>
      </c>
      <c r="X20" t="str">
        <f t="shared" si="9"/>
        <v/>
      </c>
      <c r="Y20" t="str">
        <f t="shared" si="10"/>
        <v/>
      </c>
      <c r="Z20" t="str">
        <f t="shared" si="11"/>
        <v/>
      </c>
      <c r="AA20" t="str">
        <f t="shared" si="12"/>
        <v/>
      </c>
      <c r="AB20" s="132" t="str">
        <f t="shared" si="13"/>
        <v/>
      </c>
      <c r="AC20" s="52" t="str">
        <f t="shared" si="14"/>
        <v/>
      </c>
    </row>
    <row r="21" spans="1:29">
      <c r="A21" s="2">
        <v>286</v>
      </c>
      <c r="B21" s="132">
        <f>IFERROR(INDEX(Inscriptions!$B$1:$B$320,A21),"")</f>
        <v>0</v>
      </c>
      <c r="C21" s="54">
        <f>IFERROR(INDEX(Inscriptions!$C$1:$C$320,A21),"")</f>
        <v>0</v>
      </c>
      <c r="D21" s="22"/>
      <c r="E21" s="13" t="str">
        <f t="shared" si="15"/>
        <v/>
      </c>
      <c r="F21" s="26"/>
      <c r="G21" s="13" t="str">
        <f t="shared" si="1"/>
        <v/>
      </c>
      <c r="H21" s="26"/>
      <c r="I21" s="13" t="str">
        <f t="shared" si="2"/>
        <v/>
      </c>
      <c r="J21" s="30"/>
      <c r="K21" s="16" t="str">
        <f t="shared" si="3"/>
        <v/>
      </c>
      <c r="L21" s="26"/>
      <c r="M21" s="13" t="str">
        <f t="shared" si="4"/>
        <v/>
      </c>
      <c r="N21" s="26"/>
      <c r="O21" s="13" t="str">
        <f t="shared" si="5"/>
        <v/>
      </c>
      <c r="P21" s="26"/>
      <c r="Q21" s="13" t="str">
        <f t="shared" si="6"/>
        <v/>
      </c>
      <c r="R21" s="23"/>
      <c r="U21" t="str">
        <f t="shared" si="0"/>
        <v/>
      </c>
      <c r="V21" t="str">
        <f t="shared" si="7"/>
        <v/>
      </c>
      <c r="W21" t="str">
        <f t="shared" si="8"/>
        <v/>
      </c>
      <c r="X21" t="str">
        <f t="shared" si="9"/>
        <v/>
      </c>
      <c r="Y21" t="str">
        <f t="shared" si="10"/>
        <v/>
      </c>
      <c r="Z21" t="str">
        <f t="shared" si="11"/>
        <v/>
      </c>
      <c r="AA21" t="str">
        <f t="shared" si="12"/>
        <v/>
      </c>
      <c r="AB21" s="132" t="str">
        <f t="shared" si="13"/>
        <v/>
      </c>
      <c r="AC21" s="52" t="str">
        <f t="shared" si="14"/>
        <v/>
      </c>
    </row>
    <row r="22" spans="1:29">
      <c r="A22" s="2">
        <v>287</v>
      </c>
      <c r="B22" s="132">
        <f>IFERROR(INDEX(Inscriptions!$B$1:$B$320,A22),"")</f>
        <v>0</v>
      </c>
      <c r="C22" s="54">
        <f>IFERROR(INDEX(Inscriptions!$C$1:$C$320,A22),"")</f>
        <v>0</v>
      </c>
      <c r="D22" s="22"/>
      <c r="E22" s="13" t="str">
        <f t="shared" si="15"/>
        <v/>
      </c>
      <c r="F22" s="26"/>
      <c r="G22" s="13" t="str">
        <f t="shared" si="1"/>
        <v/>
      </c>
      <c r="H22" s="26"/>
      <c r="I22" s="13" t="str">
        <f t="shared" si="2"/>
        <v/>
      </c>
      <c r="J22" s="30"/>
      <c r="K22" s="16" t="str">
        <f t="shared" si="3"/>
        <v/>
      </c>
      <c r="L22" s="26"/>
      <c r="M22" s="13" t="str">
        <f t="shared" si="4"/>
        <v/>
      </c>
      <c r="N22" s="26"/>
      <c r="O22" s="13" t="str">
        <f t="shared" si="5"/>
        <v/>
      </c>
      <c r="P22" s="26"/>
      <c r="Q22" s="13" t="str">
        <f t="shared" si="6"/>
        <v/>
      </c>
      <c r="R22" s="23"/>
      <c r="U22" t="str">
        <f t="shared" si="0"/>
        <v/>
      </c>
      <c r="V22" t="str">
        <f t="shared" si="7"/>
        <v/>
      </c>
      <c r="W22" t="str">
        <f t="shared" si="8"/>
        <v/>
      </c>
      <c r="X22" t="str">
        <f t="shared" si="9"/>
        <v/>
      </c>
      <c r="Y22" t="str">
        <f t="shared" si="10"/>
        <v/>
      </c>
      <c r="Z22" t="str">
        <f t="shared" si="11"/>
        <v/>
      </c>
      <c r="AA22" t="str">
        <f t="shared" si="12"/>
        <v/>
      </c>
      <c r="AB22" s="132" t="str">
        <f t="shared" si="13"/>
        <v/>
      </c>
      <c r="AC22" s="52" t="str">
        <f t="shared" si="14"/>
        <v/>
      </c>
    </row>
    <row r="23" spans="1:29">
      <c r="A23" s="2">
        <v>288</v>
      </c>
      <c r="B23" s="132">
        <f>IFERROR(INDEX(Inscriptions!$B$1:$B$320,A23),"")</f>
        <v>0</v>
      </c>
      <c r="C23" s="54">
        <f>IFERROR(INDEX(Inscriptions!$C$1:$C$320,A23),"")</f>
        <v>0</v>
      </c>
      <c r="D23" s="22"/>
      <c r="E23" s="13" t="str">
        <f t="shared" si="15"/>
        <v/>
      </c>
      <c r="F23" s="26"/>
      <c r="G23" s="13" t="str">
        <f t="shared" si="1"/>
        <v/>
      </c>
      <c r="H23" s="26"/>
      <c r="I23" s="13" t="str">
        <f t="shared" si="2"/>
        <v/>
      </c>
      <c r="J23" s="30"/>
      <c r="K23" s="16" t="str">
        <f t="shared" si="3"/>
        <v/>
      </c>
      <c r="L23" s="26"/>
      <c r="M23" s="13" t="str">
        <f t="shared" si="4"/>
        <v/>
      </c>
      <c r="N23" s="26"/>
      <c r="O23" s="13" t="str">
        <f t="shared" si="5"/>
        <v/>
      </c>
      <c r="P23" s="26"/>
      <c r="Q23" s="13" t="str">
        <f t="shared" si="6"/>
        <v/>
      </c>
      <c r="R23" s="23"/>
      <c r="U23" t="str">
        <f t="shared" si="0"/>
        <v/>
      </c>
      <c r="V23" t="str">
        <f t="shared" si="7"/>
        <v/>
      </c>
      <c r="W23" t="str">
        <f t="shared" si="8"/>
        <v/>
      </c>
      <c r="X23" t="str">
        <f t="shared" si="9"/>
        <v/>
      </c>
      <c r="Y23" t="str">
        <f t="shared" si="10"/>
        <v/>
      </c>
      <c r="Z23" t="str">
        <f t="shared" si="11"/>
        <v/>
      </c>
      <c r="AA23" t="str">
        <f t="shared" si="12"/>
        <v/>
      </c>
      <c r="AB23" s="132" t="str">
        <f t="shared" si="13"/>
        <v/>
      </c>
      <c r="AC23" s="52" t="str">
        <f t="shared" si="14"/>
        <v/>
      </c>
    </row>
    <row r="24" spans="1:29">
      <c r="A24" s="2">
        <v>289</v>
      </c>
      <c r="B24" s="132">
        <f>IFERROR(INDEX(Inscriptions!$B$1:$B$320,A24),"")</f>
        <v>0</v>
      </c>
      <c r="C24" s="54">
        <f>IFERROR(INDEX(Inscriptions!$C$1:$C$320,A24),"")</f>
        <v>0</v>
      </c>
      <c r="D24" s="22"/>
      <c r="E24" s="13" t="str">
        <f t="shared" si="15"/>
        <v/>
      </c>
      <c r="F24" s="26"/>
      <c r="G24" s="13" t="str">
        <f t="shared" si="1"/>
        <v/>
      </c>
      <c r="H24" s="26"/>
      <c r="I24" s="13" t="str">
        <f t="shared" si="2"/>
        <v/>
      </c>
      <c r="J24" s="30"/>
      <c r="K24" s="16"/>
      <c r="L24" s="26"/>
      <c r="M24" s="13"/>
      <c r="N24" s="26"/>
      <c r="O24" s="13"/>
      <c r="P24" s="26"/>
      <c r="Q24" s="13" t="str">
        <f t="shared" si="6"/>
        <v/>
      </c>
      <c r="R24" s="23"/>
      <c r="U24" t="str">
        <f t="shared" si="0"/>
        <v/>
      </c>
      <c r="V24" t="str">
        <f t="shared" si="7"/>
        <v/>
      </c>
      <c r="W24" t="str">
        <f t="shared" si="8"/>
        <v/>
      </c>
      <c r="X24" t="str">
        <f t="shared" si="9"/>
        <v/>
      </c>
      <c r="Y24" t="str">
        <f t="shared" si="10"/>
        <v/>
      </c>
      <c r="Z24" t="str">
        <f t="shared" si="11"/>
        <v/>
      </c>
      <c r="AA24" t="str">
        <f t="shared" si="12"/>
        <v/>
      </c>
      <c r="AB24" s="132" t="str">
        <f t="shared" si="13"/>
        <v/>
      </c>
      <c r="AC24" s="52" t="str">
        <f t="shared" si="14"/>
        <v/>
      </c>
    </row>
    <row r="25" spans="1:29">
      <c r="A25" s="2">
        <v>290</v>
      </c>
      <c r="B25" s="132">
        <f>IFERROR(INDEX(Inscriptions!$B$1:$B$320,A25),"")</f>
        <v>0</v>
      </c>
      <c r="C25" s="54">
        <f>IFERROR(INDEX(Inscriptions!$C$1:$C$320,A25),"")</f>
        <v>0</v>
      </c>
      <c r="D25" s="21"/>
      <c r="E25" s="13" t="str">
        <f t="shared" si="15"/>
        <v/>
      </c>
      <c r="F25" s="26"/>
      <c r="G25" s="13" t="str">
        <f t="shared" si="1"/>
        <v/>
      </c>
      <c r="H25" s="26"/>
      <c r="I25" s="13" t="str">
        <f t="shared" si="2"/>
        <v/>
      </c>
      <c r="J25" s="30"/>
      <c r="K25" s="16" t="str">
        <f t="shared" ref="K25:K50" si="17">X25</f>
        <v/>
      </c>
      <c r="L25" s="26"/>
      <c r="M25" s="13" t="str">
        <f t="shared" ref="M25:M50" si="18">Y25</f>
        <v/>
      </c>
      <c r="N25" s="26"/>
      <c r="O25" s="13" t="str">
        <f t="shared" si="5"/>
        <v/>
      </c>
      <c r="P25" s="26"/>
      <c r="Q25" s="13" t="str">
        <f t="shared" si="6"/>
        <v/>
      </c>
      <c r="R25" s="23"/>
      <c r="U25" t="str">
        <f t="shared" si="0"/>
        <v/>
      </c>
      <c r="V25" t="str">
        <f t="shared" si="7"/>
        <v/>
      </c>
      <c r="W25" t="str">
        <f t="shared" si="8"/>
        <v/>
      </c>
      <c r="X25" t="str">
        <f t="shared" si="9"/>
        <v/>
      </c>
      <c r="Y25" t="str">
        <f t="shared" si="10"/>
        <v/>
      </c>
      <c r="Z25" t="str">
        <f t="shared" si="11"/>
        <v/>
      </c>
      <c r="AA25" t="str">
        <f t="shared" si="12"/>
        <v/>
      </c>
      <c r="AB25" s="132" t="str">
        <f t="shared" si="13"/>
        <v/>
      </c>
      <c r="AC25" s="52" t="str">
        <f t="shared" si="14"/>
        <v/>
      </c>
    </row>
    <row r="26" spans="1:29">
      <c r="A26" s="2">
        <v>291</v>
      </c>
      <c r="B26" s="132">
        <f>IFERROR(INDEX(Inscriptions!$B$1:$B$320,A26),"")</f>
        <v>0</v>
      </c>
      <c r="C26" s="54">
        <f>IFERROR(INDEX(Inscriptions!$C$1:$C$320,A26),"")</f>
        <v>0</v>
      </c>
      <c r="D26" s="21"/>
      <c r="E26" s="13" t="str">
        <f t="shared" si="15"/>
        <v/>
      </c>
      <c r="F26" s="26"/>
      <c r="G26" s="13" t="str">
        <f t="shared" si="1"/>
        <v/>
      </c>
      <c r="H26" s="26"/>
      <c r="I26" s="13" t="str">
        <f t="shared" si="2"/>
        <v/>
      </c>
      <c r="J26" s="30"/>
      <c r="K26" s="16" t="str">
        <f t="shared" si="17"/>
        <v/>
      </c>
      <c r="L26" s="26"/>
      <c r="M26" s="13" t="str">
        <f t="shared" si="18"/>
        <v/>
      </c>
      <c r="N26" s="26"/>
      <c r="O26" s="13" t="str">
        <f t="shared" si="5"/>
        <v/>
      </c>
      <c r="P26" s="26"/>
      <c r="Q26" s="13" t="str">
        <f t="shared" si="6"/>
        <v/>
      </c>
      <c r="R26" s="23"/>
      <c r="U26" t="str">
        <f t="shared" si="0"/>
        <v/>
      </c>
      <c r="V26" t="str">
        <f t="shared" si="7"/>
        <v/>
      </c>
      <c r="W26" t="str">
        <f t="shared" si="8"/>
        <v/>
      </c>
      <c r="X26" t="str">
        <f t="shared" si="9"/>
        <v/>
      </c>
      <c r="Y26" t="str">
        <f t="shared" si="10"/>
        <v/>
      </c>
      <c r="Z26" t="str">
        <f t="shared" si="11"/>
        <v/>
      </c>
      <c r="AA26" t="str">
        <f t="shared" si="12"/>
        <v/>
      </c>
      <c r="AB26" s="132" t="str">
        <f t="shared" si="13"/>
        <v/>
      </c>
      <c r="AC26" s="52" t="str">
        <f t="shared" si="14"/>
        <v/>
      </c>
    </row>
    <row r="27" spans="1:29">
      <c r="A27" s="2">
        <v>292</v>
      </c>
      <c r="B27" s="132">
        <f>IFERROR(INDEX(Inscriptions!$B$1:$B$320,A27),"")</f>
        <v>0</v>
      </c>
      <c r="C27" s="54">
        <f>IFERROR(INDEX(Inscriptions!$C$1:$C$320,A27),"")</f>
        <v>0</v>
      </c>
      <c r="D27" s="21"/>
      <c r="E27" s="13" t="str">
        <f t="shared" si="15"/>
        <v/>
      </c>
      <c r="F27" s="26"/>
      <c r="G27" s="13" t="str">
        <f t="shared" si="1"/>
        <v/>
      </c>
      <c r="H27" s="26"/>
      <c r="I27" s="13" t="str">
        <f t="shared" si="2"/>
        <v/>
      </c>
      <c r="J27" s="30"/>
      <c r="K27" s="16" t="str">
        <f t="shared" si="17"/>
        <v/>
      </c>
      <c r="L27" s="26"/>
      <c r="M27" s="13" t="str">
        <f t="shared" si="18"/>
        <v/>
      </c>
      <c r="N27" s="26"/>
      <c r="O27" s="13" t="str">
        <f t="shared" si="5"/>
        <v/>
      </c>
      <c r="P27" s="26"/>
      <c r="Q27" s="13" t="str">
        <f t="shared" si="6"/>
        <v/>
      </c>
      <c r="R27" s="23"/>
      <c r="U27" t="str">
        <f t="shared" si="0"/>
        <v/>
      </c>
      <c r="V27" t="str">
        <f t="shared" si="7"/>
        <v/>
      </c>
      <c r="W27" t="str">
        <f t="shared" si="8"/>
        <v/>
      </c>
      <c r="X27" t="str">
        <f t="shared" si="9"/>
        <v/>
      </c>
      <c r="Y27" t="str">
        <f t="shared" si="10"/>
        <v/>
      </c>
      <c r="Z27" t="str">
        <f t="shared" si="11"/>
        <v/>
      </c>
      <c r="AA27" t="str">
        <f t="shared" si="12"/>
        <v/>
      </c>
      <c r="AB27" s="132" t="str">
        <f t="shared" si="13"/>
        <v/>
      </c>
      <c r="AC27" s="52" t="str">
        <f t="shared" si="14"/>
        <v/>
      </c>
    </row>
    <row r="28" spans="1:29">
      <c r="A28" s="2">
        <v>293</v>
      </c>
      <c r="B28" s="132">
        <f>IFERROR(INDEX(Inscriptions!$B$1:$B$320,A28),"")</f>
        <v>0</v>
      </c>
      <c r="C28" s="54">
        <f>IFERROR(INDEX(Inscriptions!$C$1:$C$320,A28),"")</f>
        <v>0</v>
      </c>
      <c r="D28" s="21"/>
      <c r="E28" s="13" t="str">
        <f t="shared" si="15"/>
        <v/>
      </c>
      <c r="F28" s="26"/>
      <c r="G28" s="13" t="str">
        <f t="shared" si="1"/>
        <v/>
      </c>
      <c r="H28" s="26"/>
      <c r="I28" s="13" t="str">
        <f t="shared" si="2"/>
        <v/>
      </c>
      <c r="J28" s="30"/>
      <c r="K28" s="16" t="str">
        <f t="shared" si="17"/>
        <v/>
      </c>
      <c r="L28" s="26"/>
      <c r="M28" s="13" t="str">
        <f t="shared" si="18"/>
        <v/>
      </c>
      <c r="N28" s="26"/>
      <c r="O28" s="13" t="str">
        <f t="shared" si="5"/>
        <v/>
      </c>
      <c r="P28" s="26"/>
      <c r="Q28" s="13" t="str">
        <f t="shared" si="6"/>
        <v/>
      </c>
      <c r="R28" s="23"/>
      <c r="U28" t="str">
        <f t="shared" si="0"/>
        <v/>
      </c>
      <c r="V28" t="str">
        <f t="shared" si="7"/>
        <v/>
      </c>
      <c r="W28" t="str">
        <f t="shared" si="8"/>
        <v/>
      </c>
      <c r="X28" t="str">
        <f t="shared" si="9"/>
        <v/>
      </c>
      <c r="Y28" t="str">
        <f t="shared" si="10"/>
        <v/>
      </c>
      <c r="Z28" t="str">
        <f t="shared" si="11"/>
        <v/>
      </c>
      <c r="AA28" t="str">
        <f t="shared" si="12"/>
        <v/>
      </c>
      <c r="AB28" s="132" t="str">
        <f t="shared" si="13"/>
        <v/>
      </c>
      <c r="AC28" s="52" t="str">
        <f t="shared" si="14"/>
        <v/>
      </c>
    </row>
    <row r="29" spans="1:29">
      <c r="A29" s="2">
        <v>294</v>
      </c>
      <c r="B29" s="132">
        <f>IFERROR(INDEX(Inscriptions!$B$1:$B$320,A29),"")</f>
        <v>0</v>
      </c>
      <c r="C29" s="54">
        <f>IFERROR(INDEX(Inscriptions!$C$1:$C$320,A29),"")</f>
        <v>0</v>
      </c>
      <c r="D29" s="21"/>
      <c r="E29" s="13" t="str">
        <f t="shared" si="15"/>
        <v/>
      </c>
      <c r="F29" s="26"/>
      <c r="G29" s="13" t="str">
        <f t="shared" si="1"/>
        <v/>
      </c>
      <c r="H29" s="26"/>
      <c r="I29" s="13" t="str">
        <f t="shared" si="2"/>
        <v/>
      </c>
      <c r="J29" s="30"/>
      <c r="K29" s="16" t="str">
        <f t="shared" si="17"/>
        <v/>
      </c>
      <c r="L29" s="26"/>
      <c r="M29" s="13" t="str">
        <f t="shared" si="18"/>
        <v/>
      </c>
      <c r="N29" s="26"/>
      <c r="O29" s="13" t="str">
        <f t="shared" si="5"/>
        <v/>
      </c>
      <c r="P29" s="26"/>
      <c r="Q29" s="13" t="str">
        <f t="shared" si="6"/>
        <v/>
      </c>
      <c r="R29" s="23"/>
      <c r="U29" t="str">
        <f t="shared" si="0"/>
        <v/>
      </c>
      <c r="V29" t="str">
        <f t="shared" si="7"/>
        <v/>
      </c>
      <c r="W29" t="str">
        <f t="shared" si="8"/>
        <v/>
      </c>
      <c r="X29" t="str">
        <f t="shared" si="9"/>
        <v/>
      </c>
      <c r="Y29" t="str">
        <f t="shared" si="10"/>
        <v/>
      </c>
      <c r="Z29" t="str">
        <f t="shared" si="11"/>
        <v/>
      </c>
      <c r="AA29" t="str">
        <f t="shared" si="12"/>
        <v/>
      </c>
      <c r="AB29" s="132" t="str">
        <f t="shared" si="13"/>
        <v/>
      </c>
      <c r="AC29" s="52" t="str">
        <f t="shared" si="14"/>
        <v/>
      </c>
    </row>
    <row r="30" spans="1:29">
      <c r="A30" s="2">
        <v>295</v>
      </c>
      <c r="B30" s="132">
        <f>IFERROR(INDEX(Inscriptions!$B$1:$B$320,A30),"")</f>
        <v>0</v>
      </c>
      <c r="C30" s="54">
        <f>IFERROR(INDEX(Inscriptions!$C$1:$C$320,A30),"")</f>
        <v>0</v>
      </c>
      <c r="D30" s="21"/>
      <c r="E30" s="13" t="str">
        <f t="shared" si="15"/>
        <v/>
      </c>
      <c r="F30" s="26"/>
      <c r="G30" s="13" t="str">
        <f t="shared" si="1"/>
        <v/>
      </c>
      <c r="H30" s="26"/>
      <c r="I30" s="13" t="str">
        <f t="shared" si="2"/>
        <v/>
      </c>
      <c r="J30" s="30"/>
      <c r="K30" s="16" t="str">
        <f t="shared" si="17"/>
        <v/>
      </c>
      <c r="L30" s="26"/>
      <c r="M30" s="13" t="str">
        <f t="shared" si="18"/>
        <v/>
      </c>
      <c r="N30" s="26"/>
      <c r="O30" s="13" t="str">
        <f t="shared" si="5"/>
        <v/>
      </c>
      <c r="P30" s="26"/>
      <c r="Q30" s="13" t="str">
        <f t="shared" si="6"/>
        <v/>
      </c>
      <c r="R30" s="23"/>
      <c r="U30" t="str">
        <f t="shared" si="0"/>
        <v/>
      </c>
      <c r="V30" t="str">
        <f t="shared" si="7"/>
        <v/>
      </c>
      <c r="W30" t="str">
        <f t="shared" si="8"/>
        <v/>
      </c>
      <c r="X30" t="str">
        <f t="shared" si="9"/>
        <v/>
      </c>
      <c r="Y30" t="str">
        <f t="shared" si="10"/>
        <v/>
      </c>
      <c r="Z30" t="str">
        <f t="shared" si="11"/>
        <v/>
      </c>
      <c r="AA30" t="str">
        <f t="shared" si="12"/>
        <v/>
      </c>
      <c r="AB30" s="132" t="str">
        <f t="shared" si="13"/>
        <v/>
      </c>
      <c r="AC30" s="52" t="str">
        <f t="shared" si="14"/>
        <v/>
      </c>
    </row>
    <row r="31" spans="1:29">
      <c r="A31" s="2">
        <v>296</v>
      </c>
      <c r="B31" s="132">
        <f>IFERROR(INDEX(Inscriptions!$B$1:$B$320,A31),"")</f>
        <v>0</v>
      </c>
      <c r="C31" s="54">
        <f>IFERROR(INDEX(Inscriptions!$C$1:$C$320,A31),"")</f>
        <v>0</v>
      </c>
      <c r="D31" s="23"/>
      <c r="E31" s="13" t="str">
        <f t="shared" si="15"/>
        <v/>
      </c>
      <c r="F31" s="27"/>
      <c r="G31" s="13" t="str">
        <f t="shared" si="1"/>
        <v/>
      </c>
      <c r="H31" s="27"/>
      <c r="I31" s="13" t="str">
        <f t="shared" si="2"/>
        <v/>
      </c>
      <c r="J31" s="27"/>
      <c r="K31" s="16" t="str">
        <f t="shared" si="17"/>
        <v/>
      </c>
      <c r="L31" s="27"/>
      <c r="M31" s="13" t="str">
        <f t="shared" si="18"/>
        <v/>
      </c>
      <c r="N31" s="27"/>
      <c r="O31" s="13" t="str">
        <f t="shared" si="5"/>
        <v/>
      </c>
      <c r="P31" s="27"/>
      <c r="Q31" s="13" t="str">
        <f t="shared" si="6"/>
        <v/>
      </c>
      <c r="R31" s="23"/>
      <c r="U31" t="str">
        <f t="shared" si="0"/>
        <v/>
      </c>
      <c r="V31" t="str">
        <f t="shared" si="7"/>
        <v/>
      </c>
      <c r="W31" t="str">
        <f t="shared" si="8"/>
        <v/>
      </c>
      <c r="X31" t="str">
        <f t="shared" si="9"/>
        <v/>
      </c>
      <c r="Y31" t="str">
        <f t="shared" si="10"/>
        <v/>
      </c>
      <c r="Z31" t="str">
        <f t="shared" si="11"/>
        <v/>
      </c>
      <c r="AA31" t="str">
        <f t="shared" si="12"/>
        <v/>
      </c>
      <c r="AB31" s="132" t="str">
        <f t="shared" si="13"/>
        <v/>
      </c>
      <c r="AC31" s="52" t="str">
        <f t="shared" si="14"/>
        <v/>
      </c>
    </row>
    <row r="32" spans="1:29">
      <c r="A32" s="2">
        <v>297</v>
      </c>
      <c r="B32" s="132">
        <f>IFERROR(INDEX(Inscriptions!$B$1:$B$320,A32),"")</f>
        <v>0</v>
      </c>
      <c r="C32" s="54">
        <f>IFERROR(INDEX(Inscriptions!$C$1:$C$320,A32),"")</f>
        <v>0</v>
      </c>
      <c r="D32" s="23"/>
      <c r="E32" s="13" t="str">
        <f t="shared" si="15"/>
        <v/>
      </c>
      <c r="F32" s="27"/>
      <c r="G32" s="13" t="str">
        <f t="shared" si="1"/>
        <v/>
      </c>
      <c r="H32" s="27"/>
      <c r="I32" s="13" t="str">
        <f t="shared" si="2"/>
        <v/>
      </c>
      <c r="J32" s="27"/>
      <c r="K32" s="16" t="str">
        <f t="shared" si="17"/>
        <v/>
      </c>
      <c r="L32" s="27"/>
      <c r="M32" s="13" t="str">
        <f t="shared" si="18"/>
        <v/>
      </c>
      <c r="N32" s="26"/>
      <c r="O32" s="13" t="str">
        <f t="shared" si="5"/>
        <v/>
      </c>
      <c r="P32" s="27"/>
      <c r="Q32" s="13" t="str">
        <f t="shared" si="6"/>
        <v/>
      </c>
      <c r="R32" s="23"/>
      <c r="U32" t="str">
        <f t="shared" si="0"/>
        <v/>
      </c>
      <c r="V32" t="str">
        <f t="shared" si="7"/>
        <v/>
      </c>
      <c r="W32" t="str">
        <f t="shared" si="8"/>
        <v/>
      </c>
      <c r="X32" t="str">
        <f t="shared" si="9"/>
        <v/>
      </c>
      <c r="Y32" t="str">
        <f t="shared" si="10"/>
        <v/>
      </c>
      <c r="Z32" t="str">
        <f t="shared" si="11"/>
        <v/>
      </c>
      <c r="AA32" t="str">
        <f t="shared" si="12"/>
        <v/>
      </c>
      <c r="AB32" s="132" t="str">
        <f t="shared" si="13"/>
        <v/>
      </c>
      <c r="AC32" s="52" t="str">
        <f t="shared" si="14"/>
        <v/>
      </c>
    </row>
    <row r="33" spans="1:29">
      <c r="A33" s="2">
        <v>298</v>
      </c>
      <c r="B33" s="132">
        <f>IFERROR(INDEX(Inscriptions!$B$1:$B$320,A33),"")</f>
        <v>0</v>
      </c>
      <c r="C33" s="54">
        <f>IFERROR(INDEX(Inscriptions!$C$1:$C$320,A33),"")</f>
        <v>0</v>
      </c>
      <c r="D33" s="23"/>
      <c r="E33" s="13" t="str">
        <f t="shared" si="15"/>
        <v/>
      </c>
      <c r="F33" s="27"/>
      <c r="G33" s="13" t="str">
        <f t="shared" si="1"/>
        <v/>
      </c>
      <c r="H33" s="27"/>
      <c r="I33" s="13" t="str">
        <f t="shared" si="2"/>
        <v/>
      </c>
      <c r="J33" s="27"/>
      <c r="K33" s="16" t="str">
        <f t="shared" si="17"/>
        <v/>
      </c>
      <c r="L33" s="27"/>
      <c r="M33" s="13" t="str">
        <f t="shared" si="18"/>
        <v/>
      </c>
      <c r="N33" s="27"/>
      <c r="O33" s="13" t="str">
        <f t="shared" si="5"/>
        <v/>
      </c>
      <c r="P33" s="26"/>
      <c r="Q33" s="13" t="str">
        <f t="shared" si="6"/>
        <v/>
      </c>
      <c r="R33" s="23"/>
      <c r="U33" t="str">
        <f t="shared" si="0"/>
        <v/>
      </c>
      <c r="V33" t="str">
        <f t="shared" si="7"/>
        <v/>
      </c>
      <c r="W33" t="str">
        <f t="shared" si="8"/>
        <v/>
      </c>
      <c r="X33" t="str">
        <f t="shared" si="9"/>
        <v/>
      </c>
      <c r="Y33" t="str">
        <f t="shared" si="10"/>
        <v/>
      </c>
      <c r="Z33" t="str">
        <f t="shared" si="11"/>
        <v/>
      </c>
      <c r="AA33" t="str">
        <f t="shared" si="12"/>
        <v/>
      </c>
      <c r="AB33" s="132" t="str">
        <f t="shared" si="13"/>
        <v/>
      </c>
      <c r="AC33" s="52" t="str">
        <f t="shared" si="14"/>
        <v/>
      </c>
    </row>
    <row r="34" spans="1:29">
      <c r="A34" s="2">
        <v>299</v>
      </c>
      <c r="B34" s="132">
        <f>IFERROR(INDEX(Inscriptions!$B$1:$B$320,A34),"")</f>
        <v>0</v>
      </c>
      <c r="C34" s="54">
        <f>IFERROR(INDEX(Inscriptions!$C$1:$C$320,A34),"")</f>
        <v>0</v>
      </c>
      <c r="D34" s="23"/>
      <c r="E34" s="13" t="str">
        <f t="shared" si="15"/>
        <v/>
      </c>
      <c r="F34" s="27"/>
      <c r="G34" s="13" t="str">
        <f t="shared" si="1"/>
        <v/>
      </c>
      <c r="H34" s="27"/>
      <c r="I34" s="13" t="str">
        <f t="shared" si="2"/>
        <v/>
      </c>
      <c r="J34" s="27"/>
      <c r="K34" s="16" t="str">
        <f t="shared" si="17"/>
        <v/>
      </c>
      <c r="L34" s="27"/>
      <c r="M34" s="13" t="str">
        <f t="shared" si="18"/>
        <v/>
      </c>
      <c r="N34" s="27"/>
      <c r="O34" s="13" t="str">
        <f t="shared" si="5"/>
        <v/>
      </c>
      <c r="P34" s="27"/>
      <c r="Q34" s="13" t="str">
        <f t="shared" si="6"/>
        <v/>
      </c>
      <c r="R34" s="23"/>
      <c r="U34" t="str">
        <f t="shared" si="0"/>
        <v/>
      </c>
      <c r="V34" t="str">
        <f t="shared" si="7"/>
        <v/>
      </c>
      <c r="W34" t="str">
        <f t="shared" si="8"/>
        <v/>
      </c>
      <c r="X34" t="str">
        <f t="shared" si="9"/>
        <v/>
      </c>
      <c r="Y34" t="str">
        <f t="shared" si="10"/>
        <v/>
      </c>
      <c r="Z34" t="str">
        <f t="shared" si="11"/>
        <v/>
      </c>
      <c r="AA34" t="str">
        <f t="shared" si="12"/>
        <v/>
      </c>
      <c r="AB34" s="132" t="str">
        <f t="shared" si="13"/>
        <v/>
      </c>
      <c r="AC34" s="52" t="str">
        <f t="shared" si="14"/>
        <v/>
      </c>
    </row>
    <row r="35" spans="1:29">
      <c r="A35" s="2">
        <v>300</v>
      </c>
      <c r="B35" s="132">
        <f>IFERROR(INDEX(Inscriptions!$B$1:$B$320,A35),"")</f>
        <v>0</v>
      </c>
      <c r="C35" s="54">
        <f>IFERROR(INDEX(Inscriptions!$C$1:$C$320,A35),"")</f>
        <v>0</v>
      </c>
      <c r="D35" s="23"/>
      <c r="E35" s="13" t="str">
        <f t="shared" si="15"/>
        <v/>
      </c>
      <c r="F35" s="27"/>
      <c r="G35" s="13" t="str">
        <f t="shared" si="1"/>
        <v/>
      </c>
      <c r="H35" s="27"/>
      <c r="I35" s="13" t="str">
        <f t="shared" si="2"/>
        <v/>
      </c>
      <c r="J35" s="27"/>
      <c r="K35" s="16" t="str">
        <f t="shared" si="17"/>
        <v/>
      </c>
      <c r="L35" s="27"/>
      <c r="M35" s="13" t="str">
        <f t="shared" si="18"/>
        <v/>
      </c>
      <c r="N35" s="27"/>
      <c r="O35" s="13" t="str">
        <f t="shared" si="5"/>
        <v/>
      </c>
      <c r="P35" s="27"/>
      <c r="Q35" s="13" t="str">
        <f t="shared" si="6"/>
        <v/>
      </c>
      <c r="R35" s="23"/>
      <c r="U35" t="str">
        <f t="shared" si="0"/>
        <v/>
      </c>
      <c r="V35" t="str">
        <f t="shared" si="7"/>
        <v/>
      </c>
      <c r="W35" t="str">
        <f t="shared" si="8"/>
        <v/>
      </c>
      <c r="X35" t="str">
        <f t="shared" si="9"/>
        <v/>
      </c>
      <c r="Y35" t="str">
        <f t="shared" si="10"/>
        <v/>
      </c>
      <c r="Z35" t="str">
        <f t="shared" si="11"/>
        <v/>
      </c>
      <c r="AA35" t="str">
        <f t="shared" si="12"/>
        <v/>
      </c>
      <c r="AB35" s="132" t="str">
        <f t="shared" si="13"/>
        <v/>
      </c>
      <c r="AC35" s="52" t="str">
        <f t="shared" si="14"/>
        <v/>
      </c>
    </row>
    <row r="36" spans="1:29">
      <c r="A36" s="2">
        <v>301</v>
      </c>
      <c r="B36" s="132">
        <f>IFERROR(INDEX(Inscriptions!$B$1:$B$320,A36),"")</f>
        <v>0</v>
      </c>
      <c r="C36" s="54">
        <f>IFERROR(INDEX(Inscriptions!$C$1:$C$320,A36),"")</f>
        <v>0</v>
      </c>
      <c r="D36" s="23"/>
      <c r="E36" s="13" t="str">
        <f t="shared" si="15"/>
        <v/>
      </c>
      <c r="F36" s="27"/>
      <c r="G36" s="13" t="str">
        <f t="shared" si="1"/>
        <v/>
      </c>
      <c r="H36" s="27"/>
      <c r="I36" s="13" t="str">
        <f t="shared" si="2"/>
        <v/>
      </c>
      <c r="J36" s="27"/>
      <c r="K36" s="16" t="str">
        <f t="shared" si="17"/>
        <v/>
      </c>
      <c r="L36" s="27"/>
      <c r="M36" s="13" t="str">
        <f t="shared" si="18"/>
        <v/>
      </c>
      <c r="N36" s="27"/>
      <c r="O36" s="13" t="str">
        <f t="shared" si="5"/>
        <v/>
      </c>
      <c r="P36" s="27"/>
      <c r="Q36" s="13" t="str">
        <f t="shared" si="6"/>
        <v/>
      </c>
      <c r="R36" s="23"/>
      <c r="U36" t="str">
        <f t="shared" si="0"/>
        <v/>
      </c>
      <c r="V36" t="str">
        <f t="shared" si="7"/>
        <v/>
      </c>
      <c r="W36" t="str">
        <f t="shared" si="8"/>
        <v/>
      </c>
      <c r="X36" t="str">
        <f t="shared" si="9"/>
        <v/>
      </c>
      <c r="Y36" t="str">
        <f t="shared" si="10"/>
        <v/>
      </c>
      <c r="Z36" t="str">
        <f t="shared" si="11"/>
        <v/>
      </c>
      <c r="AA36" t="str">
        <f t="shared" si="12"/>
        <v/>
      </c>
      <c r="AB36" s="132" t="str">
        <f t="shared" si="13"/>
        <v/>
      </c>
      <c r="AC36" s="52" t="str">
        <f t="shared" si="14"/>
        <v/>
      </c>
    </row>
    <row r="37" spans="1:29">
      <c r="A37" s="2" t="str">
        <v/>
      </c>
      <c r="B37" s="132" t="str">
        <f>IFERROR(INDEX(Inscriptions!$B$1:$B$320,A37),"")</f>
        <v/>
      </c>
      <c r="C37" s="54" t="str">
        <f>IFERROR(INDEX(Inscriptions!$C$1:$C$320,A37),"")</f>
        <v/>
      </c>
      <c r="D37" s="23"/>
      <c r="E37" s="13" t="str">
        <f t="shared" si="15"/>
        <v/>
      </c>
      <c r="F37" s="27"/>
      <c r="G37" s="13" t="str">
        <f t="shared" si="1"/>
        <v/>
      </c>
      <c r="H37" s="27"/>
      <c r="I37" s="13" t="str">
        <f t="shared" si="2"/>
        <v/>
      </c>
      <c r="J37" s="27"/>
      <c r="K37" s="16" t="str">
        <f t="shared" si="17"/>
        <v/>
      </c>
      <c r="L37" s="27"/>
      <c r="M37" s="13" t="str">
        <f t="shared" si="18"/>
        <v/>
      </c>
      <c r="N37" s="27"/>
      <c r="O37" s="13" t="str">
        <f t="shared" si="5"/>
        <v/>
      </c>
      <c r="P37" s="27"/>
      <c r="Q37" s="13" t="str">
        <f t="shared" si="6"/>
        <v/>
      </c>
      <c r="R37" s="23"/>
      <c r="U37" t="str">
        <f t="shared" si="0"/>
        <v/>
      </c>
      <c r="V37" t="str">
        <f t="shared" si="7"/>
        <v/>
      </c>
      <c r="W37" t="str">
        <f t="shared" si="8"/>
        <v/>
      </c>
      <c r="X37" t="str">
        <f t="shared" si="9"/>
        <v/>
      </c>
      <c r="Y37" t="str">
        <f t="shared" si="10"/>
        <v/>
      </c>
      <c r="Z37" t="str">
        <f t="shared" si="11"/>
        <v/>
      </c>
      <c r="AA37" t="str">
        <f t="shared" si="12"/>
        <v/>
      </c>
      <c r="AB37" s="132" t="str">
        <f t="shared" si="13"/>
        <v/>
      </c>
      <c r="AC37" s="52" t="str">
        <f t="shared" si="14"/>
        <v/>
      </c>
    </row>
    <row r="38" spans="1:29">
      <c r="A38" s="2" t="str">
        <v/>
      </c>
      <c r="B38" s="132" t="str">
        <f>IFERROR(INDEX(Inscriptions!$B$1:$B$320,A38),"")</f>
        <v/>
      </c>
      <c r="C38" s="54" t="str">
        <f>IFERROR(INDEX(Inscriptions!$C$1:$C$320,A38),"")</f>
        <v/>
      </c>
      <c r="D38" s="23"/>
      <c r="E38" s="13" t="str">
        <f t="shared" si="15"/>
        <v/>
      </c>
      <c r="F38" s="27"/>
      <c r="G38" s="13" t="str">
        <f t="shared" si="1"/>
        <v/>
      </c>
      <c r="H38" s="27"/>
      <c r="I38" s="13" t="str">
        <f t="shared" si="2"/>
        <v/>
      </c>
      <c r="J38" s="27"/>
      <c r="K38" s="16" t="str">
        <f t="shared" si="17"/>
        <v/>
      </c>
      <c r="L38" s="27"/>
      <c r="M38" s="13" t="str">
        <f t="shared" si="18"/>
        <v/>
      </c>
      <c r="N38" s="27"/>
      <c r="O38" s="13" t="str">
        <f t="shared" si="5"/>
        <v/>
      </c>
      <c r="P38" s="27"/>
      <c r="Q38" s="13" t="str">
        <f t="shared" si="6"/>
        <v/>
      </c>
      <c r="R38" s="23"/>
      <c r="U38" t="str">
        <f t="shared" si="0"/>
        <v/>
      </c>
      <c r="V38" t="str">
        <f t="shared" si="7"/>
        <v/>
      </c>
      <c r="W38" t="str">
        <f t="shared" si="8"/>
        <v/>
      </c>
      <c r="X38" t="str">
        <f t="shared" si="9"/>
        <v/>
      </c>
      <c r="Y38" t="str">
        <f t="shared" si="10"/>
        <v/>
      </c>
      <c r="Z38" t="str">
        <f t="shared" si="11"/>
        <v/>
      </c>
      <c r="AA38" t="str">
        <f t="shared" si="12"/>
        <v/>
      </c>
      <c r="AB38" s="132" t="str">
        <f t="shared" si="13"/>
        <v/>
      </c>
      <c r="AC38" s="52" t="str">
        <f t="shared" si="14"/>
        <v/>
      </c>
    </row>
    <row r="39" spans="1:29">
      <c r="A39" s="2" t="str">
        <v/>
      </c>
      <c r="B39" s="132" t="str">
        <f>IFERROR(INDEX(Inscriptions!$B$1:$B$320,A39),"")</f>
        <v/>
      </c>
      <c r="C39" s="54" t="str">
        <f>IFERROR(INDEX(Inscriptions!$C$1:$C$320,A39),"")</f>
        <v/>
      </c>
      <c r="D39" s="23"/>
      <c r="E39" s="13" t="str">
        <f t="shared" si="15"/>
        <v/>
      </c>
      <c r="F39" s="27"/>
      <c r="G39" s="13" t="str">
        <f t="shared" si="1"/>
        <v/>
      </c>
      <c r="H39" s="27"/>
      <c r="I39" s="13" t="str">
        <f t="shared" si="2"/>
        <v/>
      </c>
      <c r="J39" s="27"/>
      <c r="K39" s="16" t="str">
        <f t="shared" si="17"/>
        <v/>
      </c>
      <c r="L39" s="27"/>
      <c r="M39" s="13" t="str">
        <f t="shared" si="18"/>
        <v/>
      </c>
      <c r="N39" s="27"/>
      <c r="O39" s="13" t="str">
        <f t="shared" si="5"/>
        <v/>
      </c>
      <c r="P39" s="27"/>
      <c r="Q39" s="13" t="str">
        <f t="shared" si="6"/>
        <v/>
      </c>
      <c r="R39" s="23"/>
      <c r="U39" t="str">
        <f t="shared" si="0"/>
        <v/>
      </c>
      <c r="V39" t="str">
        <f t="shared" si="7"/>
        <v/>
      </c>
      <c r="W39" t="str">
        <f t="shared" si="8"/>
        <v/>
      </c>
      <c r="X39" t="str">
        <f t="shared" si="9"/>
        <v/>
      </c>
      <c r="Y39" t="str">
        <f t="shared" si="10"/>
        <v/>
      </c>
      <c r="Z39" t="str">
        <f t="shared" si="11"/>
        <v/>
      </c>
      <c r="AA39" t="str">
        <f t="shared" si="12"/>
        <v/>
      </c>
      <c r="AB39" s="132" t="str">
        <f t="shared" si="13"/>
        <v/>
      </c>
      <c r="AC39" s="52" t="str">
        <f t="shared" si="14"/>
        <v/>
      </c>
    </row>
    <row r="40" spans="1:29">
      <c r="A40" s="2" t="str">
        <v/>
      </c>
      <c r="B40" s="132" t="str">
        <f>IFERROR(INDEX(Inscriptions!$B$1:$B$320,A40),"")</f>
        <v/>
      </c>
      <c r="C40" s="54" t="str">
        <f>IFERROR(INDEX(Inscriptions!$C$1:$C$320,A40),"")</f>
        <v/>
      </c>
      <c r="D40" s="23"/>
      <c r="E40" s="13" t="str">
        <f t="shared" si="15"/>
        <v/>
      </c>
      <c r="F40" s="27"/>
      <c r="G40" s="13" t="str">
        <f t="shared" si="1"/>
        <v/>
      </c>
      <c r="H40" s="27"/>
      <c r="I40" s="13" t="str">
        <f t="shared" si="2"/>
        <v/>
      </c>
      <c r="J40" s="27"/>
      <c r="K40" s="16" t="str">
        <f t="shared" si="17"/>
        <v/>
      </c>
      <c r="L40" s="27"/>
      <c r="M40" s="13" t="str">
        <f t="shared" si="18"/>
        <v/>
      </c>
      <c r="N40" s="27"/>
      <c r="O40" s="13" t="str">
        <f t="shared" si="5"/>
        <v/>
      </c>
      <c r="P40" s="26"/>
      <c r="Q40" s="13" t="str">
        <f t="shared" si="6"/>
        <v/>
      </c>
      <c r="R40" s="23"/>
      <c r="U40" t="str">
        <f t="shared" si="0"/>
        <v/>
      </c>
      <c r="V40" t="str">
        <f t="shared" si="7"/>
        <v/>
      </c>
      <c r="W40" t="str">
        <f t="shared" si="8"/>
        <v/>
      </c>
      <c r="X40" t="str">
        <f t="shared" si="9"/>
        <v/>
      </c>
      <c r="Y40" t="str">
        <f t="shared" si="10"/>
        <v/>
      </c>
      <c r="Z40" t="str">
        <f t="shared" si="11"/>
        <v/>
      </c>
      <c r="AA40" t="str">
        <f t="shared" si="12"/>
        <v/>
      </c>
      <c r="AB40" s="132" t="str">
        <f t="shared" si="13"/>
        <v/>
      </c>
      <c r="AC40" s="52" t="str">
        <f t="shared" si="14"/>
        <v/>
      </c>
    </row>
    <row r="41" spans="1:29">
      <c r="A41" s="2" t="str">
        <v/>
      </c>
      <c r="B41" s="132" t="str">
        <f>IFERROR(INDEX(Inscriptions!$B$1:$B$320,A41),"")</f>
        <v/>
      </c>
      <c r="C41" s="54" t="str">
        <f>IFERROR(INDEX(Inscriptions!$C$1:$C$320,A41),"")</f>
        <v/>
      </c>
      <c r="D41" s="23"/>
      <c r="E41" s="13" t="str">
        <f t="shared" si="15"/>
        <v/>
      </c>
      <c r="F41" s="27"/>
      <c r="G41" s="13" t="str">
        <f t="shared" si="1"/>
        <v/>
      </c>
      <c r="H41" s="27"/>
      <c r="I41" s="13" t="str">
        <f t="shared" si="2"/>
        <v/>
      </c>
      <c r="J41" s="27"/>
      <c r="K41" s="16" t="str">
        <f t="shared" si="17"/>
        <v/>
      </c>
      <c r="L41" s="27"/>
      <c r="M41" s="13" t="str">
        <f t="shared" si="18"/>
        <v/>
      </c>
      <c r="N41" s="27"/>
      <c r="O41" s="13" t="str">
        <f t="shared" si="5"/>
        <v/>
      </c>
      <c r="P41" s="26"/>
      <c r="Q41" s="13" t="str">
        <f t="shared" si="6"/>
        <v/>
      </c>
      <c r="R41" s="23"/>
      <c r="U41" t="str">
        <f t="shared" si="0"/>
        <v/>
      </c>
      <c r="V41" t="str">
        <f t="shared" si="7"/>
        <v/>
      </c>
      <c r="W41" t="str">
        <f t="shared" si="8"/>
        <v/>
      </c>
      <c r="X41" t="str">
        <f t="shared" si="9"/>
        <v/>
      </c>
      <c r="Y41" t="str">
        <f t="shared" si="10"/>
        <v/>
      </c>
      <c r="Z41" t="str">
        <f t="shared" si="11"/>
        <v/>
      </c>
      <c r="AA41" t="str">
        <f t="shared" si="12"/>
        <v/>
      </c>
      <c r="AB41" s="132" t="str">
        <f t="shared" si="13"/>
        <v/>
      </c>
      <c r="AC41" s="52" t="str">
        <f t="shared" si="14"/>
        <v/>
      </c>
    </row>
    <row r="42" spans="1:29">
      <c r="A42" s="2" t="str">
        <v/>
      </c>
      <c r="B42" s="132" t="str">
        <f>IFERROR(INDEX(Inscriptions!$B$1:$B$320,A42),"")</f>
        <v/>
      </c>
      <c r="C42" s="54" t="str">
        <f>IFERROR(INDEX(Inscriptions!$C$1:$C$320,A42),"")</f>
        <v/>
      </c>
      <c r="D42" s="23"/>
      <c r="E42" s="13" t="str">
        <f t="shared" si="15"/>
        <v/>
      </c>
      <c r="F42" s="27"/>
      <c r="G42" s="13" t="str">
        <f t="shared" si="1"/>
        <v/>
      </c>
      <c r="H42" s="27"/>
      <c r="I42" s="13" t="str">
        <f t="shared" si="2"/>
        <v/>
      </c>
      <c r="J42" s="27"/>
      <c r="K42" s="16" t="str">
        <f t="shared" si="17"/>
        <v/>
      </c>
      <c r="L42" s="27"/>
      <c r="M42" s="13" t="str">
        <f t="shared" si="18"/>
        <v/>
      </c>
      <c r="N42" s="27"/>
      <c r="O42" s="13" t="str">
        <f t="shared" si="5"/>
        <v/>
      </c>
      <c r="P42" s="27"/>
      <c r="Q42" s="13" t="str">
        <f t="shared" si="6"/>
        <v/>
      </c>
      <c r="R42" s="23"/>
      <c r="U42" t="str">
        <f t="shared" si="0"/>
        <v/>
      </c>
      <c r="V42" t="str">
        <f t="shared" si="7"/>
        <v/>
      </c>
      <c r="W42" t="str">
        <f t="shared" si="8"/>
        <v/>
      </c>
      <c r="X42" t="str">
        <f t="shared" si="9"/>
        <v/>
      </c>
      <c r="Y42" t="str">
        <f t="shared" si="10"/>
        <v/>
      </c>
      <c r="Z42" t="str">
        <f t="shared" si="11"/>
        <v/>
      </c>
      <c r="AA42" t="str">
        <f t="shared" si="12"/>
        <v/>
      </c>
      <c r="AB42" s="132" t="str">
        <f t="shared" si="13"/>
        <v/>
      </c>
      <c r="AC42" s="52" t="str">
        <f t="shared" si="14"/>
        <v/>
      </c>
    </row>
    <row r="43" spans="1:29">
      <c r="A43" s="2" t="str">
        <v/>
      </c>
      <c r="B43" s="132" t="str">
        <f>IFERROR(INDEX(Inscriptions!$B$1:$B$320,A43),"")</f>
        <v/>
      </c>
      <c r="C43" s="54" t="str">
        <f>IFERROR(INDEX(Inscriptions!$C$1:$C$320,A43),"")</f>
        <v/>
      </c>
      <c r="D43" s="23"/>
      <c r="E43" s="13" t="str">
        <f t="shared" si="15"/>
        <v/>
      </c>
      <c r="F43" s="27"/>
      <c r="G43" s="13" t="str">
        <f t="shared" si="1"/>
        <v/>
      </c>
      <c r="H43" s="27"/>
      <c r="I43" s="13" t="str">
        <f t="shared" si="2"/>
        <v/>
      </c>
      <c r="J43" s="27"/>
      <c r="K43" s="16" t="str">
        <f t="shared" si="17"/>
        <v/>
      </c>
      <c r="L43" s="27"/>
      <c r="M43" s="13" t="str">
        <f t="shared" si="18"/>
        <v/>
      </c>
      <c r="N43" s="27"/>
      <c r="O43" s="13" t="str">
        <f t="shared" si="5"/>
        <v/>
      </c>
      <c r="P43" s="27"/>
      <c r="Q43" s="13" t="str">
        <f t="shared" si="6"/>
        <v/>
      </c>
      <c r="R43" s="23"/>
      <c r="U43" t="str">
        <f t="shared" si="0"/>
        <v/>
      </c>
      <c r="V43" t="str">
        <f t="shared" si="7"/>
        <v/>
      </c>
      <c r="W43" t="str">
        <f t="shared" si="8"/>
        <v/>
      </c>
      <c r="X43" t="str">
        <f t="shared" si="9"/>
        <v/>
      </c>
      <c r="Y43" t="str">
        <f t="shared" si="10"/>
        <v/>
      </c>
      <c r="Z43" t="str">
        <f t="shared" si="11"/>
        <v/>
      </c>
      <c r="AA43" t="str">
        <f t="shared" si="12"/>
        <v/>
      </c>
      <c r="AB43" s="132" t="str">
        <f t="shared" si="13"/>
        <v/>
      </c>
      <c r="AC43" s="52" t="str">
        <f t="shared" si="14"/>
        <v/>
      </c>
    </row>
    <row r="44" spans="1:29">
      <c r="A44" s="2" t="str">
        <v/>
      </c>
      <c r="B44" s="132" t="str">
        <f>IFERROR(INDEX(Inscriptions!$B$1:$B$320,A44),"")</f>
        <v/>
      </c>
      <c r="C44" s="54" t="str">
        <f>IFERROR(INDEX(Inscriptions!$C$1:$C$320,A44),"")</f>
        <v/>
      </c>
      <c r="D44" s="23"/>
      <c r="E44" s="13" t="str">
        <f t="shared" si="15"/>
        <v/>
      </c>
      <c r="F44" s="27"/>
      <c r="G44" s="13" t="str">
        <f t="shared" si="1"/>
        <v/>
      </c>
      <c r="H44" s="27"/>
      <c r="I44" s="13" t="str">
        <f t="shared" si="2"/>
        <v/>
      </c>
      <c r="J44" s="27"/>
      <c r="K44" s="16" t="str">
        <f t="shared" si="17"/>
        <v/>
      </c>
      <c r="L44" s="27"/>
      <c r="M44" s="13" t="str">
        <f t="shared" si="18"/>
        <v/>
      </c>
      <c r="N44" s="27"/>
      <c r="O44" s="13" t="str">
        <f t="shared" si="5"/>
        <v/>
      </c>
      <c r="P44" s="27"/>
      <c r="Q44" s="13" t="str">
        <f t="shared" si="6"/>
        <v/>
      </c>
      <c r="R44" s="23"/>
      <c r="U44" t="str">
        <f t="shared" si="0"/>
        <v/>
      </c>
      <c r="V44" t="str">
        <f t="shared" si="7"/>
        <v/>
      </c>
      <c r="W44" t="str">
        <f t="shared" si="8"/>
        <v/>
      </c>
      <c r="X44" t="str">
        <f t="shared" si="9"/>
        <v/>
      </c>
      <c r="Y44" t="str">
        <f t="shared" si="10"/>
        <v/>
      </c>
      <c r="Z44" t="str">
        <f t="shared" si="11"/>
        <v/>
      </c>
      <c r="AA44" t="str">
        <f t="shared" si="12"/>
        <v/>
      </c>
      <c r="AB44" s="132" t="str">
        <f t="shared" si="13"/>
        <v/>
      </c>
      <c r="AC44" s="52" t="str">
        <f t="shared" si="14"/>
        <v/>
      </c>
    </row>
    <row r="45" spans="1:29">
      <c r="A45" s="2" t="str">
        <v/>
      </c>
      <c r="B45" s="132" t="str">
        <f>IFERROR(INDEX(Inscriptions!$B$1:$B$320,A45),"")</f>
        <v/>
      </c>
      <c r="C45" s="54" t="str">
        <f>IFERROR(INDEX(Inscriptions!$C$1:$C$320,A45),"")</f>
        <v/>
      </c>
      <c r="D45" s="23"/>
      <c r="E45" s="13" t="str">
        <f t="shared" si="15"/>
        <v/>
      </c>
      <c r="F45" s="27"/>
      <c r="G45" s="13" t="str">
        <f t="shared" si="1"/>
        <v/>
      </c>
      <c r="H45" s="27"/>
      <c r="I45" s="13" t="str">
        <f t="shared" si="2"/>
        <v/>
      </c>
      <c r="J45" s="27"/>
      <c r="K45" s="16" t="str">
        <f t="shared" si="17"/>
        <v/>
      </c>
      <c r="L45" s="27"/>
      <c r="M45" s="13" t="str">
        <f t="shared" si="18"/>
        <v/>
      </c>
      <c r="N45" s="27"/>
      <c r="O45" s="13" t="str">
        <f t="shared" si="5"/>
        <v/>
      </c>
      <c r="P45" s="27"/>
      <c r="Q45" s="13" t="str">
        <f t="shared" si="6"/>
        <v/>
      </c>
      <c r="R45" s="23"/>
      <c r="U45" t="str">
        <f t="shared" si="0"/>
        <v/>
      </c>
      <c r="V45" t="str">
        <f t="shared" si="7"/>
        <v/>
      </c>
      <c r="W45" t="str">
        <f t="shared" si="8"/>
        <v/>
      </c>
      <c r="X45" t="str">
        <f t="shared" si="9"/>
        <v/>
      </c>
      <c r="Y45" t="str">
        <f t="shared" si="10"/>
        <v/>
      </c>
      <c r="Z45" t="str">
        <f t="shared" si="11"/>
        <v/>
      </c>
      <c r="AA45" t="str">
        <f t="shared" si="12"/>
        <v/>
      </c>
      <c r="AB45" s="132" t="str">
        <f t="shared" si="13"/>
        <v/>
      </c>
      <c r="AC45" s="52" t="str">
        <f t="shared" si="14"/>
        <v/>
      </c>
    </row>
    <row r="46" spans="1:29">
      <c r="A46" s="2" t="str">
        <v/>
      </c>
      <c r="B46" s="132" t="str">
        <f>IFERROR(INDEX(Inscriptions!$B$1:$B$320,A46),"")</f>
        <v/>
      </c>
      <c r="C46" s="54" t="str">
        <f>IFERROR(INDEX(Inscriptions!$C$1:$C$320,A46),"")</f>
        <v/>
      </c>
      <c r="D46" s="23"/>
      <c r="E46" s="13" t="str">
        <f t="shared" si="15"/>
        <v/>
      </c>
      <c r="F46" s="27"/>
      <c r="G46" s="13" t="str">
        <f t="shared" si="1"/>
        <v/>
      </c>
      <c r="H46" s="27"/>
      <c r="I46" s="13" t="str">
        <f t="shared" si="2"/>
        <v/>
      </c>
      <c r="J46" s="27"/>
      <c r="K46" s="16" t="str">
        <f t="shared" si="17"/>
        <v/>
      </c>
      <c r="L46" s="27"/>
      <c r="M46" s="13" t="str">
        <f t="shared" si="18"/>
        <v/>
      </c>
      <c r="N46" s="27"/>
      <c r="O46" s="13" t="str">
        <f t="shared" si="5"/>
        <v/>
      </c>
      <c r="P46" s="27"/>
      <c r="Q46" s="13" t="str">
        <f t="shared" si="6"/>
        <v/>
      </c>
      <c r="R46" s="23"/>
      <c r="U46" t="str">
        <f t="shared" si="0"/>
        <v/>
      </c>
      <c r="V46" t="str">
        <f t="shared" si="7"/>
        <v/>
      </c>
      <c r="W46" t="str">
        <f t="shared" si="8"/>
        <v/>
      </c>
      <c r="X46" t="str">
        <f t="shared" si="9"/>
        <v/>
      </c>
      <c r="Y46" t="str">
        <f t="shared" si="10"/>
        <v/>
      </c>
      <c r="Z46" t="str">
        <f t="shared" si="11"/>
        <v/>
      </c>
      <c r="AA46" t="str">
        <f t="shared" si="12"/>
        <v/>
      </c>
      <c r="AB46" s="132" t="str">
        <f t="shared" si="13"/>
        <v/>
      </c>
      <c r="AC46" s="52" t="str">
        <f t="shared" si="14"/>
        <v/>
      </c>
    </row>
    <row r="47" spans="1:29">
      <c r="A47" s="2" t="str">
        <v/>
      </c>
      <c r="B47" s="132" t="str">
        <f>IFERROR(INDEX(Inscriptions!$B$1:$B$320,A47),"")</f>
        <v/>
      </c>
      <c r="C47" s="54" t="str">
        <f>IFERROR(INDEX(Inscriptions!$C$1:$C$320,A47),"")</f>
        <v/>
      </c>
      <c r="D47" s="23"/>
      <c r="E47" s="13" t="str">
        <f t="shared" si="15"/>
        <v/>
      </c>
      <c r="F47" s="27"/>
      <c r="G47" s="13" t="str">
        <f t="shared" si="1"/>
        <v/>
      </c>
      <c r="H47" s="27"/>
      <c r="I47" s="13" t="str">
        <f t="shared" si="2"/>
        <v/>
      </c>
      <c r="J47" s="27"/>
      <c r="K47" s="16" t="str">
        <f t="shared" si="17"/>
        <v/>
      </c>
      <c r="L47" s="27"/>
      <c r="M47" s="13" t="str">
        <f t="shared" si="18"/>
        <v/>
      </c>
      <c r="N47" s="27"/>
      <c r="O47" s="13" t="str">
        <f t="shared" si="5"/>
        <v/>
      </c>
      <c r="P47" s="26"/>
      <c r="Q47" s="13" t="str">
        <f t="shared" si="6"/>
        <v/>
      </c>
      <c r="R47" s="23"/>
      <c r="U47" t="str">
        <f t="shared" si="0"/>
        <v/>
      </c>
      <c r="V47" t="str">
        <f t="shared" si="7"/>
        <v/>
      </c>
      <c r="W47" t="str">
        <f t="shared" si="8"/>
        <v/>
      </c>
      <c r="X47" t="str">
        <f t="shared" si="9"/>
        <v/>
      </c>
      <c r="Y47" t="str">
        <f t="shared" si="10"/>
        <v/>
      </c>
      <c r="Z47" t="str">
        <f t="shared" si="11"/>
        <v/>
      </c>
      <c r="AA47" t="str">
        <f t="shared" si="12"/>
        <v/>
      </c>
      <c r="AB47" s="132" t="str">
        <f t="shared" si="13"/>
        <v/>
      </c>
      <c r="AC47" s="52" t="str">
        <f t="shared" si="14"/>
        <v/>
      </c>
    </row>
    <row r="48" spans="1:29">
      <c r="A48" s="2" t="str">
        <v/>
      </c>
      <c r="B48" s="132" t="str">
        <f>IFERROR(INDEX(Inscriptions!$B$1:$B$320,A48),"")</f>
        <v/>
      </c>
      <c r="C48" s="54" t="str">
        <f>IFERROR(INDEX(Inscriptions!$C$1:$C$320,A48),"")</f>
        <v/>
      </c>
      <c r="D48" s="23"/>
      <c r="E48" s="13" t="str">
        <f t="shared" si="15"/>
        <v/>
      </c>
      <c r="F48" s="27"/>
      <c r="G48" s="13" t="str">
        <f t="shared" si="1"/>
        <v/>
      </c>
      <c r="H48" s="27"/>
      <c r="I48" s="13" t="str">
        <f t="shared" si="2"/>
        <v/>
      </c>
      <c r="J48" s="27"/>
      <c r="K48" s="16" t="str">
        <f t="shared" si="17"/>
        <v/>
      </c>
      <c r="L48" s="27"/>
      <c r="M48" s="13" t="str">
        <f t="shared" si="18"/>
        <v/>
      </c>
      <c r="N48" s="27"/>
      <c r="O48" s="13" t="str">
        <f t="shared" si="5"/>
        <v/>
      </c>
      <c r="P48" s="26"/>
      <c r="Q48" s="13" t="str">
        <f t="shared" si="6"/>
        <v/>
      </c>
      <c r="R48" s="23"/>
      <c r="U48" t="str">
        <f t="shared" si="0"/>
        <v/>
      </c>
      <c r="V48" t="str">
        <f t="shared" si="7"/>
        <v/>
      </c>
      <c r="W48" t="str">
        <f t="shared" si="8"/>
        <v/>
      </c>
      <c r="X48" t="str">
        <f t="shared" si="9"/>
        <v/>
      </c>
      <c r="Y48" t="str">
        <f t="shared" si="10"/>
        <v/>
      </c>
      <c r="Z48" t="str">
        <f t="shared" si="11"/>
        <v/>
      </c>
      <c r="AA48" t="str">
        <f t="shared" si="12"/>
        <v/>
      </c>
      <c r="AB48" s="132" t="str">
        <f t="shared" si="13"/>
        <v/>
      </c>
      <c r="AC48" s="52" t="str">
        <f t="shared" si="14"/>
        <v/>
      </c>
    </row>
    <row r="49" spans="1:29">
      <c r="A49" s="2" t="str">
        <v/>
      </c>
      <c r="B49" s="132" t="str">
        <f>IFERROR(INDEX(Inscriptions!$B$1:$B$320,A49),"")</f>
        <v/>
      </c>
      <c r="C49" s="54" t="str">
        <f>IFERROR(INDEX(Inscriptions!$C$1:$C$320,A49),"")</f>
        <v/>
      </c>
      <c r="D49" s="21"/>
      <c r="E49" s="13" t="str">
        <f t="shared" si="15"/>
        <v/>
      </c>
      <c r="F49" s="27"/>
      <c r="G49" s="13" t="str">
        <f t="shared" si="1"/>
        <v/>
      </c>
      <c r="H49" s="27"/>
      <c r="I49" s="13" t="str">
        <f t="shared" si="2"/>
        <v/>
      </c>
      <c r="J49" s="27"/>
      <c r="K49" s="16" t="str">
        <f t="shared" si="17"/>
        <v/>
      </c>
      <c r="L49" s="27"/>
      <c r="M49" s="13" t="str">
        <f t="shared" si="18"/>
        <v/>
      </c>
      <c r="N49" s="27"/>
      <c r="O49" s="13" t="str">
        <f t="shared" si="5"/>
        <v/>
      </c>
      <c r="P49" s="26"/>
      <c r="Q49" s="13" t="str">
        <f t="shared" si="6"/>
        <v/>
      </c>
      <c r="R49" s="23"/>
      <c r="U49" t="str">
        <f t="shared" si="0"/>
        <v/>
      </c>
      <c r="V49" t="str">
        <f t="shared" si="7"/>
        <v/>
      </c>
      <c r="W49" t="str">
        <f t="shared" si="8"/>
        <v/>
      </c>
      <c r="X49" t="str">
        <f t="shared" si="9"/>
        <v/>
      </c>
      <c r="Y49" t="str">
        <f t="shared" si="10"/>
        <v/>
      </c>
      <c r="Z49" t="str">
        <f t="shared" si="11"/>
        <v/>
      </c>
      <c r="AA49" t="str">
        <f t="shared" si="12"/>
        <v/>
      </c>
      <c r="AB49" s="132" t="str">
        <f t="shared" si="13"/>
        <v/>
      </c>
      <c r="AC49" s="52" t="str">
        <f t="shared" si="14"/>
        <v/>
      </c>
    </row>
    <row r="50" spans="1:29">
      <c r="A50" s="228" t="str">
        <v/>
      </c>
      <c r="B50" s="133" t="str">
        <f>IFERROR(INDEX(Inscriptions!$B$1:$B$320,A50),"")</f>
        <v/>
      </c>
      <c r="C50" s="229" t="str">
        <f>IFERROR(INDEX(Inscriptions!$C$1:$C$320,A50),"")</f>
        <v/>
      </c>
      <c r="D50" s="31"/>
      <c r="E50" s="36" t="str">
        <f t="shared" si="15"/>
        <v/>
      </c>
      <c r="F50" s="24"/>
      <c r="G50" s="36" t="str">
        <f t="shared" si="1"/>
        <v/>
      </c>
      <c r="H50" s="24"/>
      <c r="I50" s="36" t="str">
        <f t="shared" si="2"/>
        <v/>
      </c>
      <c r="J50" s="24"/>
      <c r="K50" s="136" t="str">
        <f t="shared" si="17"/>
        <v/>
      </c>
      <c r="L50" s="24"/>
      <c r="M50" s="36" t="str">
        <f t="shared" si="18"/>
        <v/>
      </c>
      <c r="N50" s="31"/>
      <c r="O50" s="36" t="str">
        <f t="shared" si="5"/>
        <v/>
      </c>
      <c r="P50" s="31"/>
      <c r="Q50" s="36" t="str">
        <f t="shared" si="6"/>
        <v/>
      </c>
      <c r="R50" s="24"/>
      <c r="S50" s="137"/>
      <c r="T50" s="137"/>
      <c r="U50" s="137" t="str">
        <f t="shared" si="0"/>
        <v/>
      </c>
      <c r="V50" s="137" t="str">
        <f t="shared" si="7"/>
        <v/>
      </c>
      <c r="W50" s="137" t="str">
        <f t="shared" si="8"/>
        <v/>
      </c>
      <c r="X50" s="137" t="str">
        <f t="shared" si="9"/>
        <v/>
      </c>
      <c r="Y50" s="137" t="str">
        <f t="shared" si="10"/>
        <v/>
      </c>
      <c r="Z50" s="137" t="str">
        <f t="shared" si="11"/>
        <v/>
      </c>
      <c r="AA50" s="137" t="str">
        <f t="shared" si="12"/>
        <v/>
      </c>
      <c r="AB50" s="133" t="str">
        <f t="shared" si="13"/>
        <v/>
      </c>
      <c r="AC50" s="53" t="str">
        <f t="shared" si="14"/>
        <v/>
      </c>
    </row>
    <row r="51" spans="1:29">
      <c r="A51" s="225"/>
      <c r="B51" s="224"/>
      <c r="C51" s="224"/>
      <c r="X51" t="str">
        <f t="shared" ref="X51:X54" si="19">IFERROR(RANK(J51,J$7:J$40,1),"")</f>
        <v/>
      </c>
    </row>
    <row r="52" spans="1:29">
      <c r="A52" s="225"/>
      <c r="B52" s="224"/>
      <c r="C52" s="224"/>
      <c r="X52" t="str">
        <f t="shared" si="19"/>
        <v/>
      </c>
    </row>
    <row r="53" spans="1:29">
      <c r="A53" s="225"/>
      <c r="B53" s="224"/>
      <c r="C53" s="224"/>
      <c r="X53" t="str">
        <f t="shared" si="19"/>
        <v/>
      </c>
    </row>
    <row r="54" spans="1:29">
      <c r="A54" s="225"/>
      <c r="B54" s="224"/>
      <c r="C54" s="224"/>
      <c r="X54" t="str">
        <f t="shared" si="19"/>
        <v/>
      </c>
    </row>
    <row r="55" spans="1:29">
      <c r="A55" s="225"/>
      <c r="B55" s="224"/>
      <c r="C55" s="224"/>
    </row>
    <row r="56" spans="1:29">
      <c r="A56" s="225"/>
      <c r="B56" s="224"/>
      <c r="C56" s="224"/>
    </row>
    <row r="57" spans="1:29">
      <c r="A57" s="225"/>
      <c r="B57" s="224"/>
      <c r="C57" s="224"/>
    </row>
    <row r="58" spans="1:29">
      <c r="A58" s="225"/>
      <c r="B58" s="224"/>
      <c r="C58" s="224"/>
    </row>
    <row r="59" spans="1:29">
      <c r="A59" s="225"/>
      <c r="B59" s="224"/>
      <c r="C59" s="224"/>
    </row>
    <row r="60" spans="1:29">
      <c r="A60" s="225"/>
      <c r="B60" s="224"/>
      <c r="C60" s="224"/>
    </row>
    <row r="61" spans="1:29">
      <c r="A61" s="225"/>
      <c r="B61" s="224"/>
      <c r="C61" s="224"/>
    </row>
    <row r="62" spans="1:29">
      <c r="A62" s="225"/>
      <c r="B62" s="224"/>
      <c r="C62" s="224"/>
    </row>
    <row r="63" spans="1:29">
      <c r="A63" s="225"/>
      <c r="B63" s="224"/>
      <c r="C63" s="224"/>
    </row>
    <row r="64" spans="1:29">
      <c r="A64" s="225"/>
      <c r="B64" s="224"/>
      <c r="C64" s="224"/>
    </row>
    <row r="65" spans="1:3">
      <c r="A65" s="225"/>
      <c r="B65" s="224"/>
      <c r="C65" s="224"/>
    </row>
    <row r="66" spans="1:3">
      <c r="A66" s="225"/>
      <c r="B66" s="224"/>
      <c r="C66" s="224"/>
    </row>
    <row r="67" spans="1:3">
      <c r="A67" s="225"/>
      <c r="B67" s="224"/>
      <c r="C67" s="224"/>
    </row>
    <row r="68" spans="1:3">
      <c r="A68" s="225"/>
      <c r="B68" s="224"/>
      <c r="C68" s="224"/>
    </row>
    <row r="69" spans="1:3">
      <c r="A69" s="225"/>
      <c r="B69" s="224"/>
      <c r="C69" s="224"/>
    </row>
    <row r="70" spans="1:3">
      <c r="A70" s="225"/>
      <c r="B70" s="224"/>
      <c r="C70" s="224"/>
    </row>
    <row r="71" spans="1:3">
      <c r="A71" s="225"/>
      <c r="B71" s="224"/>
      <c r="C71" s="224"/>
    </row>
    <row r="72" spans="1:3">
      <c r="A72" s="225"/>
      <c r="B72" s="224"/>
      <c r="C72" s="224"/>
    </row>
    <row r="73" spans="1:3">
      <c r="A73" s="225"/>
      <c r="B73" s="224"/>
      <c r="C73" s="224"/>
    </row>
    <row r="74" spans="1:3">
      <c r="A74" s="225"/>
      <c r="B74" s="224"/>
      <c r="C74" s="224"/>
    </row>
    <row r="75" spans="1:3">
      <c r="A75" s="225"/>
      <c r="B75" s="224"/>
      <c r="C75" s="224"/>
    </row>
    <row r="76" spans="1:3">
      <c r="A76" s="225"/>
      <c r="B76" s="224"/>
      <c r="C76" s="224"/>
    </row>
    <row r="77" spans="1:3">
      <c r="A77" s="225"/>
      <c r="B77" s="224"/>
      <c r="C77" s="224"/>
    </row>
    <row r="78" spans="1:3">
      <c r="A78" s="225"/>
      <c r="B78" s="224"/>
      <c r="C78" s="224"/>
    </row>
    <row r="79" spans="1:3">
      <c r="A79" s="225"/>
      <c r="B79" s="224"/>
      <c r="C79" s="224"/>
    </row>
    <row r="80" spans="1:3">
      <c r="A80" s="225"/>
      <c r="B80" s="224"/>
      <c r="C80" s="224"/>
    </row>
    <row r="81" spans="1:3">
      <c r="A81" s="225"/>
      <c r="B81" s="224"/>
      <c r="C81" s="224"/>
    </row>
    <row r="82" spans="1:3">
      <c r="A82" s="225"/>
      <c r="B82" s="224"/>
      <c r="C82" s="224"/>
    </row>
    <row r="83" spans="1:3">
      <c r="A83" s="225"/>
      <c r="B83" s="224"/>
      <c r="C83" s="224"/>
    </row>
    <row r="84" spans="1:3">
      <c r="A84" s="225"/>
      <c r="B84" s="224"/>
      <c r="C84" s="224"/>
    </row>
    <row r="85" spans="1:3">
      <c r="A85" s="225"/>
      <c r="B85" s="224"/>
      <c r="C85" s="224"/>
    </row>
    <row r="86" spans="1:3">
      <c r="A86" s="225"/>
      <c r="B86" s="224"/>
      <c r="C86" s="224"/>
    </row>
    <row r="87" spans="1:3">
      <c r="A87" s="225"/>
      <c r="B87" s="224"/>
      <c r="C87" s="224"/>
    </row>
    <row r="88" spans="1:3">
      <c r="A88" s="225"/>
      <c r="B88" s="224"/>
      <c r="C88" s="224"/>
    </row>
    <row r="89" spans="1:3">
      <c r="A89" s="225"/>
      <c r="B89" s="224"/>
      <c r="C89" s="224"/>
    </row>
    <row r="90" spans="1:3">
      <c r="A90" s="225"/>
      <c r="B90" s="224"/>
      <c r="C90" s="224"/>
    </row>
    <row r="91" spans="1:3">
      <c r="A91" s="225"/>
      <c r="B91" s="224"/>
      <c r="C91" s="224"/>
    </row>
    <row r="92" spans="1:3">
      <c r="A92" s="225"/>
      <c r="B92" s="224"/>
      <c r="C92" s="224"/>
    </row>
    <row r="93" spans="1:3">
      <c r="A93" s="225"/>
      <c r="B93" s="224"/>
      <c r="C93" s="224"/>
    </row>
    <row r="94" spans="1:3">
      <c r="A94" s="225"/>
      <c r="B94" s="224"/>
      <c r="C94" s="224"/>
    </row>
    <row r="95" spans="1:3">
      <c r="A95" s="225"/>
      <c r="B95" s="224"/>
      <c r="C95" s="224"/>
    </row>
    <row r="96" spans="1:3">
      <c r="A96" s="225"/>
      <c r="B96" s="224"/>
      <c r="C96" s="224"/>
    </row>
    <row r="97" spans="1:3">
      <c r="A97" s="225"/>
      <c r="B97" s="224"/>
      <c r="C97" s="224"/>
    </row>
    <row r="98" spans="1:3">
      <c r="A98" s="225"/>
      <c r="B98" s="224"/>
      <c r="C98" s="224"/>
    </row>
    <row r="99" spans="1:3">
      <c r="A99" s="225"/>
      <c r="B99" s="224"/>
      <c r="C99" s="224"/>
    </row>
    <row r="100" spans="1:3">
      <c r="A100" s="225"/>
      <c r="B100" s="224"/>
      <c r="C100" s="224"/>
    </row>
    <row r="101" spans="1:3">
      <c r="A101" s="225"/>
      <c r="B101" s="224"/>
      <c r="C101" s="224"/>
    </row>
    <row r="102" spans="1:3">
      <c r="A102" s="225"/>
      <c r="B102" s="224"/>
      <c r="C102" s="224"/>
    </row>
    <row r="103" spans="1:3">
      <c r="A103" s="225"/>
      <c r="B103" s="224"/>
      <c r="C103" s="224"/>
    </row>
    <row r="104" spans="1:3">
      <c r="A104" s="225"/>
      <c r="B104" s="224"/>
      <c r="C104" s="224"/>
    </row>
    <row r="105" spans="1:3">
      <c r="A105" s="225"/>
      <c r="B105" s="224"/>
      <c r="C105" s="224"/>
    </row>
    <row r="106" spans="1:3">
      <c r="A106" s="225"/>
      <c r="B106" s="224"/>
      <c r="C106" s="224"/>
    </row>
    <row r="107" spans="1:3">
      <c r="A107" s="225"/>
      <c r="B107" s="224"/>
      <c r="C107" s="224"/>
    </row>
    <row r="108" spans="1:3">
      <c r="A108" s="225"/>
      <c r="B108" s="224"/>
      <c r="C108" s="224"/>
    </row>
    <row r="109" spans="1:3">
      <c r="A109" s="225"/>
      <c r="B109" s="224"/>
      <c r="C109" s="224"/>
    </row>
    <row r="110" spans="1:3">
      <c r="A110" s="225"/>
      <c r="B110" s="224"/>
      <c r="C110" s="224"/>
    </row>
    <row r="111" spans="1:3">
      <c r="A111" s="225"/>
      <c r="B111" s="224"/>
      <c r="C111" s="224"/>
    </row>
    <row r="112" spans="1:3">
      <c r="A112" s="225"/>
      <c r="B112" s="224"/>
      <c r="C112" s="224"/>
    </row>
    <row r="113" spans="1:3">
      <c r="A113" s="225"/>
      <c r="B113" s="224"/>
      <c r="C113" s="224"/>
    </row>
    <row r="114" spans="1:3">
      <c r="A114" s="225"/>
      <c r="B114" s="224"/>
      <c r="C114" s="224"/>
    </row>
    <row r="115" spans="1:3">
      <c r="A115" s="225"/>
      <c r="B115" s="224"/>
      <c r="C115" s="224"/>
    </row>
    <row r="116" spans="1:3">
      <c r="A116" s="225"/>
      <c r="B116" s="224"/>
      <c r="C116" s="224"/>
    </row>
    <row r="117" spans="1:3">
      <c r="A117" s="225"/>
      <c r="B117" s="224"/>
      <c r="C117" s="224"/>
    </row>
    <row r="118" spans="1:3">
      <c r="A118" s="225"/>
      <c r="B118" s="224"/>
      <c r="C118" s="224"/>
    </row>
    <row r="119" spans="1:3">
      <c r="A119" s="225"/>
      <c r="B119" s="224"/>
      <c r="C119" s="224"/>
    </row>
    <row r="120" spans="1:3">
      <c r="A120" s="225"/>
      <c r="B120" s="224"/>
      <c r="C120" s="224"/>
    </row>
    <row r="121" spans="1:3">
      <c r="A121" s="225"/>
      <c r="B121" s="224"/>
      <c r="C121" s="224"/>
    </row>
    <row r="122" spans="1:3">
      <c r="A122" s="225"/>
      <c r="B122" s="224"/>
      <c r="C122" s="224"/>
    </row>
    <row r="123" spans="1:3">
      <c r="A123" s="225"/>
      <c r="B123" s="224"/>
      <c r="C123" s="224"/>
    </row>
    <row r="124" spans="1:3">
      <c r="A124" s="225"/>
      <c r="B124" s="224"/>
      <c r="C124" s="224"/>
    </row>
    <row r="125" spans="1:3">
      <c r="A125" s="225"/>
      <c r="B125" s="224"/>
      <c r="C125" s="224"/>
    </row>
    <row r="126" spans="1:3">
      <c r="A126" s="225"/>
      <c r="B126" s="224"/>
      <c r="C126" s="224"/>
    </row>
    <row r="127" spans="1:3">
      <c r="A127" s="225"/>
      <c r="B127" s="224"/>
      <c r="C127" s="224"/>
    </row>
    <row r="128" spans="1:3">
      <c r="A128" s="225"/>
      <c r="B128" s="224"/>
      <c r="C128" s="224"/>
    </row>
    <row r="129" spans="1:3">
      <c r="A129" s="225"/>
      <c r="B129" s="224"/>
      <c r="C129" s="224"/>
    </row>
    <row r="130" spans="1:3">
      <c r="A130" s="225"/>
      <c r="B130" s="224"/>
      <c r="C130" s="224"/>
    </row>
    <row r="131" spans="1:3">
      <c r="A131" s="225"/>
      <c r="B131" s="224"/>
      <c r="C131" s="224"/>
    </row>
    <row r="132" spans="1:3">
      <c r="A132" s="225"/>
      <c r="B132" s="224"/>
      <c r="C132" s="224"/>
    </row>
    <row r="133" spans="1:3">
      <c r="A133" s="225"/>
      <c r="B133" s="224"/>
      <c r="C133" s="224"/>
    </row>
    <row r="134" spans="1:3">
      <c r="A134" s="225"/>
      <c r="B134" s="224"/>
      <c r="C134" s="224"/>
    </row>
    <row r="135" spans="1:3">
      <c r="A135" s="225"/>
      <c r="B135" s="224"/>
      <c r="C135" s="224"/>
    </row>
    <row r="136" spans="1:3">
      <c r="A136" s="225"/>
      <c r="B136" s="224"/>
      <c r="C136" s="224"/>
    </row>
    <row r="137" spans="1:3">
      <c r="A137" s="225"/>
      <c r="B137" s="224"/>
      <c r="C137" s="224"/>
    </row>
    <row r="138" spans="1:3">
      <c r="A138" s="225"/>
      <c r="B138" s="224"/>
      <c r="C138" s="224"/>
    </row>
    <row r="139" spans="1:3">
      <c r="A139" s="225"/>
      <c r="B139" s="224"/>
      <c r="C139" s="224"/>
    </row>
    <row r="140" spans="1:3">
      <c r="A140" s="225"/>
      <c r="B140" s="224"/>
      <c r="C140" s="224"/>
    </row>
    <row r="141" spans="1:3">
      <c r="A141" s="225"/>
      <c r="B141" s="224"/>
      <c r="C141" s="224"/>
    </row>
    <row r="142" spans="1:3">
      <c r="A142" s="225"/>
      <c r="B142" s="224"/>
      <c r="C142" s="224"/>
    </row>
    <row r="143" spans="1:3">
      <c r="A143" s="225"/>
      <c r="B143" s="224"/>
      <c r="C143" s="224"/>
    </row>
    <row r="144" spans="1:3">
      <c r="A144" s="225"/>
      <c r="B144" s="224"/>
      <c r="C144" s="224"/>
    </row>
    <row r="145" spans="1:3">
      <c r="A145" s="225"/>
      <c r="B145" s="224"/>
      <c r="C145" s="224"/>
    </row>
    <row r="146" spans="1:3">
      <c r="A146" s="225"/>
      <c r="B146" s="224"/>
      <c r="C146" s="224"/>
    </row>
    <row r="147" spans="1:3">
      <c r="A147" s="225"/>
      <c r="B147" s="224"/>
      <c r="C147" s="224"/>
    </row>
    <row r="148" spans="1:3">
      <c r="A148" s="225"/>
      <c r="B148" s="224"/>
      <c r="C148" s="224"/>
    </row>
    <row r="149" spans="1:3">
      <c r="A149" s="225"/>
      <c r="B149" s="224"/>
      <c r="C149" s="224"/>
    </row>
    <row r="150" spans="1:3">
      <c r="A150" s="225"/>
      <c r="B150" s="224"/>
      <c r="C150" s="224"/>
    </row>
    <row r="151" spans="1:3">
      <c r="A151" s="225"/>
      <c r="B151" s="224"/>
      <c r="C151" s="224"/>
    </row>
    <row r="152" spans="1:3">
      <c r="A152" s="225"/>
      <c r="B152" s="224"/>
      <c r="C152" s="224"/>
    </row>
    <row r="153" spans="1:3">
      <c r="A153" s="225"/>
      <c r="B153" s="224"/>
      <c r="C153" s="224"/>
    </row>
    <row r="154" spans="1:3">
      <c r="A154" s="225"/>
      <c r="B154" s="224"/>
      <c r="C154" s="224"/>
    </row>
    <row r="155" spans="1:3">
      <c r="A155" s="225"/>
      <c r="B155" s="224"/>
      <c r="C155" s="224"/>
    </row>
    <row r="156" spans="1:3">
      <c r="A156" s="225"/>
      <c r="B156" s="224"/>
      <c r="C156" s="224"/>
    </row>
    <row r="157" spans="1:3">
      <c r="A157" s="225"/>
      <c r="B157" s="224"/>
      <c r="C157" s="224"/>
    </row>
    <row r="158" spans="1:3">
      <c r="A158" s="225"/>
      <c r="B158" s="224"/>
      <c r="C158" s="224"/>
    </row>
    <row r="159" spans="1:3">
      <c r="A159" s="225"/>
      <c r="B159" s="224"/>
      <c r="C159" s="224"/>
    </row>
    <row r="160" spans="1:3">
      <c r="A160" s="225"/>
      <c r="B160" s="224"/>
      <c r="C160" s="224"/>
    </row>
    <row r="161" spans="1:3">
      <c r="A161" s="225"/>
      <c r="B161" s="224"/>
      <c r="C161" s="224"/>
    </row>
    <row r="162" spans="1:3">
      <c r="A162" s="225"/>
      <c r="B162" s="224"/>
      <c r="C162" s="224"/>
    </row>
    <row r="163" spans="1:3">
      <c r="A163" s="225"/>
      <c r="B163" s="224"/>
      <c r="C163" s="224"/>
    </row>
    <row r="164" spans="1:3">
      <c r="A164" s="225"/>
      <c r="B164" s="224"/>
      <c r="C164" s="224"/>
    </row>
    <row r="165" spans="1:3">
      <c r="A165" s="225"/>
      <c r="B165" s="224"/>
      <c r="C165" s="224"/>
    </row>
    <row r="166" spans="1:3">
      <c r="A166" s="225"/>
      <c r="B166" s="224"/>
      <c r="C166" s="224"/>
    </row>
    <row r="167" spans="1:3">
      <c r="A167" s="225"/>
      <c r="B167" s="224"/>
      <c r="C167" s="224"/>
    </row>
    <row r="168" spans="1:3">
      <c r="A168" s="225"/>
      <c r="B168" s="224"/>
      <c r="C168" s="224"/>
    </row>
    <row r="169" spans="1:3">
      <c r="A169" s="225"/>
      <c r="B169" s="224"/>
      <c r="C169" s="224"/>
    </row>
    <row r="170" spans="1:3">
      <c r="A170" s="225"/>
      <c r="B170" s="224"/>
      <c r="C170" s="224"/>
    </row>
    <row r="171" spans="1:3">
      <c r="A171" s="225"/>
      <c r="B171" s="224"/>
      <c r="C171" s="224"/>
    </row>
    <row r="172" spans="1:3">
      <c r="A172" s="225"/>
      <c r="B172" s="224"/>
      <c r="C172" s="224"/>
    </row>
    <row r="173" spans="1:3">
      <c r="A173" s="225"/>
      <c r="B173" s="224"/>
      <c r="C173" s="224"/>
    </row>
    <row r="174" spans="1:3">
      <c r="A174" s="225"/>
      <c r="B174" s="224"/>
      <c r="C174" s="224"/>
    </row>
    <row r="175" spans="1:3">
      <c r="A175" s="225"/>
      <c r="B175" s="224"/>
      <c r="C175" s="224"/>
    </row>
    <row r="176" spans="1:3">
      <c r="A176" s="225"/>
      <c r="B176" s="224"/>
      <c r="C176" s="224"/>
    </row>
    <row r="177" spans="1:3">
      <c r="A177" s="225"/>
      <c r="B177" s="224"/>
      <c r="C177" s="224"/>
    </row>
    <row r="178" spans="1:3">
      <c r="A178" s="225"/>
      <c r="B178" s="224"/>
      <c r="C178" s="224"/>
    </row>
    <row r="179" spans="1:3">
      <c r="A179" s="225"/>
      <c r="B179" s="224"/>
      <c r="C179" s="224"/>
    </row>
    <row r="180" spans="1:3">
      <c r="A180" s="225"/>
      <c r="B180" s="224"/>
      <c r="C180" s="224"/>
    </row>
    <row r="181" spans="1:3">
      <c r="A181" s="225"/>
      <c r="B181" s="224"/>
      <c r="C181" s="224"/>
    </row>
    <row r="182" spans="1:3">
      <c r="A182" s="225"/>
      <c r="B182" s="224"/>
      <c r="C182" s="224"/>
    </row>
    <row r="183" spans="1:3">
      <c r="A183" s="225"/>
      <c r="B183" s="224"/>
      <c r="C183" s="224"/>
    </row>
    <row r="184" spans="1:3">
      <c r="A184" s="225"/>
      <c r="B184" s="224"/>
      <c r="C184" s="224"/>
    </row>
    <row r="185" spans="1:3">
      <c r="A185" s="225"/>
      <c r="B185" s="224"/>
      <c r="C185" s="224"/>
    </row>
    <row r="186" spans="1:3">
      <c r="A186" s="225"/>
      <c r="B186" s="224"/>
      <c r="C186" s="224"/>
    </row>
    <row r="187" spans="1:3">
      <c r="A187" s="225"/>
      <c r="B187" s="224"/>
      <c r="C187" s="224"/>
    </row>
    <row r="188" spans="1:3">
      <c r="A188" s="225"/>
      <c r="B188" s="224"/>
      <c r="C188" s="224"/>
    </row>
    <row r="189" spans="1:3">
      <c r="A189" s="225"/>
      <c r="B189" s="224"/>
      <c r="C189" s="224"/>
    </row>
    <row r="190" spans="1:3">
      <c r="A190" s="225"/>
      <c r="B190" s="224"/>
      <c r="C190" s="224"/>
    </row>
    <row r="191" spans="1:3">
      <c r="A191" s="225"/>
      <c r="B191" s="224"/>
      <c r="C191" s="224"/>
    </row>
    <row r="192" spans="1:3">
      <c r="A192" s="225"/>
      <c r="B192" s="224"/>
      <c r="C192" s="224"/>
    </row>
    <row r="193" spans="1:3">
      <c r="A193" s="225"/>
      <c r="B193" s="224"/>
      <c r="C193" s="224"/>
    </row>
    <row r="194" spans="1:3">
      <c r="A194" s="225"/>
      <c r="B194" s="224"/>
      <c r="C194" s="224"/>
    </row>
    <row r="195" spans="1:3">
      <c r="A195" s="225"/>
      <c r="B195" s="224"/>
      <c r="C195" s="224"/>
    </row>
    <row r="196" spans="1:3">
      <c r="A196" s="225"/>
      <c r="B196" s="224"/>
      <c r="C196" s="224"/>
    </row>
    <row r="197" spans="1:3">
      <c r="A197" s="225"/>
      <c r="B197" s="224"/>
      <c r="C197" s="224"/>
    </row>
    <row r="198" spans="1:3">
      <c r="A198" s="225"/>
      <c r="B198" s="224"/>
      <c r="C198" s="224"/>
    </row>
    <row r="199" spans="1:3">
      <c r="A199" s="225"/>
      <c r="B199" s="224"/>
      <c r="C199" s="224"/>
    </row>
    <row r="200" spans="1:3">
      <c r="A200" s="225"/>
      <c r="B200" s="224"/>
      <c r="C200" s="224"/>
    </row>
  </sheetData>
  <mergeCells count="3">
    <mergeCell ref="D2:R2"/>
    <mergeCell ref="D4:R4"/>
    <mergeCell ref="AG7:AH7"/>
  </mergeCells>
  <conditionalFormatting sqref="AC7:AD54">
    <cfRule type="colorScale" priority="2">
      <colorScale>
        <cfvo type="num" val="1"/>
        <cfvo type="num" val="2"/>
        <color rgb="FFFF7128"/>
        <color rgb="FFFFEF9C"/>
      </colorScale>
    </cfRule>
    <cfRule type="top10" dxfId="1" priority="3" bottom="1" rank="3"/>
  </conditionalFormatting>
  <conditionalFormatting sqref="AC7:AD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M200"/>
  <sheetViews>
    <sheetView showZeros="0" zoomScaleNormal="100" workbookViewId="0">
      <pane ySplit="6" topLeftCell="A173" activePane="bottomLeft" state="frozen"/>
      <selection activeCell="AG42" sqref="AG42"/>
      <selection pane="bottomLeft" activeCell="D196" sqref="D196"/>
    </sheetView>
  </sheetViews>
  <sheetFormatPr baseColWidth="10" defaultRowHeight="15.75"/>
  <cols>
    <col min="1" max="1" width="6.875" style="2" customWidth="1"/>
    <col min="2" max="2" width="15.625" customWidth="1"/>
    <col min="3" max="3" width="18.625" customWidth="1"/>
    <col min="5" max="5" width="3.125" style="2" customWidth="1"/>
    <col min="7" max="7" width="3.125" style="2" customWidth="1"/>
    <col min="9" max="9" width="3.125" style="2" customWidth="1"/>
    <col min="11" max="11" width="3.125" style="2" customWidth="1"/>
    <col min="13" max="13" width="3.125" style="2" customWidth="1"/>
    <col min="15" max="15" width="3.125" style="2" customWidth="1"/>
    <col min="17" max="17" width="3.125" style="2" customWidth="1"/>
    <col min="19" max="19" width="10.875" customWidth="1"/>
    <col min="20" max="20" width="4.125" customWidth="1"/>
    <col min="21" max="21" width="10.875" customWidth="1"/>
    <col min="22" max="22" width="4.375" style="2" customWidth="1"/>
    <col min="23" max="23" width="6.375" hidden="1" customWidth="1"/>
    <col min="24" max="24" width="10.125" hidden="1" customWidth="1"/>
    <col min="25" max="32" width="10.875" hidden="1" customWidth="1"/>
    <col min="33" max="33" width="10.875" customWidth="1"/>
    <col min="36" max="36" width="3.875" customWidth="1"/>
    <col min="37" max="37" width="6.5" customWidth="1"/>
    <col min="38" max="38" width="21.625" customWidth="1"/>
    <col min="39" max="39" width="23" style="2" customWidth="1"/>
  </cols>
  <sheetData>
    <row r="1" spans="1:39" ht="17.25" customHeight="1" thickBot="1">
      <c r="A1" s="32" t="s">
        <v>50</v>
      </c>
    </row>
    <row r="2" spans="1:39" ht="57" customHeight="1" thickBot="1">
      <c r="A2"/>
      <c r="D2" s="203" t="s">
        <v>186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</row>
    <row r="3" spans="1:39" ht="16.5" thickBot="1"/>
    <row r="4" spans="1:39" ht="78.95" customHeight="1" thickBot="1">
      <c r="D4" s="200" t="s">
        <v>18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2"/>
      <c r="S4" s="8"/>
      <c r="T4" s="8"/>
      <c r="U4" s="208" t="s">
        <v>59</v>
      </c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10"/>
      <c r="AI4" s="2"/>
    </row>
    <row r="6" spans="1:39" ht="48.95" customHeight="1" thickBot="1">
      <c r="B6" s="3" t="s">
        <v>1</v>
      </c>
      <c r="C6" s="3" t="s">
        <v>9</v>
      </c>
      <c r="D6" s="4" t="s">
        <v>10</v>
      </c>
      <c r="E6" s="5" t="s">
        <v>27</v>
      </c>
      <c r="F6" s="4" t="s">
        <v>11</v>
      </c>
      <c r="G6" s="5" t="s">
        <v>27</v>
      </c>
      <c r="H6" s="4" t="s">
        <v>41</v>
      </c>
      <c r="I6" s="5" t="s">
        <v>27</v>
      </c>
      <c r="J6" s="4" t="s">
        <v>13</v>
      </c>
      <c r="K6" s="9" t="s">
        <v>27</v>
      </c>
      <c r="L6" s="4" t="s">
        <v>14</v>
      </c>
      <c r="M6" s="5" t="s">
        <v>27</v>
      </c>
      <c r="N6" s="4" t="s">
        <v>47</v>
      </c>
      <c r="O6" s="5" t="s">
        <v>27</v>
      </c>
      <c r="P6" s="4" t="s">
        <v>16</v>
      </c>
      <c r="Q6" s="5" t="s">
        <v>27</v>
      </c>
      <c r="R6" s="4" t="s">
        <v>17</v>
      </c>
      <c r="S6" s="60" t="s">
        <v>57</v>
      </c>
      <c r="T6" s="35" t="s">
        <v>27</v>
      </c>
      <c r="U6" s="61" t="s">
        <v>58</v>
      </c>
      <c r="V6" s="35" t="s">
        <v>27</v>
      </c>
      <c r="W6" s="62"/>
      <c r="X6" s="5" t="s">
        <v>57</v>
      </c>
      <c r="Y6" s="5" t="s">
        <v>72</v>
      </c>
      <c r="Z6" s="5" t="s">
        <v>10</v>
      </c>
      <c r="AA6" s="5" t="s">
        <v>11</v>
      </c>
      <c r="AB6" s="5" t="s">
        <v>12</v>
      </c>
      <c r="AC6" s="35" t="s">
        <v>13</v>
      </c>
      <c r="AD6" s="5" t="s">
        <v>14</v>
      </c>
      <c r="AE6" s="5" t="s">
        <v>15</v>
      </c>
      <c r="AF6" s="5" t="s">
        <v>16</v>
      </c>
      <c r="AG6" s="18" t="s">
        <v>19</v>
      </c>
      <c r="AH6" s="19" t="s">
        <v>20</v>
      </c>
      <c r="AI6" s="45"/>
    </row>
    <row r="7" spans="1:39" ht="16.5" thickBot="1">
      <c r="A7" s="17">
        <f t="array" ref="A7:A50">IFERROR(SMALL(IF(EXACT($A$1,Inscriptions!$D$2:$D$320),ROW(Inscriptions!$A$2:$A$320)),Inscriptions!$A$2:$A$320),"")</f>
        <v>302</v>
      </c>
      <c r="B7" s="163">
        <f>IFERROR(INDEX(Inscriptions!$B$1:$B$320,A7),"")</f>
        <v>0</v>
      </c>
      <c r="C7" s="54">
        <f>IFERROR(INDEX(Inscriptions!$C$1:$C$320,A7),"")</f>
        <v>0</v>
      </c>
      <c r="D7" s="20"/>
      <c r="E7" s="10" t="str">
        <f>EQUATION</f>
        <v/>
      </c>
      <c r="F7" s="25"/>
      <c r="G7" s="14" t="str">
        <f>AA7</f>
        <v/>
      </c>
      <c r="H7" s="28"/>
      <c r="I7" s="14" t="str">
        <f>AB7</f>
        <v/>
      </c>
      <c r="J7" s="29"/>
      <c r="K7" s="15" t="str">
        <f>AC7</f>
        <v/>
      </c>
      <c r="L7" s="28"/>
      <c r="M7" s="14" t="str">
        <f>AD7</f>
        <v/>
      </c>
      <c r="N7" s="28"/>
      <c r="O7" s="14" t="str">
        <f>AE7</f>
        <v/>
      </c>
      <c r="P7" s="28"/>
      <c r="Q7" s="14" t="str">
        <f>AF7</f>
        <v/>
      </c>
      <c r="R7" s="20"/>
      <c r="S7" s="113"/>
      <c r="T7" s="35" t="str">
        <f>X7</f>
        <v/>
      </c>
      <c r="U7" s="113"/>
      <c r="V7" s="35" t="str">
        <f>Y7</f>
        <v/>
      </c>
      <c r="X7" t="str">
        <f>IFERROR(RANK(S7,S$7:S$50,1),"")</f>
        <v/>
      </c>
      <c r="Y7" t="str">
        <f>IFERROR(RANK(U7,U$7:U$50,1),"")</f>
        <v/>
      </c>
      <c r="Z7" t="str">
        <f>IFERROR(RANK(D7,D$7:D$50,1),"")</f>
        <v/>
      </c>
      <c r="AA7" t="str">
        <f>IFERROR(RANK(F7,F$7:F$50,1),"")</f>
        <v/>
      </c>
      <c r="AB7" t="str">
        <f>IFERROR(RANK(H7,H$7:H$50,1),"")</f>
        <v/>
      </c>
      <c r="AC7" s="164" t="str">
        <f>IFERROR(RANK(J7,J$7:J$50,0),"")</f>
        <v/>
      </c>
      <c r="AD7" t="str">
        <f>IFERROR(RANK(L7,L$7:L$50,1),"")</f>
        <v/>
      </c>
      <c r="AE7" t="str">
        <f>IFERROR(RANK(N7,N$7:N$50,1),"")</f>
        <v/>
      </c>
      <c r="AF7" t="str">
        <f>IFERROR(RANK(P7,P$7:P$50,1),"")</f>
        <v/>
      </c>
      <c r="AG7" s="163" t="str">
        <f>IF(R7="OUI",9999,IF(SUM(X7:AF7)&gt;0,SUM(X7:AF7),""))</f>
        <v/>
      </c>
      <c r="AH7" s="51" t="str">
        <f>IFERROR(RANK(AG7,AG$7:AG$50,1),"")</f>
        <v/>
      </c>
      <c r="AL7" s="206" t="s">
        <v>38</v>
      </c>
      <c r="AM7" s="207"/>
    </row>
    <row r="8" spans="1:39" ht="16.5" thickBot="1">
      <c r="A8" s="17">
        <v>303</v>
      </c>
      <c r="B8" s="132">
        <f>IFERROR(INDEX(Inscriptions!$B$1:$B$320,A8),"")</f>
        <v>0</v>
      </c>
      <c r="C8" s="54">
        <f>IFERROR(INDEX(Inscriptions!$C$1:$C$320,A8),"")</f>
        <v>0</v>
      </c>
      <c r="D8" s="21"/>
      <c r="E8" s="11" t="str">
        <f>Z8</f>
        <v/>
      </c>
      <c r="F8" s="22"/>
      <c r="G8" s="13" t="str">
        <f t="shared" ref="G8:G50" si="0">AA8</f>
        <v/>
      </c>
      <c r="H8" s="26"/>
      <c r="I8" s="13" t="str">
        <f t="shared" ref="I8:I50" si="1">AB8</f>
        <v/>
      </c>
      <c r="J8" s="30"/>
      <c r="K8" s="16" t="str">
        <f t="shared" ref="K8:K23" si="2">AC8</f>
        <v/>
      </c>
      <c r="L8" s="26"/>
      <c r="M8" s="13" t="str">
        <f t="shared" ref="M8:M23" si="3">AD8</f>
        <v/>
      </c>
      <c r="N8" s="26"/>
      <c r="O8" s="13" t="str">
        <f t="shared" ref="O8:O50" si="4">AE8</f>
        <v/>
      </c>
      <c r="P8" s="26"/>
      <c r="Q8" s="13" t="str">
        <f t="shared" ref="Q8:Q50" si="5">AF8</f>
        <v/>
      </c>
      <c r="R8" s="21"/>
      <c r="S8" s="114"/>
      <c r="T8" s="63" t="str">
        <f>X8</f>
        <v/>
      </c>
      <c r="U8" s="114"/>
      <c r="V8" s="63" t="str">
        <f t="shared" ref="V8:V50" si="6">Y8</f>
        <v/>
      </c>
      <c r="X8" t="str">
        <f t="shared" ref="X8:X50" si="7">IFERROR(RANK(S8,S$7:S$50,1),"")</f>
        <v/>
      </c>
      <c r="Y8" t="str">
        <f t="shared" ref="Y8:Y50" si="8">IFERROR(RANK(U8,U$7:U$50,1),"")</f>
        <v/>
      </c>
      <c r="Z8" t="str">
        <f t="shared" ref="Z8:Z50" si="9">IFERROR(RANK(D8,D$7:D$50,1),"")</f>
        <v/>
      </c>
      <c r="AA8" t="str">
        <f t="shared" ref="AA8:AA50" si="10">IFERROR(RANK(F8,F$7:F$50,1),"")</f>
        <v/>
      </c>
      <c r="AB8" t="str">
        <f t="shared" ref="AB8:AB50" si="11">IFERROR(RANK(H8,H$7:H$50,1),"")</f>
        <v/>
      </c>
      <c r="AC8" s="165" t="str">
        <f t="shared" ref="AC8:AC50" si="12">IFERROR(RANK(J8,J$7:J$50,0),"")</f>
        <v/>
      </c>
      <c r="AD8" t="str">
        <f t="shared" ref="AD8:AD50" si="13">IFERROR(RANK(L8,L$7:L$50,1),"")</f>
        <v/>
      </c>
      <c r="AE8" t="str">
        <f t="shared" ref="AE8:AE50" si="14">IFERROR(RANK(N8,N$7:N$50,1),"")</f>
        <v/>
      </c>
      <c r="AF8" t="str">
        <f t="shared" ref="AF8:AF50" si="15">IFERROR(RANK(P8,P$7:P$50,1),"")</f>
        <v/>
      </c>
      <c r="AG8" s="132" t="str">
        <f t="shared" ref="AG8:AG50" si="16">IF(R8="OUI",9999,IF(SUM(X8:AF8)&gt;0,SUM(X8:AF8),""))</f>
        <v/>
      </c>
      <c r="AH8" s="52" t="str">
        <f t="shared" ref="AH8:AH50" si="17">IFERROR(RANK(AG8,AG$7:AG$50,1),"")</f>
        <v/>
      </c>
      <c r="AK8" s="40" t="s">
        <v>27</v>
      </c>
      <c r="AL8" s="37" t="s">
        <v>37</v>
      </c>
      <c r="AM8" s="38" t="s">
        <v>1</v>
      </c>
    </row>
    <row r="9" spans="1:39" ht="19.5" thickBot="1">
      <c r="A9" s="17">
        <v>304</v>
      </c>
      <c r="B9" s="132">
        <f>IFERROR(INDEX(Inscriptions!$B$1:$B$320,A9),"")</f>
        <v>0</v>
      </c>
      <c r="C9" s="54">
        <f>IFERROR(INDEX(Inscriptions!$C$1:$C$320,A9),"")</f>
        <v>0</v>
      </c>
      <c r="D9" s="21"/>
      <c r="E9" s="11" t="str">
        <f t="shared" ref="E9:E50" si="18">Z9</f>
        <v/>
      </c>
      <c r="F9" s="22"/>
      <c r="G9" s="13" t="str">
        <f t="shared" si="0"/>
        <v/>
      </c>
      <c r="H9" s="26"/>
      <c r="I9" s="13" t="str">
        <f t="shared" si="1"/>
        <v/>
      </c>
      <c r="J9" s="30"/>
      <c r="K9" s="16" t="str">
        <f t="shared" si="2"/>
        <v/>
      </c>
      <c r="L9" s="26"/>
      <c r="M9" s="13" t="str">
        <f t="shared" si="3"/>
        <v/>
      </c>
      <c r="N9" s="26"/>
      <c r="O9" s="13" t="str">
        <f t="shared" si="4"/>
        <v/>
      </c>
      <c r="P9" s="26"/>
      <c r="Q9" s="13" t="str">
        <f t="shared" si="5"/>
        <v/>
      </c>
      <c r="R9" s="21"/>
      <c r="S9" s="114"/>
      <c r="T9" s="63" t="str">
        <f t="shared" ref="T9:T50" si="19">X9</f>
        <v/>
      </c>
      <c r="U9" s="114"/>
      <c r="V9" s="63" t="str">
        <f t="shared" si="6"/>
        <v/>
      </c>
      <c r="X9" t="str">
        <f t="shared" si="7"/>
        <v/>
      </c>
      <c r="Y9" t="str">
        <f t="shared" si="8"/>
        <v/>
      </c>
      <c r="Z9" t="str">
        <f t="shared" si="9"/>
        <v/>
      </c>
      <c r="AA9" t="str">
        <f t="shared" si="10"/>
        <v/>
      </c>
      <c r="AB9" t="str">
        <f t="shared" si="11"/>
        <v/>
      </c>
      <c r="AC9" s="165" t="str">
        <f t="shared" si="12"/>
        <v/>
      </c>
      <c r="AD9" t="str">
        <f t="shared" si="13"/>
        <v/>
      </c>
      <c r="AE9" t="str">
        <f t="shared" si="14"/>
        <v/>
      </c>
      <c r="AF9" t="str">
        <f t="shared" si="15"/>
        <v/>
      </c>
      <c r="AG9" s="132" t="str">
        <f t="shared" si="16"/>
        <v/>
      </c>
      <c r="AH9" s="52" t="str">
        <f t="shared" si="17"/>
        <v/>
      </c>
      <c r="AJ9" s="44">
        <v>1</v>
      </c>
      <c r="AK9" s="65" t="str">
        <f>IFERROR(SMALL($AG$7:$AG$50,ROW(A1)),"")</f>
        <v/>
      </c>
      <c r="AL9" s="111">
        <f t="array" ref="AL9">INDEX($C$6:$C$50,SMALL(IF(PF=AK9,ROW(PF)-5),COUNTIF($AK$9:$AK9,AK9)))</f>
        <v>0</v>
      </c>
      <c r="AM9" s="46">
        <f>INDEX($B$6:$B$50,MATCH(AL9,$C$6:C50,0))</f>
        <v>0</v>
      </c>
    </row>
    <row r="10" spans="1:39" ht="16.5" thickBot="1">
      <c r="A10" s="17">
        <v>305</v>
      </c>
      <c r="B10" s="132" t="str">
        <f>IFERROR(INDEX(Inscriptions!$B$1:$B$320,A10),"")</f>
        <v>ALES</v>
      </c>
      <c r="C10" s="54" t="str">
        <f>IFERROR(INDEX(Inscriptions!$C$1:$C$320,A10),"")</f>
        <v>LACROIX Tom</v>
      </c>
      <c r="D10" s="21"/>
      <c r="E10" s="11" t="str">
        <f t="shared" si="18"/>
        <v/>
      </c>
      <c r="F10" s="22"/>
      <c r="G10" s="13" t="str">
        <f t="shared" si="0"/>
        <v/>
      </c>
      <c r="H10" s="26"/>
      <c r="I10" s="13" t="str">
        <f t="shared" si="1"/>
        <v/>
      </c>
      <c r="J10" s="30"/>
      <c r="K10" s="16" t="str">
        <f t="shared" si="2"/>
        <v/>
      </c>
      <c r="L10" s="26"/>
      <c r="M10" s="13" t="str">
        <f t="shared" si="3"/>
        <v/>
      </c>
      <c r="N10" s="26"/>
      <c r="O10" s="13" t="str">
        <f t="shared" si="4"/>
        <v/>
      </c>
      <c r="P10" s="26"/>
      <c r="Q10" s="13" t="str">
        <f t="shared" si="5"/>
        <v/>
      </c>
      <c r="R10" s="23"/>
      <c r="S10" s="114"/>
      <c r="T10" s="63" t="str">
        <f t="shared" si="19"/>
        <v/>
      </c>
      <c r="U10" s="114"/>
      <c r="V10" s="63" t="str">
        <f t="shared" si="6"/>
        <v/>
      </c>
      <c r="X10" t="str">
        <f t="shared" si="7"/>
        <v/>
      </c>
      <c r="Y10" t="str">
        <f t="shared" si="8"/>
        <v/>
      </c>
      <c r="Z10" t="str">
        <f t="shared" si="9"/>
        <v/>
      </c>
      <c r="AA10" t="str">
        <f t="shared" si="10"/>
        <v/>
      </c>
      <c r="AB10" t="str">
        <f t="shared" si="11"/>
        <v/>
      </c>
      <c r="AC10" s="165" t="str">
        <f t="shared" si="12"/>
        <v/>
      </c>
      <c r="AD10" t="str">
        <f t="shared" si="13"/>
        <v/>
      </c>
      <c r="AE10" t="str">
        <f t="shared" si="14"/>
        <v/>
      </c>
      <c r="AF10" t="str">
        <f t="shared" si="15"/>
        <v/>
      </c>
      <c r="AG10" s="132" t="str">
        <f t="shared" si="16"/>
        <v/>
      </c>
      <c r="AH10" s="52" t="str">
        <f t="shared" si="17"/>
        <v/>
      </c>
      <c r="AJ10" s="43">
        <v>2</v>
      </c>
      <c r="AK10" s="167" t="str">
        <f t="shared" ref="AK10:AK11" si="20">IFERROR(SMALL($AG$7:$AG$50,ROW(A2)),"")</f>
        <v/>
      </c>
      <c r="AL10" s="126">
        <f t="array" ref="AL10">INDEX($C$6:$C$50,SMALL(IF(PF=AK10,ROW(PF)-5),COUNTIF($AK$9:$AK10,AK10)))</f>
        <v>0</v>
      </c>
      <c r="AM10" s="127">
        <f>INDEX($B$6:$B$50,MATCH(AL10,$C$6:C51,0))</f>
        <v>0</v>
      </c>
    </row>
    <row r="11" spans="1:39" ht="16.5" thickBot="1">
      <c r="A11" s="17">
        <v>306</v>
      </c>
      <c r="B11" s="132" t="str">
        <f>IFERROR(INDEX(Inscriptions!$B$1:$B$320,A11),"")</f>
        <v>ALES</v>
      </c>
      <c r="C11" s="54" t="str">
        <f>IFERROR(INDEX(Inscriptions!$C$1:$C$320,A11),"")</f>
        <v>SUNE Théo</v>
      </c>
      <c r="D11" s="21"/>
      <c r="E11" s="11" t="str">
        <f t="shared" si="18"/>
        <v/>
      </c>
      <c r="F11" s="22"/>
      <c r="G11" s="13" t="str">
        <f t="shared" si="0"/>
        <v/>
      </c>
      <c r="H11" s="26"/>
      <c r="I11" s="13" t="str">
        <f t="shared" si="1"/>
        <v/>
      </c>
      <c r="J11" s="30"/>
      <c r="K11" s="16" t="str">
        <f t="shared" si="2"/>
        <v/>
      </c>
      <c r="L11" s="26"/>
      <c r="M11" s="13" t="str">
        <f t="shared" si="3"/>
        <v/>
      </c>
      <c r="N11" s="26"/>
      <c r="O11" s="13" t="str">
        <f t="shared" si="4"/>
        <v/>
      </c>
      <c r="P11" s="26"/>
      <c r="Q11" s="13" t="str">
        <f t="shared" si="5"/>
        <v/>
      </c>
      <c r="R11" s="23"/>
      <c r="S11" s="114"/>
      <c r="T11" s="63" t="str">
        <f t="shared" si="19"/>
        <v/>
      </c>
      <c r="U11" s="114"/>
      <c r="V11" s="63" t="str">
        <f t="shared" si="6"/>
        <v/>
      </c>
      <c r="X11" t="str">
        <f t="shared" si="7"/>
        <v/>
      </c>
      <c r="Y11" t="str">
        <f t="shared" si="8"/>
        <v/>
      </c>
      <c r="Z11" t="str">
        <f t="shared" si="9"/>
        <v/>
      </c>
      <c r="AA11" t="str">
        <f t="shared" si="10"/>
        <v/>
      </c>
      <c r="AB11" t="str">
        <f t="shared" si="11"/>
        <v/>
      </c>
      <c r="AC11" s="165" t="str">
        <f t="shared" si="12"/>
        <v/>
      </c>
      <c r="AD11" t="str">
        <f t="shared" si="13"/>
        <v/>
      </c>
      <c r="AE11" s="143" t="str">
        <f t="shared" si="14"/>
        <v/>
      </c>
      <c r="AF11" t="str">
        <f t="shared" si="15"/>
        <v/>
      </c>
      <c r="AG11" s="54" t="str">
        <f t="shared" si="16"/>
        <v/>
      </c>
      <c r="AH11" s="52" t="str">
        <f t="shared" si="17"/>
        <v/>
      </c>
      <c r="AJ11" s="41">
        <v>3</v>
      </c>
      <c r="AK11" s="168" t="str">
        <f t="shared" si="20"/>
        <v/>
      </c>
      <c r="AL11" s="169">
        <f t="array" ref="AL11">INDEX($C$6:$C$50,SMALL(IF(PF=AK11,ROW(PF)-5),COUNTIF($AK$9:$AK11,AK11)))</f>
        <v>0</v>
      </c>
      <c r="AM11" s="170">
        <f>INDEX($B$6:$B$50,MATCH(AL11,$C$6:C52,0))</f>
        <v>0</v>
      </c>
    </row>
    <row r="12" spans="1:39">
      <c r="A12" s="2">
        <v>307</v>
      </c>
      <c r="B12" s="132" t="str">
        <f>IFERROR(INDEX(Inscriptions!$B$1:$B$320,A12),"")</f>
        <v>CS ISLOIS</v>
      </c>
      <c r="C12" s="54" t="str">
        <f>IFERROR(INDEX(Inscriptions!$C$1:$C$320,A12),"")</f>
        <v>TANGUY Ewann</v>
      </c>
      <c r="D12" s="21"/>
      <c r="E12" s="12" t="str">
        <f t="shared" si="18"/>
        <v/>
      </c>
      <c r="F12" s="22"/>
      <c r="G12" s="13" t="str">
        <f t="shared" si="0"/>
        <v/>
      </c>
      <c r="H12" s="26"/>
      <c r="I12" s="13" t="str">
        <f t="shared" si="1"/>
        <v/>
      </c>
      <c r="J12" s="30"/>
      <c r="K12" s="16" t="str">
        <f t="shared" si="2"/>
        <v/>
      </c>
      <c r="L12" s="26"/>
      <c r="M12" s="13" t="str">
        <f t="shared" si="3"/>
        <v/>
      </c>
      <c r="N12" s="26"/>
      <c r="O12" s="13" t="str">
        <f t="shared" si="4"/>
        <v/>
      </c>
      <c r="P12" s="26"/>
      <c r="Q12" s="13" t="str">
        <f t="shared" si="5"/>
        <v/>
      </c>
      <c r="R12" s="23"/>
      <c r="S12" s="114"/>
      <c r="T12" s="63" t="str">
        <f t="shared" si="19"/>
        <v/>
      </c>
      <c r="U12" s="114"/>
      <c r="V12" s="63" t="str">
        <f t="shared" si="6"/>
        <v/>
      </c>
      <c r="X12" t="str">
        <f t="shared" si="7"/>
        <v/>
      </c>
      <c r="Y12" t="str">
        <f t="shared" si="8"/>
        <v/>
      </c>
      <c r="Z12" t="str">
        <f t="shared" si="9"/>
        <v/>
      </c>
      <c r="AA12" t="str">
        <f t="shared" si="10"/>
        <v/>
      </c>
      <c r="AB12" t="str">
        <f t="shared" si="11"/>
        <v/>
      </c>
      <c r="AC12" s="165" t="str">
        <f t="shared" si="12"/>
        <v/>
      </c>
      <c r="AD12" t="str">
        <f t="shared" si="13"/>
        <v/>
      </c>
      <c r="AE12" s="146" t="str">
        <f t="shared" si="14"/>
        <v/>
      </c>
      <c r="AF12" s="146" t="str">
        <f t="shared" si="15"/>
        <v/>
      </c>
      <c r="AG12" s="54" t="str">
        <f t="shared" si="16"/>
        <v/>
      </c>
      <c r="AH12" s="52" t="str">
        <f t="shared" si="17"/>
        <v/>
      </c>
    </row>
    <row r="13" spans="1:39">
      <c r="A13" s="2">
        <v>308</v>
      </c>
      <c r="B13" s="132" t="str">
        <f>IFERROR(INDEX(Inscriptions!$B$1:$B$320,A13),"")</f>
        <v>HIPPOCAMPE</v>
      </c>
      <c r="C13" s="54" t="str">
        <f>IFERROR(INDEX(Inscriptions!$C$1:$C$320,A13),"")</f>
        <v>LAPA Nohan</v>
      </c>
      <c r="D13" s="21"/>
      <c r="E13" s="12" t="str">
        <f t="shared" si="18"/>
        <v/>
      </c>
      <c r="F13" s="22"/>
      <c r="G13" s="13" t="str">
        <f t="shared" si="0"/>
        <v/>
      </c>
      <c r="H13" s="26"/>
      <c r="I13" s="13" t="str">
        <f t="shared" si="1"/>
        <v/>
      </c>
      <c r="J13" s="30"/>
      <c r="K13" s="16" t="str">
        <f t="shared" si="2"/>
        <v/>
      </c>
      <c r="L13" s="26"/>
      <c r="M13" s="13" t="str">
        <f t="shared" si="3"/>
        <v/>
      </c>
      <c r="N13" s="26"/>
      <c r="O13" s="13" t="str">
        <f t="shared" si="4"/>
        <v/>
      </c>
      <c r="P13" s="26"/>
      <c r="Q13" s="13" t="str">
        <f t="shared" si="5"/>
        <v/>
      </c>
      <c r="R13" s="23"/>
      <c r="S13" s="114"/>
      <c r="T13" s="63" t="str">
        <f t="shared" si="19"/>
        <v/>
      </c>
      <c r="U13" s="114"/>
      <c r="V13" s="63" t="str">
        <f t="shared" si="6"/>
        <v/>
      </c>
      <c r="X13" t="str">
        <f t="shared" si="7"/>
        <v/>
      </c>
      <c r="Y13" t="str">
        <f t="shared" si="8"/>
        <v/>
      </c>
      <c r="Z13" t="str">
        <f t="shared" si="9"/>
        <v/>
      </c>
      <c r="AA13" t="str">
        <f t="shared" si="10"/>
        <v/>
      </c>
      <c r="AB13" t="str">
        <f t="shared" si="11"/>
        <v/>
      </c>
      <c r="AC13" s="165" t="str">
        <f t="shared" si="12"/>
        <v/>
      </c>
      <c r="AD13" t="str">
        <f t="shared" si="13"/>
        <v/>
      </c>
      <c r="AE13" s="147" t="str">
        <f t="shared" si="14"/>
        <v/>
      </c>
      <c r="AF13" s="147" t="str">
        <f t="shared" si="15"/>
        <v/>
      </c>
      <c r="AG13" s="54" t="str">
        <f t="shared" si="16"/>
        <v/>
      </c>
      <c r="AH13" s="52" t="str">
        <f t="shared" si="17"/>
        <v/>
      </c>
    </row>
    <row r="14" spans="1:39" ht="16.5" thickBot="1">
      <c r="A14" s="2">
        <v>309</v>
      </c>
      <c r="B14" s="132" t="str">
        <f>IFERROR(INDEX(Inscriptions!$B$1:$B$320,A14),"")</f>
        <v>ALES</v>
      </c>
      <c r="C14" s="54" t="str">
        <f>IFERROR(INDEX(Inscriptions!$C$1:$C$320,A14),"")</f>
        <v>BRES Tom</v>
      </c>
      <c r="D14" s="21"/>
      <c r="E14" s="12" t="str">
        <f t="shared" si="18"/>
        <v/>
      </c>
      <c r="F14" s="22"/>
      <c r="G14" s="13" t="str">
        <f t="shared" si="0"/>
        <v/>
      </c>
      <c r="H14" s="26"/>
      <c r="I14" s="13" t="str">
        <f t="shared" si="1"/>
        <v/>
      </c>
      <c r="J14" s="30"/>
      <c r="K14" s="16" t="str">
        <f t="shared" si="2"/>
        <v/>
      </c>
      <c r="L14" s="26"/>
      <c r="M14" s="13" t="str">
        <f t="shared" si="3"/>
        <v/>
      </c>
      <c r="N14" s="26"/>
      <c r="O14" s="13" t="str">
        <f t="shared" si="4"/>
        <v/>
      </c>
      <c r="P14" s="26"/>
      <c r="Q14" s="13" t="str">
        <f t="shared" si="5"/>
        <v/>
      </c>
      <c r="R14" s="23"/>
      <c r="S14" s="114"/>
      <c r="T14" s="63" t="str">
        <f t="shared" si="19"/>
        <v/>
      </c>
      <c r="U14" s="114"/>
      <c r="V14" s="63" t="str">
        <f t="shared" si="6"/>
        <v/>
      </c>
      <c r="X14" t="str">
        <f t="shared" si="7"/>
        <v/>
      </c>
      <c r="Y14" t="str">
        <f t="shared" si="8"/>
        <v/>
      </c>
      <c r="Z14" t="str">
        <f t="shared" si="9"/>
        <v/>
      </c>
      <c r="AA14" t="str">
        <f t="shared" si="10"/>
        <v/>
      </c>
      <c r="AB14" t="str">
        <f t="shared" si="11"/>
        <v/>
      </c>
      <c r="AC14" s="165" t="str">
        <f t="shared" si="12"/>
        <v/>
      </c>
      <c r="AD14" t="str">
        <f t="shared" si="13"/>
        <v/>
      </c>
      <c r="AE14" s="148" t="str">
        <f t="shared" si="14"/>
        <v/>
      </c>
      <c r="AF14" s="148" t="str">
        <f t="shared" si="15"/>
        <v/>
      </c>
      <c r="AG14" s="54" t="str">
        <f t="shared" si="16"/>
        <v/>
      </c>
      <c r="AH14" s="52" t="str">
        <f t="shared" si="17"/>
        <v/>
      </c>
    </row>
    <row r="15" spans="1:39">
      <c r="A15" s="2">
        <v>310</v>
      </c>
      <c r="B15" s="132" t="str">
        <f>IFERROR(INDEX(Inscriptions!$B$1:$B$320,A15),"")</f>
        <v>DAUPHINS D'AVIGNON</v>
      </c>
      <c r="C15" s="54" t="str">
        <f>IFERROR(INDEX(Inscriptions!$C$1:$C$320,A15),"")</f>
        <v>BON Thimotée</v>
      </c>
      <c r="D15" s="21"/>
      <c r="E15" s="12" t="str">
        <f t="shared" si="18"/>
        <v/>
      </c>
      <c r="F15" s="22"/>
      <c r="G15" s="13" t="str">
        <f t="shared" si="0"/>
        <v/>
      </c>
      <c r="H15" s="26"/>
      <c r="I15" s="13" t="str">
        <f t="shared" si="1"/>
        <v/>
      </c>
      <c r="J15" s="30"/>
      <c r="K15" s="16" t="str">
        <f t="shared" si="2"/>
        <v/>
      </c>
      <c r="L15" s="26"/>
      <c r="M15" s="13" t="str">
        <f t="shared" si="3"/>
        <v/>
      </c>
      <c r="N15" s="26"/>
      <c r="O15" s="13" t="str">
        <f t="shared" si="4"/>
        <v/>
      </c>
      <c r="P15" s="26"/>
      <c r="Q15" s="13" t="str">
        <f t="shared" si="5"/>
        <v/>
      </c>
      <c r="R15" s="23"/>
      <c r="S15" s="114"/>
      <c r="T15" s="63" t="str">
        <f t="shared" si="19"/>
        <v/>
      </c>
      <c r="U15" s="114"/>
      <c r="V15" s="63" t="str">
        <f t="shared" si="6"/>
        <v/>
      </c>
      <c r="X15" t="str">
        <f t="shared" si="7"/>
        <v/>
      </c>
      <c r="Y15" t="str">
        <f t="shared" si="8"/>
        <v/>
      </c>
      <c r="Z15" t="str">
        <f t="shared" si="9"/>
        <v/>
      </c>
      <c r="AA15" t="str">
        <f t="shared" si="10"/>
        <v/>
      </c>
      <c r="AB15" t="str">
        <f t="shared" si="11"/>
        <v/>
      </c>
      <c r="AC15" s="165" t="str">
        <f t="shared" si="12"/>
        <v/>
      </c>
      <c r="AD15" t="str">
        <f t="shared" si="13"/>
        <v/>
      </c>
      <c r="AE15" t="str">
        <f t="shared" si="14"/>
        <v/>
      </c>
      <c r="AF15" t="str">
        <f t="shared" si="15"/>
        <v/>
      </c>
      <c r="AG15" s="54" t="str">
        <f t="shared" si="16"/>
        <v/>
      </c>
      <c r="AH15" s="52" t="str">
        <f t="shared" si="17"/>
        <v/>
      </c>
    </row>
    <row r="16" spans="1:39">
      <c r="A16" s="2">
        <v>311</v>
      </c>
      <c r="B16" s="132">
        <f>IFERROR(INDEX(Inscriptions!$B$1:$B$320,A16),"")</f>
        <v>0</v>
      </c>
      <c r="C16" s="54">
        <f>IFERROR(INDEX(Inscriptions!$C$1:$C$320,A16),"")</f>
        <v>0</v>
      </c>
      <c r="D16" s="21"/>
      <c r="E16" s="12" t="str">
        <f t="shared" si="18"/>
        <v/>
      </c>
      <c r="F16" s="22"/>
      <c r="G16" s="13" t="str">
        <f>AA16</f>
        <v/>
      </c>
      <c r="H16" s="26"/>
      <c r="I16" s="13" t="str">
        <f t="shared" si="1"/>
        <v/>
      </c>
      <c r="J16" s="30"/>
      <c r="K16" s="16" t="str">
        <f t="shared" si="2"/>
        <v/>
      </c>
      <c r="L16" s="26"/>
      <c r="M16" s="13" t="str">
        <f t="shared" si="3"/>
        <v/>
      </c>
      <c r="N16" s="26"/>
      <c r="O16" s="13" t="str">
        <f t="shared" si="4"/>
        <v/>
      </c>
      <c r="P16" s="26"/>
      <c r="Q16" s="13" t="str">
        <f t="shared" si="5"/>
        <v/>
      </c>
      <c r="R16" s="23"/>
      <c r="S16" s="114"/>
      <c r="T16" s="63" t="str">
        <f t="shared" si="19"/>
        <v/>
      </c>
      <c r="U16" s="114"/>
      <c r="V16" s="63" t="str">
        <f t="shared" si="6"/>
        <v/>
      </c>
      <c r="X16" t="str">
        <f t="shared" si="7"/>
        <v/>
      </c>
      <c r="Y16" t="str">
        <f t="shared" si="8"/>
        <v/>
      </c>
      <c r="Z16" t="str">
        <f t="shared" si="9"/>
        <v/>
      </c>
      <c r="AA16" t="str">
        <f t="shared" si="10"/>
        <v/>
      </c>
      <c r="AB16" t="str">
        <f t="shared" si="11"/>
        <v/>
      </c>
      <c r="AC16" s="165" t="str">
        <f t="shared" si="12"/>
        <v/>
      </c>
      <c r="AD16" t="str">
        <f t="shared" si="13"/>
        <v/>
      </c>
      <c r="AE16" t="str">
        <f t="shared" si="14"/>
        <v/>
      </c>
      <c r="AF16" t="str">
        <f t="shared" si="15"/>
        <v/>
      </c>
      <c r="AG16" s="54" t="str">
        <f t="shared" si="16"/>
        <v/>
      </c>
      <c r="AH16" s="52" t="str">
        <f t="shared" si="17"/>
        <v/>
      </c>
    </row>
    <row r="17" spans="1:34">
      <c r="A17" s="2">
        <v>312</v>
      </c>
      <c r="B17" s="132">
        <f>IFERROR(INDEX(Inscriptions!$B$1:$B$320,A17),"")</f>
        <v>0</v>
      </c>
      <c r="C17" s="54">
        <f>IFERROR(INDEX(Inscriptions!$C$1:$C$320,A17),"")</f>
        <v>0</v>
      </c>
      <c r="D17" s="21"/>
      <c r="E17" s="12" t="str">
        <f t="shared" si="18"/>
        <v/>
      </c>
      <c r="F17" s="22"/>
      <c r="G17" s="13" t="str">
        <f t="shared" si="0"/>
        <v/>
      </c>
      <c r="H17" s="26"/>
      <c r="I17" s="13" t="str">
        <f t="shared" si="1"/>
        <v/>
      </c>
      <c r="J17" s="30"/>
      <c r="K17" s="16" t="str">
        <f t="shared" si="2"/>
        <v/>
      </c>
      <c r="L17" s="26"/>
      <c r="M17" s="13" t="str">
        <f t="shared" si="3"/>
        <v/>
      </c>
      <c r="N17" s="26"/>
      <c r="O17" s="13" t="str">
        <f t="shared" si="4"/>
        <v/>
      </c>
      <c r="P17" s="26"/>
      <c r="Q17" s="13" t="str">
        <f t="shared" si="5"/>
        <v/>
      </c>
      <c r="R17" s="23"/>
      <c r="S17" s="114"/>
      <c r="T17" s="63" t="str">
        <f t="shared" si="19"/>
        <v/>
      </c>
      <c r="U17" s="114"/>
      <c r="V17" s="63" t="str">
        <f t="shared" si="6"/>
        <v/>
      </c>
      <c r="X17" t="str">
        <f t="shared" si="7"/>
        <v/>
      </c>
      <c r="Y17" t="str">
        <f t="shared" si="8"/>
        <v/>
      </c>
      <c r="Z17" t="str">
        <f t="shared" si="9"/>
        <v/>
      </c>
      <c r="AA17" t="str">
        <f t="shared" si="10"/>
        <v/>
      </c>
      <c r="AB17" t="str">
        <f t="shared" si="11"/>
        <v/>
      </c>
      <c r="AC17" s="165" t="str">
        <f t="shared" si="12"/>
        <v/>
      </c>
      <c r="AD17" t="str">
        <f t="shared" si="13"/>
        <v/>
      </c>
      <c r="AE17" t="str">
        <f t="shared" si="14"/>
        <v/>
      </c>
      <c r="AF17" t="str">
        <f t="shared" si="15"/>
        <v/>
      </c>
      <c r="AG17" s="132" t="str">
        <f t="shared" si="16"/>
        <v/>
      </c>
      <c r="AH17" s="52" t="str">
        <f t="shared" si="17"/>
        <v/>
      </c>
    </row>
    <row r="18" spans="1:34">
      <c r="A18" s="2">
        <v>313</v>
      </c>
      <c r="B18" s="132">
        <f>IFERROR(INDEX(Inscriptions!$B$1:$B$320,A18),"")</f>
        <v>0</v>
      </c>
      <c r="C18" s="54">
        <f>IFERROR(INDEX(Inscriptions!$C$1:$C$320,A18),"")</f>
        <v>0</v>
      </c>
      <c r="D18" s="21"/>
      <c r="E18" s="12" t="str">
        <f t="shared" si="18"/>
        <v/>
      </c>
      <c r="F18" s="22"/>
      <c r="G18" s="13" t="str">
        <f t="shared" si="0"/>
        <v/>
      </c>
      <c r="H18" s="26"/>
      <c r="I18" s="13" t="str">
        <f t="shared" si="1"/>
        <v/>
      </c>
      <c r="J18" s="30"/>
      <c r="K18" s="16" t="str">
        <f t="shared" si="2"/>
        <v/>
      </c>
      <c r="L18" s="26"/>
      <c r="M18" s="13" t="str">
        <f t="shared" si="3"/>
        <v/>
      </c>
      <c r="N18" s="26"/>
      <c r="O18" s="13" t="str">
        <f t="shared" si="4"/>
        <v/>
      </c>
      <c r="P18" s="26"/>
      <c r="Q18" s="13" t="str">
        <f t="shared" si="5"/>
        <v/>
      </c>
      <c r="R18" s="23"/>
      <c r="S18" s="114"/>
      <c r="T18" s="63" t="str">
        <f t="shared" si="19"/>
        <v/>
      </c>
      <c r="U18" s="114"/>
      <c r="V18" s="63" t="str">
        <f t="shared" si="6"/>
        <v/>
      </c>
      <c r="X18" t="str">
        <f t="shared" si="7"/>
        <v/>
      </c>
      <c r="Y18" t="str">
        <f t="shared" si="8"/>
        <v/>
      </c>
      <c r="Z18" t="str">
        <f t="shared" si="9"/>
        <v/>
      </c>
      <c r="AA18" t="str">
        <f t="shared" si="10"/>
        <v/>
      </c>
      <c r="AB18" t="str">
        <f t="shared" si="11"/>
        <v/>
      </c>
      <c r="AC18" s="165" t="str">
        <f t="shared" si="12"/>
        <v/>
      </c>
      <c r="AD18" t="str">
        <f t="shared" si="13"/>
        <v/>
      </c>
      <c r="AE18" t="str">
        <f t="shared" si="14"/>
        <v/>
      </c>
      <c r="AF18" t="str">
        <f t="shared" si="15"/>
        <v/>
      </c>
      <c r="AG18" s="132" t="str">
        <f t="shared" si="16"/>
        <v/>
      </c>
      <c r="AH18" s="52" t="str">
        <f t="shared" si="17"/>
        <v/>
      </c>
    </row>
    <row r="19" spans="1:34">
      <c r="A19" s="2">
        <v>314</v>
      </c>
      <c r="B19" s="132">
        <f>IFERROR(INDEX(Inscriptions!$B$1:$B$320,A19),"")</f>
        <v>0</v>
      </c>
      <c r="C19" s="54">
        <f>IFERROR(INDEX(Inscriptions!$C$1:$C$320,A19),"")</f>
        <v>0</v>
      </c>
      <c r="D19" s="21"/>
      <c r="E19" s="12" t="str">
        <f t="shared" si="18"/>
        <v/>
      </c>
      <c r="F19" s="22"/>
      <c r="G19" s="13" t="str">
        <f t="shared" si="0"/>
        <v/>
      </c>
      <c r="H19" s="26"/>
      <c r="I19" s="13" t="str">
        <f t="shared" si="1"/>
        <v/>
      </c>
      <c r="J19" s="30"/>
      <c r="K19" s="16" t="str">
        <f t="shared" si="2"/>
        <v/>
      </c>
      <c r="L19" s="26"/>
      <c r="M19" s="13" t="str">
        <f t="shared" si="3"/>
        <v/>
      </c>
      <c r="N19" s="26"/>
      <c r="O19" s="13" t="str">
        <f t="shared" si="4"/>
        <v/>
      </c>
      <c r="P19" s="26"/>
      <c r="Q19" s="13" t="str">
        <f t="shared" si="5"/>
        <v/>
      </c>
      <c r="R19" s="23"/>
      <c r="S19" s="114"/>
      <c r="T19" s="63" t="str">
        <f t="shared" si="19"/>
        <v/>
      </c>
      <c r="U19" s="114"/>
      <c r="V19" s="63" t="str">
        <f t="shared" si="6"/>
        <v/>
      </c>
      <c r="X19" t="str">
        <f t="shared" si="7"/>
        <v/>
      </c>
      <c r="Y19" t="str">
        <f t="shared" si="8"/>
        <v/>
      </c>
      <c r="Z19" t="str">
        <f t="shared" si="9"/>
        <v/>
      </c>
      <c r="AA19" t="str">
        <f t="shared" si="10"/>
        <v/>
      </c>
      <c r="AB19" t="str">
        <f t="shared" si="11"/>
        <v/>
      </c>
      <c r="AC19" s="165" t="str">
        <f t="shared" si="12"/>
        <v/>
      </c>
      <c r="AD19" t="str">
        <f t="shared" si="13"/>
        <v/>
      </c>
      <c r="AE19" t="str">
        <f t="shared" si="14"/>
        <v/>
      </c>
      <c r="AF19" t="str">
        <f t="shared" si="15"/>
        <v/>
      </c>
      <c r="AG19" s="132" t="str">
        <f t="shared" si="16"/>
        <v/>
      </c>
      <c r="AH19" s="52" t="str">
        <f t="shared" si="17"/>
        <v/>
      </c>
    </row>
    <row r="20" spans="1:34">
      <c r="A20" s="2">
        <v>315</v>
      </c>
      <c r="B20" s="132">
        <f>IFERROR(INDEX(Inscriptions!$B$1:$B$320,A20),"")</f>
        <v>0</v>
      </c>
      <c r="C20" s="54">
        <f>IFERROR(INDEX(Inscriptions!$C$1:$C$320,A20),"")</f>
        <v>0</v>
      </c>
      <c r="D20" s="21"/>
      <c r="E20" s="12" t="str">
        <f t="shared" si="18"/>
        <v/>
      </c>
      <c r="F20" s="22"/>
      <c r="G20" s="13" t="str">
        <f t="shared" si="0"/>
        <v/>
      </c>
      <c r="H20" s="26"/>
      <c r="I20" s="13" t="str">
        <f t="shared" si="1"/>
        <v/>
      </c>
      <c r="J20" s="30"/>
      <c r="K20" s="16" t="str">
        <f t="shared" si="2"/>
        <v/>
      </c>
      <c r="L20" s="26"/>
      <c r="M20" s="13" t="str">
        <f t="shared" si="3"/>
        <v/>
      </c>
      <c r="N20" s="26"/>
      <c r="O20" s="13" t="str">
        <f t="shared" si="4"/>
        <v/>
      </c>
      <c r="P20" s="26"/>
      <c r="Q20" s="13" t="str">
        <f t="shared" si="5"/>
        <v/>
      </c>
      <c r="R20" s="23"/>
      <c r="S20" s="114"/>
      <c r="T20" s="63" t="str">
        <f t="shared" si="19"/>
        <v/>
      </c>
      <c r="U20" s="114"/>
      <c r="V20" s="63" t="str">
        <f t="shared" si="6"/>
        <v/>
      </c>
      <c r="X20" t="str">
        <f t="shared" si="7"/>
        <v/>
      </c>
      <c r="Y20" t="str">
        <f t="shared" si="8"/>
        <v/>
      </c>
      <c r="Z20" t="str">
        <f t="shared" si="9"/>
        <v/>
      </c>
      <c r="AA20" t="str">
        <f t="shared" si="10"/>
        <v/>
      </c>
      <c r="AB20" t="str">
        <f t="shared" si="11"/>
        <v/>
      </c>
      <c r="AC20" s="165" t="str">
        <f t="shared" si="12"/>
        <v/>
      </c>
      <c r="AD20" t="str">
        <f t="shared" si="13"/>
        <v/>
      </c>
      <c r="AE20" t="str">
        <f t="shared" si="14"/>
        <v/>
      </c>
      <c r="AF20" t="str">
        <f t="shared" si="15"/>
        <v/>
      </c>
      <c r="AG20" s="132" t="str">
        <f t="shared" si="16"/>
        <v/>
      </c>
      <c r="AH20" s="52" t="str">
        <f t="shared" si="17"/>
        <v/>
      </c>
    </row>
    <row r="21" spans="1:34">
      <c r="A21" s="2">
        <v>316</v>
      </c>
      <c r="B21" s="132">
        <f>IFERROR(INDEX(Inscriptions!$B$1:$B$320,A21),"")</f>
        <v>0</v>
      </c>
      <c r="C21" s="54">
        <f>IFERROR(INDEX(Inscriptions!$C$1:$C$320,A21),"")</f>
        <v>0</v>
      </c>
      <c r="D21" s="22"/>
      <c r="E21" s="13" t="str">
        <f t="shared" si="18"/>
        <v/>
      </c>
      <c r="F21" s="26"/>
      <c r="G21" s="13" t="str">
        <f t="shared" si="0"/>
        <v/>
      </c>
      <c r="H21" s="26"/>
      <c r="I21" s="13" t="str">
        <f t="shared" si="1"/>
        <v/>
      </c>
      <c r="J21" s="30"/>
      <c r="K21" s="16" t="str">
        <f t="shared" si="2"/>
        <v/>
      </c>
      <c r="L21" s="26"/>
      <c r="M21" s="13" t="str">
        <f t="shared" si="3"/>
        <v/>
      </c>
      <c r="N21" s="26"/>
      <c r="O21" s="13" t="str">
        <f t="shared" si="4"/>
        <v/>
      </c>
      <c r="P21" s="26"/>
      <c r="Q21" s="13" t="str">
        <f t="shared" si="5"/>
        <v/>
      </c>
      <c r="R21" s="23"/>
      <c r="S21" s="114"/>
      <c r="T21" s="63" t="str">
        <f t="shared" si="19"/>
        <v/>
      </c>
      <c r="U21" s="114"/>
      <c r="V21" s="63" t="str">
        <f t="shared" si="6"/>
        <v/>
      </c>
      <c r="X21" t="str">
        <f t="shared" si="7"/>
        <v/>
      </c>
      <c r="Y21" t="str">
        <f t="shared" si="8"/>
        <v/>
      </c>
      <c r="Z21" t="str">
        <f t="shared" si="9"/>
        <v/>
      </c>
      <c r="AA21" t="str">
        <f t="shared" si="10"/>
        <v/>
      </c>
      <c r="AB21" t="str">
        <f t="shared" si="11"/>
        <v/>
      </c>
      <c r="AC21" s="165" t="str">
        <f t="shared" si="12"/>
        <v/>
      </c>
      <c r="AD21" t="str">
        <f t="shared" si="13"/>
        <v/>
      </c>
      <c r="AE21" t="str">
        <f t="shared" si="14"/>
        <v/>
      </c>
      <c r="AF21" t="str">
        <f t="shared" si="15"/>
        <v/>
      </c>
      <c r="AG21" s="132" t="str">
        <f t="shared" si="16"/>
        <v/>
      </c>
      <c r="AH21" s="52" t="str">
        <f t="shared" si="17"/>
        <v/>
      </c>
    </row>
    <row r="22" spans="1:34">
      <c r="A22" s="2">
        <v>317</v>
      </c>
      <c r="B22" s="132">
        <f>IFERROR(INDEX(Inscriptions!$B$1:$B$320,A22),"")</f>
        <v>0</v>
      </c>
      <c r="C22" s="54">
        <f>IFERROR(INDEX(Inscriptions!$C$1:$C$320,A22),"")</f>
        <v>0</v>
      </c>
      <c r="D22" s="22"/>
      <c r="E22" s="13" t="str">
        <f t="shared" si="18"/>
        <v/>
      </c>
      <c r="F22" s="26"/>
      <c r="G22" s="13" t="str">
        <f t="shared" si="0"/>
        <v/>
      </c>
      <c r="H22" s="26"/>
      <c r="I22" s="13" t="str">
        <f t="shared" si="1"/>
        <v/>
      </c>
      <c r="J22" s="30"/>
      <c r="K22" s="16" t="str">
        <f t="shared" si="2"/>
        <v/>
      </c>
      <c r="L22" s="26"/>
      <c r="M22" s="13" t="str">
        <f t="shared" si="3"/>
        <v/>
      </c>
      <c r="N22" s="26"/>
      <c r="O22" s="13" t="str">
        <f t="shared" si="4"/>
        <v/>
      </c>
      <c r="P22" s="26"/>
      <c r="Q22" s="13" t="str">
        <f t="shared" si="5"/>
        <v/>
      </c>
      <c r="R22" s="23"/>
      <c r="S22" s="114"/>
      <c r="T22" s="63" t="str">
        <f t="shared" si="19"/>
        <v/>
      </c>
      <c r="U22" s="114"/>
      <c r="V22" s="63" t="str">
        <f t="shared" si="6"/>
        <v/>
      </c>
      <c r="X22" t="str">
        <f t="shared" si="7"/>
        <v/>
      </c>
      <c r="Y22" t="str">
        <f t="shared" si="8"/>
        <v/>
      </c>
      <c r="Z22" t="str">
        <f t="shared" si="9"/>
        <v/>
      </c>
      <c r="AA22" t="str">
        <f t="shared" si="10"/>
        <v/>
      </c>
      <c r="AB22" t="str">
        <f t="shared" si="11"/>
        <v/>
      </c>
      <c r="AC22" s="165" t="str">
        <f t="shared" si="12"/>
        <v/>
      </c>
      <c r="AD22" t="str">
        <f t="shared" si="13"/>
        <v/>
      </c>
      <c r="AE22" t="str">
        <f t="shared" si="14"/>
        <v/>
      </c>
      <c r="AF22" t="str">
        <f t="shared" si="15"/>
        <v/>
      </c>
      <c r="AG22" s="132" t="str">
        <f t="shared" si="16"/>
        <v/>
      </c>
      <c r="AH22" s="52" t="str">
        <f t="shared" si="17"/>
        <v/>
      </c>
    </row>
    <row r="23" spans="1:34">
      <c r="A23" s="2">
        <v>318</v>
      </c>
      <c r="B23" s="132">
        <f>IFERROR(INDEX(Inscriptions!$B$1:$B$320,A23),"")</f>
        <v>0</v>
      </c>
      <c r="C23" s="54">
        <f>IFERROR(INDEX(Inscriptions!$C$1:$C$320,A23),"")</f>
        <v>0</v>
      </c>
      <c r="D23" s="22"/>
      <c r="E23" s="13" t="str">
        <f t="shared" si="18"/>
        <v/>
      </c>
      <c r="F23" s="26"/>
      <c r="G23" s="13" t="str">
        <f t="shared" si="0"/>
        <v/>
      </c>
      <c r="H23" s="26"/>
      <c r="I23" s="13" t="str">
        <f t="shared" si="1"/>
        <v/>
      </c>
      <c r="J23" s="30"/>
      <c r="K23" s="16" t="str">
        <f t="shared" si="2"/>
        <v/>
      </c>
      <c r="L23" s="26"/>
      <c r="M23" s="13" t="str">
        <f t="shared" si="3"/>
        <v/>
      </c>
      <c r="N23" s="26"/>
      <c r="O23" s="13" t="str">
        <f t="shared" si="4"/>
        <v/>
      </c>
      <c r="P23" s="26"/>
      <c r="Q23" s="13" t="str">
        <f t="shared" si="5"/>
        <v/>
      </c>
      <c r="R23" s="23"/>
      <c r="S23" s="114"/>
      <c r="T23" s="63" t="str">
        <f t="shared" si="19"/>
        <v/>
      </c>
      <c r="U23" s="114"/>
      <c r="V23" s="63" t="str">
        <f t="shared" si="6"/>
        <v/>
      </c>
      <c r="X23" t="str">
        <f t="shared" si="7"/>
        <v/>
      </c>
      <c r="Y23" t="str">
        <f t="shared" si="8"/>
        <v/>
      </c>
      <c r="Z23" t="str">
        <f t="shared" si="9"/>
        <v/>
      </c>
      <c r="AA23" t="str">
        <f t="shared" si="10"/>
        <v/>
      </c>
      <c r="AB23" t="str">
        <f t="shared" si="11"/>
        <v/>
      </c>
      <c r="AC23" s="165" t="str">
        <f t="shared" si="12"/>
        <v/>
      </c>
      <c r="AD23" t="str">
        <f t="shared" si="13"/>
        <v/>
      </c>
      <c r="AE23" t="str">
        <f t="shared" si="14"/>
        <v/>
      </c>
      <c r="AF23" t="str">
        <f t="shared" si="15"/>
        <v/>
      </c>
      <c r="AG23" s="132" t="str">
        <f t="shared" si="16"/>
        <v/>
      </c>
      <c r="AH23" s="52" t="str">
        <f t="shared" si="17"/>
        <v/>
      </c>
    </row>
    <row r="24" spans="1:34">
      <c r="A24" s="2">
        <v>319</v>
      </c>
      <c r="B24" s="132">
        <f>IFERROR(INDEX(Inscriptions!$B$1:$B$320,A24),"")</f>
        <v>0</v>
      </c>
      <c r="C24" s="54">
        <f>IFERROR(INDEX(Inscriptions!$C$1:$C$320,A24),"")</f>
        <v>0</v>
      </c>
      <c r="D24" s="22"/>
      <c r="E24" s="13" t="str">
        <f t="shared" si="18"/>
        <v/>
      </c>
      <c r="F24" s="26"/>
      <c r="G24" s="13" t="str">
        <f t="shared" si="0"/>
        <v/>
      </c>
      <c r="H24" s="26"/>
      <c r="I24" s="13" t="str">
        <f t="shared" si="1"/>
        <v/>
      </c>
      <c r="J24" s="30"/>
      <c r="K24" s="16"/>
      <c r="L24" s="26"/>
      <c r="M24" s="13"/>
      <c r="N24" s="26"/>
      <c r="O24" s="13"/>
      <c r="P24" s="26"/>
      <c r="Q24" s="13" t="str">
        <f t="shared" si="5"/>
        <v/>
      </c>
      <c r="R24" s="23"/>
      <c r="S24" s="114"/>
      <c r="T24" s="63" t="str">
        <f t="shared" si="19"/>
        <v/>
      </c>
      <c r="U24" s="114"/>
      <c r="V24" s="63" t="str">
        <f t="shared" si="6"/>
        <v/>
      </c>
      <c r="X24" t="str">
        <f t="shared" si="7"/>
        <v/>
      </c>
      <c r="Y24" t="str">
        <f t="shared" si="8"/>
        <v/>
      </c>
      <c r="Z24" t="str">
        <f t="shared" si="9"/>
        <v/>
      </c>
      <c r="AA24" t="str">
        <f t="shared" si="10"/>
        <v/>
      </c>
      <c r="AB24" t="str">
        <f t="shared" si="11"/>
        <v/>
      </c>
      <c r="AC24" s="165" t="str">
        <f t="shared" si="12"/>
        <v/>
      </c>
      <c r="AD24" t="str">
        <f t="shared" si="13"/>
        <v/>
      </c>
      <c r="AE24" t="str">
        <f t="shared" si="14"/>
        <v/>
      </c>
      <c r="AF24" t="str">
        <f t="shared" si="15"/>
        <v/>
      </c>
      <c r="AG24" s="132" t="str">
        <f t="shared" si="16"/>
        <v/>
      </c>
      <c r="AH24" s="52" t="str">
        <f t="shared" si="17"/>
        <v/>
      </c>
    </row>
    <row r="25" spans="1:34">
      <c r="A25" s="2">
        <v>320</v>
      </c>
      <c r="B25" s="132">
        <f>IFERROR(INDEX(Inscriptions!$B$1:$B$320,A25),"")</f>
        <v>0</v>
      </c>
      <c r="C25" s="54">
        <f>IFERROR(INDEX(Inscriptions!$C$1:$C$320,A25),"")</f>
        <v>0</v>
      </c>
      <c r="D25" s="21"/>
      <c r="E25" s="13" t="str">
        <f t="shared" si="18"/>
        <v/>
      </c>
      <c r="F25" s="26"/>
      <c r="G25" s="13" t="str">
        <f t="shared" si="0"/>
        <v/>
      </c>
      <c r="H25" s="26"/>
      <c r="I25" s="13" t="str">
        <f t="shared" si="1"/>
        <v/>
      </c>
      <c r="J25" s="30"/>
      <c r="K25" s="16" t="str">
        <f t="shared" ref="K25:K50" si="21">AC25</f>
        <v/>
      </c>
      <c r="L25" s="26"/>
      <c r="M25" s="13" t="str">
        <f t="shared" ref="M25:M50" si="22">AD25</f>
        <v/>
      </c>
      <c r="N25" s="26"/>
      <c r="O25" s="13" t="str">
        <f t="shared" si="4"/>
        <v/>
      </c>
      <c r="P25" s="26"/>
      <c r="Q25" s="13" t="str">
        <f t="shared" si="5"/>
        <v/>
      </c>
      <c r="R25" s="23"/>
      <c r="S25" s="114"/>
      <c r="T25" s="63" t="str">
        <f t="shared" si="19"/>
        <v/>
      </c>
      <c r="U25" s="114"/>
      <c r="V25" s="63" t="str">
        <f t="shared" si="6"/>
        <v/>
      </c>
      <c r="X25" t="str">
        <f t="shared" si="7"/>
        <v/>
      </c>
      <c r="Y25" t="str">
        <f t="shared" si="8"/>
        <v/>
      </c>
      <c r="Z25" t="str">
        <f t="shared" si="9"/>
        <v/>
      </c>
      <c r="AA25" t="str">
        <f t="shared" si="10"/>
        <v/>
      </c>
      <c r="AB25" t="str">
        <f t="shared" si="11"/>
        <v/>
      </c>
      <c r="AC25" s="165" t="str">
        <f t="shared" si="12"/>
        <v/>
      </c>
      <c r="AD25" t="str">
        <f t="shared" si="13"/>
        <v/>
      </c>
      <c r="AE25" t="str">
        <f t="shared" si="14"/>
        <v/>
      </c>
      <c r="AF25" t="str">
        <f t="shared" si="15"/>
        <v/>
      </c>
      <c r="AG25" s="132" t="str">
        <f t="shared" si="16"/>
        <v/>
      </c>
      <c r="AH25" s="52" t="str">
        <f t="shared" si="17"/>
        <v/>
      </c>
    </row>
    <row r="26" spans="1:34">
      <c r="A26" s="2" t="str">
        <v/>
      </c>
      <c r="B26" s="132" t="str">
        <f>IFERROR(INDEX(Inscriptions!$B$1:$B$320,A26),"")</f>
        <v/>
      </c>
      <c r="C26" s="54" t="str">
        <f>IFERROR(INDEX(Inscriptions!$C$1:$C$320,A26),"")</f>
        <v/>
      </c>
      <c r="D26" s="21"/>
      <c r="E26" s="13" t="str">
        <f t="shared" si="18"/>
        <v/>
      </c>
      <c r="F26" s="26"/>
      <c r="G26" s="13" t="str">
        <f t="shared" si="0"/>
        <v/>
      </c>
      <c r="H26" s="26"/>
      <c r="I26" s="13" t="str">
        <f t="shared" si="1"/>
        <v/>
      </c>
      <c r="J26" s="30"/>
      <c r="K26" s="16" t="str">
        <f t="shared" si="21"/>
        <v/>
      </c>
      <c r="L26" s="26"/>
      <c r="M26" s="13" t="str">
        <f t="shared" si="22"/>
        <v/>
      </c>
      <c r="N26" s="26"/>
      <c r="O26" s="13" t="str">
        <f t="shared" si="4"/>
        <v/>
      </c>
      <c r="P26" s="26"/>
      <c r="Q26" s="13" t="str">
        <f t="shared" si="5"/>
        <v/>
      </c>
      <c r="R26" s="23"/>
      <c r="S26" s="114"/>
      <c r="T26" s="63" t="str">
        <f t="shared" si="19"/>
        <v/>
      </c>
      <c r="U26" s="114"/>
      <c r="V26" s="63" t="str">
        <f t="shared" si="6"/>
        <v/>
      </c>
      <c r="X26" t="str">
        <f t="shared" si="7"/>
        <v/>
      </c>
      <c r="Y26" t="str">
        <f t="shared" si="8"/>
        <v/>
      </c>
      <c r="Z26" t="str">
        <f t="shared" si="9"/>
        <v/>
      </c>
      <c r="AA26" t="str">
        <f t="shared" si="10"/>
        <v/>
      </c>
      <c r="AB26" t="str">
        <f t="shared" si="11"/>
        <v/>
      </c>
      <c r="AC26" s="165" t="str">
        <f t="shared" si="12"/>
        <v/>
      </c>
      <c r="AD26" t="str">
        <f t="shared" si="13"/>
        <v/>
      </c>
      <c r="AE26" t="str">
        <f t="shared" si="14"/>
        <v/>
      </c>
      <c r="AF26" t="str">
        <f t="shared" si="15"/>
        <v/>
      </c>
      <c r="AG26" s="132" t="str">
        <f t="shared" si="16"/>
        <v/>
      </c>
      <c r="AH26" s="52" t="str">
        <f t="shared" si="17"/>
        <v/>
      </c>
    </row>
    <row r="27" spans="1:34">
      <c r="A27" s="2" t="str">
        <v/>
      </c>
      <c r="B27" s="132" t="str">
        <f>IFERROR(INDEX(Inscriptions!$B$1:$B$320,A27),"")</f>
        <v/>
      </c>
      <c r="C27" s="54" t="str">
        <f>IFERROR(INDEX(Inscriptions!$C$1:$C$320,A27),"")</f>
        <v/>
      </c>
      <c r="D27" s="21"/>
      <c r="E27" s="13" t="str">
        <f t="shared" si="18"/>
        <v/>
      </c>
      <c r="F27" s="26"/>
      <c r="G27" s="13" t="str">
        <f t="shared" si="0"/>
        <v/>
      </c>
      <c r="H27" s="26"/>
      <c r="I27" s="13" t="str">
        <f t="shared" si="1"/>
        <v/>
      </c>
      <c r="J27" s="30"/>
      <c r="K27" s="16" t="str">
        <f t="shared" si="21"/>
        <v/>
      </c>
      <c r="L27" s="26"/>
      <c r="M27" s="13" t="str">
        <f t="shared" si="22"/>
        <v/>
      </c>
      <c r="N27" s="26"/>
      <c r="O27" s="13" t="str">
        <f t="shared" si="4"/>
        <v/>
      </c>
      <c r="P27" s="26"/>
      <c r="Q27" s="13" t="str">
        <f t="shared" si="5"/>
        <v/>
      </c>
      <c r="R27" s="23"/>
      <c r="S27" s="114"/>
      <c r="T27" s="63" t="str">
        <f t="shared" si="19"/>
        <v/>
      </c>
      <c r="U27" s="114"/>
      <c r="V27" s="63" t="str">
        <f t="shared" si="6"/>
        <v/>
      </c>
      <c r="X27" t="str">
        <f t="shared" si="7"/>
        <v/>
      </c>
      <c r="Y27" t="str">
        <f t="shared" si="8"/>
        <v/>
      </c>
      <c r="Z27" t="str">
        <f t="shared" si="9"/>
        <v/>
      </c>
      <c r="AA27" t="str">
        <f t="shared" si="10"/>
        <v/>
      </c>
      <c r="AB27" t="str">
        <f t="shared" si="11"/>
        <v/>
      </c>
      <c r="AC27" s="165" t="str">
        <f t="shared" si="12"/>
        <v/>
      </c>
      <c r="AD27" t="str">
        <f t="shared" si="13"/>
        <v/>
      </c>
      <c r="AE27" t="str">
        <f t="shared" si="14"/>
        <v/>
      </c>
      <c r="AF27" t="str">
        <f t="shared" si="15"/>
        <v/>
      </c>
      <c r="AG27" s="132" t="str">
        <f t="shared" si="16"/>
        <v/>
      </c>
      <c r="AH27" s="52" t="str">
        <f t="shared" si="17"/>
        <v/>
      </c>
    </row>
    <row r="28" spans="1:34">
      <c r="A28" s="2" t="str">
        <v/>
      </c>
      <c r="B28" s="132" t="str">
        <f>IFERROR(INDEX(Inscriptions!$B$1:$B$320,A28),"")</f>
        <v/>
      </c>
      <c r="C28" s="54" t="str">
        <f>IFERROR(INDEX(Inscriptions!$C$1:$C$320,A28),"")</f>
        <v/>
      </c>
      <c r="D28" s="21"/>
      <c r="E28" s="13" t="str">
        <f t="shared" si="18"/>
        <v/>
      </c>
      <c r="F28" s="26"/>
      <c r="G28" s="13" t="str">
        <f t="shared" si="0"/>
        <v/>
      </c>
      <c r="H28" s="26"/>
      <c r="I28" s="13" t="str">
        <f t="shared" si="1"/>
        <v/>
      </c>
      <c r="J28" s="30"/>
      <c r="K28" s="16" t="str">
        <f t="shared" si="21"/>
        <v/>
      </c>
      <c r="L28" s="26"/>
      <c r="M28" s="13" t="str">
        <f t="shared" si="22"/>
        <v/>
      </c>
      <c r="N28" s="26"/>
      <c r="O28" s="13" t="str">
        <f t="shared" si="4"/>
        <v/>
      </c>
      <c r="P28" s="26"/>
      <c r="Q28" s="13" t="str">
        <f t="shared" si="5"/>
        <v/>
      </c>
      <c r="R28" s="23"/>
      <c r="S28" s="114"/>
      <c r="T28" s="63" t="str">
        <f t="shared" si="19"/>
        <v/>
      </c>
      <c r="U28" s="114"/>
      <c r="V28" s="63" t="str">
        <f t="shared" si="6"/>
        <v/>
      </c>
      <c r="X28" t="str">
        <f t="shared" si="7"/>
        <v/>
      </c>
      <c r="Y28" t="str">
        <f t="shared" si="8"/>
        <v/>
      </c>
      <c r="Z28" t="str">
        <f t="shared" si="9"/>
        <v/>
      </c>
      <c r="AA28" t="str">
        <f t="shared" si="10"/>
        <v/>
      </c>
      <c r="AB28" t="str">
        <f t="shared" si="11"/>
        <v/>
      </c>
      <c r="AC28" s="165" t="str">
        <f t="shared" si="12"/>
        <v/>
      </c>
      <c r="AD28" t="str">
        <f t="shared" si="13"/>
        <v/>
      </c>
      <c r="AE28" t="str">
        <f t="shared" si="14"/>
        <v/>
      </c>
      <c r="AF28" t="str">
        <f t="shared" si="15"/>
        <v/>
      </c>
      <c r="AG28" s="132" t="str">
        <f t="shared" si="16"/>
        <v/>
      </c>
      <c r="AH28" s="52" t="str">
        <f t="shared" si="17"/>
        <v/>
      </c>
    </row>
    <row r="29" spans="1:34">
      <c r="A29" s="2" t="str">
        <v/>
      </c>
      <c r="B29" s="132" t="str">
        <f>IFERROR(INDEX(Inscriptions!$B$1:$B$320,A29),"")</f>
        <v/>
      </c>
      <c r="C29" s="54" t="str">
        <f>IFERROR(INDEX(Inscriptions!$C$1:$C$320,A29),"")</f>
        <v/>
      </c>
      <c r="D29" s="21"/>
      <c r="E29" s="13" t="str">
        <f t="shared" si="18"/>
        <v/>
      </c>
      <c r="F29" s="26"/>
      <c r="G29" s="13" t="str">
        <f t="shared" si="0"/>
        <v/>
      </c>
      <c r="H29" s="26"/>
      <c r="I29" s="13" t="str">
        <f t="shared" si="1"/>
        <v/>
      </c>
      <c r="J29" s="30"/>
      <c r="K29" s="16" t="str">
        <f t="shared" si="21"/>
        <v/>
      </c>
      <c r="L29" s="26"/>
      <c r="M29" s="13" t="str">
        <f t="shared" si="22"/>
        <v/>
      </c>
      <c r="N29" s="26"/>
      <c r="O29" s="13" t="str">
        <f t="shared" si="4"/>
        <v/>
      </c>
      <c r="P29" s="26"/>
      <c r="Q29" s="13" t="str">
        <f t="shared" si="5"/>
        <v/>
      </c>
      <c r="R29" s="23"/>
      <c r="S29" s="114"/>
      <c r="T29" s="63" t="str">
        <f t="shared" si="19"/>
        <v/>
      </c>
      <c r="U29" s="114"/>
      <c r="V29" s="63" t="str">
        <f t="shared" si="6"/>
        <v/>
      </c>
      <c r="X29" t="str">
        <f t="shared" si="7"/>
        <v/>
      </c>
      <c r="Y29" t="str">
        <f t="shared" si="8"/>
        <v/>
      </c>
      <c r="Z29" t="str">
        <f t="shared" si="9"/>
        <v/>
      </c>
      <c r="AA29" t="str">
        <f t="shared" si="10"/>
        <v/>
      </c>
      <c r="AB29" t="str">
        <f t="shared" si="11"/>
        <v/>
      </c>
      <c r="AC29" s="165" t="str">
        <f t="shared" si="12"/>
        <v/>
      </c>
      <c r="AD29" t="str">
        <f t="shared" si="13"/>
        <v/>
      </c>
      <c r="AE29" t="str">
        <f t="shared" si="14"/>
        <v/>
      </c>
      <c r="AF29" t="str">
        <f t="shared" si="15"/>
        <v/>
      </c>
      <c r="AG29" s="132" t="str">
        <f t="shared" si="16"/>
        <v/>
      </c>
      <c r="AH29" s="52" t="str">
        <f t="shared" si="17"/>
        <v/>
      </c>
    </row>
    <row r="30" spans="1:34">
      <c r="A30" s="2" t="str">
        <v/>
      </c>
      <c r="B30" s="132" t="str">
        <f>IFERROR(INDEX(Inscriptions!$B$1:$B$320,A30),"")</f>
        <v/>
      </c>
      <c r="C30" s="54" t="str">
        <f>IFERROR(INDEX(Inscriptions!$C$1:$C$320,A30),"")</f>
        <v/>
      </c>
      <c r="D30" s="21"/>
      <c r="E30" s="13" t="str">
        <f t="shared" si="18"/>
        <v/>
      </c>
      <c r="F30" s="26"/>
      <c r="G30" s="13" t="str">
        <f t="shared" si="0"/>
        <v/>
      </c>
      <c r="H30" s="26"/>
      <c r="I30" s="13" t="str">
        <f t="shared" si="1"/>
        <v/>
      </c>
      <c r="J30" s="30"/>
      <c r="K30" s="16" t="str">
        <f t="shared" si="21"/>
        <v/>
      </c>
      <c r="L30" s="26"/>
      <c r="M30" s="13" t="str">
        <f t="shared" si="22"/>
        <v/>
      </c>
      <c r="N30" s="26"/>
      <c r="O30" s="13" t="str">
        <f t="shared" si="4"/>
        <v/>
      </c>
      <c r="P30" s="26"/>
      <c r="Q30" s="13" t="str">
        <f t="shared" si="5"/>
        <v/>
      </c>
      <c r="R30" s="23"/>
      <c r="S30" s="114"/>
      <c r="T30" s="63" t="str">
        <f t="shared" si="19"/>
        <v/>
      </c>
      <c r="U30" s="114"/>
      <c r="V30" s="63" t="str">
        <f t="shared" si="6"/>
        <v/>
      </c>
      <c r="X30" t="str">
        <f t="shared" si="7"/>
        <v/>
      </c>
      <c r="Y30" t="str">
        <f t="shared" si="8"/>
        <v/>
      </c>
      <c r="Z30" t="str">
        <f t="shared" si="9"/>
        <v/>
      </c>
      <c r="AA30" t="str">
        <f t="shared" si="10"/>
        <v/>
      </c>
      <c r="AB30" t="str">
        <f t="shared" si="11"/>
        <v/>
      </c>
      <c r="AC30" s="165" t="str">
        <f t="shared" si="12"/>
        <v/>
      </c>
      <c r="AD30" t="str">
        <f t="shared" si="13"/>
        <v/>
      </c>
      <c r="AE30" t="str">
        <f t="shared" si="14"/>
        <v/>
      </c>
      <c r="AF30" t="str">
        <f t="shared" si="15"/>
        <v/>
      </c>
      <c r="AG30" s="132" t="str">
        <f t="shared" si="16"/>
        <v/>
      </c>
      <c r="AH30" s="52" t="str">
        <f t="shared" si="17"/>
        <v/>
      </c>
    </row>
    <row r="31" spans="1:34">
      <c r="A31" s="2" t="str">
        <v/>
      </c>
      <c r="B31" s="132" t="str">
        <f>IFERROR(INDEX(Inscriptions!$B$1:$B$320,A31),"")</f>
        <v/>
      </c>
      <c r="C31" s="54" t="str">
        <f>IFERROR(INDEX(Inscriptions!$C$1:$C$320,A31),"")</f>
        <v/>
      </c>
      <c r="D31" s="23"/>
      <c r="E31" s="13" t="str">
        <f t="shared" si="18"/>
        <v/>
      </c>
      <c r="F31" s="27"/>
      <c r="G31" s="13" t="str">
        <f t="shared" si="0"/>
        <v/>
      </c>
      <c r="H31" s="27"/>
      <c r="I31" s="13" t="str">
        <f t="shared" si="1"/>
        <v/>
      </c>
      <c r="J31" s="27"/>
      <c r="K31" s="16" t="str">
        <f t="shared" si="21"/>
        <v/>
      </c>
      <c r="L31" s="27"/>
      <c r="M31" s="13" t="str">
        <f t="shared" si="22"/>
        <v/>
      </c>
      <c r="N31" s="27"/>
      <c r="O31" s="13" t="str">
        <f t="shared" si="4"/>
        <v/>
      </c>
      <c r="P31" s="27"/>
      <c r="Q31" s="13" t="str">
        <f t="shared" si="5"/>
        <v/>
      </c>
      <c r="R31" s="23"/>
      <c r="S31" s="114"/>
      <c r="T31" s="63" t="str">
        <f t="shared" si="19"/>
        <v/>
      </c>
      <c r="U31" s="114"/>
      <c r="V31" s="63" t="str">
        <f t="shared" si="6"/>
        <v/>
      </c>
      <c r="X31" t="str">
        <f t="shared" si="7"/>
        <v/>
      </c>
      <c r="Y31" t="str">
        <f t="shared" si="8"/>
        <v/>
      </c>
      <c r="Z31" t="str">
        <f t="shared" si="9"/>
        <v/>
      </c>
      <c r="AA31" t="str">
        <f t="shared" si="10"/>
        <v/>
      </c>
      <c r="AB31" t="str">
        <f t="shared" si="11"/>
        <v/>
      </c>
      <c r="AC31" s="165" t="str">
        <f t="shared" si="12"/>
        <v/>
      </c>
      <c r="AD31" t="str">
        <f t="shared" si="13"/>
        <v/>
      </c>
      <c r="AE31" t="str">
        <f t="shared" si="14"/>
        <v/>
      </c>
      <c r="AF31" t="str">
        <f t="shared" si="15"/>
        <v/>
      </c>
      <c r="AG31" s="132" t="str">
        <f t="shared" si="16"/>
        <v/>
      </c>
      <c r="AH31" s="52" t="str">
        <f t="shared" si="17"/>
        <v/>
      </c>
    </row>
    <row r="32" spans="1:34">
      <c r="A32" s="2" t="str">
        <v/>
      </c>
      <c r="B32" s="132" t="str">
        <f>IFERROR(INDEX(Inscriptions!$B$1:$B$320,A32),"")</f>
        <v/>
      </c>
      <c r="C32" s="54" t="str">
        <f>IFERROR(INDEX(Inscriptions!$C$1:$C$320,A32),"")</f>
        <v/>
      </c>
      <c r="D32" s="23"/>
      <c r="E32" s="13" t="str">
        <f t="shared" si="18"/>
        <v/>
      </c>
      <c r="F32" s="27"/>
      <c r="G32" s="13" t="str">
        <f t="shared" si="0"/>
        <v/>
      </c>
      <c r="H32" s="27"/>
      <c r="I32" s="13" t="str">
        <f t="shared" si="1"/>
        <v/>
      </c>
      <c r="J32" s="27"/>
      <c r="K32" s="16" t="str">
        <f t="shared" si="21"/>
        <v/>
      </c>
      <c r="L32" s="27"/>
      <c r="M32" s="13" t="str">
        <f t="shared" si="22"/>
        <v/>
      </c>
      <c r="N32" s="26"/>
      <c r="O32" s="13" t="str">
        <f t="shared" si="4"/>
        <v/>
      </c>
      <c r="P32" s="27"/>
      <c r="Q32" s="13" t="str">
        <f t="shared" si="5"/>
        <v/>
      </c>
      <c r="R32" s="23"/>
      <c r="S32" s="114"/>
      <c r="T32" s="63" t="str">
        <f t="shared" si="19"/>
        <v/>
      </c>
      <c r="U32" s="114"/>
      <c r="V32" s="63" t="str">
        <f t="shared" si="6"/>
        <v/>
      </c>
      <c r="X32" t="str">
        <f t="shared" si="7"/>
        <v/>
      </c>
      <c r="Y32" t="str">
        <f t="shared" si="8"/>
        <v/>
      </c>
      <c r="Z32" t="str">
        <f t="shared" si="9"/>
        <v/>
      </c>
      <c r="AA32" t="str">
        <f t="shared" si="10"/>
        <v/>
      </c>
      <c r="AB32" t="str">
        <f t="shared" si="11"/>
        <v/>
      </c>
      <c r="AC32" s="165" t="str">
        <f t="shared" si="12"/>
        <v/>
      </c>
      <c r="AD32" t="str">
        <f t="shared" si="13"/>
        <v/>
      </c>
      <c r="AE32" t="str">
        <f t="shared" si="14"/>
        <v/>
      </c>
      <c r="AF32" t="str">
        <f t="shared" si="15"/>
        <v/>
      </c>
      <c r="AG32" s="132" t="str">
        <f t="shared" si="16"/>
        <v/>
      </c>
      <c r="AH32" s="52" t="str">
        <f t="shared" si="17"/>
        <v/>
      </c>
    </row>
    <row r="33" spans="1:34">
      <c r="A33" s="2" t="str">
        <v/>
      </c>
      <c r="B33" s="132" t="str">
        <f>IFERROR(INDEX(Inscriptions!$B$1:$B$320,A33),"")</f>
        <v/>
      </c>
      <c r="C33" s="54" t="str">
        <f>IFERROR(INDEX(Inscriptions!$C$1:$C$320,A33),"")</f>
        <v/>
      </c>
      <c r="D33" s="23"/>
      <c r="E33" s="13" t="str">
        <f t="shared" si="18"/>
        <v/>
      </c>
      <c r="F33" s="27"/>
      <c r="G33" s="13" t="str">
        <f t="shared" si="0"/>
        <v/>
      </c>
      <c r="H33" s="27"/>
      <c r="I33" s="13" t="str">
        <f t="shared" si="1"/>
        <v/>
      </c>
      <c r="J33" s="27"/>
      <c r="K33" s="16" t="str">
        <f t="shared" si="21"/>
        <v/>
      </c>
      <c r="L33" s="27"/>
      <c r="M33" s="13" t="str">
        <f t="shared" si="22"/>
        <v/>
      </c>
      <c r="N33" s="27"/>
      <c r="O33" s="13" t="str">
        <f t="shared" si="4"/>
        <v/>
      </c>
      <c r="P33" s="26"/>
      <c r="Q33" s="13" t="str">
        <f t="shared" si="5"/>
        <v/>
      </c>
      <c r="R33" s="23"/>
      <c r="S33" s="114"/>
      <c r="T33" s="63" t="str">
        <f t="shared" si="19"/>
        <v/>
      </c>
      <c r="U33" s="114"/>
      <c r="V33" s="63" t="str">
        <f t="shared" si="6"/>
        <v/>
      </c>
      <c r="X33" t="str">
        <f t="shared" si="7"/>
        <v/>
      </c>
      <c r="Y33" t="str">
        <f t="shared" si="8"/>
        <v/>
      </c>
      <c r="Z33" t="str">
        <f t="shared" si="9"/>
        <v/>
      </c>
      <c r="AA33" t="str">
        <f t="shared" si="10"/>
        <v/>
      </c>
      <c r="AB33" t="str">
        <f t="shared" si="11"/>
        <v/>
      </c>
      <c r="AC33" s="165" t="str">
        <f t="shared" si="12"/>
        <v/>
      </c>
      <c r="AD33" t="str">
        <f t="shared" si="13"/>
        <v/>
      </c>
      <c r="AE33" t="str">
        <f t="shared" si="14"/>
        <v/>
      </c>
      <c r="AF33" t="str">
        <f t="shared" si="15"/>
        <v/>
      </c>
      <c r="AG33" s="132" t="str">
        <f t="shared" si="16"/>
        <v/>
      </c>
      <c r="AH33" s="52" t="str">
        <f t="shared" si="17"/>
        <v/>
      </c>
    </row>
    <row r="34" spans="1:34">
      <c r="A34" s="2" t="str">
        <v/>
      </c>
      <c r="B34" s="132" t="str">
        <f>IFERROR(INDEX(Inscriptions!$B$1:$B$320,A34),"")</f>
        <v/>
      </c>
      <c r="C34" s="54" t="str">
        <f>IFERROR(INDEX(Inscriptions!$C$1:$C$320,A34),"")</f>
        <v/>
      </c>
      <c r="D34" s="23"/>
      <c r="E34" s="13" t="str">
        <f t="shared" si="18"/>
        <v/>
      </c>
      <c r="F34" s="27"/>
      <c r="G34" s="13" t="str">
        <f t="shared" si="0"/>
        <v/>
      </c>
      <c r="H34" s="27"/>
      <c r="I34" s="13" t="str">
        <f t="shared" si="1"/>
        <v/>
      </c>
      <c r="J34" s="27"/>
      <c r="K34" s="16" t="str">
        <f t="shared" si="21"/>
        <v/>
      </c>
      <c r="L34" s="27"/>
      <c r="M34" s="13" t="str">
        <f t="shared" si="22"/>
        <v/>
      </c>
      <c r="N34" s="27"/>
      <c r="O34" s="13" t="str">
        <f t="shared" si="4"/>
        <v/>
      </c>
      <c r="P34" s="27"/>
      <c r="Q34" s="13" t="str">
        <f t="shared" si="5"/>
        <v/>
      </c>
      <c r="R34" s="23"/>
      <c r="S34" s="114"/>
      <c r="T34" s="63" t="str">
        <f t="shared" si="19"/>
        <v/>
      </c>
      <c r="U34" s="114"/>
      <c r="V34" s="63" t="str">
        <f t="shared" si="6"/>
        <v/>
      </c>
      <c r="X34" t="str">
        <f t="shared" si="7"/>
        <v/>
      </c>
      <c r="Y34" t="str">
        <f t="shared" si="8"/>
        <v/>
      </c>
      <c r="Z34" t="str">
        <f t="shared" si="9"/>
        <v/>
      </c>
      <c r="AA34" t="str">
        <f t="shared" si="10"/>
        <v/>
      </c>
      <c r="AB34" t="str">
        <f t="shared" si="11"/>
        <v/>
      </c>
      <c r="AC34" s="165" t="str">
        <f t="shared" si="12"/>
        <v/>
      </c>
      <c r="AD34" t="str">
        <f t="shared" si="13"/>
        <v/>
      </c>
      <c r="AE34" t="str">
        <f t="shared" si="14"/>
        <v/>
      </c>
      <c r="AF34" t="str">
        <f t="shared" si="15"/>
        <v/>
      </c>
      <c r="AG34" s="132" t="str">
        <f t="shared" si="16"/>
        <v/>
      </c>
      <c r="AH34" s="52" t="str">
        <f t="shared" si="17"/>
        <v/>
      </c>
    </row>
    <row r="35" spans="1:34">
      <c r="A35" s="2" t="str">
        <v/>
      </c>
      <c r="B35" s="132" t="str">
        <f>IFERROR(INDEX(Inscriptions!$B$1:$B$320,A35),"")</f>
        <v/>
      </c>
      <c r="C35" s="54" t="str">
        <f>IFERROR(INDEX(Inscriptions!$C$1:$C$320,A35),"")</f>
        <v/>
      </c>
      <c r="D35" s="23"/>
      <c r="E35" s="13" t="str">
        <f t="shared" si="18"/>
        <v/>
      </c>
      <c r="F35" s="27"/>
      <c r="G35" s="13" t="str">
        <f t="shared" si="0"/>
        <v/>
      </c>
      <c r="H35" s="27"/>
      <c r="I35" s="13" t="str">
        <f t="shared" si="1"/>
        <v/>
      </c>
      <c r="J35" s="27"/>
      <c r="K35" s="16" t="str">
        <f t="shared" si="21"/>
        <v/>
      </c>
      <c r="L35" s="27"/>
      <c r="M35" s="13" t="str">
        <f t="shared" si="22"/>
        <v/>
      </c>
      <c r="N35" s="27"/>
      <c r="O35" s="13" t="str">
        <f t="shared" si="4"/>
        <v/>
      </c>
      <c r="P35" s="27"/>
      <c r="Q35" s="13" t="str">
        <f t="shared" si="5"/>
        <v/>
      </c>
      <c r="R35" s="23"/>
      <c r="S35" s="114"/>
      <c r="T35" s="63" t="str">
        <f t="shared" si="19"/>
        <v/>
      </c>
      <c r="U35" s="114"/>
      <c r="V35" s="63" t="str">
        <f t="shared" si="6"/>
        <v/>
      </c>
      <c r="X35" t="str">
        <f t="shared" si="7"/>
        <v/>
      </c>
      <c r="Y35" t="str">
        <f t="shared" si="8"/>
        <v/>
      </c>
      <c r="Z35" t="str">
        <f t="shared" si="9"/>
        <v/>
      </c>
      <c r="AA35" t="str">
        <f t="shared" si="10"/>
        <v/>
      </c>
      <c r="AB35" t="str">
        <f t="shared" si="11"/>
        <v/>
      </c>
      <c r="AC35" s="165" t="str">
        <f t="shared" si="12"/>
        <v/>
      </c>
      <c r="AD35" t="str">
        <f t="shared" si="13"/>
        <v/>
      </c>
      <c r="AE35" t="str">
        <f t="shared" si="14"/>
        <v/>
      </c>
      <c r="AF35" t="str">
        <f t="shared" si="15"/>
        <v/>
      </c>
      <c r="AG35" s="132" t="str">
        <f t="shared" si="16"/>
        <v/>
      </c>
      <c r="AH35" s="52" t="str">
        <f t="shared" si="17"/>
        <v/>
      </c>
    </row>
    <row r="36" spans="1:34">
      <c r="A36" s="2" t="str">
        <v/>
      </c>
      <c r="B36" s="132" t="str">
        <f>IFERROR(INDEX(Inscriptions!$B$1:$B$320,A36),"")</f>
        <v/>
      </c>
      <c r="C36" s="54" t="str">
        <f>IFERROR(INDEX(Inscriptions!$C$1:$C$320,A36),"")</f>
        <v/>
      </c>
      <c r="D36" s="23"/>
      <c r="E36" s="13" t="str">
        <f t="shared" si="18"/>
        <v/>
      </c>
      <c r="F36" s="27"/>
      <c r="G36" s="13" t="str">
        <f t="shared" si="0"/>
        <v/>
      </c>
      <c r="H36" s="27"/>
      <c r="I36" s="13" t="str">
        <f t="shared" si="1"/>
        <v/>
      </c>
      <c r="J36" s="27"/>
      <c r="K36" s="16" t="str">
        <f t="shared" si="21"/>
        <v/>
      </c>
      <c r="L36" s="27"/>
      <c r="M36" s="13" t="str">
        <f t="shared" si="22"/>
        <v/>
      </c>
      <c r="N36" s="27"/>
      <c r="O36" s="13" t="str">
        <f t="shared" si="4"/>
        <v/>
      </c>
      <c r="P36" s="27"/>
      <c r="Q36" s="13" t="str">
        <f t="shared" si="5"/>
        <v/>
      </c>
      <c r="R36" s="23"/>
      <c r="S36" s="114"/>
      <c r="T36" s="63" t="str">
        <f t="shared" si="19"/>
        <v/>
      </c>
      <c r="U36" s="114"/>
      <c r="V36" s="63" t="str">
        <f t="shared" si="6"/>
        <v/>
      </c>
      <c r="X36" t="str">
        <f t="shared" si="7"/>
        <v/>
      </c>
      <c r="Y36" t="str">
        <f t="shared" si="8"/>
        <v/>
      </c>
      <c r="Z36" t="str">
        <f t="shared" si="9"/>
        <v/>
      </c>
      <c r="AA36" t="str">
        <f t="shared" si="10"/>
        <v/>
      </c>
      <c r="AB36" t="str">
        <f t="shared" si="11"/>
        <v/>
      </c>
      <c r="AC36" s="165" t="str">
        <f t="shared" si="12"/>
        <v/>
      </c>
      <c r="AD36" t="str">
        <f t="shared" si="13"/>
        <v/>
      </c>
      <c r="AE36" t="str">
        <f t="shared" si="14"/>
        <v/>
      </c>
      <c r="AF36" t="str">
        <f t="shared" si="15"/>
        <v/>
      </c>
      <c r="AG36" s="132" t="str">
        <f t="shared" si="16"/>
        <v/>
      </c>
      <c r="AH36" s="52" t="str">
        <f t="shared" si="17"/>
        <v/>
      </c>
    </row>
    <row r="37" spans="1:34">
      <c r="A37" s="2" t="str">
        <v/>
      </c>
      <c r="B37" s="132" t="str">
        <f>IFERROR(INDEX(Inscriptions!$B$1:$B$320,A37),"")</f>
        <v/>
      </c>
      <c r="C37" s="54" t="str">
        <f>IFERROR(INDEX(Inscriptions!$C$1:$C$320,A37),"")</f>
        <v/>
      </c>
      <c r="D37" s="23"/>
      <c r="E37" s="13" t="str">
        <f t="shared" si="18"/>
        <v/>
      </c>
      <c r="F37" s="27"/>
      <c r="G37" s="13" t="str">
        <f t="shared" si="0"/>
        <v/>
      </c>
      <c r="H37" s="27"/>
      <c r="I37" s="13" t="str">
        <f t="shared" si="1"/>
        <v/>
      </c>
      <c r="J37" s="27"/>
      <c r="K37" s="16" t="str">
        <f t="shared" si="21"/>
        <v/>
      </c>
      <c r="L37" s="27"/>
      <c r="M37" s="13" t="str">
        <f t="shared" si="22"/>
        <v/>
      </c>
      <c r="N37" s="27"/>
      <c r="O37" s="13" t="str">
        <f t="shared" si="4"/>
        <v/>
      </c>
      <c r="P37" s="27"/>
      <c r="Q37" s="13" t="str">
        <f t="shared" si="5"/>
        <v/>
      </c>
      <c r="R37" s="23"/>
      <c r="S37" s="114"/>
      <c r="T37" s="63" t="str">
        <f t="shared" si="19"/>
        <v/>
      </c>
      <c r="U37" s="114"/>
      <c r="V37" s="63" t="str">
        <f t="shared" si="6"/>
        <v/>
      </c>
      <c r="X37" t="str">
        <f t="shared" si="7"/>
        <v/>
      </c>
      <c r="Y37" t="str">
        <f t="shared" si="8"/>
        <v/>
      </c>
      <c r="Z37" t="str">
        <f t="shared" si="9"/>
        <v/>
      </c>
      <c r="AA37" t="str">
        <f t="shared" si="10"/>
        <v/>
      </c>
      <c r="AB37" t="str">
        <f t="shared" si="11"/>
        <v/>
      </c>
      <c r="AC37" s="165" t="str">
        <f t="shared" si="12"/>
        <v/>
      </c>
      <c r="AD37" t="str">
        <f t="shared" si="13"/>
        <v/>
      </c>
      <c r="AE37" t="str">
        <f t="shared" si="14"/>
        <v/>
      </c>
      <c r="AF37" t="str">
        <f t="shared" si="15"/>
        <v/>
      </c>
      <c r="AG37" s="132" t="str">
        <f t="shared" si="16"/>
        <v/>
      </c>
      <c r="AH37" s="52" t="str">
        <f t="shared" si="17"/>
        <v/>
      </c>
    </row>
    <row r="38" spans="1:34">
      <c r="A38" s="2" t="str">
        <v/>
      </c>
      <c r="B38" s="132" t="str">
        <f>IFERROR(INDEX(Inscriptions!$B$1:$B$320,A38),"")</f>
        <v/>
      </c>
      <c r="C38" s="54" t="str">
        <f>IFERROR(INDEX(Inscriptions!$C$1:$C$320,A38),"")</f>
        <v/>
      </c>
      <c r="D38" s="23"/>
      <c r="E38" s="13" t="str">
        <f t="shared" si="18"/>
        <v/>
      </c>
      <c r="F38" s="27"/>
      <c r="G38" s="13" t="str">
        <f t="shared" si="0"/>
        <v/>
      </c>
      <c r="H38" s="27"/>
      <c r="I38" s="13" t="str">
        <f t="shared" si="1"/>
        <v/>
      </c>
      <c r="J38" s="27"/>
      <c r="K38" s="16" t="str">
        <f t="shared" si="21"/>
        <v/>
      </c>
      <c r="L38" s="27"/>
      <c r="M38" s="13" t="str">
        <f t="shared" si="22"/>
        <v/>
      </c>
      <c r="N38" s="27"/>
      <c r="O38" s="13" t="str">
        <f t="shared" si="4"/>
        <v/>
      </c>
      <c r="P38" s="27"/>
      <c r="Q38" s="13" t="str">
        <f t="shared" si="5"/>
        <v/>
      </c>
      <c r="R38" s="23"/>
      <c r="S38" s="114"/>
      <c r="T38" s="63" t="str">
        <f t="shared" si="19"/>
        <v/>
      </c>
      <c r="U38" s="114"/>
      <c r="V38" s="63" t="str">
        <f t="shared" si="6"/>
        <v/>
      </c>
      <c r="X38" t="str">
        <f t="shared" si="7"/>
        <v/>
      </c>
      <c r="Y38" t="str">
        <f t="shared" si="8"/>
        <v/>
      </c>
      <c r="Z38" t="str">
        <f t="shared" si="9"/>
        <v/>
      </c>
      <c r="AA38" t="str">
        <f t="shared" si="10"/>
        <v/>
      </c>
      <c r="AB38" t="str">
        <f t="shared" si="11"/>
        <v/>
      </c>
      <c r="AC38" s="165" t="str">
        <f t="shared" si="12"/>
        <v/>
      </c>
      <c r="AD38" t="str">
        <f t="shared" si="13"/>
        <v/>
      </c>
      <c r="AE38" t="str">
        <f t="shared" si="14"/>
        <v/>
      </c>
      <c r="AF38" t="str">
        <f t="shared" si="15"/>
        <v/>
      </c>
      <c r="AG38" s="132" t="str">
        <f t="shared" si="16"/>
        <v/>
      </c>
      <c r="AH38" s="52" t="str">
        <f t="shared" si="17"/>
        <v/>
      </c>
    </row>
    <row r="39" spans="1:34">
      <c r="A39" s="2" t="str">
        <v/>
      </c>
      <c r="B39" s="132" t="str">
        <f>IFERROR(INDEX(Inscriptions!$B$1:$B$320,A39),"")</f>
        <v/>
      </c>
      <c r="C39" s="54" t="str">
        <f>IFERROR(INDEX(Inscriptions!$C$1:$C$320,A39),"")</f>
        <v/>
      </c>
      <c r="D39" s="23"/>
      <c r="E39" s="13" t="str">
        <f t="shared" si="18"/>
        <v/>
      </c>
      <c r="F39" s="27"/>
      <c r="G39" s="13" t="str">
        <f t="shared" si="0"/>
        <v/>
      </c>
      <c r="H39" s="27"/>
      <c r="I39" s="13" t="str">
        <f t="shared" si="1"/>
        <v/>
      </c>
      <c r="J39" s="27"/>
      <c r="K39" s="16" t="str">
        <f t="shared" si="21"/>
        <v/>
      </c>
      <c r="L39" s="27"/>
      <c r="M39" s="13" t="str">
        <f t="shared" si="22"/>
        <v/>
      </c>
      <c r="N39" s="27"/>
      <c r="O39" s="13" t="str">
        <f t="shared" si="4"/>
        <v/>
      </c>
      <c r="P39" s="27"/>
      <c r="Q39" s="13" t="str">
        <f t="shared" si="5"/>
        <v/>
      </c>
      <c r="R39" s="23"/>
      <c r="S39" s="114"/>
      <c r="T39" s="63" t="str">
        <f t="shared" si="19"/>
        <v/>
      </c>
      <c r="U39" s="114"/>
      <c r="V39" s="63" t="str">
        <f t="shared" si="6"/>
        <v/>
      </c>
      <c r="X39" t="str">
        <f t="shared" si="7"/>
        <v/>
      </c>
      <c r="Y39" t="str">
        <f t="shared" si="8"/>
        <v/>
      </c>
      <c r="Z39" t="str">
        <f t="shared" si="9"/>
        <v/>
      </c>
      <c r="AA39" t="str">
        <f t="shared" si="10"/>
        <v/>
      </c>
      <c r="AB39" t="str">
        <f t="shared" si="11"/>
        <v/>
      </c>
      <c r="AC39" s="165" t="str">
        <f t="shared" si="12"/>
        <v/>
      </c>
      <c r="AD39" t="str">
        <f t="shared" si="13"/>
        <v/>
      </c>
      <c r="AE39" t="str">
        <f t="shared" si="14"/>
        <v/>
      </c>
      <c r="AF39" t="str">
        <f t="shared" si="15"/>
        <v/>
      </c>
      <c r="AG39" s="132" t="str">
        <f t="shared" si="16"/>
        <v/>
      </c>
      <c r="AH39" s="52" t="str">
        <f t="shared" si="17"/>
        <v/>
      </c>
    </row>
    <row r="40" spans="1:34">
      <c r="A40" s="2" t="str">
        <v/>
      </c>
      <c r="B40" s="132" t="str">
        <f>IFERROR(INDEX(Inscriptions!$B$1:$B$320,A40),"")</f>
        <v/>
      </c>
      <c r="C40" s="54" t="str">
        <f>IFERROR(INDEX(Inscriptions!$C$1:$C$320,A40),"")</f>
        <v/>
      </c>
      <c r="D40" s="23"/>
      <c r="E40" s="13" t="str">
        <f t="shared" si="18"/>
        <v/>
      </c>
      <c r="F40" s="27"/>
      <c r="G40" s="13" t="str">
        <f t="shared" si="0"/>
        <v/>
      </c>
      <c r="H40" s="27"/>
      <c r="I40" s="13" t="str">
        <f t="shared" si="1"/>
        <v/>
      </c>
      <c r="J40" s="27"/>
      <c r="K40" s="16" t="str">
        <f t="shared" si="21"/>
        <v/>
      </c>
      <c r="L40" s="27"/>
      <c r="M40" s="13" t="str">
        <f t="shared" si="22"/>
        <v/>
      </c>
      <c r="N40" s="27"/>
      <c r="O40" s="13" t="str">
        <f t="shared" si="4"/>
        <v/>
      </c>
      <c r="P40" s="26"/>
      <c r="Q40" s="13" t="str">
        <f t="shared" si="5"/>
        <v/>
      </c>
      <c r="R40" s="23"/>
      <c r="S40" s="114"/>
      <c r="T40" s="63" t="str">
        <f t="shared" si="19"/>
        <v/>
      </c>
      <c r="U40" s="114"/>
      <c r="V40" s="63" t="str">
        <f t="shared" si="6"/>
        <v/>
      </c>
      <c r="X40" t="str">
        <f t="shared" si="7"/>
        <v/>
      </c>
      <c r="Y40" t="str">
        <f t="shared" si="8"/>
        <v/>
      </c>
      <c r="Z40" t="str">
        <f t="shared" si="9"/>
        <v/>
      </c>
      <c r="AA40" t="str">
        <f t="shared" si="10"/>
        <v/>
      </c>
      <c r="AB40" t="str">
        <f t="shared" si="11"/>
        <v/>
      </c>
      <c r="AC40" s="165" t="str">
        <f t="shared" si="12"/>
        <v/>
      </c>
      <c r="AD40" t="str">
        <f t="shared" si="13"/>
        <v/>
      </c>
      <c r="AE40" t="str">
        <f t="shared" si="14"/>
        <v/>
      </c>
      <c r="AF40" t="str">
        <f t="shared" si="15"/>
        <v/>
      </c>
      <c r="AG40" s="132" t="str">
        <f t="shared" si="16"/>
        <v/>
      </c>
      <c r="AH40" s="52" t="str">
        <f t="shared" si="17"/>
        <v/>
      </c>
    </row>
    <row r="41" spans="1:34">
      <c r="A41" s="2" t="str">
        <v/>
      </c>
      <c r="B41" s="132" t="str">
        <f>IFERROR(INDEX(Inscriptions!$B$1:$B$320,A41),"")</f>
        <v/>
      </c>
      <c r="C41" s="54" t="str">
        <f>IFERROR(INDEX(Inscriptions!$C$1:$C$320,A41),"")</f>
        <v/>
      </c>
      <c r="D41" s="23"/>
      <c r="E41" s="13" t="str">
        <f t="shared" si="18"/>
        <v/>
      </c>
      <c r="F41" s="27"/>
      <c r="G41" s="13" t="str">
        <f t="shared" si="0"/>
        <v/>
      </c>
      <c r="H41" s="27"/>
      <c r="I41" s="13" t="str">
        <f t="shared" si="1"/>
        <v/>
      </c>
      <c r="J41" s="27"/>
      <c r="K41" s="16" t="str">
        <f t="shared" si="21"/>
        <v/>
      </c>
      <c r="L41" s="27"/>
      <c r="M41" s="13" t="str">
        <f t="shared" si="22"/>
        <v/>
      </c>
      <c r="N41" s="27"/>
      <c r="O41" s="13" t="str">
        <f t="shared" si="4"/>
        <v/>
      </c>
      <c r="P41" s="26"/>
      <c r="Q41" s="13" t="str">
        <f t="shared" si="5"/>
        <v/>
      </c>
      <c r="R41" s="23"/>
      <c r="S41" s="114"/>
      <c r="T41" s="63" t="str">
        <f t="shared" si="19"/>
        <v/>
      </c>
      <c r="U41" s="114"/>
      <c r="V41" s="63" t="str">
        <f t="shared" si="6"/>
        <v/>
      </c>
      <c r="X41" t="str">
        <f t="shared" si="7"/>
        <v/>
      </c>
      <c r="Y41" t="str">
        <f t="shared" si="8"/>
        <v/>
      </c>
      <c r="Z41" t="str">
        <f t="shared" si="9"/>
        <v/>
      </c>
      <c r="AA41" t="str">
        <f t="shared" si="10"/>
        <v/>
      </c>
      <c r="AB41" t="str">
        <f t="shared" si="11"/>
        <v/>
      </c>
      <c r="AC41" s="165" t="str">
        <f t="shared" si="12"/>
        <v/>
      </c>
      <c r="AD41" t="str">
        <f t="shared" si="13"/>
        <v/>
      </c>
      <c r="AE41" t="str">
        <f t="shared" si="14"/>
        <v/>
      </c>
      <c r="AF41" t="str">
        <f t="shared" si="15"/>
        <v/>
      </c>
      <c r="AG41" s="132" t="str">
        <f t="shared" si="16"/>
        <v/>
      </c>
      <c r="AH41" s="52" t="str">
        <f t="shared" si="17"/>
        <v/>
      </c>
    </row>
    <row r="42" spans="1:34">
      <c r="A42" s="2" t="str">
        <v/>
      </c>
      <c r="B42" s="132" t="str">
        <f>IFERROR(INDEX(Inscriptions!$B$1:$B$320,A42),"")</f>
        <v/>
      </c>
      <c r="C42" s="54" t="str">
        <f>IFERROR(INDEX(Inscriptions!$C$1:$C$320,A42),"")</f>
        <v/>
      </c>
      <c r="D42" s="23"/>
      <c r="E42" s="13" t="str">
        <f t="shared" si="18"/>
        <v/>
      </c>
      <c r="F42" s="27"/>
      <c r="G42" s="13" t="str">
        <f t="shared" si="0"/>
        <v/>
      </c>
      <c r="H42" s="27"/>
      <c r="I42" s="13" t="str">
        <f t="shared" si="1"/>
        <v/>
      </c>
      <c r="J42" s="27"/>
      <c r="K42" s="16" t="str">
        <f t="shared" si="21"/>
        <v/>
      </c>
      <c r="L42" s="27"/>
      <c r="M42" s="13" t="str">
        <f t="shared" si="22"/>
        <v/>
      </c>
      <c r="N42" s="27"/>
      <c r="O42" s="13" t="str">
        <f t="shared" si="4"/>
        <v/>
      </c>
      <c r="P42" s="27"/>
      <c r="Q42" s="13" t="str">
        <f t="shared" si="5"/>
        <v/>
      </c>
      <c r="R42" s="23"/>
      <c r="S42" s="114"/>
      <c r="T42" s="63" t="str">
        <f t="shared" si="19"/>
        <v/>
      </c>
      <c r="U42" s="114"/>
      <c r="V42" s="63" t="str">
        <f t="shared" si="6"/>
        <v/>
      </c>
      <c r="X42" t="str">
        <f t="shared" si="7"/>
        <v/>
      </c>
      <c r="Y42" t="str">
        <f t="shared" si="8"/>
        <v/>
      </c>
      <c r="Z42" t="str">
        <f t="shared" si="9"/>
        <v/>
      </c>
      <c r="AA42" t="str">
        <f t="shared" si="10"/>
        <v/>
      </c>
      <c r="AB42" t="str">
        <f t="shared" si="11"/>
        <v/>
      </c>
      <c r="AC42" s="165" t="str">
        <f t="shared" si="12"/>
        <v/>
      </c>
      <c r="AD42" t="str">
        <f t="shared" si="13"/>
        <v/>
      </c>
      <c r="AE42" t="str">
        <f t="shared" si="14"/>
        <v/>
      </c>
      <c r="AF42" t="str">
        <f t="shared" si="15"/>
        <v/>
      </c>
      <c r="AG42" s="132" t="str">
        <f t="shared" si="16"/>
        <v/>
      </c>
      <c r="AH42" s="52" t="str">
        <f t="shared" si="17"/>
        <v/>
      </c>
    </row>
    <row r="43" spans="1:34">
      <c r="A43" s="2" t="str">
        <v/>
      </c>
      <c r="B43" s="132" t="str">
        <f>IFERROR(INDEX(Inscriptions!$B$1:$B$320,A43),"")</f>
        <v/>
      </c>
      <c r="C43" s="54" t="str">
        <f>IFERROR(INDEX(Inscriptions!$C$1:$C$320,A43),"")</f>
        <v/>
      </c>
      <c r="D43" s="23"/>
      <c r="E43" s="13" t="str">
        <f t="shared" si="18"/>
        <v/>
      </c>
      <c r="F43" s="27"/>
      <c r="G43" s="13" t="str">
        <f t="shared" si="0"/>
        <v/>
      </c>
      <c r="H43" s="27"/>
      <c r="I43" s="13" t="str">
        <f t="shared" si="1"/>
        <v/>
      </c>
      <c r="J43" s="27"/>
      <c r="K43" s="16" t="str">
        <f t="shared" si="21"/>
        <v/>
      </c>
      <c r="L43" s="27"/>
      <c r="M43" s="13" t="str">
        <f t="shared" si="22"/>
        <v/>
      </c>
      <c r="N43" s="27"/>
      <c r="O43" s="13" t="str">
        <f t="shared" si="4"/>
        <v/>
      </c>
      <c r="P43" s="27"/>
      <c r="Q43" s="13" t="str">
        <f t="shared" si="5"/>
        <v/>
      </c>
      <c r="R43" s="23"/>
      <c r="S43" s="114"/>
      <c r="T43" s="63" t="str">
        <f t="shared" si="19"/>
        <v/>
      </c>
      <c r="U43" s="114"/>
      <c r="V43" s="63" t="str">
        <f t="shared" si="6"/>
        <v/>
      </c>
      <c r="X43" t="str">
        <f t="shared" si="7"/>
        <v/>
      </c>
      <c r="Y43" t="str">
        <f t="shared" si="8"/>
        <v/>
      </c>
      <c r="Z43" t="str">
        <f t="shared" si="9"/>
        <v/>
      </c>
      <c r="AA43" t="str">
        <f t="shared" si="10"/>
        <v/>
      </c>
      <c r="AB43" t="str">
        <f t="shared" si="11"/>
        <v/>
      </c>
      <c r="AC43" s="165" t="str">
        <f t="shared" si="12"/>
        <v/>
      </c>
      <c r="AD43" t="str">
        <f t="shared" si="13"/>
        <v/>
      </c>
      <c r="AE43" t="str">
        <f t="shared" si="14"/>
        <v/>
      </c>
      <c r="AF43" t="str">
        <f t="shared" si="15"/>
        <v/>
      </c>
      <c r="AG43" s="132" t="str">
        <f t="shared" si="16"/>
        <v/>
      </c>
      <c r="AH43" s="52" t="str">
        <f t="shared" si="17"/>
        <v/>
      </c>
    </row>
    <row r="44" spans="1:34">
      <c r="A44" s="2" t="str">
        <v/>
      </c>
      <c r="B44" s="132" t="str">
        <f>IFERROR(INDEX(Inscriptions!$B$1:$B$320,A44),"")</f>
        <v/>
      </c>
      <c r="C44" s="54" t="str">
        <f>IFERROR(INDEX(Inscriptions!$C$1:$C$320,A44),"")</f>
        <v/>
      </c>
      <c r="D44" s="23"/>
      <c r="E44" s="13" t="str">
        <f t="shared" si="18"/>
        <v/>
      </c>
      <c r="F44" s="27"/>
      <c r="G44" s="13" t="str">
        <f t="shared" si="0"/>
        <v/>
      </c>
      <c r="H44" s="27"/>
      <c r="I44" s="13" t="str">
        <f t="shared" si="1"/>
        <v/>
      </c>
      <c r="J44" s="27"/>
      <c r="K44" s="16" t="str">
        <f t="shared" si="21"/>
        <v/>
      </c>
      <c r="L44" s="27"/>
      <c r="M44" s="13" t="str">
        <f t="shared" si="22"/>
        <v/>
      </c>
      <c r="N44" s="27"/>
      <c r="O44" s="13" t="str">
        <f t="shared" si="4"/>
        <v/>
      </c>
      <c r="P44" s="27"/>
      <c r="Q44" s="13" t="str">
        <f t="shared" si="5"/>
        <v/>
      </c>
      <c r="R44" s="23"/>
      <c r="S44" s="114"/>
      <c r="T44" s="63" t="str">
        <f t="shared" si="19"/>
        <v/>
      </c>
      <c r="U44" s="114"/>
      <c r="V44" s="63" t="str">
        <f t="shared" si="6"/>
        <v/>
      </c>
      <c r="X44" t="str">
        <f t="shared" si="7"/>
        <v/>
      </c>
      <c r="Y44" t="str">
        <f t="shared" si="8"/>
        <v/>
      </c>
      <c r="Z44" t="str">
        <f t="shared" si="9"/>
        <v/>
      </c>
      <c r="AA44" t="str">
        <f t="shared" si="10"/>
        <v/>
      </c>
      <c r="AB44" t="str">
        <f t="shared" si="11"/>
        <v/>
      </c>
      <c r="AC44" s="165" t="str">
        <f t="shared" si="12"/>
        <v/>
      </c>
      <c r="AD44" t="str">
        <f t="shared" si="13"/>
        <v/>
      </c>
      <c r="AE44" t="str">
        <f t="shared" si="14"/>
        <v/>
      </c>
      <c r="AF44" t="str">
        <f t="shared" si="15"/>
        <v/>
      </c>
      <c r="AG44" s="132" t="str">
        <f t="shared" si="16"/>
        <v/>
      </c>
      <c r="AH44" s="52" t="str">
        <f t="shared" si="17"/>
        <v/>
      </c>
    </row>
    <row r="45" spans="1:34">
      <c r="A45" s="2" t="str">
        <v/>
      </c>
      <c r="B45" s="132" t="str">
        <f>IFERROR(INDEX(Inscriptions!$B$1:$B$320,A45),"")</f>
        <v/>
      </c>
      <c r="C45" s="54" t="str">
        <f>IFERROR(INDEX(Inscriptions!$C$1:$C$320,A45),"")</f>
        <v/>
      </c>
      <c r="D45" s="23"/>
      <c r="E45" s="13" t="str">
        <f t="shared" si="18"/>
        <v/>
      </c>
      <c r="F45" s="27"/>
      <c r="G45" s="13" t="str">
        <f t="shared" si="0"/>
        <v/>
      </c>
      <c r="H45" s="27"/>
      <c r="I45" s="13" t="str">
        <f t="shared" si="1"/>
        <v/>
      </c>
      <c r="J45" s="27"/>
      <c r="K45" s="16" t="str">
        <f t="shared" si="21"/>
        <v/>
      </c>
      <c r="L45" s="27"/>
      <c r="M45" s="13" t="str">
        <f t="shared" si="22"/>
        <v/>
      </c>
      <c r="N45" s="27"/>
      <c r="O45" s="13" t="str">
        <f t="shared" si="4"/>
        <v/>
      </c>
      <c r="P45" s="27"/>
      <c r="Q45" s="13" t="str">
        <f t="shared" si="5"/>
        <v/>
      </c>
      <c r="R45" s="23"/>
      <c r="S45" s="114"/>
      <c r="T45" s="63" t="str">
        <f t="shared" si="19"/>
        <v/>
      </c>
      <c r="U45" s="114"/>
      <c r="V45" s="63" t="str">
        <f t="shared" si="6"/>
        <v/>
      </c>
      <c r="X45" t="str">
        <f t="shared" si="7"/>
        <v/>
      </c>
      <c r="Y45" t="str">
        <f t="shared" si="8"/>
        <v/>
      </c>
      <c r="Z45" t="str">
        <f t="shared" si="9"/>
        <v/>
      </c>
      <c r="AA45" t="str">
        <f t="shared" si="10"/>
        <v/>
      </c>
      <c r="AB45" t="str">
        <f t="shared" si="11"/>
        <v/>
      </c>
      <c r="AC45" s="165" t="str">
        <f t="shared" si="12"/>
        <v/>
      </c>
      <c r="AD45" t="str">
        <f t="shared" si="13"/>
        <v/>
      </c>
      <c r="AE45" t="str">
        <f t="shared" si="14"/>
        <v/>
      </c>
      <c r="AF45" t="str">
        <f t="shared" si="15"/>
        <v/>
      </c>
      <c r="AG45" s="132" t="str">
        <f t="shared" si="16"/>
        <v/>
      </c>
      <c r="AH45" s="52" t="str">
        <f t="shared" si="17"/>
        <v/>
      </c>
    </row>
    <row r="46" spans="1:34">
      <c r="A46" s="2" t="str">
        <v/>
      </c>
      <c r="B46" s="132" t="str">
        <f>IFERROR(INDEX(Inscriptions!$B$1:$B$320,A46),"")</f>
        <v/>
      </c>
      <c r="C46" s="54" t="str">
        <f>IFERROR(INDEX(Inscriptions!$C$1:$C$320,A46),"")</f>
        <v/>
      </c>
      <c r="D46" s="23"/>
      <c r="E46" s="13" t="str">
        <f t="shared" si="18"/>
        <v/>
      </c>
      <c r="F46" s="27"/>
      <c r="G46" s="13" t="str">
        <f t="shared" si="0"/>
        <v/>
      </c>
      <c r="H46" s="27"/>
      <c r="I46" s="13" t="str">
        <f t="shared" si="1"/>
        <v/>
      </c>
      <c r="J46" s="27"/>
      <c r="K46" s="16" t="str">
        <f t="shared" si="21"/>
        <v/>
      </c>
      <c r="L46" s="27"/>
      <c r="M46" s="13" t="str">
        <f t="shared" si="22"/>
        <v/>
      </c>
      <c r="N46" s="27"/>
      <c r="O46" s="13" t="str">
        <f t="shared" si="4"/>
        <v/>
      </c>
      <c r="P46" s="27"/>
      <c r="Q46" s="13" t="str">
        <f t="shared" si="5"/>
        <v/>
      </c>
      <c r="R46" s="23"/>
      <c r="S46" s="114"/>
      <c r="T46" s="63" t="str">
        <f t="shared" si="19"/>
        <v/>
      </c>
      <c r="U46" s="114"/>
      <c r="V46" s="63" t="str">
        <f t="shared" si="6"/>
        <v/>
      </c>
      <c r="X46" t="str">
        <f t="shared" si="7"/>
        <v/>
      </c>
      <c r="Y46" t="str">
        <f t="shared" si="8"/>
        <v/>
      </c>
      <c r="Z46" t="str">
        <f t="shared" si="9"/>
        <v/>
      </c>
      <c r="AA46" t="str">
        <f t="shared" si="10"/>
        <v/>
      </c>
      <c r="AB46" t="str">
        <f t="shared" si="11"/>
        <v/>
      </c>
      <c r="AC46" s="165" t="str">
        <f t="shared" si="12"/>
        <v/>
      </c>
      <c r="AD46" t="str">
        <f t="shared" si="13"/>
        <v/>
      </c>
      <c r="AE46" t="str">
        <f t="shared" si="14"/>
        <v/>
      </c>
      <c r="AF46" t="str">
        <f t="shared" si="15"/>
        <v/>
      </c>
      <c r="AG46" s="132" t="str">
        <f t="shared" si="16"/>
        <v/>
      </c>
      <c r="AH46" s="52" t="str">
        <f t="shared" si="17"/>
        <v/>
      </c>
    </row>
    <row r="47" spans="1:34">
      <c r="A47" s="2" t="str">
        <v/>
      </c>
      <c r="B47" s="132" t="str">
        <f>IFERROR(INDEX(Inscriptions!$B$1:$B$320,A47),"")</f>
        <v/>
      </c>
      <c r="C47" s="54" t="str">
        <f>IFERROR(INDEX(Inscriptions!$C$1:$C$320,A47),"")</f>
        <v/>
      </c>
      <c r="D47" s="23"/>
      <c r="E47" s="13" t="str">
        <f t="shared" si="18"/>
        <v/>
      </c>
      <c r="F47" s="27"/>
      <c r="G47" s="13" t="str">
        <f t="shared" si="0"/>
        <v/>
      </c>
      <c r="H47" s="27"/>
      <c r="I47" s="13" t="str">
        <f t="shared" si="1"/>
        <v/>
      </c>
      <c r="J47" s="27"/>
      <c r="K47" s="16" t="str">
        <f t="shared" si="21"/>
        <v/>
      </c>
      <c r="L47" s="27"/>
      <c r="M47" s="13" t="str">
        <f t="shared" si="22"/>
        <v/>
      </c>
      <c r="N47" s="27"/>
      <c r="O47" s="13" t="str">
        <f t="shared" si="4"/>
        <v/>
      </c>
      <c r="P47" s="26"/>
      <c r="Q47" s="13" t="str">
        <f t="shared" si="5"/>
        <v/>
      </c>
      <c r="R47" s="23"/>
      <c r="S47" s="114"/>
      <c r="T47" s="63" t="str">
        <f t="shared" si="19"/>
        <v/>
      </c>
      <c r="U47" s="114"/>
      <c r="V47" s="63" t="str">
        <f t="shared" si="6"/>
        <v/>
      </c>
      <c r="X47" t="str">
        <f t="shared" si="7"/>
        <v/>
      </c>
      <c r="Y47" t="str">
        <f t="shared" si="8"/>
        <v/>
      </c>
      <c r="Z47" t="str">
        <f t="shared" si="9"/>
        <v/>
      </c>
      <c r="AA47" t="str">
        <f t="shared" si="10"/>
        <v/>
      </c>
      <c r="AB47" t="str">
        <f t="shared" si="11"/>
        <v/>
      </c>
      <c r="AC47" s="165" t="str">
        <f t="shared" si="12"/>
        <v/>
      </c>
      <c r="AD47" t="str">
        <f t="shared" si="13"/>
        <v/>
      </c>
      <c r="AE47" t="str">
        <f t="shared" si="14"/>
        <v/>
      </c>
      <c r="AF47" t="str">
        <f t="shared" si="15"/>
        <v/>
      </c>
      <c r="AG47" s="132" t="str">
        <f t="shared" si="16"/>
        <v/>
      </c>
      <c r="AH47" s="52" t="str">
        <f t="shared" si="17"/>
        <v/>
      </c>
    </row>
    <row r="48" spans="1:34">
      <c r="A48" s="2" t="str">
        <v/>
      </c>
      <c r="B48" s="132" t="str">
        <f>IFERROR(INDEX(Inscriptions!$B$1:$B$320,A48),"")</f>
        <v/>
      </c>
      <c r="C48" s="54" t="str">
        <f>IFERROR(INDEX(Inscriptions!$C$1:$C$320,A48),"")</f>
        <v/>
      </c>
      <c r="D48" s="23"/>
      <c r="E48" s="13" t="str">
        <f t="shared" si="18"/>
        <v/>
      </c>
      <c r="F48" s="27"/>
      <c r="G48" s="13" t="str">
        <f t="shared" si="0"/>
        <v/>
      </c>
      <c r="H48" s="27"/>
      <c r="I48" s="13" t="str">
        <f t="shared" si="1"/>
        <v/>
      </c>
      <c r="J48" s="27"/>
      <c r="K48" s="16" t="str">
        <f t="shared" si="21"/>
        <v/>
      </c>
      <c r="L48" s="27"/>
      <c r="M48" s="13" t="str">
        <f t="shared" si="22"/>
        <v/>
      </c>
      <c r="N48" s="27"/>
      <c r="O48" s="13" t="str">
        <f t="shared" si="4"/>
        <v/>
      </c>
      <c r="P48" s="26"/>
      <c r="Q48" s="13" t="str">
        <f t="shared" si="5"/>
        <v/>
      </c>
      <c r="R48" s="23"/>
      <c r="S48" s="114"/>
      <c r="T48" s="63" t="str">
        <f t="shared" si="19"/>
        <v/>
      </c>
      <c r="U48" s="114"/>
      <c r="V48" s="63" t="str">
        <f t="shared" si="6"/>
        <v/>
      </c>
      <c r="X48" t="str">
        <f t="shared" si="7"/>
        <v/>
      </c>
      <c r="Y48" t="str">
        <f t="shared" si="8"/>
        <v/>
      </c>
      <c r="Z48" t="str">
        <f t="shared" si="9"/>
        <v/>
      </c>
      <c r="AA48" t="str">
        <f t="shared" si="10"/>
        <v/>
      </c>
      <c r="AB48" t="str">
        <f t="shared" si="11"/>
        <v/>
      </c>
      <c r="AC48" s="165" t="str">
        <f t="shared" si="12"/>
        <v/>
      </c>
      <c r="AD48" t="str">
        <f t="shared" si="13"/>
        <v/>
      </c>
      <c r="AE48" t="str">
        <f t="shared" si="14"/>
        <v/>
      </c>
      <c r="AF48" t="str">
        <f t="shared" si="15"/>
        <v/>
      </c>
      <c r="AG48" s="132" t="str">
        <f t="shared" si="16"/>
        <v/>
      </c>
      <c r="AH48" s="52" t="str">
        <f t="shared" si="17"/>
        <v/>
      </c>
    </row>
    <row r="49" spans="1:34">
      <c r="A49" s="2" t="str">
        <v/>
      </c>
      <c r="B49" s="132" t="str">
        <f>IFERROR(INDEX(Inscriptions!$B$1:$B$320,A49),"")</f>
        <v/>
      </c>
      <c r="C49" s="54" t="str">
        <f>IFERROR(INDEX(Inscriptions!$C$1:$C$320,A49),"")</f>
        <v/>
      </c>
      <c r="D49" s="21"/>
      <c r="E49" s="13" t="str">
        <f t="shared" si="18"/>
        <v/>
      </c>
      <c r="F49" s="27"/>
      <c r="G49" s="13" t="str">
        <f t="shared" si="0"/>
        <v/>
      </c>
      <c r="H49" s="27"/>
      <c r="I49" s="13" t="str">
        <f t="shared" si="1"/>
        <v/>
      </c>
      <c r="J49" s="27"/>
      <c r="K49" s="16" t="str">
        <f t="shared" si="21"/>
        <v/>
      </c>
      <c r="L49" s="27"/>
      <c r="M49" s="13" t="str">
        <f t="shared" si="22"/>
        <v/>
      </c>
      <c r="N49" s="27"/>
      <c r="O49" s="13" t="str">
        <f t="shared" si="4"/>
        <v/>
      </c>
      <c r="P49" s="26"/>
      <c r="Q49" s="13" t="str">
        <f t="shared" si="5"/>
        <v/>
      </c>
      <c r="R49" s="23"/>
      <c r="S49" s="114"/>
      <c r="T49" s="63" t="str">
        <f t="shared" si="19"/>
        <v/>
      </c>
      <c r="U49" s="114"/>
      <c r="V49" s="63" t="str">
        <f t="shared" si="6"/>
        <v/>
      </c>
      <c r="X49" t="str">
        <f t="shared" si="7"/>
        <v/>
      </c>
      <c r="Y49" t="str">
        <f t="shared" si="8"/>
        <v/>
      </c>
      <c r="Z49" t="str">
        <f t="shared" si="9"/>
        <v/>
      </c>
      <c r="AA49" t="str">
        <f t="shared" si="10"/>
        <v/>
      </c>
      <c r="AB49" t="str">
        <f t="shared" si="11"/>
        <v/>
      </c>
      <c r="AC49" s="165" t="str">
        <f t="shared" si="12"/>
        <v/>
      </c>
      <c r="AD49" t="str">
        <f t="shared" si="13"/>
        <v/>
      </c>
      <c r="AE49" t="str">
        <f t="shared" si="14"/>
        <v/>
      </c>
      <c r="AF49" t="str">
        <f t="shared" si="15"/>
        <v/>
      </c>
      <c r="AG49" s="132" t="str">
        <f t="shared" si="16"/>
        <v/>
      </c>
      <c r="AH49" s="52" t="str">
        <f t="shared" si="17"/>
        <v/>
      </c>
    </row>
    <row r="50" spans="1:34">
      <c r="A50" s="228" t="str">
        <v/>
      </c>
      <c r="B50" s="133" t="str">
        <f>IFERROR(INDEX(Inscriptions!$B$1:$B$320,A50),"")</f>
        <v/>
      </c>
      <c r="C50" s="229" t="str">
        <f>IFERROR(INDEX(Inscriptions!$C$1:$C$320,A50),"")</f>
        <v/>
      </c>
      <c r="D50" s="31"/>
      <c r="E50" s="13" t="str">
        <f t="shared" si="18"/>
        <v/>
      </c>
      <c r="F50" s="24"/>
      <c r="G50" s="13" t="str">
        <f t="shared" si="0"/>
        <v/>
      </c>
      <c r="H50" s="24"/>
      <c r="I50" s="13" t="str">
        <f t="shared" si="1"/>
        <v/>
      </c>
      <c r="J50" s="24"/>
      <c r="K50" s="16" t="str">
        <f t="shared" si="21"/>
        <v/>
      </c>
      <c r="L50" s="24"/>
      <c r="M50" s="13" t="str">
        <f t="shared" si="22"/>
        <v/>
      </c>
      <c r="N50" s="31"/>
      <c r="O50" s="13" t="str">
        <f t="shared" si="4"/>
        <v/>
      </c>
      <c r="P50" s="31"/>
      <c r="Q50" s="13" t="str">
        <f t="shared" si="5"/>
        <v/>
      </c>
      <c r="R50" s="24"/>
      <c r="S50" s="115"/>
      <c r="T50" s="64" t="str">
        <f t="shared" si="19"/>
        <v/>
      </c>
      <c r="U50" s="115"/>
      <c r="V50" s="64" t="str">
        <f t="shared" si="6"/>
        <v/>
      </c>
      <c r="X50" t="str">
        <f t="shared" si="7"/>
        <v/>
      </c>
      <c r="Y50" t="str">
        <f t="shared" si="8"/>
        <v/>
      </c>
      <c r="Z50" t="str">
        <f t="shared" si="9"/>
        <v/>
      </c>
      <c r="AA50" t="str">
        <f t="shared" si="10"/>
        <v/>
      </c>
      <c r="AB50" t="str">
        <f t="shared" si="11"/>
        <v/>
      </c>
      <c r="AC50" s="166" t="str">
        <f t="shared" si="12"/>
        <v/>
      </c>
      <c r="AD50" t="str">
        <f t="shared" si="13"/>
        <v/>
      </c>
      <c r="AE50" t="str">
        <f t="shared" si="14"/>
        <v/>
      </c>
      <c r="AF50" t="str">
        <f t="shared" si="15"/>
        <v/>
      </c>
      <c r="AG50" s="133" t="str">
        <f t="shared" si="16"/>
        <v/>
      </c>
      <c r="AH50" s="53" t="str">
        <f t="shared" si="17"/>
        <v/>
      </c>
    </row>
    <row r="51" spans="1:34">
      <c r="B51" s="54"/>
      <c r="C51" s="54"/>
      <c r="AC51" t="str">
        <f t="shared" ref="AC51:AC54" si="23">IFERROR(RANK(J51,J$7:J$40,1),"")</f>
        <v/>
      </c>
    </row>
    <row r="52" spans="1:34">
      <c r="B52" s="54"/>
      <c r="C52" s="54"/>
      <c r="AC52" t="str">
        <f t="shared" si="23"/>
        <v/>
      </c>
    </row>
    <row r="53" spans="1:34">
      <c r="B53" s="54"/>
      <c r="C53" s="54"/>
      <c r="AC53" t="str">
        <f t="shared" si="23"/>
        <v/>
      </c>
    </row>
    <row r="54" spans="1:34">
      <c r="B54" s="54"/>
      <c r="C54" s="54"/>
      <c r="AC54" t="str">
        <f t="shared" si="23"/>
        <v/>
      </c>
    </row>
    <row r="55" spans="1:34">
      <c r="B55" s="54"/>
      <c r="C55" s="54"/>
    </row>
    <row r="56" spans="1:34">
      <c r="B56" s="54"/>
      <c r="C56" s="54"/>
    </row>
    <row r="57" spans="1:34">
      <c r="B57" s="54"/>
      <c r="C57" s="54"/>
    </row>
    <row r="58" spans="1:34">
      <c r="B58" s="54"/>
      <c r="C58" s="54"/>
    </row>
    <row r="59" spans="1:34">
      <c r="B59" s="54"/>
      <c r="C59" s="54"/>
    </row>
    <row r="60" spans="1:34">
      <c r="B60" s="54"/>
      <c r="C60" s="54"/>
    </row>
    <row r="61" spans="1:34">
      <c r="B61" s="54"/>
      <c r="C61" s="54"/>
    </row>
    <row r="62" spans="1:34">
      <c r="B62" s="54"/>
      <c r="C62" s="54"/>
    </row>
    <row r="63" spans="1:34">
      <c r="B63" s="54"/>
      <c r="C63" s="54"/>
    </row>
    <row r="64" spans="1:34">
      <c r="B64" s="54"/>
      <c r="C64" s="54"/>
    </row>
    <row r="65" spans="2:3">
      <c r="B65" s="54"/>
      <c r="C65" s="54"/>
    </row>
    <row r="66" spans="2:3">
      <c r="B66" s="54"/>
      <c r="C66" s="54"/>
    </row>
    <row r="67" spans="2:3">
      <c r="B67" s="54"/>
      <c r="C67" s="54"/>
    </row>
    <row r="68" spans="2:3">
      <c r="B68" s="54"/>
      <c r="C68" s="54"/>
    </row>
    <row r="69" spans="2:3">
      <c r="B69" s="54"/>
      <c r="C69" s="54"/>
    </row>
    <row r="70" spans="2:3">
      <c r="B70" s="54"/>
      <c r="C70" s="54"/>
    </row>
    <row r="71" spans="2:3">
      <c r="B71" s="54"/>
      <c r="C71" s="54"/>
    </row>
    <row r="72" spans="2:3">
      <c r="B72" s="54"/>
      <c r="C72" s="54"/>
    </row>
    <row r="73" spans="2:3">
      <c r="B73" s="54"/>
      <c r="C73" s="54"/>
    </row>
    <row r="74" spans="2:3">
      <c r="B74" s="54"/>
      <c r="C74" s="54"/>
    </row>
    <row r="75" spans="2:3">
      <c r="B75" s="54"/>
      <c r="C75" s="54"/>
    </row>
    <row r="76" spans="2:3">
      <c r="B76" s="54"/>
      <c r="C76" s="54"/>
    </row>
    <row r="77" spans="2:3">
      <c r="B77" s="54"/>
      <c r="C77" s="54"/>
    </row>
    <row r="78" spans="2:3">
      <c r="B78" s="54"/>
      <c r="C78" s="54"/>
    </row>
    <row r="79" spans="2:3">
      <c r="B79" s="54"/>
      <c r="C79" s="54"/>
    </row>
    <row r="80" spans="2:3">
      <c r="B80" s="54"/>
      <c r="C80" s="54"/>
    </row>
    <row r="81" spans="2:3">
      <c r="B81" s="54"/>
      <c r="C81" s="54"/>
    </row>
    <row r="82" spans="2:3">
      <c r="B82" s="54"/>
      <c r="C82" s="54"/>
    </row>
    <row r="83" spans="2:3">
      <c r="B83" s="54"/>
      <c r="C83" s="54"/>
    </row>
    <row r="84" spans="2:3">
      <c r="B84" s="54"/>
      <c r="C84" s="54"/>
    </row>
    <row r="85" spans="2:3">
      <c r="B85" s="54"/>
      <c r="C85" s="54"/>
    </row>
    <row r="86" spans="2:3">
      <c r="B86" s="54"/>
      <c r="C86" s="54"/>
    </row>
    <row r="87" spans="2:3">
      <c r="B87" s="54"/>
      <c r="C87" s="54"/>
    </row>
    <row r="88" spans="2:3">
      <c r="B88" s="54"/>
      <c r="C88" s="54"/>
    </row>
    <row r="89" spans="2:3">
      <c r="B89" s="54"/>
      <c r="C89" s="54"/>
    </row>
    <row r="90" spans="2:3">
      <c r="B90" s="54"/>
      <c r="C90" s="54"/>
    </row>
    <row r="91" spans="2:3">
      <c r="B91" s="54"/>
      <c r="C91" s="54"/>
    </row>
    <row r="92" spans="2:3">
      <c r="B92" s="54"/>
      <c r="C92" s="54"/>
    </row>
    <row r="93" spans="2:3">
      <c r="B93" s="54"/>
      <c r="C93" s="54"/>
    </row>
    <row r="94" spans="2:3">
      <c r="B94" s="54"/>
      <c r="C94" s="54"/>
    </row>
    <row r="95" spans="2:3">
      <c r="B95" s="54"/>
      <c r="C95" s="54"/>
    </row>
    <row r="96" spans="2:3">
      <c r="B96" s="54"/>
      <c r="C96" s="54"/>
    </row>
    <row r="97" spans="2:3">
      <c r="B97" s="54"/>
      <c r="C97" s="54"/>
    </row>
    <row r="98" spans="2:3">
      <c r="B98" s="54"/>
      <c r="C98" s="54"/>
    </row>
    <row r="99" spans="2:3">
      <c r="B99" s="54"/>
      <c r="C99" s="54"/>
    </row>
    <row r="100" spans="2:3">
      <c r="B100" s="54"/>
      <c r="C100" s="54"/>
    </row>
    <row r="101" spans="2:3">
      <c r="B101" s="54"/>
      <c r="C101" s="54"/>
    </row>
    <row r="102" spans="2:3">
      <c r="B102" s="54"/>
      <c r="C102" s="54"/>
    </row>
    <row r="103" spans="2:3">
      <c r="B103" s="54"/>
      <c r="C103" s="54"/>
    </row>
    <row r="104" spans="2:3">
      <c r="B104" s="54"/>
      <c r="C104" s="54"/>
    </row>
    <row r="105" spans="2:3">
      <c r="B105" s="54"/>
      <c r="C105" s="54"/>
    </row>
    <row r="106" spans="2:3">
      <c r="B106" s="54"/>
      <c r="C106" s="54"/>
    </row>
    <row r="107" spans="2:3">
      <c r="B107" s="54"/>
      <c r="C107" s="54"/>
    </row>
    <row r="108" spans="2:3">
      <c r="B108" s="54"/>
      <c r="C108" s="54"/>
    </row>
    <row r="109" spans="2:3">
      <c r="B109" s="54"/>
      <c r="C109" s="54"/>
    </row>
    <row r="110" spans="2:3">
      <c r="B110" s="54"/>
      <c r="C110" s="54"/>
    </row>
    <row r="111" spans="2:3">
      <c r="B111" s="54"/>
      <c r="C111" s="54"/>
    </row>
    <row r="112" spans="2:3">
      <c r="B112" s="54"/>
      <c r="C112" s="54"/>
    </row>
    <row r="113" spans="2:3">
      <c r="B113" s="54"/>
      <c r="C113" s="54"/>
    </row>
    <row r="114" spans="2:3">
      <c r="B114" s="54"/>
      <c r="C114" s="54"/>
    </row>
    <row r="115" spans="2:3">
      <c r="B115" s="54"/>
      <c r="C115" s="54"/>
    </row>
    <row r="116" spans="2:3">
      <c r="B116" s="54"/>
      <c r="C116" s="54"/>
    </row>
    <row r="117" spans="2:3">
      <c r="B117" s="54"/>
      <c r="C117" s="54"/>
    </row>
    <row r="118" spans="2:3">
      <c r="B118" s="54"/>
      <c r="C118" s="54"/>
    </row>
    <row r="119" spans="2:3">
      <c r="B119" s="54"/>
      <c r="C119" s="54"/>
    </row>
    <row r="120" spans="2:3">
      <c r="B120" s="54"/>
      <c r="C120" s="54"/>
    </row>
    <row r="121" spans="2:3">
      <c r="B121" s="54"/>
      <c r="C121" s="54"/>
    </row>
    <row r="122" spans="2:3">
      <c r="B122" s="54"/>
      <c r="C122" s="54"/>
    </row>
    <row r="123" spans="2:3">
      <c r="B123" s="54"/>
      <c r="C123" s="54"/>
    </row>
    <row r="124" spans="2:3">
      <c r="B124" s="54"/>
      <c r="C124" s="54"/>
    </row>
    <row r="125" spans="2:3">
      <c r="B125" s="54"/>
      <c r="C125" s="54"/>
    </row>
    <row r="126" spans="2:3">
      <c r="B126" s="54"/>
      <c r="C126" s="54"/>
    </row>
    <row r="127" spans="2:3">
      <c r="B127" s="54"/>
      <c r="C127" s="54"/>
    </row>
    <row r="128" spans="2:3">
      <c r="B128" s="54"/>
      <c r="C128" s="54"/>
    </row>
    <row r="129" spans="2:3">
      <c r="B129" s="54"/>
      <c r="C129" s="54"/>
    </row>
    <row r="130" spans="2:3">
      <c r="B130" s="54"/>
      <c r="C130" s="54"/>
    </row>
    <row r="131" spans="2:3">
      <c r="B131" s="54"/>
      <c r="C131" s="54"/>
    </row>
    <row r="132" spans="2:3">
      <c r="B132" s="54"/>
      <c r="C132" s="54"/>
    </row>
    <row r="133" spans="2:3">
      <c r="B133" s="54"/>
      <c r="C133" s="54"/>
    </row>
    <row r="134" spans="2:3">
      <c r="B134" s="54"/>
      <c r="C134" s="54"/>
    </row>
    <row r="135" spans="2:3">
      <c r="B135" s="54"/>
      <c r="C135" s="54"/>
    </row>
    <row r="136" spans="2:3">
      <c r="B136" s="54"/>
      <c r="C136" s="54"/>
    </row>
    <row r="137" spans="2:3">
      <c r="B137" s="54"/>
      <c r="C137" s="54"/>
    </row>
    <row r="138" spans="2:3">
      <c r="B138" s="54"/>
      <c r="C138" s="54"/>
    </row>
    <row r="139" spans="2:3">
      <c r="B139" s="54"/>
      <c r="C139" s="54"/>
    </row>
    <row r="140" spans="2:3">
      <c r="B140" s="54"/>
      <c r="C140" s="54"/>
    </row>
    <row r="141" spans="2:3">
      <c r="B141" s="54"/>
      <c r="C141" s="54"/>
    </row>
    <row r="142" spans="2:3">
      <c r="B142" s="54"/>
      <c r="C142" s="54"/>
    </row>
    <row r="143" spans="2:3">
      <c r="B143" s="54"/>
      <c r="C143" s="54"/>
    </row>
    <row r="144" spans="2:3">
      <c r="B144" s="54"/>
      <c r="C144" s="54"/>
    </row>
    <row r="145" spans="2:3">
      <c r="B145" s="54"/>
      <c r="C145" s="54"/>
    </row>
    <row r="146" spans="2:3">
      <c r="B146" s="54"/>
      <c r="C146" s="54"/>
    </row>
    <row r="147" spans="2:3">
      <c r="B147" s="54"/>
      <c r="C147" s="54"/>
    </row>
    <row r="148" spans="2:3">
      <c r="B148" s="54"/>
      <c r="C148" s="54"/>
    </row>
    <row r="149" spans="2:3">
      <c r="B149" s="54"/>
      <c r="C149" s="54"/>
    </row>
    <row r="150" spans="2:3">
      <c r="B150" s="54"/>
      <c r="C150" s="54"/>
    </row>
    <row r="151" spans="2:3">
      <c r="B151" s="54"/>
      <c r="C151" s="54"/>
    </row>
    <row r="152" spans="2:3">
      <c r="B152" s="54"/>
      <c r="C152" s="54"/>
    </row>
    <row r="153" spans="2:3">
      <c r="B153" s="54"/>
      <c r="C153" s="54"/>
    </row>
    <row r="154" spans="2:3">
      <c r="B154" s="54"/>
      <c r="C154" s="54"/>
    </row>
    <row r="155" spans="2:3">
      <c r="B155" s="54"/>
      <c r="C155" s="54"/>
    </row>
    <row r="156" spans="2:3">
      <c r="B156" s="54"/>
      <c r="C156" s="54"/>
    </row>
    <row r="157" spans="2:3">
      <c r="B157" s="54"/>
      <c r="C157" s="54"/>
    </row>
    <row r="158" spans="2:3">
      <c r="B158" s="54"/>
      <c r="C158" s="54"/>
    </row>
    <row r="159" spans="2:3">
      <c r="B159" s="54"/>
      <c r="C159" s="54"/>
    </row>
    <row r="160" spans="2:3">
      <c r="B160" s="54"/>
      <c r="C160" s="54"/>
    </row>
    <row r="161" spans="2:3">
      <c r="B161" s="54"/>
      <c r="C161" s="54"/>
    </row>
    <row r="162" spans="2:3">
      <c r="B162" s="54"/>
      <c r="C162" s="54"/>
    </row>
    <row r="163" spans="2:3">
      <c r="B163" s="54"/>
      <c r="C163" s="54"/>
    </row>
    <row r="164" spans="2:3">
      <c r="B164" s="54"/>
      <c r="C164" s="54"/>
    </row>
    <row r="165" spans="2:3">
      <c r="B165" s="54"/>
      <c r="C165" s="54"/>
    </row>
    <row r="166" spans="2:3">
      <c r="B166" s="54"/>
      <c r="C166" s="54"/>
    </row>
    <row r="167" spans="2:3">
      <c r="B167" s="54"/>
      <c r="C167" s="54"/>
    </row>
    <row r="168" spans="2:3">
      <c r="B168" s="54"/>
      <c r="C168" s="54"/>
    </row>
    <row r="169" spans="2:3">
      <c r="B169" s="54"/>
      <c r="C169" s="54"/>
    </row>
    <row r="170" spans="2:3">
      <c r="B170" s="54"/>
      <c r="C170" s="54"/>
    </row>
    <row r="171" spans="2:3">
      <c r="B171" s="54"/>
      <c r="C171" s="54"/>
    </row>
    <row r="172" spans="2:3">
      <c r="B172" s="54"/>
      <c r="C172" s="54"/>
    </row>
    <row r="173" spans="2:3">
      <c r="B173" s="54"/>
      <c r="C173" s="54"/>
    </row>
    <row r="174" spans="2:3">
      <c r="B174" s="54"/>
      <c r="C174" s="54"/>
    </row>
    <row r="175" spans="2:3">
      <c r="B175" s="54"/>
      <c r="C175" s="54"/>
    </row>
    <row r="176" spans="2:3">
      <c r="B176" s="54"/>
      <c r="C176" s="54"/>
    </row>
    <row r="177" spans="2:3">
      <c r="B177" s="54"/>
      <c r="C177" s="54"/>
    </row>
    <row r="178" spans="2:3">
      <c r="B178" s="54"/>
      <c r="C178" s="54"/>
    </row>
    <row r="179" spans="2:3">
      <c r="B179" s="54"/>
      <c r="C179" s="54"/>
    </row>
    <row r="180" spans="2:3">
      <c r="B180" s="54"/>
      <c r="C180" s="54"/>
    </row>
    <row r="181" spans="2:3">
      <c r="B181" s="54"/>
      <c r="C181" s="54"/>
    </row>
    <row r="182" spans="2:3">
      <c r="B182" s="54"/>
      <c r="C182" s="54"/>
    </row>
    <row r="183" spans="2:3">
      <c r="B183" s="54"/>
      <c r="C183" s="54"/>
    </row>
    <row r="184" spans="2:3">
      <c r="B184" s="54"/>
      <c r="C184" s="54"/>
    </row>
    <row r="185" spans="2:3">
      <c r="B185" s="54"/>
      <c r="C185" s="54"/>
    </row>
    <row r="186" spans="2:3">
      <c r="B186" s="54"/>
      <c r="C186" s="54"/>
    </row>
    <row r="187" spans="2:3">
      <c r="B187" s="54"/>
      <c r="C187" s="54"/>
    </row>
    <row r="188" spans="2:3">
      <c r="B188" s="54"/>
      <c r="C188" s="54"/>
    </row>
    <row r="189" spans="2:3">
      <c r="B189" s="54"/>
      <c r="C189" s="54"/>
    </row>
    <row r="190" spans="2:3">
      <c r="B190" s="54"/>
      <c r="C190" s="54"/>
    </row>
    <row r="191" spans="2:3">
      <c r="B191" s="54"/>
      <c r="C191" s="54"/>
    </row>
    <row r="192" spans="2:3">
      <c r="B192" s="54"/>
      <c r="C192" s="54"/>
    </row>
    <row r="193" spans="2:3">
      <c r="B193" s="54"/>
      <c r="C193" s="54"/>
    </row>
    <row r="194" spans="2:3">
      <c r="B194" s="54"/>
      <c r="C194" s="54"/>
    </row>
    <row r="195" spans="2:3">
      <c r="B195" s="54"/>
      <c r="C195" s="54"/>
    </row>
    <row r="196" spans="2:3">
      <c r="B196" s="54"/>
      <c r="C196" s="54"/>
    </row>
    <row r="197" spans="2:3">
      <c r="B197" s="54"/>
      <c r="C197" s="54"/>
    </row>
    <row r="198" spans="2:3">
      <c r="B198" s="54"/>
      <c r="C198" s="54"/>
    </row>
    <row r="199" spans="2:3">
      <c r="B199" s="54"/>
      <c r="C199" s="54"/>
    </row>
    <row r="200" spans="2:3">
      <c r="B200" s="54"/>
      <c r="C200" s="54"/>
    </row>
  </sheetData>
  <mergeCells count="4">
    <mergeCell ref="D2:R2"/>
    <mergeCell ref="D4:R4"/>
    <mergeCell ref="AL7:AM7"/>
    <mergeCell ref="U4:AH4"/>
  </mergeCells>
  <conditionalFormatting sqref="AH7:AI54">
    <cfRule type="colorScale" priority="2">
      <colorScale>
        <cfvo type="num" val="1"/>
        <cfvo type="num" val="2"/>
        <color rgb="FFFF7128"/>
        <color rgb="FFFFEF9C"/>
      </colorScale>
    </cfRule>
    <cfRule type="top10" dxfId="0" priority="3" bottom="1" rank="3"/>
  </conditionalFormatting>
  <conditionalFormatting sqref="AH7:AI50">
    <cfRule type="cellIs" priority="1" operator="between">
      <formula>2</formula>
      <formula>2</formula>
    </cfRule>
  </conditionalFormatting>
  <dataValidations count="1">
    <dataValidation errorStyle="warning" allowBlank="1" showInputMessage="1" showErrorMessage="1" promptTitle="ATTENTION" prompt="Si 0 points, inscrire 1 dans la cellule" sqref="J7:J50"/>
  </dataValidations>
  <pageMargins left="0.75" right="0.75" top="1" bottom="1" header="0.5" footer="0.5"/>
  <pageSetup paperSize="9" orientation="portrait" horizontalDpi="4294967292" verticalDpi="4294967292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I90"/>
  <sheetViews>
    <sheetView showGridLines="0" view="pageBreakPreview" zoomScaleSheetLayoutView="100" workbookViewId="0">
      <selection activeCell="M25" sqref="M25"/>
    </sheetView>
  </sheetViews>
  <sheetFormatPr baseColWidth="10" defaultColWidth="11" defaultRowHeight="15.75"/>
  <cols>
    <col min="1" max="1" width="4.375" style="6" customWidth="1"/>
    <col min="2" max="3" width="30.625" style="6" customWidth="1"/>
    <col min="4" max="4" width="4" style="6" customWidth="1"/>
    <col min="5" max="6" width="30.625" style="6" customWidth="1"/>
    <col min="7" max="7" width="4.625" style="6" customWidth="1"/>
    <col min="8" max="8" width="33.125" style="1" customWidth="1"/>
    <col min="9" max="9" width="16" style="1" customWidth="1"/>
    <col min="10" max="16384" width="11" style="6"/>
  </cols>
  <sheetData>
    <row r="1" spans="1:9" ht="156" customHeight="1"/>
    <row r="2" spans="1:9" ht="16.5" thickBot="1"/>
    <row r="3" spans="1:9" ht="15.75" customHeight="1">
      <c r="A3" s="211" t="s">
        <v>77</v>
      </c>
      <c r="B3" s="212"/>
      <c r="C3" s="212"/>
      <c r="D3" s="212"/>
      <c r="E3" s="212"/>
      <c r="F3" s="213"/>
      <c r="H3" s="105"/>
    </row>
    <row r="4" spans="1:9" ht="16.5" customHeight="1" thickBot="1">
      <c r="A4" s="214"/>
      <c r="B4" s="215"/>
      <c r="C4" s="215"/>
      <c r="D4" s="215"/>
      <c r="E4" s="215"/>
      <c r="F4" s="216"/>
      <c r="H4" s="105"/>
    </row>
    <row r="5" spans="1:9" ht="18.75">
      <c r="H5" s="105"/>
    </row>
    <row r="6" spans="1:9" ht="18" customHeight="1">
      <c r="G6" s="97"/>
      <c r="H6" s="105" t="s">
        <v>156</v>
      </c>
      <c r="I6" s="102">
        <f t="shared" ref="I6:I36" si="0">IF(H6&lt;&gt;"",COUNTIF($C$8:$C$35,H6)+COUNTIF($F$8:$F$35,H6),"")</f>
        <v>1</v>
      </c>
    </row>
    <row r="7" spans="1:9" s="99" customFormat="1" ht="24" customHeight="1">
      <c r="B7" s="100" t="s">
        <v>21</v>
      </c>
      <c r="C7" s="100"/>
      <c r="D7" s="100"/>
      <c r="E7" s="100" t="s">
        <v>22</v>
      </c>
      <c r="F7" s="100"/>
      <c r="G7" s="101"/>
      <c r="H7" s="105" t="s">
        <v>161</v>
      </c>
      <c r="I7" s="102">
        <f t="shared" si="0"/>
        <v>3</v>
      </c>
    </row>
    <row r="8" spans="1:9" s="99" customFormat="1" ht="24" customHeight="1">
      <c r="A8" s="103">
        <v>1</v>
      </c>
      <c r="B8" s="104" t="str">
        <f>IFERROR(POUSSIN!AG9,"")</f>
        <v>BON Thimotée</v>
      </c>
      <c r="C8" s="104" t="str">
        <f>IFERROR(POUSSIN!AH9,"")</f>
        <v>DAUPHINS D'AVIGNON</v>
      </c>
      <c r="D8" s="103">
        <v>1</v>
      </c>
      <c r="E8" s="104" t="str">
        <f>IFERROR(POUSSINE!AG9,"")</f>
        <v>BRIK Mayssem</v>
      </c>
      <c r="F8" s="104" t="str">
        <f>IFERROR(POUSSINE!AH9,"")</f>
        <v>AQUAPALMES</v>
      </c>
      <c r="G8" s="101"/>
      <c r="H8" s="105" t="s">
        <v>155</v>
      </c>
      <c r="I8" s="102">
        <f>IF(H8&lt;&gt;"",COUNTIF($C$8:$C$35,H8)+COUNTIF($F$8:$F$35,H8),"")</f>
        <v>1</v>
      </c>
    </row>
    <row r="9" spans="1:9" s="99" customFormat="1" ht="24" customHeight="1">
      <c r="A9" s="103">
        <v>2</v>
      </c>
      <c r="B9" s="106" t="str">
        <f>IFERROR(POUSSIN!AG10,"")</f>
        <v>LAPA Nohan</v>
      </c>
      <c r="C9" s="106" t="str">
        <f>IFERROR(POUSSIN!AH10,"")</f>
        <v>HIPPOCAMPE</v>
      </c>
      <c r="D9" s="103">
        <v>2</v>
      </c>
      <c r="E9" s="106" t="str">
        <f>IFERROR(POUSSINE!AG10,"")</f>
        <v>SOUCHARD Mathilde</v>
      </c>
      <c r="F9" s="106" t="str">
        <f>IFERROR(POUSSINE!AH10,"")</f>
        <v>CSCN</v>
      </c>
      <c r="G9" s="101"/>
      <c r="H9" s="105" t="s">
        <v>157</v>
      </c>
      <c r="I9" s="102">
        <f t="shared" si="0"/>
        <v>1</v>
      </c>
    </row>
    <row r="10" spans="1:9" s="99" customFormat="1" ht="24" customHeight="1">
      <c r="A10" s="103">
        <v>3</v>
      </c>
      <c r="B10" s="107" t="str">
        <f>IFERROR(POUSSIN!AG11,"")</f>
        <v>LACROIX Tom</v>
      </c>
      <c r="C10" s="107" t="str">
        <f>IFERROR(POUSSIN!AH11,"")</f>
        <v>ALES</v>
      </c>
      <c r="D10" s="103">
        <v>3</v>
      </c>
      <c r="E10" s="107" t="str">
        <f>IFERROR(POUSSINE!AG11,"")</f>
        <v>SETTOUTI URBAN Dinae</v>
      </c>
      <c r="F10" s="107" t="str">
        <f>IFERROR(POUSSINE!AH11,"")</f>
        <v>CSPG &amp; AQUANATURE</v>
      </c>
      <c r="G10" s="101"/>
      <c r="H10" s="105">
        <v>0</v>
      </c>
      <c r="I10" s="102">
        <f t="shared" si="0"/>
        <v>3</v>
      </c>
    </row>
    <row r="11" spans="1:9" s="99" customFormat="1" ht="24" customHeight="1">
      <c r="B11" s="105"/>
      <c r="C11" s="105"/>
      <c r="E11" s="105"/>
      <c r="F11" s="105"/>
      <c r="G11" s="101"/>
      <c r="H11" s="105" t="s">
        <v>117</v>
      </c>
      <c r="I11" s="102">
        <f t="shared" si="0"/>
        <v>2</v>
      </c>
    </row>
    <row r="12" spans="1:9" s="99" customFormat="1" ht="24" customHeight="1">
      <c r="B12" s="108" t="s">
        <v>28</v>
      </c>
      <c r="C12" s="108"/>
      <c r="D12" s="100"/>
      <c r="E12" s="108" t="s">
        <v>29</v>
      </c>
      <c r="F12" s="108"/>
      <c r="G12" s="101"/>
      <c r="H12" s="105" t="s">
        <v>84</v>
      </c>
      <c r="I12" s="102">
        <f t="shared" si="0"/>
        <v>3</v>
      </c>
    </row>
    <row r="13" spans="1:9" s="99" customFormat="1" ht="24" customHeight="1">
      <c r="A13" s="103">
        <v>1</v>
      </c>
      <c r="B13" s="104" t="str">
        <f>IFERROR(BENJAMIN!AG9,"")</f>
        <v xml:space="preserve">POIRSON ASTIER Léo </v>
      </c>
      <c r="C13" s="104" t="str">
        <f>IFERROR(BENJAMIN!AH9,"")</f>
        <v>CSCN</v>
      </c>
      <c r="D13" s="103">
        <v>1</v>
      </c>
      <c r="E13" s="104" t="str">
        <f>IFERROR(BENJAMINE!AG9,"")</f>
        <v>FUMET Eléonore</v>
      </c>
      <c r="F13" s="104" t="str">
        <f>IFERROR(BENJAMINE!AH9,"")</f>
        <v>CSPG &amp; AQUANATURE</v>
      </c>
      <c r="G13" s="101"/>
      <c r="H13" s="105" t="s">
        <v>91</v>
      </c>
      <c r="I13" s="102">
        <f t="shared" si="0"/>
        <v>6</v>
      </c>
    </row>
    <row r="14" spans="1:9" s="99" customFormat="1" ht="24" customHeight="1">
      <c r="A14" s="103">
        <v>2</v>
      </c>
      <c r="B14" s="106" t="str">
        <f>IFERROR(BENJAMIN!AG10,"")</f>
        <v>TADBIR Amir</v>
      </c>
      <c r="C14" s="106" t="str">
        <f>IFERROR(BENJAMIN!AH10,"")</f>
        <v>AQUAPALMES</v>
      </c>
      <c r="D14" s="103">
        <v>2</v>
      </c>
      <c r="E14" s="106" t="str">
        <f>IFERROR(BENJAMINE!AG10,"")</f>
        <v>SOUCHARD Mathilde</v>
      </c>
      <c r="F14" s="106" t="str">
        <f>IFERROR(BENJAMINE!AH10,"")</f>
        <v>CSCN</v>
      </c>
      <c r="G14" s="101"/>
      <c r="H14" s="105"/>
      <c r="I14" s="102" t="str">
        <f t="shared" si="0"/>
        <v/>
      </c>
    </row>
    <row r="15" spans="1:9" s="99" customFormat="1" ht="24" customHeight="1">
      <c r="A15" s="103">
        <v>3</v>
      </c>
      <c r="B15" s="107" t="str">
        <f>IFERROR(BENJAMIN!AG11,"")</f>
        <v xml:space="preserve">MAGNAT Ambroise </v>
      </c>
      <c r="C15" s="107" t="str">
        <f>IFERROR(BENJAMIN!AH11,"")</f>
        <v>CSCN</v>
      </c>
      <c r="D15" s="103">
        <v>3</v>
      </c>
      <c r="E15" s="107" t="str">
        <f>IFERROR(BENJAMINE!AG11,"")</f>
        <v>DONNADIEU Emma</v>
      </c>
      <c r="F15" s="107" t="str">
        <f>IFERROR(BENJAMINE!AH11,"")</f>
        <v>AQUAPALMES</v>
      </c>
      <c r="G15" s="101"/>
      <c r="H15" s="105"/>
      <c r="I15" s="102" t="str">
        <f t="shared" si="0"/>
        <v/>
      </c>
    </row>
    <row r="16" spans="1:9" s="99" customFormat="1" ht="24" customHeight="1">
      <c r="B16" s="109"/>
      <c r="C16" s="109"/>
      <c r="E16" s="109"/>
      <c r="F16" s="109"/>
      <c r="G16" s="101"/>
      <c r="H16" s="105"/>
      <c r="I16" s="102" t="str">
        <f t="shared" si="0"/>
        <v/>
      </c>
    </row>
    <row r="17" spans="1:9" s="99" customFormat="1" ht="24" customHeight="1">
      <c r="B17" s="108" t="s">
        <v>30</v>
      </c>
      <c r="C17" s="108"/>
      <c r="D17" s="100"/>
      <c r="E17" s="108" t="s">
        <v>31</v>
      </c>
      <c r="F17" s="108"/>
      <c r="G17" s="101"/>
      <c r="H17" s="105"/>
      <c r="I17" s="102" t="str">
        <f t="shared" si="0"/>
        <v/>
      </c>
    </row>
    <row r="18" spans="1:9" s="99" customFormat="1" ht="24" customHeight="1">
      <c r="A18" s="103">
        <v>1</v>
      </c>
      <c r="B18" s="104" t="str">
        <f>IFERROR('MINIME G'!AG9,"")</f>
        <v>GOSSELIN Corte</v>
      </c>
      <c r="C18" s="104" t="str">
        <f>IFERROR('MINIME G'!AH9,"")</f>
        <v>LAMANTINS BLEUS</v>
      </c>
      <c r="D18" s="103">
        <v>1</v>
      </c>
      <c r="E18" s="104" t="str">
        <f>IFERROR('MINIME F'!AG9,"")</f>
        <v xml:space="preserve">PROUST Chloé </v>
      </c>
      <c r="F18" s="104" t="str">
        <f>IFERROR('MINIME F'!AH9,"")</f>
        <v>DAUPHINS CATALAN</v>
      </c>
      <c r="G18" s="101"/>
      <c r="H18" s="105"/>
      <c r="I18" s="102" t="str">
        <f t="shared" si="0"/>
        <v/>
      </c>
    </row>
    <row r="19" spans="1:9" s="99" customFormat="1" ht="24" customHeight="1">
      <c r="A19" s="103">
        <v>2</v>
      </c>
      <c r="B19" s="106" t="str">
        <f>IFERROR('MINIME G'!AG10,"")</f>
        <v>PETITGENET Mewen</v>
      </c>
      <c r="C19" s="106" t="str">
        <f>IFERROR('MINIME G'!AH10,"")</f>
        <v>DAUPHINS CATALAN</v>
      </c>
      <c r="D19" s="103">
        <v>2</v>
      </c>
      <c r="E19" s="106" t="str">
        <f>IFERROR('MINIME F'!AG10,"")</f>
        <v>LACOURT Elisa</v>
      </c>
      <c r="F19" s="106" t="str">
        <f>IFERROR('MINIME F'!AH10,"")</f>
        <v>HIPPOCAMPE</v>
      </c>
      <c r="G19" s="101"/>
      <c r="H19" s="105"/>
      <c r="I19" s="102" t="str">
        <f t="shared" si="0"/>
        <v/>
      </c>
    </row>
    <row r="20" spans="1:9" s="99" customFormat="1" ht="24" customHeight="1">
      <c r="A20" s="103">
        <v>3</v>
      </c>
      <c r="B20" s="107" t="str">
        <f>IFERROR('MINIME G'!AG11,"")</f>
        <v>GUFFROY Florian</v>
      </c>
      <c r="C20" s="107" t="str">
        <f>IFERROR('MINIME G'!AH11,"")</f>
        <v>REQUINS DE LA CEZE</v>
      </c>
      <c r="D20" s="103">
        <v>3</v>
      </c>
      <c r="E20" s="107" t="str">
        <f>IFERROR('MINIME F'!AG11,"")</f>
        <v>VINOT-RANDON Lou</v>
      </c>
      <c r="F20" s="107" t="str">
        <f>IFERROR('MINIME F'!AH11,"")</f>
        <v>OCTOPUS LUBERON</v>
      </c>
      <c r="G20" s="101"/>
      <c r="H20" s="105"/>
      <c r="I20" s="102" t="str">
        <f t="shared" si="0"/>
        <v/>
      </c>
    </row>
    <row r="21" spans="1:9" s="99" customFormat="1" ht="24" customHeight="1">
      <c r="B21" s="110"/>
      <c r="C21" s="109"/>
      <c r="E21" s="110"/>
      <c r="F21" s="109"/>
      <c r="G21" s="101"/>
      <c r="H21" s="105"/>
      <c r="I21" s="102" t="str">
        <f t="shared" si="0"/>
        <v/>
      </c>
    </row>
    <row r="22" spans="1:9" s="99" customFormat="1" ht="24" customHeight="1">
      <c r="B22" s="108" t="s">
        <v>32</v>
      </c>
      <c r="C22" s="108"/>
      <c r="D22" s="100"/>
      <c r="E22" s="108" t="s">
        <v>33</v>
      </c>
      <c r="F22" s="108"/>
      <c r="G22" s="101"/>
      <c r="H22" s="105"/>
      <c r="I22" s="102" t="str">
        <f t="shared" si="0"/>
        <v/>
      </c>
    </row>
    <row r="23" spans="1:9" s="99" customFormat="1" ht="24" customHeight="1">
      <c r="A23" s="103">
        <v>1</v>
      </c>
      <c r="B23" s="104" t="str">
        <f>IFERROR(CADET!AG9,"")</f>
        <v>LUCAS Erwan</v>
      </c>
      <c r="C23" s="104" t="str">
        <f>IFERROR(CADET!AH9,"")</f>
        <v>OCTOPUS</v>
      </c>
      <c r="D23" s="103">
        <v>1</v>
      </c>
      <c r="E23" s="104" t="str">
        <f>IFERROR(CADETTE!AG9,"")</f>
        <v>BEAUMET Jade</v>
      </c>
      <c r="F23" s="104" t="str">
        <f>IFERROR(CADETTE!AH9,"")</f>
        <v>ALES</v>
      </c>
      <c r="G23" s="101"/>
      <c r="H23" s="105"/>
      <c r="I23" s="102" t="str">
        <f t="shared" si="0"/>
        <v/>
      </c>
    </row>
    <row r="24" spans="1:9" s="99" customFormat="1" ht="24" customHeight="1">
      <c r="A24" s="103">
        <v>2</v>
      </c>
      <c r="B24" s="106" t="str">
        <f>IFERROR(CADET!AG10,"")</f>
        <v>WIETRICH Thibault</v>
      </c>
      <c r="C24" s="106" t="str">
        <f>IFERROR(CADET!AH10,"")</f>
        <v>OCTOPUS LUBERON</v>
      </c>
      <c r="D24" s="103">
        <v>2</v>
      </c>
      <c r="E24" s="106" t="str">
        <f>IFERROR(CADETTE!AG10,"")</f>
        <v>MIKOLAJCZYK Maéva</v>
      </c>
      <c r="F24" s="106" t="str">
        <f>IFERROR(CADETTE!AH10,"")</f>
        <v>ALES</v>
      </c>
      <c r="G24" s="101"/>
      <c r="H24" s="105"/>
      <c r="I24" s="102" t="str">
        <f t="shared" si="0"/>
        <v/>
      </c>
    </row>
    <row r="25" spans="1:9" s="99" customFormat="1" ht="24" customHeight="1">
      <c r="A25" s="103">
        <v>3</v>
      </c>
      <c r="B25" s="107" t="str">
        <f>IFERROR(CADET!AG11,"")</f>
        <v>SALAVERT Melvin</v>
      </c>
      <c r="C25" s="107" t="str">
        <f>IFERROR(CADET!AH11,"")</f>
        <v>DAUPHINS D'AVIGNON</v>
      </c>
      <c r="D25" s="103">
        <v>3</v>
      </c>
      <c r="E25" s="107" t="str">
        <f>IFERROR(CADETTE!AG11,"")</f>
        <v>DEVES Emie</v>
      </c>
      <c r="F25" s="107" t="str">
        <f>IFERROR(CADETTE!AH11,"")</f>
        <v>REQUINS DE LA CEZE</v>
      </c>
      <c r="G25" s="101"/>
      <c r="H25" s="105"/>
      <c r="I25" s="102" t="str">
        <f t="shared" si="0"/>
        <v/>
      </c>
    </row>
    <row r="26" spans="1:9" s="99" customFormat="1" ht="24" customHeight="1">
      <c r="B26" s="105"/>
      <c r="C26" s="105"/>
      <c r="E26" s="105"/>
      <c r="F26" s="105"/>
      <c r="H26" s="105"/>
      <c r="I26" s="102" t="str">
        <f t="shared" si="0"/>
        <v/>
      </c>
    </row>
    <row r="27" spans="1:9" s="99" customFormat="1" ht="24" customHeight="1">
      <c r="B27" s="108" t="s">
        <v>48</v>
      </c>
      <c r="C27" s="108"/>
      <c r="E27" s="108" t="s">
        <v>49</v>
      </c>
      <c r="F27" s="108"/>
      <c r="H27" s="105"/>
      <c r="I27" s="102" t="str">
        <f t="shared" si="0"/>
        <v/>
      </c>
    </row>
    <row r="28" spans="1:9" s="99" customFormat="1" ht="24" customHeight="1">
      <c r="A28" s="103">
        <v>1</v>
      </c>
      <c r="B28" s="104" t="str">
        <f>IFERROR('JUNIOR G'!AG9,"")</f>
        <v>TANGUY Ewann</v>
      </c>
      <c r="C28" s="104" t="str">
        <f>IFERROR('JUNIOR G'!AH9,"")</f>
        <v>CS ISLOIS</v>
      </c>
      <c r="D28" s="103">
        <v>1</v>
      </c>
      <c r="E28" s="104" t="str">
        <f>IFERROR('JUNIOR F'!AG9,"")</f>
        <v xml:space="preserve">PROUST Mélody </v>
      </c>
      <c r="F28" s="104" t="str">
        <f>IFERROR('JUNIOR F'!AH9,"")</f>
        <v>DAUPHINS CATALAN</v>
      </c>
      <c r="H28" s="105"/>
      <c r="I28" s="102" t="str">
        <f t="shared" si="0"/>
        <v/>
      </c>
    </row>
    <row r="29" spans="1:9" s="99" customFormat="1" ht="24" customHeight="1">
      <c r="A29" s="103">
        <v>2</v>
      </c>
      <c r="B29" s="106" t="str">
        <f>IFERROR('JUNIOR G'!AG10,"")</f>
        <v>LACROIX Tom</v>
      </c>
      <c r="C29" s="106" t="str">
        <f>IFERROR('JUNIOR G'!AH10,"")</f>
        <v>ALES</v>
      </c>
      <c r="D29" s="103">
        <v>2</v>
      </c>
      <c r="E29" s="106" t="str">
        <f>IFERROR('JUNIOR F'!AG10,"")</f>
        <v>MAUREL-SITRUK Maëlle</v>
      </c>
      <c r="F29" s="106" t="str">
        <f>IFERROR('JUNIOR F'!AH10,"")</f>
        <v>REQUINS DE LA CEZE</v>
      </c>
      <c r="H29" s="105"/>
      <c r="I29" s="102" t="str">
        <f t="shared" si="0"/>
        <v/>
      </c>
    </row>
    <row r="30" spans="1:9" s="99" customFormat="1" ht="24" customHeight="1">
      <c r="A30" s="103">
        <v>3</v>
      </c>
      <c r="B30" s="107" t="str">
        <f>IFERROR('JUNIOR G'!AG11,"")</f>
        <v>SUNE Théo</v>
      </c>
      <c r="C30" s="107" t="str">
        <f>IFERROR('JUNIOR G'!AH11,"")</f>
        <v>ALES</v>
      </c>
      <c r="D30" s="103">
        <v>3</v>
      </c>
      <c r="E30" s="107" t="str">
        <f>IFERROR('JUNIOR F'!AG11,"")</f>
        <v>PONS Chloe</v>
      </c>
      <c r="F30" s="107" t="str">
        <f>IFERROR('JUNIOR F'!AH11,"")</f>
        <v>ALES</v>
      </c>
      <c r="H30" s="105"/>
      <c r="I30" s="102" t="str">
        <f t="shared" si="0"/>
        <v/>
      </c>
    </row>
    <row r="31" spans="1:9" s="99" customFormat="1" ht="24" customHeight="1">
      <c r="B31" s="105"/>
      <c r="C31" s="105"/>
      <c r="E31" s="105"/>
      <c r="F31" s="105"/>
      <c r="H31" s="105"/>
      <c r="I31" s="102" t="str">
        <f t="shared" si="0"/>
        <v/>
      </c>
    </row>
    <row r="32" spans="1:9" s="99" customFormat="1" ht="24" customHeight="1">
      <c r="B32" s="108" t="s">
        <v>50</v>
      </c>
      <c r="C32" s="108"/>
      <c r="E32" s="108"/>
      <c r="F32" s="108"/>
      <c r="H32" s="105"/>
      <c r="I32" s="102" t="str">
        <f t="shared" si="0"/>
        <v/>
      </c>
    </row>
    <row r="33" spans="1:9" s="99" customFormat="1" ht="24" customHeight="1">
      <c r="A33" s="103">
        <v>1</v>
      </c>
      <c r="B33" s="104">
        <f>IFERROR(HANDI!AM9,"")</f>
        <v>0</v>
      </c>
      <c r="C33" s="104">
        <f>IFERROR(HANDI!AL9,"")</f>
        <v>0</v>
      </c>
      <c r="D33" s="103">
        <v>1</v>
      </c>
      <c r="E33" s="104"/>
      <c r="F33" s="104"/>
      <c r="H33" s="105"/>
      <c r="I33" s="102" t="str">
        <f t="shared" si="0"/>
        <v/>
      </c>
    </row>
    <row r="34" spans="1:9" s="99" customFormat="1" ht="24" customHeight="1">
      <c r="A34" s="103">
        <v>2</v>
      </c>
      <c r="B34" s="106">
        <f>IFERROR(HANDI!AM10,"")</f>
        <v>0</v>
      </c>
      <c r="C34" s="106">
        <f>IFERROR(HANDI!AL10,"")</f>
        <v>0</v>
      </c>
      <c r="D34" s="103">
        <v>2</v>
      </c>
      <c r="E34" s="106"/>
      <c r="F34" s="106"/>
      <c r="H34" s="105"/>
      <c r="I34" s="102" t="str">
        <f t="shared" si="0"/>
        <v/>
      </c>
    </row>
    <row r="35" spans="1:9" s="99" customFormat="1" ht="24" customHeight="1">
      <c r="A35" s="103">
        <v>3</v>
      </c>
      <c r="B35" s="107">
        <f>IFERROR(HANDI!AM11,"")</f>
        <v>0</v>
      </c>
      <c r="C35" s="107">
        <f>IFERROR(HANDI!AL11,"")</f>
        <v>0</v>
      </c>
      <c r="D35" s="103">
        <v>3</v>
      </c>
      <c r="E35" s="107"/>
      <c r="F35" s="107"/>
      <c r="H35" s="105"/>
      <c r="I35" s="102" t="str">
        <f t="shared" si="0"/>
        <v/>
      </c>
    </row>
    <row r="36" spans="1:9" ht="24" customHeight="1">
      <c r="H36" s="98"/>
      <c r="I36" s="102" t="str">
        <f t="shared" si="0"/>
        <v/>
      </c>
    </row>
    <row r="90" spans="2:2">
      <c r="B90" s="6" t="s">
        <v>51</v>
      </c>
    </row>
  </sheetData>
  <mergeCells count="1">
    <mergeCell ref="A3:F4"/>
  </mergeCells>
  <printOptions horizontalCentered="1"/>
  <pageMargins left="0.19685039370078741" right="0.19685039370078741" top="0.78740157480314965" bottom="0.59055118110236227" header="0.51181102362204722" footer="0.51181102362204722"/>
  <pageSetup paperSize="9" scale="65" orientation="portrait" horizontalDpi="4294967292" verticalDpi="4294967292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1:AC72"/>
  <sheetViews>
    <sheetView workbookViewId="0">
      <selection activeCell="R45" sqref="R45"/>
    </sheetView>
  </sheetViews>
  <sheetFormatPr baseColWidth="10" defaultColWidth="11" defaultRowHeight="15.75"/>
  <cols>
    <col min="1" max="6" width="11" style="6"/>
    <col min="7" max="7" width="20.375" style="6" bestFit="1" customWidth="1"/>
    <col min="8" max="8" width="17.875" style="6" bestFit="1" customWidth="1"/>
    <col min="9" max="9" width="13.625" style="6" customWidth="1"/>
    <col min="10" max="10" width="13.125" style="6" customWidth="1"/>
    <col min="11" max="11" width="12.625" style="6" customWidth="1"/>
    <col min="12" max="12" width="12.375" style="6" customWidth="1"/>
    <col min="13" max="13" width="13.625" style="1" customWidth="1"/>
    <col min="14" max="14" width="12.875" style="6" customWidth="1"/>
    <col min="15" max="15" width="13.5" style="6" customWidth="1"/>
    <col min="16" max="16" width="12.875" style="6" customWidth="1"/>
    <col min="17" max="17" width="11" style="6"/>
    <col min="18" max="18" width="14.625" style="6" customWidth="1"/>
    <col min="19" max="19" width="11" style="6"/>
    <col min="20" max="20" width="13.5" style="6" customWidth="1"/>
    <col min="21" max="21" width="14" style="6" customWidth="1"/>
    <col min="22" max="22" width="11" style="6"/>
    <col min="23" max="25" width="11" style="6" customWidth="1"/>
    <col min="26" max="16384" width="11" style="6"/>
  </cols>
  <sheetData>
    <row r="1" spans="2:29" ht="16.5" thickBot="1"/>
    <row r="2" spans="2:29">
      <c r="H2" s="217" t="s">
        <v>73</v>
      </c>
      <c r="I2" s="218"/>
      <c r="J2" s="218"/>
      <c r="K2" s="218"/>
      <c r="L2" s="218"/>
      <c r="M2" s="218"/>
      <c r="N2" s="218"/>
      <c r="O2" s="219"/>
    </row>
    <row r="3" spans="2:29" ht="16.5" thickBot="1">
      <c r="H3" s="220"/>
      <c r="I3" s="221"/>
      <c r="J3" s="221"/>
      <c r="K3" s="221"/>
      <c r="L3" s="221"/>
      <c r="M3" s="221"/>
      <c r="N3" s="221"/>
      <c r="O3" s="222"/>
    </row>
    <row r="4" spans="2:29" ht="16.5" thickBot="1"/>
    <row r="5" spans="2:29" ht="16.5" thickBot="1">
      <c r="B5" s="68" t="s">
        <v>60</v>
      </c>
      <c r="C5" s="68" t="s">
        <v>61</v>
      </c>
      <c r="G5" s="69" t="s">
        <v>62</v>
      </c>
      <c r="H5" s="70" t="s">
        <v>63</v>
      </c>
      <c r="I5" s="71" t="s">
        <v>64</v>
      </c>
      <c r="J5" s="66" t="s">
        <v>65</v>
      </c>
      <c r="K5" s="72" t="s">
        <v>64</v>
      </c>
      <c r="L5" s="71" t="s">
        <v>61</v>
      </c>
      <c r="M5" s="66" t="s">
        <v>66</v>
      </c>
      <c r="N5" s="71" t="s">
        <v>64</v>
      </c>
      <c r="O5" s="66" t="s">
        <v>67</v>
      </c>
      <c r="P5" s="71" t="s">
        <v>64</v>
      </c>
      <c r="R5" s="73" t="s">
        <v>68</v>
      </c>
      <c r="T5" s="74" t="s">
        <v>69</v>
      </c>
      <c r="U5" s="74" t="s">
        <v>70</v>
      </c>
      <c r="X5" s="75"/>
      <c r="Y5" s="75" t="str">
        <f t="shared" ref="Y5:Y8" si="0">IFERROR(RANK(V5,V$7:V$34,0),"")</f>
        <v/>
      </c>
    </row>
    <row r="6" spans="2:29" ht="16.5" thickBot="1">
      <c r="B6" s="76">
        <v>1</v>
      </c>
      <c r="C6" s="76">
        <v>1</v>
      </c>
      <c r="G6" s="116" t="s">
        <v>156</v>
      </c>
      <c r="H6" s="77">
        <v>12</v>
      </c>
      <c r="I6" s="81">
        <f>H6/14</f>
        <v>0.8571428571428571</v>
      </c>
      <c r="J6" s="79">
        <v>7</v>
      </c>
      <c r="K6" s="78">
        <f>J6/SUM($J$6:$J$33)</f>
        <v>0.23333333333333334</v>
      </c>
      <c r="L6" s="80">
        <f>_xlfn.IFNA(VLOOKUP(J6,$B$6:$C$37,2,0),"")</f>
        <v>3</v>
      </c>
      <c r="M6" s="67">
        <f>IFERROR(VLOOKUP(G6,Podium!$H$6:$I$35,2,FALSE),0)</f>
        <v>1</v>
      </c>
      <c r="N6" s="81">
        <f>M6/SUM($H$6:$H$33)</f>
        <v>1.2500000000000001E-2</v>
      </c>
      <c r="O6" s="82">
        <v>5</v>
      </c>
      <c r="P6" s="81">
        <f>O6/SUM($O$7:$O$34)</f>
        <v>0.18518518518518517</v>
      </c>
      <c r="R6" s="83">
        <f>$U$6*I6+$U$7*K6+$U$8*N6+$U$9*P6</f>
        <v>12.258928571428571</v>
      </c>
      <c r="T6" s="84" t="s">
        <v>71</v>
      </c>
      <c r="U6" s="85">
        <v>10</v>
      </c>
      <c r="X6" s="75"/>
      <c r="Y6" s="75" t="str">
        <f t="shared" si="0"/>
        <v/>
      </c>
    </row>
    <row r="7" spans="2:29" ht="16.5" thickBot="1">
      <c r="B7" s="86">
        <v>2</v>
      </c>
      <c r="C7" s="86">
        <v>1</v>
      </c>
      <c r="G7" s="116" t="s">
        <v>161</v>
      </c>
      <c r="H7" s="77">
        <v>10</v>
      </c>
      <c r="I7" s="81">
        <f t="shared" ref="I7:I33" si="1">H7/14</f>
        <v>0.7142857142857143</v>
      </c>
      <c r="J7" s="79">
        <v>3</v>
      </c>
      <c r="K7" s="78">
        <f t="shared" ref="K7:K33" si="2">J7/SUM($J$6:$J$33)</f>
        <v>0.1</v>
      </c>
      <c r="L7" s="80">
        <f t="shared" ref="L7:L33" si="3">_xlfn.IFNA(VLOOKUP(J7,$B$6:$C$37,2,0),"")</f>
        <v>2</v>
      </c>
      <c r="M7" s="67">
        <f>IFERROR(VLOOKUP(G7,Podium!$H$6:$I$35,2,FALSE),0)</f>
        <v>3</v>
      </c>
      <c r="N7" s="81">
        <f>M7/SUM($H$6:$H$33)</f>
        <v>3.7499999999999999E-2</v>
      </c>
      <c r="O7" s="82">
        <v>3</v>
      </c>
      <c r="P7" s="81">
        <f t="shared" ref="P7:P33" si="4">O7/SUM($O$7:$O$34)</f>
        <v>0.1111111111111111</v>
      </c>
      <c r="R7" s="83">
        <f t="shared" ref="R7:R33" si="5">$U$6*I7+$U$7*K7+$U$8*N7+$U$9*P7</f>
        <v>9.2053571428571423</v>
      </c>
      <c r="T7" s="84" t="s">
        <v>65</v>
      </c>
      <c r="U7" s="85">
        <v>15</v>
      </c>
      <c r="X7" s="75"/>
      <c r="Y7" s="75" t="str">
        <f t="shared" si="0"/>
        <v/>
      </c>
    </row>
    <row r="8" spans="2:29" ht="16.5" thickBot="1">
      <c r="B8" s="86">
        <v>3</v>
      </c>
      <c r="C8" s="86">
        <v>2</v>
      </c>
      <c r="G8" s="116" t="s">
        <v>155</v>
      </c>
      <c r="H8" s="77">
        <v>14</v>
      </c>
      <c r="I8" s="81">
        <f t="shared" si="1"/>
        <v>1</v>
      </c>
      <c r="J8" s="79">
        <v>6</v>
      </c>
      <c r="K8" s="78">
        <f t="shared" si="2"/>
        <v>0.2</v>
      </c>
      <c r="L8" s="80">
        <f t="shared" si="3"/>
        <v>3</v>
      </c>
      <c r="M8" s="67">
        <f>IFERROR(VLOOKUP(G8,Podium!$H$6:$I$35,2,FALSE),0)</f>
        <v>1</v>
      </c>
      <c r="N8" s="81">
        <f t="shared" ref="N8:N33" si="6">M8/SUM($H$6:$H$33)</f>
        <v>1.2500000000000001E-2</v>
      </c>
      <c r="O8" s="82">
        <v>7</v>
      </c>
      <c r="P8" s="81">
        <f t="shared" si="4"/>
        <v>0.25925925925925924</v>
      </c>
      <c r="R8" s="83">
        <f t="shared" si="5"/>
        <v>13.1875</v>
      </c>
      <c r="T8" s="84" t="s">
        <v>66</v>
      </c>
      <c r="U8" s="85">
        <v>15</v>
      </c>
      <c r="X8" s="75"/>
      <c r="Y8" s="75" t="str">
        <f t="shared" si="0"/>
        <v/>
      </c>
    </row>
    <row r="9" spans="2:29" ht="16.5" thickBot="1">
      <c r="B9" s="86">
        <v>4</v>
      </c>
      <c r="C9" s="86">
        <v>2</v>
      </c>
      <c r="G9" s="116" t="s">
        <v>157</v>
      </c>
      <c r="H9" s="77">
        <v>15</v>
      </c>
      <c r="I9" s="81">
        <f t="shared" si="1"/>
        <v>1.0714285714285714</v>
      </c>
      <c r="J9" s="79">
        <v>4</v>
      </c>
      <c r="K9" s="78">
        <f t="shared" si="2"/>
        <v>0.13333333333333333</v>
      </c>
      <c r="L9" s="80">
        <f t="shared" si="3"/>
        <v>2</v>
      </c>
      <c r="M9" s="67">
        <f>IFERROR(VLOOKUP(G9,Podium!$H$6:$I$35,2,FALSE),0)</f>
        <v>1</v>
      </c>
      <c r="N9" s="81">
        <f t="shared" si="6"/>
        <v>1.2500000000000001E-2</v>
      </c>
      <c r="O9" s="82">
        <v>8</v>
      </c>
      <c r="P9" s="81">
        <f t="shared" si="4"/>
        <v>0.29629629629629628</v>
      </c>
      <c r="R9" s="83">
        <f t="shared" si="5"/>
        <v>12.901785714285714</v>
      </c>
      <c r="T9" s="85" t="s">
        <v>67</v>
      </c>
      <c r="U9" s="85">
        <v>0</v>
      </c>
      <c r="X9" s="75"/>
    </row>
    <row r="10" spans="2:29" ht="16.5" thickBot="1">
      <c r="B10" s="86">
        <v>5</v>
      </c>
      <c r="C10" s="86">
        <v>3</v>
      </c>
      <c r="G10" s="116" t="s">
        <v>117</v>
      </c>
      <c r="H10" s="77">
        <v>6</v>
      </c>
      <c r="I10" s="81">
        <f t="shared" si="1"/>
        <v>0.42857142857142855</v>
      </c>
      <c r="J10" s="79">
        <v>1</v>
      </c>
      <c r="K10" s="78">
        <f t="shared" si="2"/>
        <v>3.3333333333333333E-2</v>
      </c>
      <c r="L10" s="80">
        <f t="shared" si="3"/>
        <v>1</v>
      </c>
      <c r="M10" s="67">
        <f>IFERROR(VLOOKUP(G10,Podium!$H$6:$I$35,2,FALSE),0)</f>
        <v>2</v>
      </c>
      <c r="N10" s="81">
        <f t="shared" si="6"/>
        <v>2.5000000000000001E-2</v>
      </c>
      <c r="O10" s="82">
        <v>1</v>
      </c>
      <c r="P10" s="81">
        <f t="shared" si="4"/>
        <v>3.7037037037037035E-2</v>
      </c>
      <c r="R10" s="83">
        <f t="shared" si="5"/>
        <v>5.1607142857142856</v>
      </c>
    </row>
    <row r="11" spans="2:29" ht="16.5" thickBot="1">
      <c r="B11" s="86">
        <v>6</v>
      </c>
      <c r="C11" s="86">
        <v>3</v>
      </c>
      <c r="G11" s="116" t="s">
        <v>84</v>
      </c>
      <c r="H11" s="77">
        <v>11</v>
      </c>
      <c r="I11" s="81">
        <f t="shared" si="1"/>
        <v>0.7857142857142857</v>
      </c>
      <c r="J11" s="79">
        <v>5</v>
      </c>
      <c r="K11" s="78">
        <f t="shared" si="2"/>
        <v>0.16666666666666666</v>
      </c>
      <c r="L11" s="80">
        <f t="shared" si="3"/>
        <v>3</v>
      </c>
      <c r="M11" s="67">
        <f>IFERROR(VLOOKUP(G11,Podium!$H$6:$I$35,2,FALSE),0)</f>
        <v>3</v>
      </c>
      <c r="N11" s="81">
        <f t="shared" si="6"/>
        <v>3.7499999999999999E-2</v>
      </c>
      <c r="O11" s="82">
        <v>4</v>
      </c>
      <c r="P11" s="81">
        <f t="shared" si="4"/>
        <v>0.14814814814814814</v>
      </c>
      <c r="R11" s="83">
        <f t="shared" si="5"/>
        <v>10.919642857142858</v>
      </c>
    </row>
    <row r="12" spans="2:29" ht="16.5" thickBot="1">
      <c r="B12" s="86">
        <v>7</v>
      </c>
      <c r="C12" s="86">
        <v>3</v>
      </c>
      <c r="G12" s="116" t="s">
        <v>91</v>
      </c>
      <c r="H12" s="77">
        <v>12</v>
      </c>
      <c r="I12" s="81">
        <f t="shared" si="1"/>
        <v>0.8571428571428571</v>
      </c>
      <c r="J12" s="79">
        <v>4</v>
      </c>
      <c r="K12" s="78">
        <f t="shared" si="2"/>
        <v>0.13333333333333333</v>
      </c>
      <c r="L12" s="80">
        <f t="shared" si="3"/>
        <v>2</v>
      </c>
      <c r="M12" s="67">
        <f>IFERROR(VLOOKUP(G12,Podium!$H$6:$I$35,2,FALSE),0)</f>
        <v>6</v>
      </c>
      <c r="N12" s="81">
        <f t="shared" si="6"/>
        <v>7.4999999999999997E-2</v>
      </c>
      <c r="O12" s="82">
        <v>4</v>
      </c>
      <c r="P12" s="81">
        <f t="shared" si="4"/>
        <v>0.14814814814814814</v>
      </c>
      <c r="R12" s="83">
        <f t="shared" si="5"/>
        <v>11.696428571428571</v>
      </c>
    </row>
    <row r="13" spans="2:29" ht="16.5" thickBot="1">
      <c r="B13" s="86">
        <v>8</v>
      </c>
      <c r="C13" s="86">
        <v>4</v>
      </c>
      <c r="G13" s="116" t="s">
        <v>164</v>
      </c>
      <c r="H13" s="77"/>
      <c r="I13" s="81">
        <f t="shared" si="1"/>
        <v>0</v>
      </c>
      <c r="J13" s="79"/>
      <c r="K13" s="78">
        <f t="shared" si="2"/>
        <v>0</v>
      </c>
      <c r="L13" s="80" t="str">
        <f t="shared" si="3"/>
        <v/>
      </c>
      <c r="M13" s="67">
        <f>IFERROR(VLOOKUP(G13,Podium!$H$6:$I$35,2,FALSE),0)</f>
        <v>0</v>
      </c>
      <c r="N13" s="81">
        <f t="shared" si="6"/>
        <v>0</v>
      </c>
      <c r="O13" s="82">
        <v>0</v>
      </c>
      <c r="P13" s="81">
        <f t="shared" si="4"/>
        <v>0</v>
      </c>
      <c r="R13" s="83">
        <f t="shared" si="5"/>
        <v>0</v>
      </c>
    </row>
    <row r="14" spans="2:29" ht="16.5" thickBot="1">
      <c r="B14" s="86">
        <v>9</v>
      </c>
      <c r="C14" s="86">
        <v>4</v>
      </c>
      <c r="G14" s="116" t="s">
        <v>165</v>
      </c>
      <c r="H14" s="77"/>
      <c r="I14" s="81">
        <f t="shared" si="1"/>
        <v>0</v>
      </c>
      <c r="J14" s="79"/>
      <c r="K14" s="78">
        <f t="shared" si="2"/>
        <v>0</v>
      </c>
      <c r="L14" s="80" t="str">
        <f t="shared" si="3"/>
        <v/>
      </c>
      <c r="M14" s="67">
        <f>IFERROR(VLOOKUP(G14,Podium!$H$6:$I$35,2,FALSE),0)</f>
        <v>0</v>
      </c>
      <c r="N14" s="81">
        <f t="shared" si="6"/>
        <v>0</v>
      </c>
      <c r="O14" s="82">
        <v>0</v>
      </c>
      <c r="P14" s="81">
        <f t="shared" si="4"/>
        <v>0</v>
      </c>
      <c r="R14" s="83">
        <f t="shared" si="5"/>
        <v>0</v>
      </c>
    </row>
    <row r="15" spans="2:29" ht="16.5" thickBot="1">
      <c r="B15" s="86">
        <v>10</v>
      </c>
      <c r="C15" s="86">
        <v>5</v>
      </c>
      <c r="G15" s="116" t="s">
        <v>166</v>
      </c>
      <c r="H15" s="77"/>
      <c r="I15" s="81">
        <f t="shared" si="1"/>
        <v>0</v>
      </c>
      <c r="J15" s="79"/>
      <c r="K15" s="78">
        <f t="shared" si="2"/>
        <v>0</v>
      </c>
      <c r="L15" s="80" t="str">
        <f t="shared" si="3"/>
        <v/>
      </c>
      <c r="M15" s="67">
        <f>IFERROR(VLOOKUP(G15,Podium!$H$6:$I$35,2,FALSE),0)</f>
        <v>0</v>
      </c>
      <c r="N15" s="81">
        <f t="shared" si="6"/>
        <v>0</v>
      </c>
      <c r="O15" s="82">
        <v>0</v>
      </c>
      <c r="P15" s="81">
        <f t="shared" si="4"/>
        <v>0</v>
      </c>
      <c r="R15" s="83">
        <f t="shared" si="5"/>
        <v>0</v>
      </c>
      <c r="T15" s="223" t="s">
        <v>185</v>
      </c>
      <c r="U15" s="223"/>
      <c r="V15" s="223"/>
      <c r="W15" s="223"/>
      <c r="X15" s="223"/>
      <c r="Y15" s="223"/>
      <c r="Z15" s="223"/>
      <c r="AA15" s="223"/>
      <c r="AB15" s="223"/>
      <c r="AC15" s="223"/>
    </row>
    <row r="16" spans="2:29" ht="16.5" thickBot="1">
      <c r="B16" s="86">
        <v>11</v>
      </c>
      <c r="C16" s="86">
        <v>5</v>
      </c>
      <c r="G16" s="116" t="s">
        <v>167</v>
      </c>
      <c r="H16" s="77"/>
      <c r="I16" s="81">
        <f t="shared" si="1"/>
        <v>0</v>
      </c>
      <c r="J16" s="79"/>
      <c r="K16" s="78">
        <f t="shared" si="2"/>
        <v>0</v>
      </c>
      <c r="L16" s="80" t="str">
        <f t="shared" si="3"/>
        <v/>
      </c>
      <c r="M16" s="67">
        <f>IFERROR(VLOOKUP(G16,Podium!$H$6:$I$35,2,FALSE),0)</f>
        <v>0</v>
      </c>
      <c r="N16" s="81">
        <f t="shared" si="6"/>
        <v>0</v>
      </c>
      <c r="O16" s="82">
        <v>0</v>
      </c>
      <c r="P16" s="81">
        <f t="shared" si="4"/>
        <v>0</v>
      </c>
      <c r="R16" s="83">
        <f t="shared" si="5"/>
        <v>0</v>
      </c>
      <c r="T16" s="223"/>
      <c r="U16" s="223"/>
      <c r="V16" s="223"/>
      <c r="W16" s="223"/>
      <c r="X16" s="223"/>
      <c r="Y16" s="223"/>
      <c r="Z16" s="223"/>
      <c r="AA16" s="223"/>
      <c r="AB16" s="223"/>
      <c r="AC16" s="223"/>
    </row>
    <row r="17" spans="2:29" ht="16.5" thickBot="1">
      <c r="B17" s="86">
        <v>12</v>
      </c>
      <c r="C17" s="86">
        <v>5</v>
      </c>
      <c r="G17" s="116" t="s">
        <v>168</v>
      </c>
      <c r="H17" s="77"/>
      <c r="I17" s="81">
        <f t="shared" si="1"/>
        <v>0</v>
      </c>
      <c r="J17" s="79"/>
      <c r="K17" s="78">
        <f t="shared" si="2"/>
        <v>0</v>
      </c>
      <c r="L17" s="80" t="str">
        <f t="shared" si="3"/>
        <v/>
      </c>
      <c r="M17" s="67">
        <f>IFERROR(VLOOKUP(G17,Podium!$H$6:$I$35,2,FALSE),0)</f>
        <v>0</v>
      </c>
      <c r="N17" s="81">
        <f t="shared" si="6"/>
        <v>0</v>
      </c>
      <c r="O17" s="82">
        <v>0</v>
      </c>
      <c r="P17" s="81">
        <f t="shared" si="4"/>
        <v>0</v>
      </c>
      <c r="R17" s="83">
        <f t="shared" si="5"/>
        <v>0</v>
      </c>
      <c r="T17" s="223"/>
      <c r="U17" s="223"/>
      <c r="V17" s="223"/>
      <c r="W17" s="223"/>
      <c r="X17" s="223"/>
      <c r="Y17" s="223"/>
      <c r="Z17" s="223"/>
      <c r="AA17" s="223"/>
      <c r="AB17" s="223"/>
      <c r="AC17" s="223"/>
    </row>
    <row r="18" spans="2:29" ht="16.5" thickBot="1">
      <c r="B18" s="86">
        <v>13</v>
      </c>
      <c r="C18" s="86">
        <v>5</v>
      </c>
      <c r="G18" s="116" t="s">
        <v>169</v>
      </c>
      <c r="H18" s="77"/>
      <c r="I18" s="81">
        <f t="shared" si="1"/>
        <v>0</v>
      </c>
      <c r="J18" s="79"/>
      <c r="K18" s="78">
        <f t="shared" si="2"/>
        <v>0</v>
      </c>
      <c r="L18" s="80" t="str">
        <f t="shared" si="3"/>
        <v/>
      </c>
      <c r="M18" s="67">
        <f>IFERROR(VLOOKUP(G18,Podium!$H$6:$I$35,2,FALSE),0)</f>
        <v>0</v>
      </c>
      <c r="N18" s="81">
        <f t="shared" si="6"/>
        <v>0</v>
      </c>
      <c r="O18" s="82">
        <v>0</v>
      </c>
      <c r="P18" s="81">
        <f t="shared" si="4"/>
        <v>0</v>
      </c>
      <c r="R18" s="83">
        <f t="shared" si="5"/>
        <v>0</v>
      </c>
      <c r="T18" s="223"/>
      <c r="U18" s="223"/>
      <c r="V18" s="223"/>
      <c r="W18" s="223"/>
      <c r="X18" s="223"/>
      <c r="Y18" s="223"/>
      <c r="Z18" s="223"/>
      <c r="AA18" s="223"/>
      <c r="AB18" s="223"/>
      <c r="AC18" s="223"/>
    </row>
    <row r="19" spans="2:29" ht="16.5" thickBot="1">
      <c r="B19" s="86">
        <v>14</v>
      </c>
      <c r="C19" s="86">
        <v>6</v>
      </c>
      <c r="G19" s="116" t="s">
        <v>170</v>
      </c>
      <c r="H19" s="77"/>
      <c r="I19" s="81">
        <f t="shared" si="1"/>
        <v>0</v>
      </c>
      <c r="J19" s="79"/>
      <c r="K19" s="78">
        <f t="shared" si="2"/>
        <v>0</v>
      </c>
      <c r="L19" s="80" t="str">
        <f t="shared" si="3"/>
        <v/>
      </c>
      <c r="M19" s="67">
        <f>IFERROR(VLOOKUP(G19,Podium!$H$6:$I$35,2,FALSE),0)</f>
        <v>0</v>
      </c>
      <c r="N19" s="81">
        <f t="shared" si="6"/>
        <v>0</v>
      </c>
      <c r="O19" s="82">
        <v>0</v>
      </c>
      <c r="P19" s="81">
        <f t="shared" si="4"/>
        <v>0</v>
      </c>
      <c r="R19" s="83">
        <f t="shared" si="5"/>
        <v>0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</row>
    <row r="20" spans="2:29" ht="16.5" thickBot="1">
      <c r="B20" s="86">
        <v>15</v>
      </c>
      <c r="C20" s="86">
        <v>6</v>
      </c>
      <c r="G20" s="116" t="s">
        <v>171</v>
      </c>
      <c r="H20" s="77"/>
      <c r="I20" s="81">
        <f t="shared" si="1"/>
        <v>0</v>
      </c>
      <c r="J20" s="79"/>
      <c r="K20" s="78">
        <f t="shared" si="2"/>
        <v>0</v>
      </c>
      <c r="L20" s="80" t="str">
        <f t="shared" si="3"/>
        <v/>
      </c>
      <c r="M20" s="67">
        <f>IFERROR(VLOOKUP(G20,Podium!$H$6:$I$35,2,FALSE),0)</f>
        <v>0</v>
      </c>
      <c r="N20" s="81">
        <f t="shared" si="6"/>
        <v>0</v>
      </c>
      <c r="O20" s="82">
        <v>0</v>
      </c>
      <c r="P20" s="81">
        <f t="shared" si="4"/>
        <v>0</v>
      </c>
      <c r="R20" s="83">
        <f t="shared" si="5"/>
        <v>0</v>
      </c>
      <c r="T20" s="223"/>
      <c r="U20" s="223"/>
      <c r="V20" s="223"/>
      <c r="W20" s="223"/>
      <c r="X20" s="223"/>
      <c r="Y20" s="223"/>
      <c r="Z20" s="223"/>
      <c r="AA20" s="223"/>
      <c r="AB20" s="223"/>
      <c r="AC20" s="223"/>
    </row>
    <row r="21" spans="2:29" ht="16.5" thickBot="1">
      <c r="B21" s="86">
        <v>16</v>
      </c>
      <c r="C21" s="86">
        <v>6</v>
      </c>
      <c r="G21" s="116" t="s">
        <v>172</v>
      </c>
      <c r="H21" s="77"/>
      <c r="I21" s="81">
        <f t="shared" si="1"/>
        <v>0</v>
      </c>
      <c r="J21" s="79"/>
      <c r="K21" s="78">
        <f t="shared" si="2"/>
        <v>0</v>
      </c>
      <c r="L21" s="80" t="str">
        <f t="shared" si="3"/>
        <v/>
      </c>
      <c r="M21" s="67">
        <f>IFERROR(VLOOKUP(G21,Podium!$H$6:$I$35,2,FALSE),0)</f>
        <v>0</v>
      </c>
      <c r="N21" s="81">
        <f t="shared" si="6"/>
        <v>0</v>
      </c>
      <c r="O21" s="82">
        <v>0</v>
      </c>
      <c r="P21" s="81">
        <f t="shared" si="4"/>
        <v>0</v>
      </c>
      <c r="R21" s="83">
        <f t="shared" si="5"/>
        <v>0</v>
      </c>
      <c r="T21" s="223"/>
      <c r="U21" s="223"/>
      <c r="V21" s="223"/>
      <c r="W21" s="223"/>
      <c r="X21" s="223"/>
      <c r="Y21" s="223"/>
      <c r="Z21" s="223"/>
      <c r="AA21" s="223"/>
      <c r="AB21" s="223"/>
      <c r="AC21" s="223"/>
    </row>
    <row r="22" spans="2:29" ht="16.5" thickBot="1">
      <c r="B22" s="86">
        <v>17</v>
      </c>
      <c r="C22" s="86">
        <v>6</v>
      </c>
      <c r="G22" s="116" t="s">
        <v>173</v>
      </c>
      <c r="H22" s="77"/>
      <c r="I22" s="81">
        <f t="shared" si="1"/>
        <v>0</v>
      </c>
      <c r="J22" s="79"/>
      <c r="K22" s="78">
        <f t="shared" si="2"/>
        <v>0</v>
      </c>
      <c r="L22" s="80" t="str">
        <f t="shared" si="3"/>
        <v/>
      </c>
      <c r="M22" s="67">
        <f>IFERROR(VLOOKUP(G22,Podium!$H$6:$I$35,2,FALSE),0)</f>
        <v>0</v>
      </c>
      <c r="N22" s="81">
        <f t="shared" si="6"/>
        <v>0</v>
      </c>
      <c r="O22" s="82">
        <v>0</v>
      </c>
      <c r="P22" s="81">
        <f t="shared" si="4"/>
        <v>0</v>
      </c>
      <c r="R22" s="83">
        <f t="shared" si="5"/>
        <v>0</v>
      </c>
      <c r="T22" s="223"/>
      <c r="U22" s="223"/>
      <c r="V22" s="223"/>
      <c r="W22" s="223"/>
      <c r="X22" s="223"/>
      <c r="Y22" s="223"/>
      <c r="Z22" s="223"/>
      <c r="AA22" s="223"/>
      <c r="AB22" s="223"/>
      <c r="AC22" s="223"/>
    </row>
    <row r="23" spans="2:29" ht="16.5" thickBot="1">
      <c r="B23" s="86">
        <v>18</v>
      </c>
      <c r="C23" s="86">
        <v>7</v>
      </c>
      <c r="G23" s="116" t="s">
        <v>174</v>
      </c>
      <c r="H23" s="77"/>
      <c r="I23" s="81">
        <f t="shared" si="1"/>
        <v>0</v>
      </c>
      <c r="J23" s="79"/>
      <c r="K23" s="78">
        <f t="shared" si="2"/>
        <v>0</v>
      </c>
      <c r="L23" s="80" t="str">
        <f t="shared" si="3"/>
        <v/>
      </c>
      <c r="M23" s="67">
        <f>IFERROR(VLOOKUP(G23,Podium!$H$6:$I$35,2,FALSE),0)</f>
        <v>0</v>
      </c>
      <c r="N23" s="81">
        <f t="shared" si="6"/>
        <v>0</v>
      </c>
      <c r="O23" s="82">
        <v>0</v>
      </c>
      <c r="P23" s="81">
        <f t="shared" si="4"/>
        <v>0</v>
      </c>
      <c r="R23" s="83">
        <f t="shared" si="5"/>
        <v>0</v>
      </c>
      <c r="T23" s="223"/>
      <c r="U23" s="223"/>
      <c r="V23" s="223"/>
      <c r="W23" s="223"/>
      <c r="X23" s="223"/>
      <c r="Y23" s="223"/>
      <c r="Z23" s="223"/>
      <c r="AA23" s="223"/>
      <c r="AB23" s="223"/>
      <c r="AC23" s="223"/>
    </row>
    <row r="24" spans="2:29" ht="16.5" thickBot="1">
      <c r="B24" s="86">
        <v>19</v>
      </c>
      <c r="C24" s="86">
        <v>7</v>
      </c>
      <c r="G24" s="116" t="s">
        <v>175</v>
      </c>
      <c r="H24" s="77"/>
      <c r="I24" s="81">
        <f t="shared" si="1"/>
        <v>0</v>
      </c>
      <c r="J24" s="79"/>
      <c r="K24" s="78">
        <f t="shared" si="2"/>
        <v>0</v>
      </c>
      <c r="L24" s="80" t="str">
        <f t="shared" si="3"/>
        <v/>
      </c>
      <c r="M24" s="67">
        <f>IFERROR(VLOOKUP(G24,Podium!$H$6:$I$35,2,FALSE),0)</f>
        <v>0</v>
      </c>
      <c r="N24" s="81">
        <f t="shared" si="6"/>
        <v>0</v>
      </c>
      <c r="O24" s="82">
        <v>0</v>
      </c>
      <c r="P24" s="81">
        <f t="shared" si="4"/>
        <v>0</v>
      </c>
      <c r="R24" s="83">
        <f t="shared" si="5"/>
        <v>0</v>
      </c>
      <c r="T24" s="223"/>
      <c r="U24" s="223"/>
      <c r="V24" s="223"/>
      <c r="W24" s="223"/>
      <c r="X24" s="223"/>
      <c r="Y24" s="223"/>
      <c r="Z24" s="223"/>
      <c r="AA24" s="223"/>
      <c r="AB24" s="223"/>
      <c r="AC24" s="223"/>
    </row>
    <row r="25" spans="2:29" ht="16.5" thickBot="1">
      <c r="B25" s="86">
        <v>20</v>
      </c>
      <c r="C25" s="86">
        <v>7</v>
      </c>
      <c r="G25" s="116" t="s">
        <v>176</v>
      </c>
      <c r="H25" s="77"/>
      <c r="I25" s="81">
        <f t="shared" si="1"/>
        <v>0</v>
      </c>
      <c r="J25" s="79"/>
      <c r="K25" s="78">
        <f t="shared" si="2"/>
        <v>0</v>
      </c>
      <c r="L25" s="80" t="str">
        <f t="shared" si="3"/>
        <v/>
      </c>
      <c r="M25" s="67">
        <f>IFERROR(VLOOKUP(G25,Podium!$H$6:$I$35,2,FALSE),0)</f>
        <v>0</v>
      </c>
      <c r="N25" s="81">
        <f t="shared" si="6"/>
        <v>0</v>
      </c>
      <c r="O25" s="82">
        <v>0</v>
      </c>
      <c r="P25" s="81">
        <f t="shared" si="4"/>
        <v>0</v>
      </c>
      <c r="R25" s="83">
        <f t="shared" si="5"/>
        <v>0</v>
      </c>
      <c r="T25" s="223"/>
      <c r="U25" s="223"/>
      <c r="V25" s="223"/>
      <c r="W25" s="223"/>
      <c r="X25" s="223"/>
      <c r="Y25" s="223"/>
      <c r="Z25" s="223"/>
      <c r="AA25" s="223"/>
      <c r="AB25" s="223"/>
      <c r="AC25" s="223"/>
    </row>
    <row r="26" spans="2:29" ht="16.5" thickBot="1">
      <c r="B26" s="86">
        <v>21</v>
      </c>
      <c r="C26" s="86">
        <v>7</v>
      </c>
      <c r="G26" s="116" t="s">
        <v>177</v>
      </c>
      <c r="H26" s="77"/>
      <c r="I26" s="81">
        <f t="shared" si="1"/>
        <v>0</v>
      </c>
      <c r="J26" s="79"/>
      <c r="K26" s="78">
        <f t="shared" si="2"/>
        <v>0</v>
      </c>
      <c r="L26" s="80" t="str">
        <f t="shared" si="3"/>
        <v/>
      </c>
      <c r="M26" s="67">
        <f>IFERROR(VLOOKUP(G26,Podium!$H$6:$I$35,2,FALSE),0)</f>
        <v>0</v>
      </c>
      <c r="N26" s="81">
        <f t="shared" si="6"/>
        <v>0</v>
      </c>
      <c r="O26" s="82">
        <v>0</v>
      </c>
      <c r="P26" s="81">
        <f t="shared" si="4"/>
        <v>0</v>
      </c>
      <c r="R26" s="83">
        <f t="shared" si="5"/>
        <v>0</v>
      </c>
      <c r="T26" s="223"/>
      <c r="U26" s="223"/>
      <c r="V26" s="223"/>
      <c r="W26" s="223"/>
      <c r="X26" s="223"/>
      <c r="Y26" s="223"/>
      <c r="Z26" s="223"/>
      <c r="AA26" s="223"/>
      <c r="AB26" s="223"/>
      <c r="AC26" s="223"/>
    </row>
    <row r="27" spans="2:29" ht="16.5" thickBot="1">
      <c r="B27" s="86">
        <v>22</v>
      </c>
      <c r="C27" s="86">
        <v>8</v>
      </c>
      <c r="G27" s="116" t="s">
        <v>178</v>
      </c>
      <c r="H27" s="77"/>
      <c r="I27" s="81">
        <f t="shared" si="1"/>
        <v>0</v>
      </c>
      <c r="J27" s="79"/>
      <c r="K27" s="78">
        <f t="shared" si="2"/>
        <v>0</v>
      </c>
      <c r="L27" s="80" t="str">
        <f t="shared" si="3"/>
        <v/>
      </c>
      <c r="M27" s="67">
        <f>IFERROR(VLOOKUP(G27,Podium!$H$6:$I$35,2,FALSE),0)</f>
        <v>0</v>
      </c>
      <c r="N27" s="81">
        <f t="shared" si="6"/>
        <v>0</v>
      </c>
      <c r="O27" s="82">
        <v>0</v>
      </c>
      <c r="P27" s="81">
        <f t="shared" si="4"/>
        <v>0</v>
      </c>
      <c r="R27" s="83">
        <f t="shared" si="5"/>
        <v>0</v>
      </c>
      <c r="T27" s="223"/>
      <c r="U27" s="223"/>
      <c r="V27" s="223"/>
      <c r="W27" s="223"/>
      <c r="X27" s="223"/>
      <c r="Y27" s="223"/>
      <c r="Z27" s="223"/>
      <c r="AA27" s="223"/>
      <c r="AB27" s="223"/>
      <c r="AC27" s="223"/>
    </row>
    <row r="28" spans="2:29" ht="16.5" thickBot="1">
      <c r="B28" s="86">
        <v>23</v>
      </c>
      <c r="C28" s="86">
        <v>8</v>
      </c>
      <c r="G28" s="116" t="s">
        <v>179</v>
      </c>
      <c r="H28" s="77"/>
      <c r="I28" s="81">
        <f t="shared" si="1"/>
        <v>0</v>
      </c>
      <c r="J28" s="79"/>
      <c r="K28" s="78">
        <f t="shared" si="2"/>
        <v>0</v>
      </c>
      <c r="L28" s="80" t="str">
        <f t="shared" si="3"/>
        <v/>
      </c>
      <c r="M28" s="67">
        <f>IFERROR(VLOOKUP(G28,Podium!$H$6:$I$35,2,FALSE),0)</f>
        <v>0</v>
      </c>
      <c r="N28" s="81">
        <f t="shared" si="6"/>
        <v>0</v>
      </c>
      <c r="O28" s="82">
        <v>0</v>
      </c>
      <c r="P28" s="81">
        <f t="shared" si="4"/>
        <v>0</v>
      </c>
      <c r="R28" s="83">
        <f t="shared" si="5"/>
        <v>0</v>
      </c>
      <c r="T28" s="223"/>
      <c r="U28" s="223"/>
      <c r="V28" s="223"/>
      <c r="W28" s="223"/>
      <c r="X28" s="223"/>
      <c r="Y28" s="223"/>
      <c r="Z28" s="223"/>
      <c r="AA28" s="223"/>
      <c r="AB28" s="223"/>
      <c r="AC28" s="223"/>
    </row>
    <row r="29" spans="2:29" ht="16.5" thickBot="1">
      <c r="B29" s="86">
        <v>24</v>
      </c>
      <c r="C29" s="86">
        <v>8</v>
      </c>
      <c r="G29" s="116" t="s">
        <v>180</v>
      </c>
      <c r="H29" s="77"/>
      <c r="I29" s="81">
        <f t="shared" si="1"/>
        <v>0</v>
      </c>
      <c r="J29" s="79"/>
      <c r="K29" s="78">
        <f t="shared" si="2"/>
        <v>0</v>
      </c>
      <c r="L29" s="80" t="str">
        <f>_xlfn.IFNA(VLOOKUP(J29,$B$6:$C$37,2,0),"")</f>
        <v/>
      </c>
      <c r="M29" s="67">
        <f>IFERROR(VLOOKUP(G29,Podium!$H$6:$I$35,2,FALSE),0)</f>
        <v>0</v>
      </c>
      <c r="N29" s="81">
        <f t="shared" si="6"/>
        <v>0</v>
      </c>
      <c r="O29" s="82">
        <v>0</v>
      </c>
      <c r="P29" s="81">
        <f t="shared" si="4"/>
        <v>0</v>
      </c>
      <c r="R29" s="83">
        <f t="shared" si="5"/>
        <v>0</v>
      </c>
      <c r="T29" s="223"/>
      <c r="U29" s="223"/>
      <c r="V29" s="223"/>
      <c r="W29" s="223"/>
      <c r="X29" s="223"/>
      <c r="Y29" s="223"/>
      <c r="Z29" s="223"/>
      <c r="AA29" s="223"/>
      <c r="AB29" s="223"/>
      <c r="AC29" s="223"/>
    </row>
    <row r="30" spans="2:29" ht="16.5" thickBot="1">
      <c r="B30" s="86">
        <v>25</v>
      </c>
      <c r="C30" s="86">
        <v>8</v>
      </c>
      <c r="G30" s="116" t="s">
        <v>181</v>
      </c>
      <c r="H30" s="77"/>
      <c r="I30" s="81">
        <f t="shared" si="1"/>
        <v>0</v>
      </c>
      <c r="J30" s="79"/>
      <c r="K30" s="78">
        <f t="shared" si="2"/>
        <v>0</v>
      </c>
      <c r="L30" s="80" t="str">
        <f t="shared" si="3"/>
        <v/>
      </c>
      <c r="M30" s="67">
        <f>IFERROR(VLOOKUP(G30,Podium!$H$6:$I$35,2,FALSE),0)</f>
        <v>0</v>
      </c>
      <c r="N30" s="81">
        <f t="shared" si="6"/>
        <v>0</v>
      </c>
      <c r="O30" s="82">
        <v>0</v>
      </c>
      <c r="P30" s="81">
        <f t="shared" si="4"/>
        <v>0</v>
      </c>
      <c r="R30" s="83">
        <f t="shared" si="5"/>
        <v>0</v>
      </c>
      <c r="T30" s="223"/>
      <c r="U30" s="223"/>
      <c r="V30" s="223"/>
      <c r="W30" s="223"/>
      <c r="X30" s="223"/>
      <c r="Y30" s="223"/>
      <c r="Z30" s="223"/>
      <c r="AA30" s="223"/>
      <c r="AB30" s="223"/>
      <c r="AC30" s="223"/>
    </row>
    <row r="31" spans="2:29" ht="16.5" thickBot="1">
      <c r="B31" s="86">
        <v>26</v>
      </c>
      <c r="C31" s="86">
        <v>9</v>
      </c>
      <c r="G31" s="116" t="s">
        <v>182</v>
      </c>
      <c r="H31" s="77"/>
      <c r="I31" s="81">
        <f t="shared" si="1"/>
        <v>0</v>
      </c>
      <c r="J31" s="79"/>
      <c r="K31" s="78">
        <f t="shared" si="2"/>
        <v>0</v>
      </c>
      <c r="L31" s="80" t="str">
        <f t="shared" si="3"/>
        <v/>
      </c>
      <c r="M31" s="67">
        <f>IFERROR(VLOOKUP(G31,Podium!$H$6:$I$35,2,FALSE),0)</f>
        <v>0</v>
      </c>
      <c r="N31" s="81">
        <f t="shared" si="6"/>
        <v>0</v>
      </c>
      <c r="O31" s="82">
        <v>0</v>
      </c>
      <c r="P31" s="81">
        <f t="shared" si="4"/>
        <v>0</v>
      </c>
      <c r="R31" s="83">
        <f t="shared" si="5"/>
        <v>0</v>
      </c>
      <c r="T31" s="223"/>
      <c r="U31" s="223"/>
      <c r="V31" s="223"/>
      <c r="W31" s="223"/>
      <c r="X31" s="223"/>
      <c r="Y31" s="223"/>
      <c r="Z31" s="223"/>
      <c r="AA31" s="223"/>
      <c r="AB31" s="223"/>
      <c r="AC31" s="223"/>
    </row>
    <row r="32" spans="2:29" ht="16.5" thickBot="1">
      <c r="B32" s="86">
        <v>27</v>
      </c>
      <c r="C32" s="86">
        <v>9</v>
      </c>
      <c r="G32" s="116" t="s">
        <v>183</v>
      </c>
      <c r="H32" s="77"/>
      <c r="I32" s="81">
        <f t="shared" si="1"/>
        <v>0</v>
      </c>
      <c r="J32" s="79"/>
      <c r="K32" s="78">
        <f t="shared" si="2"/>
        <v>0</v>
      </c>
      <c r="L32" s="80" t="str">
        <f t="shared" si="3"/>
        <v/>
      </c>
      <c r="M32" s="67">
        <f>IFERROR(VLOOKUP(G32,Podium!$H$6:$I$35,2,FALSE),0)</f>
        <v>0</v>
      </c>
      <c r="N32" s="81">
        <f t="shared" si="6"/>
        <v>0</v>
      </c>
      <c r="O32" s="82">
        <v>0</v>
      </c>
      <c r="P32" s="81">
        <f t="shared" si="4"/>
        <v>0</v>
      </c>
      <c r="R32" s="83">
        <f t="shared" si="5"/>
        <v>0</v>
      </c>
      <c r="T32" s="223"/>
      <c r="U32" s="223"/>
      <c r="V32" s="223"/>
      <c r="W32" s="223"/>
      <c r="X32" s="223"/>
      <c r="Y32" s="223"/>
      <c r="Z32" s="223"/>
      <c r="AA32" s="223"/>
      <c r="AB32" s="223"/>
      <c r="AC32" s="223"/>
    </row>
    <row r="33" spans="2:29" ht="16.5" thickBot="1">
      <c r="B33" s="86">
        <v>28</v>
      </c>
      <c r="C33" s="86">
        <v>9</v>
      </c>
      <c r="G33" s="116" t="s">
        <v>184</v>
      </c>
      <c r="H33" s="87"/>
      <c r="I33" s="89">
        <f t="shared" si="1"/>
        <v>0</v>
      </c>
      <c r="J33" s="88"/>
      <c r="K33" s="78">
        <f t="shared" si="2"/>
        <v>0</v>
      </c>
      <c r="L33" s="80" t="str">
        <f t="shared" si="3"/>
        <v/>
      </c>
      <c r="M33" s="67">
        <f>IFERROR(VLOOKUP(G33,Podium!$H$6:$I$35,2,FALSE),0)</f>
        <v>0</v>
      </c>
      <c r="N33" s="89">
        <f t="shared" si="6"/>
        <v>0</v>
      </c>
      <c r="O33" s="90">
        <v>0</v>
      </c>
      <c r="P33" s="81">
        <f t="shared" si="4"/>
        <v>0</v>
      </c>
      <c r="R33" s="83">
        <f t="shared" si="5"/>
        <v>0</v>
      </c>
      <c r="T33" s="223"/>
      <c r="U33" s="223"/>
      <c r="V33" s="223"/>
      <c r="W33" s="223"/>
      <c r="X33" s="223"/>
      <c r="Y33" s="223"/>
      <c r="Z33" s="223"/>
      <c r="AA33" s="223"/>
      <c r="AB33" s="223"/>
      <c r="AC33" s="223"/>
    </row>
    <row r="34" spans="2:29">
      <c r="B34" s="86">
        <v>29</v>
      </c>
      <c r="C34" s="86">
        <v>9</v>
      </c>
    </row>
    <row r="35" spans="2:29">
      <c r="B35" s="86">
        <v>30</v>
      </c>
      <c r="C35" s="86">
        <v>10</v>
      </c>
    </row>
    <row r="36" spans="2:29">
      <c r="B36" s="86">
        <v>31</v>
      </c>
      <c r="C36" s="86">
        <v>10</v>
      </c>
    </row>
    <row r="37" spans="2:29" ht="16.5" thickBot="1">
      <c r="B37" s="91">
        <v>32</v>
      </c>
      <c r="C37" s="91">
        <v>10</v>
      </c>
    </row>
    <row r="55" spans="7:12">
      <c r="G55"/>
      <c r="H55"/>
      <c r="I55"/>
      <c r="J55"/>
      <c r="K55"/>
      <c r="L55"/>
    </row>
    <row r="56" spans="7:12">
      <c r="G56"/>
      <c r="H56"/>
      <c r="I56" s="1"/>
      <c r="J56" s="1"/>
      <c r="K56" s="1"/>
      <c r="L56" s="1"/>
    </row>
    <row r="57" spans="7:12">
      <c r="G57"/>
      <c r="H57"/>
      <c r="I57"/>
      <c r="J57"/>
      <c r="K57"/>
      <c r="L57"/>
    </row>
    <row r="58" spans="7:12">
      <c r="G58"/>
      <c r="H58"/>
      <c r="I58" s="1"/>
      <c r="J58" s="1"/>
      <c r="K58" s="1"/>
      <c r="L58" s="140"/>
    </row>
    <row r="59" spans="7:12">
      <c r="G59"/>
      <c r="H59"/>
      <c r="I59" s="1"/>
      <c r="J59" s="1"/>
      <c r="K59" s="1"/>
      <c r="L59" s="140"/>
    </row>
    <row r="60" spans="7:12">
      <c r="G60"/>
      <c r="H60"/>
      <c r="I60" s="1"/>
      <c r="J60" s="1"/>
      <c r="K60" s="1"/>
      <c r="L60" s="140"/>
    </row>
    <row r="61" spans="7:12">
      <c r="G61"/>
      <c r="H61"/>
      <c r="I61" s="1"/>
      <c r="J61" s="1"/>
      <c r="K61" s="1"/>
      <c r="L61" s="140"/>
    </row>
    <row r="62" spans="7:12">
      <c r="G62"/>
      <c r="H62"/>
      <c r="I62" s="1"/>
      <c r="J62" s="1"/>
      <c r="K62" s="1"/>
      <c r="L62" s="140"/>
    </row>
    <row r="63" spans="7:12">
      <c r="G63"/>
      <c r="H63"/>
      <c r="I63" s="1"/>
      <c r="J63" s="1"/>
      <c r="K63" s="1"/>
      <c r="L63" s="140"/>
    </row>
    <row r="64" spans="7:12">
      <c r="G64"/>
      <c r="H64"/>
      <c r="I64" s="1"/>
      <c r="J64" s="1"/>
      <c r="K64" s="1"/>
      <c r="L64" s="140"/>
    </row>
    <row r="65" spans="7:12">
      <c r="G65"/>
      <c r="H65"/>
      <c r="I65" s="1"/>
      <c r="J65" s="1"/>
      <c r="K65" s="1"/>
      <c r="L65" s="140"/>
    </row>
    <row r="66" spans="7:12">
      <c r="G66"/>
      <c r="H66"/>
      <c r="I66" s="1"/>
      <c r="J66" s="1"/>
      <c r="K66" s="1"/>
      <c r="L66" s="140"/>
    </row>
    <row r="67" spans="7:12">
      <c r="G67"/>
      <c r="H67"/>
      <c r="I67" s="1"/>
      <c r="J67" s="1"/>
      <c r="K67" s="1"/>
      <c r="L67" s="140"/>
    </row>
    <row r="68" spans="7:12">
      <c r="G68"/>
      <c r="H68"/>
      <c r="I68" s="1"/>
      <c r="J68" s="1"/>
      <c r="K68" s="1"/>
      <c r="L68" s="140"/>
    </row>
    <row r="69" spans="7:12">
      <c r="G69"/>
      <c r="H69"/>
      <c r="I69" s="1"/>
      <c r="J69" s="1"/>
      <c r="K69" s="1"/>
      <c r="L69" s="140"/>
    </row>
    <row r="70" spans="7:12">
      <c r="G70"/>
      <c r="H70"/>
      <c r="I70" s="1"/>
      <c r="J70" s="1"/>
      <c r="K70" s="1"/>
      <c r="L70" s="140"/>
    </row>
    <row r="71" spans="7:12">
      <c r="G71"/>
      <c r="H71"/>
      <c r="I71"/>
      <c r="J71" s="1"/>
      <c r="K71" s="1"/>
      <c r="L71" s="140"/>
    </row>
    <row r="72" spans="7:12">
      <c r="G72"/>
      <c r="H72"/>
      <c r="I72"/>
      <c r="J72"/>
      <c r="K72"/>
      <c r="L72"/>
    </row>
  </sheetData>
  <mergeCells count="2">
    <mergeCell ref="H2:O3"/>
    <mergeCell ref="T15:AC33"/>
  </mergeCells>
  <phoneticPr fontId="14" type="noConversion"/>
  <conditionalFormatting sqref="J6:K33">
    <cfRule type="colorScale" priority="5">
      <colorScale>
        <cfvo type="min" val="0"/>
        <cfvo type="max" val="0"/>
        <color rgb="FFFCFCFF"/>
        <color rgb="FF63BE7B"/>
      </colorScale>
    </cfRule>
  </conditionalFormatting>
  <conditionalFormatting sqref="M6:M33">
    <cfRule type="colorScale" priority="4">
      <colorScale>
        <cfvo type="min" val="0"/>
        <cfvo type="max" val="0"/>
        <color rgb="FFFCFCFF"/>
        <color rgb="FF63BE7B"/>
      </colorScale>
    </cfRule>
  </conditionalFormatting>
  <conditionalFormatting sqref="N6:N33 P6:P33">
    <cfRule type="colorScale" priority="3">
      <colorScale>
        <cfvo type="min" val="0"/>
        <cfvo type="max" val="0"/>
        <color rgb="FFFCFCFF"/>
        <color rgb="FF63BE7B"/>
      </colorScale>
    </cfRule>
  </conditionalFormatting>
  <conditionalFormatting sqref="H6:H33">
    <cfRule type="colorScale" priority="2">
      <colorScale>
        <cfvo type="min" val="0"/>
        <cfvo type="max" val="0"/>
        <color rgb="FFFCFCFF"/>
        <color rgb="FF63BE7B"/>
      </colorScale>
    </cfRule>
  </conditionalFormatting>
  <conditionalFormatting sqref="R6:R33">
    <cfRule type="colorScale" priority="1">
      <colorScale>
        <cfvo type="min" val="0"/>
        <cfvo type="max" val="0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23</vt:i4>
      </vt:variant>
    </vt:vector>
  </HeadingPairs>
  <TitlesOfParts>
    <vt:vector size="37" baseType="lpstr">
      <vt:lpstr>Inscriptions</vt:lpstr>
      <vt:lpstr>POUSSIN</vt:lpstr>
      <vt:lpstr>POUSSINE</vt:lpstr>
      <vt:lpstr>BENJAMIN</vt:lpstr>
      <vt:lpstr>BENJAMINE</vt:lpstr>
      <vt:lpstr>MINIME G</vt:lpstr>
      <vt:lpstr>MINIME F</vt:lpstr>
      <vt:lpstr>CADET</vt:lpstr>
      <vt:lpstr>CADETTE</vt:lpstr>
      <vt:lpstr>JUNIOR G</vt:lpstr>
      <vt:lpstr>JUNIOR F</vt:lpstr>
      <vt:lpstr>HANDI</vt:lpstr>
      <vt:lpstr>Podium</vt:lpstr>
      <vt:lpstr>CLASSEMENT</vt:lpstr>
      <vt:lpstr>BF</vt:lpstr>
      <vt:lpstr>BG</vt:lpstr>
      <vt:lpstr>CF</vt:lpstr>
      <vt:lpstr>CG</vt:lpstr>
      <vt:lpstr>BENJAMIN!EQUATION</vt:lpstr>
      <vt:lpstr>BENJAMINE!EQUATION</vt:lpstr>
      <vt:lpstr>CADET!EQUATION</vt:lpstr>
      <vt:lpstr>CADETTE!EQUATION</vt:lpstr>
      <vt:lpstr>HANDI!EQUATION</vt:lpstr>
      <vt:lpstr>'JUNIOR F'!EQUATION</vt:lpstr>
      <vt:lpstr>'JUNIOR G'!EQUATION</vt:lpstr>
      <vt:lpstr>'MINIME F'!EQUATION</vt:lpstr>
      <vt:lpstr>'MINIME G'!EQUATION</vt:lpstr>
      <vt:lpstr>POUSSIN!EQUATION</vt:lpstr>
      <vt:lpstr>POUSSINE!EQUATION</vt:lpstr>
      <vt:lpstr>MD</vt:lpstr>
      <vt:lpstr>MF</vt:lpstr>
      <vt:lpstr>MG</vt:lpstr>
      <vt:lpstr>HANDI!PF</vt:lpstr>
      <vt:lpstr>PF</vt:lpstr>
      <vt:lpstr>PG</vt:lpstr>
      <vt:lpstr>RG</vt:lpstr>
      <vt:lpstr>Podium!Zone_d_impression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Daydé</dc:creator>
  <cp:lastModifiedBy>Essais</cp:lastModifiedBy>
  <cp:lastPrinted>2023-02-27T15:48:06Z</cp:lastPrinted>
  <dcterms:created xsi:type="dcterms:W3CDTF">2015-03-23T17:16:24Z</dcterms:created>
  <dcterms:modified xsi:type="dcterms:W3CDTF">2024-01-29T19:18:19Z</dcterms:modified>
</cp:coreProperties>
</file>