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customXml/itemProps1.xml" ContentType="application/vnd.openxmlformats-officedocument.customXmlProperties+xml"/>
  <Override PartName="/xl/worksheets/sheet6.xml" ContentType="application/vnd.openxmlformats-officedocument.spreadsheetml.worksheet+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codeName="ThisWorkbook"/>
  <bookViews>
    <workbookView xWindow="-120" yWindow="-120" windowWidth="29040" windowHeight="15840" activeTab="2"/>
  </bookViews>
  <sheets>
    <sheet name="Gestion stock " sheetId="2" r:id="rId1"/>
    <sheet name="Original Planning S" sheetId="3" r:id="rId2"/>
    <sheet name="Original Calculateur S" sheetId="4" r:id="rId3"/>
    <sheet name="Original Courses S" sheetId="5" r:id="rId4"/>
    <sheet name="-.-.-.-" sheetId="6" r:id="rId5"/>
    <sheet name="-.-.-" sheetId="7" r:id="rId6"/>
  </sheets>
  <definedNames>
    <definedName name="_xlnm._FilterDatabase" localSheetId="4" hidden="1">'-.-.-.-'!$E$1:$E$1000</definedName>
    <definedName name="_xlnm.Print_Area" localSheetId="2">'Original Calculateur S'!$B$1:$J$287</definedName>
    <definedName name="_xlnm.Print_Area" localSheetId="3">'Original Courses S'!$A$1:$U$48</definedName>
    <definedName name="_xlnm.Print_Area" localSheetId="1">'Original Planning S'!$A$1:$AG$79</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X61" i="3"/>
  <c r="X63"/>
  <c r="X53"/>
  <c r="F58"/>
  <c r="H58"/>
  <c r="J58"/>
  <c r="L58"/>
  <c r="N58"/>
  <c r="P58"/>
  <c r="R58"/>
  <c r="T58"/>
  <c r="V58"/>
  <c r="X58"/>
  <c r="Z58"/>
  <c r="AB58"/>
  <c r="AD58"/>
  <c r="AF58"/>
  <c r="F59"/>
  <c r="H59"/>
  <c r="J59"/>
  <c r="L59"/>
  <c r="N59"/>
  <c r="P59"/>
  <c r="R59"/>
  <c r="T59"/>
  <c r="V59"/>
  <c r="X59"/>
  <c r="Z59"/>
  <c r="AB59"/>
  <c r="AD59"/>
  <c r="AF59"/>
  <c r="F60"/>
  <c r="H60"/>
  <c r="J60"/>
  <c r="L60"/>
  <c r="N60"/>
  <c r="P60"/>
  <c r="R60"/>
  <c r="T60"/>
  <c r="V60"/>
  <c r="X60"/>
  <c r="Z60"/>
  <c r="AB60"/>
  <c r="AD60"/>
  <c r="AF60"/>
  <c r="F61"/>
  <c r="H61"/>
  <c r="J61"/>
  <c r="L61"/>
  <c r="N61"/>
  <c r="P61"/>
  <c r="AD61"/>
  <c r="AF61"/>
  <c r="F62"/>
  <c r="H62"/>
  <c r="J62"/>
  <c r="L62"/>
  <c r="N62"/>
  <c r="P62"/>
  <c r="R62"/>
  <c r="T62"/>
  <c r="V62"/>
  <c r="X62"/>
  <c r="Z62"/>
  <c r="AB62"/>
  <c r="AD62"/>
  <c r="AF62"/>
  <c r="F63"/>
  <c r="H63"/>
  <c r="J63"/>
  <c r="L63"/>
  <c r="N63"/>
  <c r="P63"/>
  <c r="R63"/>
  <c r="T63"/>
  <c r="V63"/>
  <c r="Z63"/>
  <c r="AB63"/>
  <c r="AD63"/>
  <c r="AF63"/>
  <c r="F64"/>
  <c r="H64"/>
  <c r="J64"/>
  <c r="L64"/>
  <c r="N64"/>
  <c r="P64"/>
  <c r="R64"/>
  <c r="T64"/>
  <c r="V64"/>
  <c r="X64"/>
  <c r="Z64"/>
  <c r="AB64"/>
  <c r="AD64"/>
  <c r="AF64"/>
  <c r="F65"/>
  <c r="H65"/>
  <c r="J65"/>
  <c r="L65"/>
  <c r="N65"/>
  <c r="P65"/>
  <c r="R65"/>
  <c r="T65"/>
  <c r="V65"/>
  <c r="X65"/>
  <c r="Z65"/>
  <c r="AB65"/>
  <c r="AD65"/>
  <c r="AF65"/>
  <c r="D59"/>
  <c r="D60"/>
  <c r="D61"/>
  <c r="D62"/>
  <c r="D63"/>
  <c r="D64"/>
  <c r="D65"/>
  <c r="D58"/>
  <c r="F28"/>
  <c r="H28"/>
  <c r="J28"/>
  <c r="L28"/>
  <c r="N28"/>
  <c r="AF28"/>
  <c r="F29"/>
  <c r="H29"/>
  <c r="J29"/>
  <c r="L29"/>
  <c r="N29"/>
  <c r="AF29"/>
  <c r="H30"/>
  <c r="J30"/>
  <c r="L30"/>
  <c r="N30"/>
  <c r="AF30"/>
  <c r="F31"/>
  <c r="H31"/>
  <c r="J31"/>
  <c r="L31"/>
  <c r="N31"/>
  <c r="AF31"/>
  <c r="F32"/>
  <c r="H32"/>
  <c r="J32"/>
  <c r="L32"/>
  <c r="N32"/>
  <c r="AF32"/>
  <c r="F33"/>
  <c r="H33"/>
  <c r="J33"/>
  <c r="L33"/>
  <c r="N33"/>
  <c r="AF33"/>
  <c r="H34"/>
  <c r="J34"/>
  <c r="L34"/>
  <c r="N34"/>
  <c r="AF34"/>
  <c r="F35"/>
  <c r="H35"/>
  <c r="J35"/>
  <c r="L35"/>
  <c r="N35"/>
  <c r="AF35"/>
  <c r="F36"/>
  <c r="H36"/>
  <c r="J36"/>
  <c r="L36"/>
  <c r="N36"/>
  <c r="AF36"/>
  <c r="F37"/>
  <c r="H37"/>
  <c r="J37"/>
  <c r="L37"/>
  <c r="N37"/>
  <c r="AF37"/>
  <c r="F38"/>
  <c r="H38"/>
  <c r="J38"/>
  <c r="L38"/>
  <c r="N38"/>
  <c r="AF38"/>
  <c r="F39"/>
  <c r="H39"/>
  <c r="J39"/>
  <c r="L39"/>
  <c r="N39"/>
  <c r="AF39"/>
  <c r="F40"/>
  <c r="H40"/>
  <c r="J40"/>
  <c r="L40"/>
  <c r="N40"/>
  <c r="AF40"/>
  <c r="F41"/>
  <c r="H41"/>
  <c r="J41"/>
  <c r="L41"/>
  <c r="N41"/>
  <c r="AF41"/>
  <c r="F42"/>
  <c r="H42"/>
  <c r="J42"/>
  <c r="L42"/>
  <c r="N42"/>
  <c r="AF42"/>
  <c r="F43"/>
  <c r="H43"/>
  <c r="J43"/>
  <c r="L43"/>
  <c r="N43"/>
  <c r="F44"/>
  <c r="H44"/>
  <c r="J44"/>
  <c r="L44"/>
  <c r="N44"/>
  <c r="P44"/>
  <c r="R44"/>
  <c r="T44"/>
  <c r="V44"/>
  <c r="X44"/>
  <c r="Z44"/>
  <c r="AB44"/>
  <c r="AD44"/>
  <c r="AF44"/>
  <c r="F45"/>
  <c r="H45"/>
  <c r="J45"/>
  <c r="L45"/>
  <c r="N45"/>
  <c r="P45"/>
  <c r="R45"/>
  <c r="T45"/>
  <c r="V45"/>
  <c r="X45"/>
  <c r="Z45"/>
  <c r="AB45"/>
  <c r="AD45"/>
  <c r="AF45"/>
  <c r="D29"/>
  <c r="D30"/>
  <c r="D31"/>
  <c r="D32"/>
  <c r="D33"/>
  <c r="D34"/>
  <c r="D35"/>
  <c r="D36"/>
  <c r="D37"/>
  <c r="D38"/>
  <c r="D39"/>
  <c r="D40"/>
  <c r="D41"/>
  <c r="D42"/>
  <c r="D43"/>
  <c r="D44"/>
  <c r="D45"/>
  <c r="D28"/>
  <c r="C232" i="4"/>
  <c r="C231"/>
  <c r="C102"/>
  <c r="C101"/>
  <c r="C100"/>
  <c r="C99"/>
  <c r="F2" i="2"/>
  <c r="C4" i="4"/>
  <c r="F3" i="2"/>
  <c r="F4"/>
  <c r="F5"/>
  <c r="F6"/>
  <c r="F7"/>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L6" i="5" s="1"/>
  <c r="F48" i="2"/>
  <c r="L7" i="5" s="1"/>
  <c r="F49" i="2"/>
  <c r="L8" i="5"/>
  <c r="F50" i="2"/>
  <c r="F51"/>
  <c r="L10" i="5" s="1"/>
  <c r="F52" i="2"/>
  <c r="L11" i="5" s="1"/>
  <c r="F53" i="2"/>
  <c r="L12" i="5" s="1"/>
  <c r="F54" i="2"/>
  <c r="F55"/>
  <c r="L14" i="5" s="1"/>
  <c r="F56" i="2"/>
  <c r="F57"/>
  <c r="L16" i="5" s="1"/>
  <c r="F58" i="2"/>
  <c r="L17" i="5" s="1"/>
  <c r="F59" i="2"/>
  <c r="F60"/>
  <c r="L19" i="5" s="1"/>
  <c r="F61" i="2"/>
  <c r="L20" i="5" s="1"/>
  <c r="F62" i="2"/>
  <c r="L21" i="5" s="1"/>
  <c r="F63" i="2"/>
  <c r="F64"/>
  <c r="L26" i="5" s="1"/>
  <c r="F65" i="2"/>
  <c r="L27" i="5" s="1"/>
  <c r="F66" i="2"/>
  <c r="L28" i="5" s="1"/>
  <c r="F67" i="2"/>
  <c r="L29" i="5" s="1"/>
  <c r="F68" i="2"/>
  <c r="L30" i="5" s="1"/>
  <c r="F69" i="2"/>
  <c r="L31" i="5" s="1"/>
  <c r="F70" i="2"/>
  <c r="L32" i="5" s="1"/>
  <c r="F71" i="2"/>
  <c r="L33" i="5" s="1"/>
  <c r="F72" i="2"/>
  <c r="L34" i="5" s="1"/>
  <c r="F73" i="2"/>
  <c r="L35" i="5" s="1"/>
  <c r="F74" i="2"/>
  <c r="F75"/>
  <c r="L37" i="5" s="1"/>
  <c r="F76" i="2"/>
  <c r="L38" i="5" s="1"/>
  <c r="F77" i="2"/>
  <c r="L42" i="5" s="1"/>
  <c r="F78" i="2"/>
  <c r="L43" i="5" s="1"/>
  <c r="F79" i="2"/>
  <c r="S5" i="5" s="1"/>
  <c r="F80" i="2"/>
  <c r="S6" i="5" s="1"/>
  <c r="F81" i="2"/>
  <c r="S7" i="5" s="1"/>
  <c r="F82" i="2"/>
  <c r="S8" i="5" s="1"/>
  <c r="F83" i="2"/>
  <c r="S9" i="5" s="1"/>
  <c r="F84" i="2"/>
  <c r="S13" i="5" s="1"/>
  <c r="F85" i="2"/>
  <c r="S14" i="5" s="1"/>
  <c r="F86" i="2"/>
  <c r="S15" i="5" s="1"/>
  <c r="F87" i="2"/>
  <c r="S19" i="5" s="1"/>
  <c r="F88" i="2"/>
  <c r="S23" i="5" s="1"/>
  <c r="F89" i="2"/>
  <c r="S24" i="5" s="1"/>
  <c r="F90" i="2"/>
  <c r="S25" i="5" s="1"/>
  <c r="F91" i="2"/>
  <c r="S26" i="5" s="1"/>
  <c r="F92" i="2"/>
  <c r="S27" i="5" s="1"/>
  <c r="F93" i="2"/>
  <c r="S28" i="5" s="1"/>
  <c r="F94" i="2"/>
  <c r="S33" i="5" s="1"/>
  <c r="F95" i="2"/>
  <c r="S34" i="5" s="1"/>
  <c r="L36"/>
  <c r="L5"/>
  <c r="L9"/>
  <c r="L15"/>
  <c r="L22"/>
  <c r="F22" i="3"/>
  <c r="H22"/>
  <c r="J22"/>
  <c r="L22"/>
  <c r="N22"/>
  <c r="P22"/>
  <c r="AB22"/>
  <c r="AD22"/>
  <c r="AF22"/>
  <c r="C250" i="4"/>
  <c r="C251"/>
  <c r="C252"/>
  <c r="C253"/>
  <c r="C254"/>
  <c r="C255"/>
  <c r="C256"/>
  <c r="C257"/>
  <c r="C258"/>
  <c r="C259"/>
  <c r="C260"/>
  <c r="C261"/>
  <c r="C262"/>
  <c r="C263"/>
  <c r="C264"/>
  <c r="C265"/>
  <c r="C266"/>
  <c r="C267"/>
  <c r="C268"/>
  <c r="C270"/>
  <c r="C272"/>
  <c r="C274"/>
  <c r="C276"/>
  <c r="C278"/>
  <c r="C280"/>
  <c r="C282"/>
  <c r="C284"/>
  <c r="C286"/>
  <c r="C5"/>
  <c r="C6"/>
  <c r="C7"/>
  <c r="C8"/>
  <c r="C10"/>
  <c r="C11"/>
  <c r="C12"/>
  <c r="C13"/>
  <c r="C14"/>
  <c r="C15"/>
  <c r="C17"/>
  <c r="C18"/>
  <c r="C19"/>
  <c r="C20"/>
  <c r="C22"/>
  <c r="C23"/>
  <c r="C24"/>
  <c r="C25"/>
  <c r="C26"/>
  <c r="C27"/>
  <c r="C28"/>
  <c r="C30"/>
  <c r="C31"/>
  <c r="C32"/>
  <c r="C33"/>
  <c r="C34"/>
  <c r="C35"/>
  <c r="C36"/>
  <c r="C38"/>
  <c r="C39"/>
  <c r="C40"/>
  <c r="C41"/>
  <c r="C43"/>
  <c r="C44"/>
  <c r="C45"/>
  <c r="C46"/>
  <c r="C48"/>
  <c r="C49"/>
  <c r="C50"/>
  <c r="C51"/>
  <c r="C52"/>
  <c r="C54"/>
  <c r="C55"/>
  <c r="C56"/>
  <c r="C57"/>
  <c r="C58"/>
  <c r="C59"/>
  <c r="C61"/>
  <c r="C62"/>
  <c r="C63"/>
  <c r="C64"/>
  <c r="C66"/>
  <c r="C67"/>
  <c r="C68"/>
  <c r="C69"/>
  <c r="C70"/>
  <c r="C71"/>
  <c r="C72"/>
  <c r="C73"/>
  <c r="C74"/>
  <c r="C75"/>
  <c r="C76"/>
  <c r="C77"/>
  <c r="C78"/>
  <c r="C79"/>
  <c r="C80"/>
  <c r="C81"/>
  <c r="C82"/>
  <c r="C84"/>
  <c r="C85"/>
  <c r="C86"/>
  <c r="C87"/>
  <c r="C88"/>
  <c r="C89"/>
  <c r="C90"/>
  <c r="C92"/>
  <c r="C93"/>
  <c r="C94"/>
  <c r="C95"/>
  <c r="C96"/>
  <c r="C97"/>
  <c r="C104"/>
  <c r="C105"/>
  <c r="C106"/>
  <c r="C108"/>
  <c r="C109"/>
  <c r="C110"/>
  <c r="C111"/>
  <c r="C112"/>
  <c r="C113"/>
  <c r="C114"/>
  <c r="C115"/>
  <c r="C116"/>
  <c r="C117"/>
  <c r="C119"/>
  <c r="C120"/>
  <c r="C121"/>
  <c r="C122"/>
  <c r="C123"/>
  <c r="C125"/>
  <c r="C126"/>
  <c r="C127"/>
  <c r="C128"/>
  <c r="C129"/>
  <c r="C131"/>
  <c r="C132"/>
  <c r="C133"/>
  <c r="C134"/>
  <c r="C135"/>
  <c r="C136"/>
  <c r="C137"/>
  <c r="C139"/>
  <c r="C140"/>
  <c r="C141"/>
  <c r="C143"/>
  <c r="C144"/>
  <c r="C145"/>
  <c r="C146"/>
  <c r="C148"/>
  <c r="C149"/>
  <c r="C151"/>
  <c r="C152"/>
  <c r="C153"/>
  <c r="C154"/>
  <c r="C155"/>
  <c r="C156"/>
  <c r="C158"/>
  <c r="C159"/>
  <c r="C160"/>
  <c r="C161"/>
  <c r="C162"/>
  <c r="C163"/>
  <c r="C164"/>
  <c r="C165"/>
  <c r="C166"/>
  <c r="C167"/>
  <c r="C169"/>
  <c r="C170"/>
  <c r="C171"/>
  <c r="C172"/>
  <c r="C173"/>
  <c r="C174"/>
  <c r="C175"/>
  <c r="C176"/>
  <c r="C177"/>
  <c r="C179"/>
  <c r="C180"/>
  <c r="C181"/>
  <c r="C182"/>
  <c r="C183"/>
  <c r="C184"/>
  <c r="C185"/>
  <c r="C186"/>
  <c r="C188"/>
  <c r="C189"/>
  <c r="C190"/>
  <c r="C191"/>
  <c r="C192"/>
  <c r="C194"/>
  <c r="C195"/>
  <c r="C196"/>
  <c r="C197"/>
  <c r="C198"/>
  <c r="C199"/>
  <c r="C200"/>
  <c r="C202"/>
  <c r="C203"/>
  <c r="C204"/>
  <c r="C205"/>
  <c r="C206"/>
  <c r="C208"/>
  <c r="C209"/>
  <c r="C210"/>
  <c r="C211"/>
  <c r="C212"/>
  <c r="C213"/>
  <c r="C214"/>
  <c r="C215"/>
  <c r="C216"/>
  <c r="C217"/>
  <c r="C218"/>
  <c r="C219"/>
  <c r="C220"/>
  <c r="C221"/>
  <c r="C223"/>
  <c r="C224"/>
  <c r="C225"/>
  <c r="C226"/>
  <c r="C228"/>
  <c r="C229"/>
  <c r="C234"/>
  <c r="C235"/>
  <c r="C236"/>
  <c r="C238"/>
  <c r="C239"/>
  <c r="C241"/>
  <c r="C242"/>
  <c r="C243"/>
  <c r="C244"/>
  <c r="C245"/>
  <c r="C247"/>
  <c r="C248"/>
  <c r="G81"/>
  <c r="G80"/>
  <c r="G79"/>
  <c r="G78"/>
  <c r="G77"/>
  <c r="G75"/>
  <c r="G74"/>
  <c r="G73"/>
  <c r="G72"/>
  <c r="G71"/>
  <c r="G70"/>
  <c r="G68"/>
  <c r="G67"/>
  <c r="G66"/>
  <c r="AE72" i="3"/>
  <c r="AC72"/>
  <c r="AA72"/>
  <c r="Y72"/>
  <c r="W72"/>
  <c r="U72"/>
  <c r="S72"/>
  <c r="Q72"/>
  <c r="O72"/>
  <c r="M72"/>
  <c r="K72"/>
  <c r="I72"/>
  <c r="G72"/>
  <c r="E72"/>
  <c r="C72"/>
  <c r="AE70"/>
  <c r="AC70"/>
  <c r="AA70"/>
  <c r="Y70"/>
  <c r="W70"/>
  <c r="U70"/>
  <c r="S70"/>
  <c r="Q70"/>
  <c r="O70"/>
  <c r="M70"/>
  <c r="K70"/>
  <c r="I70"/>
  <c r="G70"/>
  <c r="E70"/>
  <c r="C70"/>
  <c r="AF68"/>
  <c r="AE68"/>
  <c r="AD68"/>
  <c r="AA68"/>
  <c r="Y68"/>
  <c r="W68"/>
  <c r="U68"/>
  <c r="S68"/>
  <c r="Q68"/>
  <c r="O68"/>
  <c r="M68"/>
  <c r="K68"/>
  <c r="X68"/>
  <c r="I68"/>
  <c r="J68" s="1"/>
  <c r="G68"/>
  <c r="H68" s="1"/>
  <c r="E68"/>
  <c r="F68" s="1"/>
  <c r="C68"/>
  <c r="D68"/>
  <c r="AF67"/>
  <c r="AE67"/>
  <c r="AD67"/>
  <c r="AA67"/>
  <c r="Y67"/>
  <c r="W67"/>
  <c r="U67"/>
  <c r="S67"/>
  <c r="Q67"/>
  <c r="O67"/>
  <c r="M67"/>
  <c r="K67"/>
  <c r="Z67"/>
  <c r="C67"/>
  <c r="D67"/>
  <c r="AF66"/>
  <c r="AE66"/>
  <c r="AD66"/>
  <c r="AA66"/>
  <c r="Y66"/>
  <c r="W66"/>
  <c r="U66"/>
  <c r="S66"/>
  <c r="Q66"/>
  <c r="O66"/>
  <c r="M66"/>
  <c r="K66"/>
  <c r="N66"/>
  <c r="X66"/>
  <c r="C66"/>
  <c r="D66"/>
  <c r="AF56"/>
  <c r="AD56"/>
  <c r="AB56"/>
  <c r="Z56"/>
  <c r="X56"/>
  <c r="V56"/>
  <c r="T56"/>
  <c r="R56"/>
  <c r="P56"/>
  <c r="N56"/>
  <c r="L56"/>
  <c r="J56"/>
  <c r="H56"/>
  <c r="F56"/>
  <c r="D56"/>
  <c r="AF55"/>
  <c r="AD55"/>
  <c r="AB55"/>
  <c r="Z55"/>
  <c r="X55"/>
  <c r="V55"/>
  <c r="T55"/>
  <c r="R55"/>
  <c r="P55"/>
  <c r="N55"/>
  <c r="L55"/>
  <c r="J55"/>
  <c r="H55"/>
  <c r="F55"/>
  <c r="D55"/>
  <c r="AF54"/>
  <c r="AD54"/>
  <c r="AB54"/>
  <c r="Z54"/>
  <c r="X54"/>
  <c r="V54"/>
  <c r="T54"/>
  <c r="R54"/>
  <c r="P54"/>
  <c r="N54"/>
  <c r="L54"/>
  <c r="J54"/>
  <c r="H54"/>
  <c r="F54"/>
  <c r="AF53"/>
  <c r="AD53"/>
  <c r="AB53"/>
  <c r="Z53"/>
  <c r="P53"/>
  <c r="N53"/>
  <c r="L53"/>
  <c r="J53"/>
  <c r="H53"/>
  <c r="F53"/>
  <c r="AF52"/>
  <c r="AD52"/>
  <c r="AB52"/>
  <c r="Z52"/>
  <c r="X52"/>
  <c r="V52"/>
  <c r="T52"/>
  <c r="R52"/>
  <c r="P52"/>
  <c r="N52"/>
  <c r="L52"/>
  <c r="J52"/>
  <c r="H52"/>
  <c r="F52"/>
  <c r="AF51"/>
  <c r="AD51"/>
  <c r="AB51"/>
  <c r="Z51"/>
  <c r="X51"/>
  <c r="V51"/>
  <c r="T51"/>
  <c r="R51"/>
  <c r="P51"/>
  <c r="N51"/>
  <c r="L51"/>
  <c r="J51"/>
  <c r="F51"/>
  <c r="AF50"/>
  <c r="AD50"/>
  <c r="AB50"/>
  <c r="Z50"/>
  <c r="X50"/>
  <c r="V50"/>
  <c r="T50"/>
  <c r="R50"/>
  <c r="P50"/>
  <c r="N50"/>
  <c r="L50"/>
  <c r="J50"/>
  <c r="H50"/>
  <c r="F50"/>
  <c r="AF48"/>
  <c r="AD48"/>
  <c r="AB48"/>
  <c r="Z48"/>
  <c r="X48"/>
  <c r="V48"/>
  <c r="T48"/>
  <c r="R48"/>
  <c r="P48"/>
  <c r="N48"/>
  <c r="L48"/>
  <c r="J48"/>
  <c r="H48"/>
  <c r="F48"/>
  <c r="D48"/>
  <c r="AF47"/>
  <c r="AD47"/>
  <c r="AB47"/>
  <c r="Z47"/>
  <c r="X47"/>
  <c r="V47"/>
  <c r="T47"/>
  <c r="R47"/>
  <c r="P47"/>
  <c r="N47"/>
  <c r="L47"/>
  <c r="J47"/>
  <c r="H47"/>
  <c r="F47"/>
  <c r="D47"/>
  <c r="AF46"/>
  <c r="AD46"/>
  <c r="AB46"/>
  <c r="Z46"/>
  <c r="X46"/>
  <c r="V46"/>
  <c r="T46"/>
  <c r="R46"/>
  <c r="P46"/>
  <c r="N46"/>
  <c r="L46"/>
  <c r="J46"/>
  <c r="H46"/>
  <c r="F46"/>
  <c r="D46"/>
  <c r="AF26"/>
  <c r="AD26"/>
  <c r="AB26"/>
  <c r="Z26"/>
  <c r="X26"/>
  <c r="V26"/>
  <c r="T26"/>
  <c r="R26"/>
  <c r="P26"/>
  <c r="N26"/>
  <c r="L26"/>
  <c r="J26"/>
  <c r="H26"/>
  <c r="F26"/>
  <c r="AF25"/>
  <c r="AD25"/>
  <c r="AB25"/>
  <c r="Z25"/>
  <c r="X25"/>
  <c r="V25"/>
  <c r="T25"/>
  <c r="R25"/>
  <c r="P25"/>
  <c r="N25"/>
  <c r="L25"/>
  <c r="J25"/>
  <c r="H25"/>
  <c r="F25"/>
  <c r="AF24"/>
  <c r="AD24"/>
  <c r="AB24"/>
  <c r="Z24"/>
  <c r="X24"/>
  <c r="V24"/>
  <c r="T24"/>
  <c r="R24"/>
  <c r="P24"/>
  <c r="N24"/>
  <c r="L24"/>
  <c r="J24"/>
  <c r="H24"/>
  <c r="F24"/>
  <c r="AF23"/>
  <c r="AD23"/>
  <c r="AB23"/>
  <c r="P23"/>
  <c r="N23"/>
  <c r="L23"/>
  <c r="J23"/>
  <c r="H23"/>
  <c r="F23"/>
  <c r="AF21"/>
  <c r="AD21"/>
  <c r="AB21"/>
  <c r="P21"/>
  <c r="N21"/>
  <c r="L21"/>
  <c r="J21"/>
  <c r="H21"/>
  <c r="F21"/>
  <c r="AF20"/>
  <c r="AD20"/>
  <c r="AB20"/>
  <c r="P20"/>
  <c r="N20"/>
  <c r="L20"/>
  <c r="J20"/>
  <c r="H20"/>
  <c r="F20"/>
  <c r="AF19"/>
  <c r="AD19"/>
  <c r="AB19"/>
  <c r="P19"/>
  <c r="N19"/>
  <c r="L19"/>
  <c r="J19"/>
  <c r="H19"/>
  <c r="F19"/>
  <c r="AF18"/>
  <c r="AD18"/>
  <c r="AB18"/>
  <c r="P18"/>
  <c r="N18"/>
  <c r="L18"/>
  <c r="J18"/>
  <c r="H18"/>
  <c r="F18"/>
  <c r="AF17"/>
  <c r="AD17"/>
  <c r="AB17"/>
  <c r="P17"/>
  <c r="N17"/>
  <c r="L17"/>
  <c r="J17"/>
  <c r="H17"/>
  <c r="F17"/>
  <c r="AF16"/>
  <c r="AD16"/>
  <c r="AB16"/>
  <c r="Z16"/>
  <c r="P16"/>
  <c r="N16"/>
  <c r="L16"/>
  <c r="J16"/>
  <c r="H16"/>
  <c r="F16"/>
  <c r="AF15"/>
  <c r="AD15"/>
  <c r="AB15"/>
  <c r="Z15"/>
  <c r="X15"/>
  <c r="V15"/>
  <c r="T15"/>
  <c r="R15"/>
  <c r="P15"/>
  <c r="N15"/>
  <c r="L15"/>
  <c r="J15"/>
  <c r="H15"/>
  <c r="F15"/>
  <c r="AE12"/>
  <c r="AE13"/>
  <c r="AC12"/>
  <c r="AC13"/>
  <c r="AA12"/>
  <c r="AA13"/>
  <c r="Y12"/>
  <c r="Y13"/>
  <c r="W12"/>
  <c r="W13"/>
  <c r="U12"/>
  <c r="U13"/>
  <c r="S12"/>
  <c r="S13"/>
  <c r="Q12"/>
  <c r="Q13"/>
  <c r="O12"/>
  <c r="O13"/>
  <c r="M12"/>
  <c r="M13"/>
  <c r="K12"/>
  <c r="K13"/>
  <c r="I12"/>
  <c r="G12"/>
  <c r="E12"/>
  <c r="C12"/>
  <c r="AG11"/>
  <c r="AG10"/>
  <c r="D16"/>
  <c r="D18"/>
  <c r="D20"/>
  <c r="D23"/>
  <c r="D25"/>
  <c r="D53"/>
  <c r="D50"/>
  <c r="D22"/>
  <c r="D15"/>
  <c r="D17"/>
  <c r="D19"/>
  <c r="D21"/>
  <c r="D24"/>
  <c r="D52"/>
  <c r="D54"/>
  <c r="D26"/>
  <c r="D51"/>
  <c r="R67"/>
  <c r="L68"/>
  <c r="T66"/>
  <c r="X67"/>
  <c r="G13"/>
  <c r="L67"/>
  <c r="P67"/>
  <c r="V67"/>
  <c r="AB67"/>
  <c r="P66"/>
  <c r="L66"/>
  <c r="R66"/>
  <c r="N67"/>
  <c r="T67"/>
  <c r="E13"/>
  <c r="F75"/>
  <c r="I13"/>
  <c r="J76"/>
  <c r="H76"/>
  <c r="H75"/>
  <c r="F76"/>
  <c r="F34"/>
  <c r="F30"/>
  <c r="AG12"/>
  <c r="N76"/>
  <c r="N75"/>
  <c r="V76"/>
  <c r="V75"/>
  <c r="J75"/>
  <c r="AB66"/>
  <c r="T68"/>
  <c r="Z66"/>
  <c r="AB68"/>
  <c r="Z68"/>
  <c r="P68"/>
  <c r="C13"/>
  <c r="D75"/>
  <c r="V66"/>
  <c r="N68"/>
  <c r="R68"/>
  <c r="V68"/>
  <c r="L76"/>
  <c r="L75"/>
  <c r="R76"/>
  <c r="R75"/>
  <c r="X75"/>
  <c r="X76"/>
  <c r="AF75"/>
  <c r="AF76"/>
  <c r="T76"/>
  <c r="T75"/>
  <c r="Z76"/>
  <c r="Z75"/>
  <c r="AB75"/>
  <c r="AB76"/>
  <c r="P75"/>
  <c r="P76"/>
  <c r="AD76"/>
  <c r="AD75"/>
  <c r="L13" i="5"/>
  <c r="L18"/>
  <c r="D76" i="3"/>
  <c r="AG75"/>
  <c r="J286" i="4"/>
  <c r="G286" s="1"/>
  <c r="AG13" i="3"/>
  <c r="AG76"/>
  <c r="AD27" l="1"/>
  <c r="AD94" s="1"/>
  <c r="AG20"/>
  <c r="J38" i="4" s="1"/>
  <c r="G39" s="1"/>
  <c r="D82" i="5" s="1"/>
  <c r="AG58" i="3"/>
  <c r="AG30"/>
  <c r="J99" i="4" s="1"/>
  <c r="G102" s="1"/>
  <c r="E118" i="5" s="1"/>
  <c r="AG61" i="3"/>
  <c r="J234" i="4" s="1"/>
  <c r="G232" s="1"/>
  <c r="V57" i="3"/>
  <c r="V102" s="1"/>
  <c r="P57"/>
  <c r="P102" s="1"/>
  <c r="AG46"/>
  <c r="AG21"/>
  <c r="J43" i="4" s="1"/>
  <c r="G44" s="1"/>
  <c r="D73" i="5" s="1"/>
  <c r="AG24" i="3"/>
  <c r="J280" i="4" s="1"/>
  <c r="G280" s="1"/>
  <c r="AG47" i="3"/>
  <c r="AG48"/>
  <c r="AG51"/>
  <c r="J272" i="4" s="1"/>
  <c r="G272" s="1"/>
  <c r="AG52" i="3"/>
  <c r="J278" i="4" s="1"/>
  <c r="G278" s="1"/>
  <c r="AG55" i="3"/>
  <c r="AD57"/>
  <c r="AD103" s="1"/>
  <c r="AG44"/>
  <c r="J194" i="4" s="1"/>
  <c r="G196" s="1"/>
  <c r="E70" i="5" s="1"/>
  <c r="AG40" i="3"/>
  <c r="J158" i="4" s="1"/>
  <c r="G167" s="1"/>
  <c r="AG36" i="3"/>
  <c r="J139" i="4" s="1"/>
  <c r="G141" s="1"/>
  <c r="K93" i="5" s="1"/>
  <c r="AG43" i="3"/>
  <c r="J188" i="4" s="1"/>
  <c r="G188" s="1"/>
  <c r="F91" i="5" s="1"/>
  <c r="AG41" i="3"/>
  <c r="J169" i="4" s="1"/>
  <c r="G170" s="1"/>
  <c r="AG38" i="3"/>
  <c r="J148" i="4" s="1"/>
  <c r="G148" s="1"/>
  <c r="D124" i="5" s="1"/>
  <c r="AG29" i="3"/>
  <c r="J92" i="4" s="1"/>
  <c r="G94" s="1"/>
  <c r="D118" i="5" s="1"/>
  <c r="AG28" i="3"/>
  <c r="J84" i="4" s="1"/>
  <c r="G85" s="1"/>
  <c r="D157" i="5" s="1"/>
  <c r="AG64" i="3"/>
  <c r="J241" i="4" s="1"/>
  <c r="G245" s="1"/>
  <c r="D113" i="5" s="1"/>
  <c r="AG60" i="3"/>
  <c r="AG65"/>
  <c r="J284" i="4" s="1"/>
  <c r="G284" s="1"/>
  <c r="D89" i="5" s="1"/>
  <c r="AG63" i="3"/>
  <c r="J247" i="4" s="1"/>
  <c r="G247" s="1"/>
  <c r="AG62" i="3"/>
  <c r="J238" i="4" s="1"/>
  <c r="G239" s="1"/>
  <c r="D57" i="3"/>
  <c r="D102" s="1"/>
  <c r="T57"/>
  <c r="T103" s="1"/>
  <c r="L57"/>
  <c r="L102" s="1"/>
  <c r="R57"/>
  <c r="R102" s="1"/>
  <c r="AF57"/>
  <c r="AF102" s="1"/>
  <c r="X57"/>
  <c r="X103" s="1"/>
  <c r="Z57"/>
  <c r="Z103" s="1"/>
  <c r="Z49"/>
  <c r="Z99" s="1"/>
  <c r="AG45"/>
  <c r="J202" i="4" s="1"/>
  <c r="G204" s="1"/>
  <c r="F87" i="5" s="1"/>
  <c r="AG42" i="3"/>
  <c r="J179" i="4" s="1"/>
  <c r="G186" s="1"/>
  <c r="D79" i="5" s="1"/>
  <c r="AG39" i="3"/>
  <c r="J151" i="4" s="1"/>
  <c r="G156" s="1"/>
  <c r="D69" i="5" s="1"/>
  <c r="AG37" i="3"/>
  <c r="J143" i="4" s="1"/>
  <c r="G145" s="1"/>
  <c r="L93" i="5" s="1"/>
  <c r="D27" i="3"/>
  <c r="D95" s="1"/>
  <c r="AG35"/>
  <c r="J131" i="4" s="1"/>
  <c r="G132" s="1"/>
  <c r="J93" i="5" s="1"/>
  <c r="X27" i="3"/>
  <c r="X94" s="1"/>
  <c r="AG34"/>
  <c r="J125" i="4" s="1"/>
  <c r="G127" s="1"/>
  <c r="I93" i="5" s="1"/>
  <c r="V27" i="3"/>
  <c r="V94" s="1"/>
  <c r="AG33"/>
  <c r="J119" i="4" s="1"/>
  <c r="G121" s="1"/>
  <c r="H93" i="5" s="1"/>
  <c r="N27" i="3"/>
  <c r="N95" s="1"/>
  <c r="AG31"/>
  <c r="J104" i="4" s="1"/>
  <c r="G104" s="1"/>
  <c r="F126" i="5" s="1"/>
  <c r="F27" i="3"/>
  <c r="F95" s="1"/>
  <c r="AG26"/>
  <c r="J270" i="4" s="1"/>
  <c r="G270" s="1"/>
  <c r="D145" i="5" s="1"/>
  <c r="AG23" i="3"/>
  <c r="J54" i="4" s="1"/>
  <c r="G54" s="1"/>
  <c r="D119" i="5" s="1"/>
  <c r="AG22" i="3"/>
  <c r="J48" i="4" s="1"/>
  <c r="G50" s="1"/>
  <c r="F114" i="5" s="1"/>
  <c r="P14" i="3"/>
  <c r="P91" s="1"/>
  <c r="X14"/>
  <c r="X91" s="1"/>
  <c r="F14"/>
  <c r="F90" s="1"/>
  <c r="D14"/>
  <c r="D90" s="1"/>
  <c r="AG18"/>
  <c r="J22" i="4" s="1"/>
  <c r="G22" s="1"/>
  <c r="F104" i="5" s="1"/>
  <c r="AF14" i="3"/>
  <c r="AF90" s="1"/>
  <c r="AG17"/>
  <c r="J17" i="4" s="1"/>
  <c r="G17" s="1"/>
  <c r="D123" i="5" s="1"/>
  <c r="AG15" i="3"/>
  <c r="J4" i="4" s="1"/>
  <c r="G7" s="1"/>
  <c r="D93" i="5" s="1"/>
  <c r="AG32" i="3"/>
  <c r="J108" i="4" s="1"/>
  <c r="G116" s="1"/>
  <c r="D116" i="5" s="1"/>
  <c r="AG59" i="3"/>
  <c r="J231" i="4" s="1"/>
  <c r="H27" i="3"/>
  <c r="H94" s="1"/>
  <c r="AG54"/>
  <c r="J274" i="4" s="1"/>
  <c r="G274" s="1"/>
  <c r="D121" i="5" s="1"/>
  <c r="AG19" i="3"/>
  <c r="J30" i="4" s="1"/>
  <c r="G36" s="1"/>
  <c r="D115" i="5" s="1"/>
  <c r="AG50" i="3"/>
  <c r="J61" i="4" s="1"/>
  <c r="G64" s="1"/>
  <c r="E86" i="5" s="1"/>
  <c r="J27" i="3"/>
  <c r="J94" s="1"/>
  <c r="R27"/>
  <c r="R95" s="1"/>
  <c r="Z27"/>
  <c r="Z95" s="1"/>
  <c r="AF49"/>
  <c r="AF98" s="1"/>
  <c r="N49"/>
  <c r="N99" s="1"/>
  <c r="AG56"/>
  <c r="AG25"/>
  <c r="J282" i="4" s="1"/>
  <c r="G282" s="1"/>
  <c r="D74" i="5" s="1"/>
  <c r="AG16" i="3"/>
  <c r="J10" i="4" s="1"/>
  <c r="G11" s="1"/>
  <c r="D144" i="5" s="1"/>
  <c r="L14" i="3"/>
  <c r="L91" s="1"/>
  <c r="T14"/>
  <c r="T90" s="1"/>
  <c r="V49"/>
  <c r="V99" s="1"/>
  <c r="AD49"/>
  <c r="AD99" s="1"/>
  <c r="AG53"/>
  <c r="J276" i="4" s="1"/>
  <c r="G276" s="1"/>
  <c r="D98" i="5" s="1"/>
  <c r="J14" i="3"/>
  <c r="J90" s="1"/>
  <c r="R14"/>
  <c r="R91" s="1"/>
  <c r="Z14"/>
  <c r="Z91" s="1"/>
  <c r="AB57"/>
  <c r="AB102" s="1"/>
  <c r="N57"/>
  <c r="N102" s="1"/>
  <c r="N77"/>
  <c r="N78" s="1"/>
  <c r="N79" s="1"/>
  <c r="J49"/>
  <c r="J98" s="1"/>
  <c r="R49"/>
  <c r="R98" s="1"/>
  <c r="D49"/>
  <c r="H77"/>
  <c r="H78" s="1"/>
  <c r="H79" s="1"/>
  <c r="H49"/>
  <c r="H99" s="1"/>
  <c r="R99"/>
  <c r="P49"/>
  <c r="P98" s="1"/>
  <c r="X49"/>
  <c r="X99" s="1"/>
  <c r="F49"/>
  <c r="F99" s="1"/>
  <c r="T49"/>
  <c r="T98" s="1"/>
  <c r="AB49"/>
  <c r="AB98" s="1"/>
  <c r="L49"/>
  <c r="L98" s="1"/>
  <c r="V77"/>
  <c r="V78" s="1"/>
  <c r="V79" s="1"/>
  <c r="AD77"/>
  <c r="AD78" s="1"/>
  <c r="AD79" s="1"/>
  <c r="AB27"/>
  <c r="AB94" s="1"/>
  <c r="T27"/>
  <c r="T95" s="1"/>
  <c r="L27"/>
  <c r="L95" s="1"/>
  <c r="AB77"/>
  <c r="AB78" s="1"/>
  <c r="AB79" s="1"/>
  <c r="AF27"/>
  <c r="AF94" s="1"/>
  <c r="F77"/>
  <c r="F78" s="1"/>
  <c r="F79" s="1"/>
  <c r="P27"/>
  <c r="P95" s="1"/>
  <c r="AG68"/>
  <c r="D77"/>
  <c r="D78" s="1"/>
  <c r="AB14"/>
  <c r="V14"/>
  <c r="N14"/>
  <c r="H14"/>
  <c r="AF77"/>
  <c r="AF78" s="1"/>
  <c r="AF79" s="1"/>
  <c r="X77"/>
  <c r="X78" s="1"/>
  <c r="X79" s="1"/>
  <c r="P77"/>
  <c r="P78" s="1"/>
  <c r="P79" s="1"/>
  <c r="AD14"/>
  <c r="Z77"/>
  <c r="Z78" s="1"/>
  <c r="Z79" s="1"/>
  <c r="R77"/>
  <c r="R78" s="1"/>
  <c r="R79" s="1"/>
  <c r="J77"/>
  <c r="J78" s="1"/>
  <c r="J79" s="1"/>
  <c r="T77"/>
  <c r="T78" s="1"/>
  <c r="T79" s="1"/>
  <c r="L77"/>
  <c r="L78" s="1"/>
  <c r="L79" s="1"/>
  <c r="S154" i="5"/>
  <c r="AA74"/>
  <c r="J74"/>
  <c r="Y106"/>
  <c r="P70"/>
  <c r="U134"/>
  <c r="J84"/>
  <c r="W85"/>
  <c r="E101"/>
  <c r="F75"/>
  <c r="P142"/>
  <c r="O93"/>
  <c r="Q128"/>
  <c r="AE72"/>
  <c r="F99"/>
  <c r="Q155"/>
  <c r="J127"/>
  <c r="R131"/>
  <c r="G88"/>
  <c r="AD126"/>
  <c r="H73"/>
  <c r="M121"/>
  <c r="U137"/>
  <c r="Y88"/>
  <c r="P97"/>
  <c r="P120"/>
  <c r="X90"/>
  <c r="R110"/>
  <c r="AA123"/>
  <c r="U160"/>
  <c r="F121"/>
  <c r="O112"/>
  <c r="AE156"/>
  <c r="L138"/>
  <c r="AA105"/>
  <c r="O158"/>
  <c r="P132"/>
  <c r="AD73"/>
  <c r="O101"/>
  <c r="S99"/>
  <c r="E90"/>
  <c r="P93"/>
  <c r="G112"/>
  <c r="G115"/>
  <c r="O124"/>
  <c r="J155"/>
  <c r="G144"/>
  <c r="G102"/>
  <c r="Y123"/>
  <c r="AD130"/>
  <c r="E122"/>
  <c r="U120"/>
  <c r="I105"/>
  <c r="M96"/>
  <c r="P135"/>
  <c r="P81"/>
  <c r="R138"/>
  <c r="AA129"/>
  <c r="S71"/>
  <c r="Q109"/>
  <c r="G113"/>
  <c r="X142"/>
  <c r="O115"/>
  <c r="N104"/>
  <c r="K121"/>
  <c r="M128"/>
  <c r="S113"/>
  <c r="AC95"/>
  <c r="H120"/>
  <c r="P118"/>
  <c r="Y104"/>
  <c r="P121"/>
  <c r="D138"/>
  <c r="U103"/>
  <c r="Z159"/>
  <c r="Y100"/>
  <c r="M89"/>
  <c r="V97"/>
  <c r="W90"/>
  <c r="AE118"/>
  <c r="T69"/>
  <c r="K75"/>
  <c r="M68"/>
  <c r="W160"/>
  <c r="N143"/>
  <c r="V110"/>
  <c r="S96"/>
  <c r="G96"/>
  <c r="AA139"/>
  <c r="S157"/>
  <c r="J123"/>
  <c r="U140"/>
  <c r="AD78"/>
  <c r="M98"/>
  <c r="S128"/>
  <c r="AE132"/>
  <c r="K81"/>
  <c r="R105"/>
  <c r="AB122"/>
  <c r="AB94"/>
  <c r="AB156"/>
  <c r="R90"/>
  <c r="AD142"/>
  <c r="N101"/>
  <c r="S85"/>
  <c r="F148"/>
  <c r="AD89"/>
  <c r="K90"/>
  <c r="J147"/>
  <c r="AD90"/>
  <c r="K94"/>
  <c r="T127"/>
  <c r="Q113"/>
  <c r="AE107"/>
  <c r="O143"/>
  <c r="W150"/>
  <c r="P150"/>
  <c r="L141"/>
  <c r="K138"/>
  <c r="H134"/>
  <c r="R81"/>
  <c r="AA122"/>
  <c r="Y133"/>
  <c r="E98"/>
  <c r="Y130"/>
  <c r="J149"/>
  <c r="S147"/>
  <c r="H118"/>
  <c r="O125"/>
  <c r="AE96"/>
  <c r="K126"/>
  <c r="AC99"/>
  <c r="AE76"/>
  <c r="K77"/>
  <c r="AD118"/>
  <c r="V93"/>
  <c r="Y131"/>
  <c r="AE83"/>
  <c r="V79"/>
  <c r="K87"/>
  <c r="AD108"/>
  <c r="G97"/>
  <c r="AD145"/>
  <c r="U101"/>
  <c r="Y73"/>
  <c r="L85"/>
  <c r="Q93"/>
  <c r="M114"/>
  <c r="K103"/>
  <c r="W143"/>
  <c r="AE155"/>
  <c r="T134"/>
  <c r="Q122"/>
  <c r="M71"/>
  <c r="G145"/>
  <c r="F76"/>
  <c r="AB135"/>
  <c r="AA76"/>
  <c r="W87"/>
  <c r="AB133"/>
  <c r="Q102"/>
  <c r="Q94"/>
  <c r="H101"/>
  <c r="Z90"/>
  <c r="J104"/>
  <c r="Q118"/>
  <c r="V121"/>
  <c r="AB146"/>
  <c r="T76"/>
  <c r="AA137"/>
  <c r="AA94"/>
  <c r="K100"/>
  <c r="F89"/>
  <c r="T89"/>
  <c r="T155"/>
  <c r="K146"/>
  <c r="N131"/>
  <c r="U158"/>
  <c r="T91"/>
  <c r="P144"/>
  <c r="AC79"/>
  <c r="AE74"/>
  <c r="M154"/>
  <c r="AA83"/>
  <c r="AD76"/>
  <c r="Q72"/>
  <c r="AD92"/>
  <c r="Z133"/>
  <c r="L88"/>
  <c r="V131"/>
  <c r="M88"/>
  <c r="X159"/>
  <c r="L116"/>
  <c r="AA134"/>
  <c r="K106"/>
  <c r="O80"/>
  <c r="L86"/>
  <c r="V132"/>
  <c r="AA85"/>
  <c r="AC132"/>
  <c r="AA121"/>
  <c r="O96"/>
  <c r="J133"/>
  <c r="T125"/>
  <c r="T74"/>
  <c r="P143"/>
  <c r="Y70"/>
  <c r="G76"/>
  <c r="R139"/>
  <c r="AC98"/>
  <c r="P106"/>
  <c r="J106"/>
  <c r="Y135"/>
  <c r="Q78"/>
  <c r="AA97"/>
  <c r="AB140"/>
  <c r="M103"/>
  <c r="V82"/>
  <c r="R98"/>
  <c r="Y87"/>
  <c r="W96"/>
  <c r="H100"/>
  <c r="T123"/>
  <c r="O160"/>
  <c r="S130"/>
  <c r="X74"/>
  <c r="S155"/>
  <c r="V70"/>
  <c r="Z118"/>
  <c r="AA108"/>
  <c r="M123"/>
  <c r="I112"/>
  <c r="W136"/>
  <c r="J112"/>
  <c r="N144"/>
  <c r="H80"/>
  <c r="F74"/>
  <c r="K130"/>
  <c r="AE125"/>
  <c r="K71"/>
  <c r="AB82"/>
  <c r="M116"/>
  <c r="AC71"/>
  <c r="N71"/>
  <c r="P67"/>
  <c r="K160"/>
  <c r="AB96"/>
  <c r="AE75"/>
  <c r="X157"/>
  <c r="V98"/>
  <c r="AD104"/>
  <c r="R100"/>
  <c r="T100"/>
  <c r="W76"/>
  <c r="Z148"/>
  <c r="L102"/>
  <c r="L67"/>
  <c r="U70"/>
  <c r="AB157"/>
  <c r="AC102"/>
  <c r="AB91"/>
  <c r="E120"/>
  <c r="Y153"/>
  <c r="Z150"/>
  <c r="O97"/>
  <c r="W108"/>
  <c r="AC91"/>
  <c r="T154"/>
  <c r="AD120"/>
  <c r="E128"/>
  <c r="F110"/>
  <c r="AC156"/>
  <c r="X138"/>
  <c r="Q74"/>
  <c r="Y160"/>
  <c r="M72"/>
  <c r="T72"/>
  <c r="Q145"/>
  <c r="I121"/>
  <c r="AB105"/>
  <c r="F137"/>
  <c r="I88"/>
  <c r="N118"/>
  <c r="X132"/>
  <c r="AB83"/>
  <c r="Y159"/>
  <c r="N121"/>
  <c r="AB142"/>
  <c r="F72"/>
  <c r="AD91"/>
  <c r="AD129"/>
  <c r="AA88"/>
  <c r="W81"/>
  <c r="Y79"/>
  <c r="Z92"/>
  <c r="Y99"/>
  <c r="T136"/>
  <c r="P130"/>
  <c r="E76"/>
  <c r="K98"/>
  <c r="L126"/>
  <c r="O132"/>
  <c r="J113"/>
  <c r="AA151"/>
  <c r="W124"/>
  <c r="N102"/>
  <c r="N134"/>
  <c r="T147"/>
  <c r="AC106"/>
  <c r="W67"/>
  <c r="V103"/>
  <c r="L82"/>
  <c r="F82"/>
  <c r="P145"/>
  <c r="AD111"/>
  <c r="AD154"/>
  <c r="K86"/>
  <c r="E135"/>
  <c r="M102"/>
  <c r="O86"/>
  <c r="AA67"/>
  <c r="Y86"/>
  <c r="V71"/>
  <c r="R125"/>
  <c r="T92"/>
  <c r="H86"/>
  <c r="N157"/>
  <c r="Z98"/>
  <c r="G92"/>
  <c r="H140"/>
  <c r="W86"/>
  <c r="AC75"/>
  <c r="N156"/>
  <c r="F86"/>
  <c r="E145"/>
  <c r="Y105"/>
  <c r="L140"/>
  <c r="AD80"/>
  <c r="K68"/>
  <c r="Q114"/>
  <c r="E110"/>
  <c r="O156"/>
  <c r="AB106"/>
  <c r="V87"/>
  <c r="K89"/>
  <c r="J142"/>
  <c r="W72"/>
  <c r="I70"/>
  <c r="T96"/>
  <c r="AA72"/>
  <c r="AB90"/>
  <c r="M70"/>
  <c r="I108"/>
  <c r="AC111"/>
  <c r="O150"/>
  <c r="T105"/>
  <c r="AC70"/>
  <c r="F154"/>
  <c r="K135"/>
  <c r="T113"/>
  <c r="S144"/>
  <c r="L106"/>
  <c r="X100"/>
  <c r="Z106"/>
  <c r="P74"/>
  <c r="S119"/>
  <c r="F115"/>
  <c r="J131"/>
  <c r="H148"/>
  <c r="O120"/>
  <c r="E109"/>
  <c r="L109"/>
  <c r="AA71"/>
  <c r="J125"/>
  <c r="O140"/>
  <c r="V135"/>
  <c r="M80"/>
  <c r="H72"/>
  <c r="F107"/>
  <c r="R133"/>
  <c r="AC88"/>
  <c r="Q160"/>
  <c r="O78"/>
  <c r="I133"/>
  <c r="AC140"/>
  <c r="E119"/>
  <c r="U126"/>
  <c r="V160"/>
  <c r="I87"/>
  <c r="AA73"/>
  <c r="Z129"/>
  <c r="AD86"/>
  <c r="E80"/>
  <c r="Q108"/>
  <c r="U118"/>
  <c r="Z94"/>
  <c r="V133"/>
  <c r="Q151"/>
  <c r="M144"/>
  <c r="AE141"/>
  <c r="AD136"/>
  <c r="Y85"/>
  <c r="E142"/>
  <c r="U153"/>
  <c r="R82"/>
  <c r="X92"/>
  <c r="AB108"/>
  <c r="L98"/>
  <c r="H121"/>
  <c r="R109"/>
  <c r="M133"/>
  <c r="AD79"/>
  <c r="O122"/>
  <c r="R96"/>
  <c r="M132"/>
  <c r="R137"/>
  <c r="Z109"/>
  <c r="O81"/>
  <c r="H132"/>
  <c r="G71"/>
  <c r="X86"/>
  <c r="L105"/>
  <c r="E72"/>
  <c r="Y71"/>
  <c r="U73"/>
  <c r="O127"/>
  <c r="P156"/>
  <c r="V158"/>
  <c r="AC151"/>
  <c r="AD82"/>
  <c r="P90"/>
  <c r="P71"/>
  <c r="W71"/>
  <c r="T148"/>
  <c r="AA118"/>
  <c r="AD88"/>
  <c r="N108"/>
  <c r="U74"/>
  <c r="I90"/>
  <c r="S69"/>
  <c r="T77"/>
  <c r="U143"/>
  <c r="L156"/>
  <c r="AB113"/>
  <c r="H83"/>
  <c r="L130"/>
  <c r="AE157"/>
  <c r="AB126"/>
  <c r="M110"/>
  <c r="T110"/>
  <c r="Q157"/>
  <c r="M101"/>
  <c r="F145"/>
  <c r="I154"/>
  <c r="AA100"/>
  <c r="O105"/>
  <c r="Z93"/>
  <c r="N125"/>
  <c r="T118"/>
  <c r="J132"/>
  <c r="Y125"/>
  <c r="AB78"/>
  <c r="J157"/>
  <c r="W105"/>
  <c r="N133"/>
  <c r="M79"/>
  <c r="R132"/>
  <c r="I160"/>
  <c r="AE102"/>
  <c r="Q86"/>
  <c r="F96"/>
  <c r="G130"/>
  <c r="I75"/>
  <c r="AC157"/>
  <c r="AA86"/>
  <c r="AB137"/>
  <c r="AE122"/>
  <c r="H97"/>
  <c r="Y108"/>
  <c r="U71"/>
  <c r="Q96"/>
  <c r="P99"/>
  <c r="AB129"/>
  <c r="AB86"/>
  <c r="O74"/>
  <c r="AE111"/>
  <c r="Q76"/>
  <c r="AE154"/>
  <c r="F111"/>
  <c r="I72"/>
  <c r="AE130"/>
  <c r="AB148"/>
  <c r="F105"/>
  <c r="Q88"/>
  <c r="AD67"/>
  <c r="AE79"/>
  <c r="W98"/>
  <c r="K118"/>
  <c r="F69"/>
  <c r="AB138"/>
  <c r="F144"/>
  <c r="J79"/>
  <c r="J108"/>
  <c r="T140"/>
  <c r="G109"/>
  <c r="AE92"/>
  <c r="F108"/>
  <c r="G72"/>
  <c r="H108"/>
  <c r="P72"/>
  <c r="T122"/>
  <c r="AA77"/>
  <c r="U145"/>
  <c r="V141"/>
  <c r="U141"/>
  <c r="AB131"/>
  <c r="X155"/>
  <c r="I95"/>
  <c r="Q91"/>
  <c r="O137"/>
  <c r="Q79"/>
  <c r="L123"/>
  <c r="K151"/>
  <c r="AC160"/>
  <c r="Z70"/>
  <c r="I147"/>
  <c r="Q92"/>
  <c r="J148"/>
  <c r="H125"/>
  <c r="T129"/>
  <c r="V105"/>
  <c r="AB73"/>
  <c r="AB154"/>
  <c r="W70"/>
  <c r="J135"/>
  <c r="W74"/>
  <c r="F70"/>
  <c r="V125"/>
  <c r="Z122"/>
  <c r="H91"/>
  <c r="W102"/>
  <c r="K91"/>
  <c r="X140"/>
  <c r="X79"/>
  <c r="V78"/>
  <c r="Y134"/>
  <c r="G158"/>
  <c r="T78"/>
  <c r="K102"/>
  <c r="P160"/>
  <c r="AC145"/>
  <c r="AA80"/>
  <c r="AE160"/>
  <c r="AA147"/>
  <c r="AE140"/>
  <c r="J82"/>
  <c r="R129"/>
  <c r="M130"/>
  <c r="AD116"/>
  <c r="AA96"/>
  <c r="Y96"/>
  <c r="AD135"/>
  <c r="AB125"/>
  <c r="X137"/>
  <c r="P125"/>
  <c r="AB81"/>
  <c r="L87"/>
  <c r="T84"/>
  <c r="Y144"/>
  <c r="M83"/>
  <c r="W151"/>
  <c r="W133"/>
  <c r="AD133"/>
  <c r="Y82"/>
  <c r="Z147"/>
  <c r="L96"/>
  <c r="X96"/>
  <c r="J72"/>
  <c r="L80"/>
  <c r="T108"/>
  <c r="U107"/>
  <c r="G128"/>
  <c r="Y114"/>
  <c r="G151"/>
  <c r="S152"/>
  <c r="AB95"/>
  <c r="AA124"/>
  <c r="R74"/>
  <c r="AD81"/>
  <c r="I137"/>
  <c r="K79"/>
  <c r="P102"/>
  <c r="AC76"/>
  <c r="E108"/>
  <c r="O76"/>
  <c r="R108"/>
  <c r="X104"/>
  <c r="Q129"/>
  <c r="AE86"/>
  <c r="U88"/>
  <c r="O98"/>
  <c r="V96"/>
  <c r="R154"/>
  <c r="E102"/>
  <c r="U130"/>
  <c r="V73"/>
  <c r="AD105"/>
  <c r="X126"/>
  <c r="AD96"/>
  <c r="S79"/>
  <c r="M140"/>
  <c r="I92"/>
  <c r="AE67"/>
  <c r="H71"/>
  <c r="AC80"/>
  <c r="X147"/>
  <c r="U76"/>
  <c r="R119"/>
  <c r="G80"/>
  <c r="H70"/>
  <c r="N148"/>
  <c r="X154"/>
  <c r="AD158"/>
  <c r="K73"/>
  <c r="AD70"/>
  <c r="R118"/>
  <c r="AB152"/>
  <c r="AA138"/>
  <c r="Z154"/>
  <c r="G106"/>
  <c r="E123"/>
  <c r="W157"/>
  <c r="AD109"/>
  <c r="K145"/>
  <c r="AA160"/>
  <c r="P86"/>
  <c r="L100"/>
  <c r="Z100"/>
  <c r="J73"/>
  <c r="AA98"/>
  <c r="E79"/>
  <c r="AD141"/>
  <c r="U154"/>
  <c r="M106"/>
  <c r="I158"/>
  <c r="Z95"/>
  <c r="F152"/>
  <c r="M75"/>
  <c r="Z128"/>
  <c r="U123"/>
  <c r="X109"/>
  <c r="Z125"/>
  <c r="X80"/>
  <c r="AB71"/>
  <c r="AD72"/>
  <c r="M105"/>
  <c r="AE159"/>
  <c r="N137"/>
  <c r="W141"/>
  <c r="L127"/>
  <c r="H156"/>
  <c r="S158"/>
  <c r="Y118"/>
  <c r="N77"/>
  <c r="AA144"/>
  <c r="G160"/>
  <c r="T135"/>
  <c r="Q130"/>
  <c r="Z74"/>
  <c r="L135"/>
  <c r="P73"/>
  <c r="X133"/>
  <c r="P148"/>
  <c r="AB132"/>
  <c r="AD100"/>
  <c r="O154"/>
  <c r="AE82"/>
  <c r="I98"/>
  <c r="V129"/>
  <c r="S82"/>
  <c r="X88"/>
  <c r="L133"/>
  <c r="Z88"/>
  <c r="H98"/>
  <c r="I157"/>
  <c r="M126"/>
  <c r="X129"/>
  <c r="T109"/>
  <c r="R86"/>
  <c r="N123"/>
  <c r="J86"/>
  <c r="S70"/>
  <c r="AD102"/>
  <c r="AA120"/>
  <c r="H92"/>
  <c r="K111"/>
  <c r="I159"/>
  <c r="AC146"/>
  <c r="AE136"/>
  <c r="H114"/>
  <c r="M107"/>
  <c r="K131"/>
  <c r="P113"/>
  <c r="W152"/>
  <c r="AC158"/>
  <c r="R141"/>
  <c r="T95"/>
  <c r="AD110"/>
  <c r="Y155"/>
  <c r="AB124"/>
  <c r="H110"/>
  <c r="Q123"/>
  <c r="P157"/>
  <c r="AC130"/>
  <c r="S80"/>
  <c r="N160"/>
  <c r="O123"/>
  <c r="Z134"/>
  <c r="Z102"/>
  <c r="G110"/>
  <c r="M74"/>
  <c r="Z80"/>
  <c r="I118"/>
  <c r="U132"/>
  <c r="E71"/>
  <c r="U147"/>
  <c r="Y140"/>
  <c r="R91"/>
  <c r="G159"/>
  <c r="T121"/>
  <c r="I96"/>
  <c r="P105"/>
  <c r="Y116"/>
  <c r="L125"/>
  <c r="AE70"/>
  <c r="Y137"/>
  <c r="K137"/>
  <c r="V74"/>
  <c r="N70"/>
  <c r="V99"/>
  <c r="S103"/>
  <c r="AD98"/>
  <c r="Y126"/>
  <c r="H79"/>
  <c r="AC69"/>
  <c r="X158"/>
  <c r="O126"/>
  <c r="F117"/>
  <c r="X84"/>
  <c r="H130"/>
  <c r="L74"/>
  <c r="N111"/>
  <c r="AB80"/>
  <c r="M157"/>
  <c r="E148"/>
  <c r="K72"/>
  <c r="AE109"/>
  <c r="R116"/>
  <c r="AA140"/>
  <c r="M159"/>
  <c r="W92"/>
  <c r="O121"/>
  <c r="AC72"/>
  <c r="N88"/>
  <c r="N100"/>
  <c r="I67"/>
  <c r="K132"/>
  <c r="S92"/>
  <c r="AB72"/>
  <c r="N122"/>
  <c r="K142"/>
  <c r="P88"/>
  <c r="K140"/>
  <c r="AD87"/>
  <c r="V157"/>
  <c r="Y98"/>
  <c r="T157"/>
  <c r="J134"/>
  <c r="AE88"/>
  <c r="Y67"/>
  <c r="G69"/>
  <c r="AC94"/>
  <c r="I149"/>
  <c r="Q127"/>
  <c r="G84"/>
  <c r="X119"/>
  <c r="L112"/>
  <c r="S143"/>
  <c r="V152"/>
  <c r="AD152"/>
  <c r="S126"/>
  <c r="Y141"/>
  <c r="P138"/>
  <c r="L122"/>
  <c r="H95"/>
  <c r="V156"/>
  <c r="AC122"/>
  <c r="W91"/>
  <c r="M81"/>
  <c r="E143"/>
  <c r="W130"/>
  <c r="N87"/>
  <c r="V102"/>
  <c r="L160"/>
  <c r="U156"/>
  <c r="H135"/>
  <c r="X91"/>
  <c r="K76"/>
  <c r="AC109"/>
  <c r="M91"/>
  <c r="U97"/>
  <c r="F88"/>
  <c r="S72"/>
  <c r="O100"/>
  <c r="AB99"/>
  <c r="G125"/>
  <c r="K96"/>
  <c r="O85"/>
  <c r="N105"/>
  <c r="L154"/>
  <c r="AA157"/>
  <c r="M67"/>
  <c r="F135"/>
  <c r="AC134"/>
  <c r="Q81"/>
  <c r="AE146"/>
  <c r="S138"/>
  <c r="W156"/>
  <c r="O152"/>
  <c r="S137"/>
  <c r="T137"/>
  <c r="P87"/>
  <c r="Q89"/>
  <c r="J92"/>
  <c r="V140"/>
  <c r="G101"/>
  <c r="AB70"/>
  <c r="AD103"/>
  <c r="F109"/>
  <c r="I100"/>
  <c r="AB92"/>
  <c r="M109"/>
  <c r="I85"/>
  <c r="AC108"/>
  <c r="S109"/>
  <c r="H109"/>
  <c r="Z132"/>
  <c r="U106"/>
  <c r="O67"/>
  <c r="V142"/>
  <c r="L70"/>
  <c r="I81"/>
  <c r="Q148"/>
  <c r="T133"/>
  <c r="Y122"/>
  <c r="H87"/>
  <c r="AC129"/>
  <c r="O108"/>
  <c r="W147"/>
  <c r="AB75"/>
  <c r="V119"/>
  <c r="X117"/>
  <c r="S68"/>
  <c r="AC144"/>
  <c r="R84"/>
  <c r="Y68"/>
  <c r="G155"/>
  <c r="O141"/>
  <c r="L124"/>
  <c r="F141"/>
  <c r="S83"/>
  <c r="AE77"/>
  <c r="M141"/>
  <c r="O83"/>
  <c r="P79"/>
  <c r="Q144"/>
  <c r="Z135"/>
  <c r="J156"/>
  <c r="Y74"/>
  <c r="AA81"/>
  <c r="AA135"/>
  <c r="I123"/>
  <c r="F123"/>
  <c r="T126"/>
  <c r="AD137"/>
  <c r="F103"/>
  <c r="L72"/>
  <c r="N72"/>
  <c r="H147"/>
  <c r="S86"/>
  <c r="R92"/>
  <c r="F147"/>
  <c r="V108"/>
  <c r="P154"/>
  <c r="V85"/>
  <c r="AB145"/>
  <c r="F140"/>
  <c r="L137"/>
  <c r="Z67"/>
  <c r="U125"/>
  <c r="AC86"/>
  <c r="G82"/>
  <c r="Z78"/>
  <c r="T86"/>
  <c r="AD125"/>
  <c r="AB79"/>
  <c r="W125"/>
  <c r="H113"/>
  <c r="Z139"/>
  <c r="Q141"/>
  <c r="X146"/>
  <c r="Y156"/>
  <c r="W144"/>
  <c r="K144"/>
  <c r="Z110"/>
  <c r="M137"/>
  <c r="T102"/>
  <c r="K148"/>
  <c r="N140"/>
  <c r="L147"/>
  <c r="W78"/>
  <c r="J105"/>
  <c r="I120"/>
  <c r="Y78"/>
  <c r="AB85"/>
  <c r="K109"/>
  <c r="AE108"/>
  <c r="T93"/>
  <c r="O70"/>
  <c r="J140"/>
  <c r="Z108"/>
  <c r="R87"/>
  <c r="T71"/>
  <c r="Q132"/>
  <c r="W109"/>
  <c r="AE71"/>
  <c r="Q126"/>
  <c r="AE105"/>
  <c r="S132"/>
  <c r="E111"/>
  <c r="N80"/>
  <c r="F71"/>
  <c r="P78"/>
  <c r="M149"/>
  <c r="E159"/>
  <c r="I68"/>
  <c r="AD93"/>
  <c r="AE131"/>
  <c r="V136"/>
  <c r="J146"/>
  <c r="R77"/>
  <c r="S160"/>
  <c r="R83"/>
  <c r="P155"/>
  <c r="AA87"/>
  <c r="X131"/>
  <c r="J128"/>
  <c r="Y158"/>
  <c r="Q138"/>
  <c r="H102"/>
  <c r="T139"/>
  <c r="T111"/>
  <c r="AE124"/>
  <c r="L157"/>
  <c r="R144"/>
  <c r="I126"/>
  <c r="X135"/>
  <c r="R122"/>
  <c r="L81"/>
  <c r="W89"/>
  <c r="R159"/>
  <c r="K92"/>
  <c r="O147"/>
  <c r="T97"/>
  <c r="K108"/>
  <c r="AC67"/>
  <c r="S159"/>
  <c r="AC78"/>
  <c r="P129"/>
  <c r="U121"/>
  <c r="AE101"/>
  <c r="AD140"/>
  <c r="G154"/>
  <c r="R70"/>
  <c r="Q73"/>
  <c r="I125"/>
  <c r="P96"/>
  <c r="Y72"/>
  <c r="P92"/>
  <c r="J145"/>
  <c r="J137"/>
  <c r="AA111"/>
  <c r="H123"/>
  <c r="J87"/>
  <c r="W122"/>
  <c r="X151"/>
  <c r="U124"/>
  <c r="F151"/>
  <c r="M134"/>
  <c r="U94"/>
  <c r="AE153"/>
  <c r="H151"/>
  <c r="F124"/>
  <c r="W80"/>
  <c r="X160"/>
  <c r="AA92"/>
  <c r="AC138"/>
  <c r="L159"/>
  <c r="S88"/>
  <c r="X98"/>
  <c r="V86"/>
  <c r="H88"/>
  <c r="S108"/>
  <c r="I97"/>
  <c r="X76"/>
  <c r="H122"/>
  <c r="E106"/>
  <c r="P111"/>
  <c r="G74"/>
  <c r="G68"/>
  <c r="AE127"/>
  <c r="W112"/>
  <c r="AC101"/>
  <c r="R79"/>
  <c r="N154"/>
  <c r="AC135"/>
  <c r="Y92"/>
  <c r="AA78"/>
  <c r="H94"/>
  <c r="X103"/>
  <c r="AE133"/>
  <c r="AA70"/>
  <c r="R102"/>
  <c r="T83"/>
  <c r="W137"/>
  <c r="W73"/>
  <c r="T106"/>
  <c r="N92"/>
  <c r="O94"/>
  <c r="V146"/>
  <c r="AD119"/>
  <c r="H138"/>
  <c r="I111"/>
  <c r="T87"/>
  <c r="J83"/>
  <c r="AD74"/>
  <c r="K154"/>
  <c r="J89"/>
  <c r="J109"/>
  <c r="N96"/>
  <c r="H105"/>
  <c r="J71"/>
  <c r="L108"/>
  <c r="Z71"/>
  <c r="Z91"/>
  <c r="AB102"/>
  <c r="G126"/>
  <c r="X139"/>
  <c r="AB110"/>
  <c r="I144"/>
  <c r="AA153"/>
  <c r="L136"/>
  <c r="O72"/>
  <c r="R140"/>
  <c r="O133"/>
  <c r="E81"/>
  <c r="G86"/>
  <c r="AC142"/>
  <c r="Z72"/>
  <c r="AC133"/>
  <c r="Z97"/>
  <c r="AE106"/>
  <c r="K155"/>
  <c r="AE98"/>
  <c r="S123"/>
  <c r="E125"/>
  <c r="G70"/>
  <c r="S101"/>
  <c r="I101"/>
  <c r="R115"/>
  <c r="I155"/>
  <c r="T75"/>
  <c r="M135"/>
  <c r="P83"/>
  <c r="H150"/>
  <c r="N130"/>
  <c r="V89"/>
  <c r="S125"/>
  <c r="I86"/>
  <c r="S105"/>
  <c r="O71"/>
  <c r="X78"/>
  <c r="V67"/>
  <c r="F160"/>
  <c r="S74"/>
  <c r="N139"/>
  <c r="U87"/>
  <c r="M84"/>
  <c r="AB158"/>
  <c r="G150"/>
  <c r="U77"/>
  <c r="T120"/>
  <c r="N91"/>
  <c r="AA109"/>
  <c r="T98"/>
  <c r="Z87"/>
  <c r="L103"/>
  <c r="S116"/>
  <c r="Q71"/>
  <c r="I71"/>
  <c r="AC89"/>
  <c r="M158"/>
  <c r="F157"/>
  <c r="AD156"/>
  <c r="T81"/>
  <c r="O118"/>
  <c r="K67"/>
  <c r="G103"/>
  <c r="U85"/>
  <c r="U111"/>
  <c r="AE137"/>
  <c r="Q87"/>
  <c r="S114"/>
  <c r="AC96"/>
  <c r="L132"/>
  <c r="AE123"/>
  <c r="Q98"/>
  <c r="V154"/>
  <c r="F125"/>
  <c r="R147"/>
  <c r="Y102"/>
  <c r="AB109"/>
  <c r="AA106"/>
  <c r="V159"/>
  <c r="I156"/>
  <c r="U113"/>
  <c r="W106"/>
  <c r="O111"/>
  <c r="T153"/>
  <c r="F68"/>
  <c r="M153"/>
  <c r="Q75"/>
  <c r="R152"/>
  <c r="Z156"/>
  <c r="T117"/>
  <c r="W77"/>
  <c r="V80"/>
  <c r="F138"/>
  <c r="H111"/>
  <c r="H139"/>
  <c r="O130"/>
  <c r="V137"/>
  <c r="O106"/>
  <c r="U102"/>
  <c r="Y80"/>
  <c r="J80"/>
  <c r="AE158"/>
  <c r="Q131"/>
  <c r="J126"/>
  <c r="Y139"/>
  <c r="H158"/>
  <c r="H137"/>
  <c r="M131"/>
  <c r="E131"/>
  <c r="AA141"/>
  <c r="Y110"/>
  <c r="Y127"/>
  <c r="O113"/>
  <c r="AA115"/>
  <c r="Q107"/>
  <c r="S76"/>
  <c r="AC87"/>
  <c r="Z130"/>
  <c r="K122"/>
  <c r="Y124"/>
  <c r="P109"/>
  <c r="Y157"/>
  <c r="U108"/>
  <c r="AD106"/>
  <c r="Q106"/>
  <c r="Q143"/>
  <c r="P158"/>
  <c r="AD143"/>
  <c r="K114"/>
  <c r="F143"/>
  <c r="V69"/>
  <c r="AE142"/>
  <c r="P152"/>
  <c r="K120"/>
  <c r="H89"/>
  <c r="AD159"/>
  <c r="K70"/>
  <c r="AC92"/>
  <c r="R104"/>
  <c r="P85"/>
  <c r="X108"/>
  <c r="H96"/>
  <c r="AE103"/>
  <c r="U86"/>
  <c r="AB98"/>
  <c r="AB89"/>
  <c r="L76"/>
  <c r="N86"/>
  <c r="V90"/>
  <c r="AE69"/>
  <c r="I79"/>
  <c r="AC123"/>
  <c r="L144"/>
  <c r="N135"/>
  <c r="E144"/>
  <c r="Z137"/>
  <c r="R123"/>
  <c r="AC81"/>
  <c r="W79"/>
  <c r="I122"/>
  <c r="T132"/>
  <c r="AA152"/>
  <c r="H144"/>
  <c r="AB134"/>
  <c r="M152"/>
  <c r="AC131"/>
  <c r="R151"/>
  <c r="J151"/>
  <c r="F131"/>
  <c r="V117"/>
  <c r="N151"/>
  <c r="U75"/>
  <c r="V127"/>
  <c r="K107"/>
  <c r="AE115"/>
  <c r="W121"/>
  <c r="P126"/>
  <c r="K74"/>
  <c r="R106"/>
  <c r="U139"/>
  <c r="R160"/>
  <c r="J111"/>
  <c r="AC74"/>
  <c r="AA154"/>
  <c r="V109"/>
  <c r="M122"/>
  <c r="U144"/>
  <c r="Q139"/>
  <c r="R107"/>
  <c r="V149"/>
  <c r="S146"/>
  <c r="L152"/>
  <c r="X156"/>
  <c r="X77"/>
  <c r="H85"/>
  <c r="AA79"/>
  <c r="H74"/>
  <c r="E134"/>
  <c r="Z160"/>
  <c r="T80"/>
  <c r="G156"/>
  <c r="U110"/>
  <c r="AA146"/>
  <c r="K152"/>
  <c r="N158"/>
  <c r="P84"/>
  <c r="Z143"/>
  <c r="J136"/>
  <c r="M77"/>
  <c r="S115"/>
  <c r="J107"/>
  <c r="S93"/>
  <c r="T149"/>
  <c r="Z119"/>
  <c r="K141"/>
  <c r="I130"/>
  <c r="T67"/>
  <c r="AD151"/>
  <c r="D130"/>
  <c r="E138"/>
  <c r="AA130"/>
  <c r="T160"/>
  <c r="M160"/>
  <c r="F81"/>
  <c r="S139"/>
  <c r="Z151"/>
  <c r="Z155"/>
  <c r="W83"/>
  <c r="F77"/>
  <c r="S135"/>
  <c r="J158"/>
  <c r="AC152"/>
  <c r="K158"/>
  <c r="X123"/>
  <c r="AD160"/>
  <c r="V111"/>
  <c r="E130"/>
  <c r="J138"/>
  <c r="Q150"/>
  <c r="P69"/>
  <c r="I151"/>
  <c r="G134"/>
  <c r="N136"/>
  <c r="P151"/>
  <c r="M139"/>
  <c r="E69"/>
  <c r="AD117"/>
  <c r="U112"/>
  <c r="N99"/>
  <c r="L101"/>
  <c r="G146"/>
  <c r="S124"/>
  <c r="AE135"/>
  <c r="H160"/>
  <c r="AB74"/>
  <c r="AB87"/>
  <c r="N150"/>
  <c r="O87"/>
  <c r="I83"/>
  <c r="N74"/>
  <c r="J150"/>
  <c r="S102"/>
  <c r="H143"/>
  <c r="V150"/>
  <c r="Z136"/>
  <c r="E84"/>
  <c r="AA128"/>
  <c r="T128"/>
  <c r="I127"/>
  <c r="I116"/>
  <c r="F98"/>
  <c r="X72"/>
  <c r="F159"/>
  <c r="Y103"/>
  <c r="J154"/>
  <c r="P108"/>
  <c r="R76"/>
  <c r="W132"/>
  <c r="U67"/>
  <c r="N147"/>
  <c r="F102"/>
  <c r="N132"/>
  <c r="X130"/>
  <c r="H67"/>
  <c r="P137"/>
  <c r="I106"/>
  <c r="O102"/>
  <c r="AA150"/>
  <c r="J130"/>
  <c r="L158"/>
  <c r="Z111"/>
  <c r="AC143"/>
  <c r="I134"/>
  <c r="Y84"/>
  <c r="Z144"/>
  <c r="AA117"/>
  <c r="AD149"/>
  <c r="U128"/>
  <c r="G141"/>
  <c r="R155"/>
  <c r="Q116"/>
  <c r="Y142"/>
  <c r="O139"/>
  <c r="I80"/>
  <c r="V126"/>
  <c r="Z79"/>
  <c r="G81"/>
  <c r="AB130"/>
  <c r="U80"/>
  <c r="M92"/>
  <c r="AD123"/>
  <c r="O110"/>
  <c r="P80"/>
  <c r="S84"/>
  <c r="L83"/>
  <c r="H84"/>
  <c r="AD113"/>
  <c r="S127"/>
  <c r="N89"/>
  <c r="AB141"/>
  <c r="H142"/>
  <c r="H81"/>
  <c r="AC137"/>
  <c r="P123"/>
  <c r="N81"/>
  <c r="I152"/>
  <c r="X81"/>
  <c r="AD122"/>
  <c r="X144"/>
  <c r="AB123"/>
  <c r="Z81"/>
  <c r="E160"/>
  <c r="S81"/>
  <c r="G124"/>
  <c r="AB111"/>
  <c r="K150"/>
  <c r="G152"/>
  <c r="U152"/>
  <c r="AE143"/>
  <c r="N83"/>
  <c r="AD157"/>
  <c r="I141"/>
  <c r="T138"/>
  <c r="Z138"/>
  <c r="Q84"/>
  <c r="N127"/>
  <c r="N107"/>
  <c r="AC128"/>
  <c r="T131"/>
  <c r="AC125"/>
  <c r="Z75"/>
  <c r="T143"/>
  <c r="D75"/>
  <c r="AD153"/>
  <c r="M87"/>
  <c r="E113"/>
  <c r="H68"/>
  <c r="O114"/>
  <c r="M100"/>
  <c r="V84"/>
  <c r="R157"/>
  <c r="F130"/>
  <c r="G111"/>
  <c r="AA126"/>
  <c r="AD138"/>
  <c r="V83"/>
  <c r="P110"/>
  <c r="AD77"/>
  <c r="J139"/>
  <c r="U138"/>
  <c r="W95"/>
  <c r="R130"/>
  <c r="Q124"/>
  <c r="K110"/>
  <c r="G139"/>
  <c r="I77"/>
  <c r="V153"/>
  <c r="I69"/>
  <c r="W101"/>
  <c r="S151"/>
  <c r="N95"/>
  <c r="G95"/>
  <c r="W114"/>
  <c r="O75"/>
  <c r="W146"/>
  <c r="AE144"/>
  <c r="R150"/>
  <c r="K127"/>
  <c r="O68"/>
  <c r="AC136"/>
  <c r="X145"/>
  <c r="AC141"/>
  <c r="J122"/>
  <c r="I135"/>
  <c r="L151"/>
  <c r="V134"/>
  <c r="AA155"/>
  <c r="AB112"/>
  <c r="Y151"/>
  <c r="AD150"/>
  <c r="AA113"/>
  <c r="AD144"/>
  <c r="W158"/>
  <c r="V155"/>
  <c r="Z152"/>
  <c r="E141"/>
  <c r="S112"/>
  <c r="AE97"/>
  <c r="G99"/>
  <c r="X143"/>
  <c r="Z141"/>
  <c r="P139"/>
  <c r="L143"/>
  <c r="X128"/>
  <c r="Z127"/>
  <c r="Q110"/>
  <c r="AC117"/>
  <c r="S118"/>
  <c r="P77"/>
  <c r="L145"/>
  <c r="L94"/>
  <c r="G138"/>
  <c r="O92"/>
  <c r="AE134"/>
  <c r="Z84"/>
  <c r="AD146"/>
  <c r="P147"/>
  <c r="X150"/>
  <c r="S156"/>
  <c r="L113"/>
  <c r="S153"/>
  <c r="AA143"/>
  <c r="N114"/>
  <c r="X94"/>
  <c r="T85"/>
  <c r="Z89"/>
  <c r="H76"/>
  <c r="AD101"/>
  <c r="L97"/>
  <c r="W116"/>
  <c r="V114"/>
  <c r="I150"/>
  <c r="J91"/>
  <c r="AA110"/>
  <c r="X152"/>
  <c r="L134"/>
  <c r="AC150"/>
  <c r="J141"/>
  <c r="Q125"/>
  <c r="P124"/>
  <c r="I146"/>
  <c r="AE119"/>
  <c r="AD114"/>
  <c r="L131"/>
  <c r="J75"/>
  <c r="AC112"/>
  <c r="AB151"/>
  <c r="H69"/>
  <c r="Q136"/>
  <c r="O99"/>
  <c r="F136"/>
  <c r="E77"/>
  <c r="Z117"/>
  <c r="G148"/>
  <c r="N116"/>
  <c r="K139"/>
  <c r="S150"/>
  <c r="I139"/>
  <c r="F83"/>
  <c r="Q158"/>
  <c r="R128"/>
  <c r="AE151"/>
  <c r="Y83"/>
  <c r="F106"/>
  <c r="AC139"/>
  <c r="AE84"/>
  <c r="AD107"/>
  <c r="H141"/>
  <c r="L110"/>
  <c r="AD124"/>
  <c r="O117"/>
  <c r="R117"/>
  <c r="K113"/>
  <c r="Y128"/>
  <c r="N115"/>
  <c r="AE112"/>
  <c r="P117"/>
  <c r="P76"/>
  <c r="T114"/>
  <c r="J153"/>
  <c r="AD94"/>
  <c r="H103"/>
  <c r="AE73"/>
  <c r="N126"/>
  <c r="P134"/>
  <c r="AB155"/>
  <c r="AB149"/>
  <c r="I84"/>
  <c r="J144"/>
  <c r="O153"/>
  <c r="AD84"/>
  <c r="M115"/>
  <c r="X107"/>
  <c r="P75"/>
  <c r="Q95"/>
  <c r="R149"/>
  <c r="R75"/>
  <c r="Y93"/>
  <c r="W75"/>
  <c r="S75"/>
  <c r="X93"/>
  <c r="V107"/>
  <c r="Z114"/>
  <c r="R68"/>
  <c r="T142"/>
  <c r="E85"/>
  <c r="AD83"/>
  <c r="Q149"/>
  <c r="R127"/>
  <c r="O136"/>
  <c r="S73"/>
  <c r="AB153"/>
  <c r="O119"/>
  <c r="J101"/>
  <c r="R145"/>
  <c r="Q159"/>
  <c r="U93"/>
  <c r="N138"/>
  <c r="K134"/>
  <c r="N110"/>
  <c r="G143"/>
  <c r="R124"/>
  <c r="O135"/>
  <c r="O155"/>
  <c r="H75"/>
  <c r="K84"/>
  <c r="Z68"/>
  <c r="F119"/>
  <c r="O77"/>
  <c r="H119"/>
  <c r="L107"/>
  <c r="F127"/>
  <c r="G117"/>
  <c r="T145"/>
  <c r="H117"/>
  <c r="Z85"/>
  <c r="AD85"/>
  <c r="X118"/>
  <c r="V147"/>
  <c r="T151"/>
  <c r="Z131"/>
  <c r="P131"/>
  <c r="O95"/>
  <c r="V144"/>
  <c r="S111"/>
  <c r="J152"/>
  <c r="G131"/>
  <c r="M124"/>
  <c r="J124"/>
  <c r="T156"/>
  <c r="P122"/>
  <c r="X83"/>
  <c r="W84"/>
  <c r="V112"/>
  <c r="G77"/>
  <c r="M155"/>
  <c r="AE114"/>
  <c r="X115"/>
  <c r="R111"/>
  <c r="AC153"/>
  <c r="AD112"/>
  <c r="W159"/>
  <c r="V128"/>
  <c r="J77"/>
  <c r="Y90"/>
  <c r="H146"/>
  <c r="L149"/>
  <c r="J102"/>
  <c r="AA158"/>
  <c r="P141"/>
  <c r="F95"/>
  <c r="N153"/>
  <c r="P149"/>
  <c r="X149"/>
  <c r="AE68"/>
  <c r="R112"/>
  <c r="M119"/>
  <c r="AA84"/>
  <c r="M127"/>
  <c r="L117"/>
  <c r="AC84"/>
  <c r="Z145"/>
  <c r="N128"/>
  <c r="G100"/>
  <c r="S107"/>
  <c r="P128"/>
  <c r="Q68"/>
  <c r="O90"/>
  <c r="E147"/>
  <c r="S104"/>
  <c r="Y77"/>
  <c r="U127"/>
  <c r="T115"/>
  <c r="N103"/>
  <c r="K116"/>
  <c r="W99"/>
  <c r="W128"/>
  <c r="AE120"/>
  <c r="T99"/>
  <c r="F142"/>
  <c r="Q133"/>
  <c r="M138"/>
  <c r="X134"/>
  <c r="Y152"/>
  <c r="K143"/>
  <c r="U151"/>
  <c r="W123"/>
  <c r="AE91"/>
  <c r="W117"/>
  <c r="G119"/>
  <c r="W134"/>
  <c r="AB136"/>
  <c r="L114"/>
  <c r="Q103"/>
  <c r="X75"/>
  <c r="I138"/>
  <c r="J76"/>
  <c r="P159"/>
  <c r="Y117"/>
  <c r="R153"/>
  <c r="AE104"/>
  <c r="Y143"/>
  <c r="U146"/>
  <c r="S141"/>
  <c r="AD139"/>
  <c r="E155"/>
  <c r="Y81"/>
  <c r="W139"/>
  <c r="V138"/>
  <c r="M95"/>
  <c r="Q152"/>
  <c r="Z83"/>
  <c r="W138"/>
  <c r="L139"/>
  <c r="AC114"/>
  <c r="X114"/>
  <c r="U136"/>
  <c r="P95"/>
  <c r="AA68"/>
  <c r="U131"/>
  <c r="X110"/>
  <c r="AD95"/>
  <c r="I107"/>
  <c r="G94"/>
  <c r="N149"/>
  <c r="N117"/>
  <c r="AA149"/>
  <c r="R85"/>
  <c r="AA101"/>
  <c r="N124"/>
  <c r="M143"/>
  <c r="X124"/>
  <c r="U122"/>
  <c r="S110"/>
  <c r="AB117"/>
  <c r="L84"/>
  <c r="Z153"/>
  <c r="F113"/>
  <c r="E149"/>
  <c r="L146"/>
  <c r="N155"/>
  <c r="K136"/>
  <c r="N146"/>
  <c r="J110"/>
  <c r="Y146"/>
  <c r="U142"/>
  <c r="Y115"/>
  <c r="J114"/>
  <c r="P114"/>
  <c r="E100"/>
  <c r="AE99"/>
  <c r="Z82"/>
  <c r="F155"/>
  <c r="I114"/>
  <c r="AE121"/>
  <c r="V120"/>
  <c r="Z115"/>
  <c r="Q99"/>
  <c r="O73"/>
  <c r="O144"/>
  <c r="Y76"/>
  <c r="AE93"/>
  <c r="AE87"/>
  <c r="U95"/>
  <c r="AB144"/>
  <c r="AB150"/>
  <c r="F150"/>
  <c r="AE128"/>
  <c r="AB139"/>
  <c r="J95"/>
  <c r="Q156"/>
  <c r="E150"/>
  <c r="P136"/>
  <c r="AA136"/>
  <c r="E158"/>
  <c r="R95"/>
  <c r="X69"/>
  <c r="U99"/>
  <c r="T146"/>
  <c r="W113"/>
  <c r="Y119"/>
  <c r="O84"/>
  <c r="K101"/>
  <c r="L73"/>
  <c r="AE138"/>
  <c r="O138"/>
  <c r="K128"/>
  <c r="E83"/>
  <c r="K124"/>
  <c r="I117"/>
  <c r="E151"/>
  <c r="T144"/>
  <c r="AE150"/>
  <c r="V139"/>
  <c r="F139"/>
  <c r="H131"/>
  <c r="S95"/>
  <c r="AC124"/>
  <c r="P112"/>
  <c r="Q117"/>
  <c r="AB143"/>
  <c r="G127"/>
  <c r="V130"/>
  <c r="Q146"/>
  <c r="J69"/>
  <c r="P115"/>
  <c r="P119"/>
  <c r="L121"/>
  <c r="Z146"/>
  <c r="I142"/>
  <c r="M142"/>
  <c r="F97"/>
  <c r="V118"/>
  <c r="F134"/>
  <c r="AD134"/>
  <c r="AE152"/>
  <c r="R143"/>
  <c r="AA127"/>
  <c r="L115"/>
  <c r="G107"/>
  <c r="O134"/>
  <c r="K69"/>
  <c r="AE149"/>
  <c r="J117"/>
  <c r="M69"/>
  <c r="Y136"/>
  <c r="R114"/>
  <c r="H149"/>
  <c r="K104"/>
  <c r="X113"/>
  <c r="V151"/>
  <c r="AE100"/>
  <c r="V77"/>
  <c r="Y120"/>
  <c r="T101"/>
  <c r="J119"/>
  <c r="AA148"/>
  <c r="Y148"/>
  <c r="W119"/>
  <c r="G142"/>
  <c r="F128"/>
  <c r="N112"/>
  <c r="O82"/>
  <c r="M73"/>
  <c r="J120"/>
  <c r="V123"/>
  <c r="AD131"/>
  <c r="I143"/>
  <c r="I124"/>
  <c r="O151"/>
  <c r="L77"/>
  <c r="K156"/>
  <c r="S131"/>
  <c r="Z124"/>
  <c r="S106"/>
  <c r="E146"/>
  <c r="P146"/>
  <c r="V124"/>
  <c r="H107"/>
  <c r="K149"/>
  <c r="AA142"/>
  <c r="E68"/>
  <c r="M150"/>
  <c r="AC82"/>
  <c r="H145"/>
  <c r="AA114"/>
  <c r="S100"/>
  <c r="Q90"/>
  <c r="T158"/>
  <c r="L150"/>
  <c r="I113"/>
  <c r="W110"/>
  <c r="Y95"/>
  <c r="Q112"/>
  <c r="M151"/>
  <c r="L95"/>
  <c r="U155"/>
  <c r="Z77"/>
  <c r="AC110"/>
  <c r="N75"/>
  <c r="AB77"/>
  <c r="AD68"/>
  <c r="T119"/>
  <c r="AC77"/>
  <c r="P103"/>
  <c r="H115"/>
  <c r="Y107"/>
  <c r="K159"/>
  <c r="O89"/>
  <c r="AE145"/>
  <c r="V95"/>
  <c r="E107"/>
  <c r="P104"/>
  <c r="U116"/>
  <c r="AE94"/>
  <c r="AE117"/>
  <c r="Q85"/>
  <c r="I103"/>
  <c r="T68"/>
  <c r="O116"/>
  <c r="W148"/>
  <c r="G87"/>
  <c r="Q120"/>
  <c r="X136"/>
  <c r="Z116"/>
  <c r="Y94"/>
  <c r="O142"/>
  <c r="P107"/>
  <c r="M118"/>
  <c r="AC83"/>
  <c r="Y69"/>
  <c r="O69"/>
  <c r="N84"/>
  <c r="N142"/>
  <c r="AA116"/>
  <c r="U119"/>
  <c r="AB84"/>
  <c r="AC155"/>
  <c r="Z101"/>
  <c r="N82"/>
  <c r="G136"/>
  <c r="AB116"/>
  <c r="AC104"/>
  <c r="P100"/>
  <c r="AB104"/>
  <c r="W68"/>
  <c r="AA104"/>
  <c r="G75"/>
  <c r="V76"/>
  <c r="R101"/>
  <c r="M136"/>
  <c r="M146"/>
  <c r="X121"/>
  <c r="E88"/>
  <c r="U148"/>
  <c r="G149"/>
  <c r="F153"/>
  <c r="U90"/>
  <c r="U149"/>
  <c r="U159"/>
  <c r="K82"/>
  <c r="G83"/>
  <c r="U82"/>
  <c r="F146"/>
  <c r="S89"/>
  <c r="J81"/>
  <c r="V94"/>
  <c r="D139"/>
  <c r="AC120"/>
  <c r="K117"/>
  <c r="AA75"/>
  <c r="X148"/>
  <c r="K97"/>
  <c r="E121"/>
  <c r="F90"/>
  <c r="T82"/>
  <c r="AE116"/>
  <c r="AA125"/>
  <c r="L119"/>
  <c r="M86"/>
  <c r="AC73"/>
  <c r="T94"/>
  <c r="AA156"/>
  <c r="AA93"/>
  <c r="S91"/>
  <c r="S121"/>
  <c r="Q100"/>
  <c r="L155"/>
  <c r="L128"/>
  <c r="U115"/>
  <c r="AC159"/>
  <c r="R113"/>
  <c r="H155"/>
  <c r="G121"/>
  <c r="V143"/>
  <c r="M117"/>
  <c r="E103"/>
  <c r="K153"/>
  <c r="Q115"/>
  <c r="N141"/>
  <c r="AC107"/>
  <c r="Y121"/>
  <c r="AE148"/>
  <c r="AC116"/>
  <c r="I82"/>
  <c r="L68"/>
  <c r="AD115"/>
  <c r="J159"/>
  <c r="H136"/>
  <c r="AA82"/>
  <c r="AA69"/>
  <c r="M76"/>
  <c r="I73"/>
  <c r="M94"/>
  <c r="F85"/>
  <c r="S120"/>
  <c r="AA90"/>
  <c r="W93"/>
  <c r="L153"/>
  <c r="I110"/>
  <c r="AE110"/>
  <c r="O149"/>
  <c r="X97"/>
  <c r="U89"/>
  <c r="P101"/>
  <c r="AA99"/>
  <c r="U84"/>
  <c r="Q97"/>
  <c r="AC68"/>
  <c r="U104"/>
  <c r="L75"/>
  <c r="F149"/>
  <c r="T152"/>
  <c r="H153"/>
  <c r="AB114"/>
  <c r="AD127"/>
  <c r="E112"/>
  <c r="I89"/>
  <c r="Z104"/>
  <c r="W103"/>
  <c r="Q77"/>
  <c r="J70"/>
  <c r="Q67"/>
  <c r="K83"/>
  <c r="V92"/>
  <c r="I91"/>
  <c r="X112"/>
  <c r="R78"/>
  <c r="N109"/>
  <c r="G135"/>
  <c r="AC121"/>
  <c r="T159"/>
  <c r="G120"/>
  <c r="L148"/>
  <c r="L99"/>
  <c r="D149"/>
  <c r="F112"/>
  <c r="Z112"/>
  <c r="Q104"/>
  <c r="AB127"/>
  <c r="K119"/>
  <c r="X101"/>
  <c r="Q69"/>
  <c r="W127"/>
  <c r="G153"/>
  <c r="Z69"/>
  <c r="Q153"/>
  <c r="W153"/>
  <c r="AD97"/>
  <c r="Z99"/>
  <c r="L142"/>
  <c r="AC85"/>
  <c r="U114"/>
  <c r="O148"/>
  <c r="AA107"/>
  <c r="N90"/>
  <c r="P127"/>
  <c r="AE89"/>
  <c r="Z120"/>
  <c r="R142"/>
  <c r="R97"/>
  <c r="J116"/>
  <c r="AB100"/>
  <c r="AB101"/>
  <c r="AA159"/>
  <c r="N159"/>
  <c r="W155"/>
  <c r="O131"/>
  <c r="S117"/>
  <c r="U69"/>
  <c r="T73"/>
  <c r="F101"/>
  <c r="H82"/>
  <c r="Q101"/>
  <c r="AD128"/>
  <c r="L120"/>
  <c r="AB76"/>
  <c r="Y147"/>
  <c r="L118"/>
  <c r="AC103"/>
  <c r="G90"/>
  <c r="W120"/>
  <c r="N85"/>
  <c r="Y97"/>
  <c r="E136"/>
  <c r="M85"/>
  <c r="L90"/>
  <c r="M120"/>
  <c r="S145"/>
  <c r="J99"/>
  <c r="X70"/>
  <c r="M156"/>
  <c r="Q154"/>
  <c r="W126"/>
  <c r="AA119"/>
  <c r="O88"/>
  <c r="W140"/>
  <c r="I74"/>
  <c r="F94"/>
  <c r="P68"/>
  <c r="Y75"/>
  <c r="V68"/>
  <c r="AE85"/>
  <c r="M145"/>
  <c r="L69"/>
  <c r="Y112"/>
  <c r="AB128"/>
  <c r="M104"/>
  <c r="M99"/>
  <c r="V113"/>
  <c r="R146"/>
  <c r="N113"/>
  <c r="R121"/>
  <c r="J68"/>
  <c r="V115"/>
  <c r="G85"/>
  <c r="T107"/>
  <c r="AD75"/>
  <c r="AC113"/>
  <c r="X127"/>
  <c r="Q82"/>
  <c r="AA145"/>
  <c r="X85"/>
  <c r="Q121"/>
  <c r="D120"/>
  <c r="K99"/>
  <c r="AB107"/>
  <c r="AA89"/>
  <c r="R136"/>
  <c r="Q147"/>
  <c r="T112"/>
  <c r="R120"/>
  <c r="Z73"/>
  <c r="R73"/>
  <c r="W100"/>
  <c r="K112"/>
  <c r="J97"/>
  <c r="R89"/>
  <c r="L89"/>
  <c r="E94"/>
  <c r="Q119"/>
  <c r="W69"/>
  <c r="AC127"/>
  <c r="G147"/>
  <c r="V75"/>
  <c r="V116"/>
  <c r="I136"/>
  <c r="S148"/>
  <c r="I148"/>
  <c r="D100"/>
  <c r="N120"/>
  <c r="AD69"/>
  <c r="G89"/>
  <c r="Z76"/>
  <c r="AB121"/>
  <c r="J121"/>
  <c r="P116"/>
  <c r="N145"/>
  <c r="J115"/>
  <c r="W149"/>
  <c r="J143"/>
  <c r="AB118"/>
  <c r="AD148"/>
  <c r="Z96"/>
  <c r="X125"/>
  <c r="K125"/>
  <c r="I132"/>
  <c r="U72"/>
  <c r="W131"/>
  <c r="T88"/>
  <c r="S77"/>
  <c r="R72"/>
  <c r="D81"/>
  <c r="AA131"/>
  <c r="N69"/>
  <c r="O145"/>
  <c r="O146"/>
  <c r="AE113"/>
  <c r="M147"/>
  <c r="AB119"/>
  <c r="E139"/>
  <c r="AB147"/>
  <c r="AC119"/>
  <c r="AE147"/>
  <c r="R93"/>
  <c r="S136"/>
  <c r="K85"/>
  <c r="U78"/>
  <c r="Y149"/>
  <c r="X153"/>
  <c r="O128"/>
  <c r="Y113"/>
  <c r="AA112"/>
  <c r="AB159"/>
  <c r="I119"/>
  <c r="Z113"/>
  <c r="AD155"/>
  <c r="W82"/>
  <c r="M90"/>
  <c r="Y145"/>
  <c r="F84"/>
  <c r="AC97"/>
  <c r="X68"/>
  <c r="J100"/>
  <c r="AC100"/>
  <c r="R69"/>
  <c r="AC118"/>
  <c r="I153"/>
  <c r="AD99"/>
  <c r="X99"/>
  <c r="R99"/>
  <c r="H99"/>
  <c r="AB115"/>
  <c r="Z107"/>
  <c r="H112"/>
  <c r="S97"/>
  <c r="N152"/>
  <c r="N76"/>
  <c r="X95"/>
  <c r="O159"/>
  <c r="J103"/>
  <c r="AB97"/>
  <c r="N73"/>
  <c r="G118"/>
  <c r="Z103"/>
  <c r="V100"/>
  <c r="I115"/>
  <c r="X120"/>
  <c r="W97"/>
  <c r="Y89"/>
  <c r="AD121"/>
  <c r="M113"/>
  <c r="AE90"/>
  <c r="AB68"/>
  <c r="P153"/>
  <c r="X71"/>
  <c r="Y129"/>
  <c r="X106"/>
  <c r="I140"/>
  <c r="U91"/>
  <c r="T141"/>
  <c r="T70"/>
  <c r="I76"/>
  <c r="N94"/>
  <c r="G91"/>
  <c r="V88"/>
  <c r="AE126"/>
  <c r="Y109"/>
  <c r="U109"/>
  <c r="R80"/>
  <c r="AC149"/>
  <c r="F122"/>
  <c r="AE81"/>
  <c r="N97"/>
  <c r="X141"/>
  <c r="G116"/>
  <c r="Z105"/>
  <c r="P94"/>
  <c r="J94"/>
  <c r="O103"/>
  <c r="T103"/>
  <c r="W104"/>
  <c r="S90"/>
  <c r="I99"/>
  <c r="W94"/>
  <c r="D107"/>
  <c r="AA103"/>
  <c r="V104"/>
  <c r="T90"/>
  <c r="K95"/>
  <c r="T104"/>
  <c r="V101"/>
  <c r="W118"/>
  <c r="H159"/>
  <c r="W129"/>
  <c r="G98"/>
  <c r="U98"/>
  <c r="S67"/>
  <c r="H154"/>
  <c r="H106"/>
  <c r="H127"/>
  <c r="E124"/>
  <c r="U150"/>
  <c r="M108"/>
  <c r="P89"/>
  <c r="P133"/>
  <c r="AC105"/>
  <c r="E74"/>
  <c r="U96"/>
  <c r="AC90"/>
  <c r="K115"/>
  <c r="R158"/>
  <c r="O79"/>
  <c r="G105"/>
  <c r="U105"/>
  <c r="I109"/>
  <c r="S122"/>
  <c r="X67"/>
  <c r="L71"/>
  <c r="G123"/>
  <c r="O157"/>
  <c r="I128"/>
  <c r="R126"/>
  <c r="X111"/>
  <c r="Z86"/>
  <c r="AE78"/>
  <c r="Q140"/>
  <c r="G79"/>
  <c r="K88"/>
  <c r="S98"/>
  <c r="Q137"/>
  <c r="AC126"/>
  <c r="S87"/>
  <c r="I131"/>
  <c r="T124"/>
  <c r="Z126"/>
  <c r="Z121"/>
  <c r="M125"/>
  <c r="J88"/>
  <c r="F79"/>
  <c r="N78"/>
  <c r="V106"/>
  <c r="S142"/>
  <c r="U117"/>
  <c r="Y91"/>
  <c r="U135"/>
  <c r="S78"/>
  <c r="M82"/>
  <c r="W111"/>
  <c r="N79"/>
  <c r="AA133"/>
  <c r="Y101"/>
  <c r="AC148"/>
  <c r="T116"/>
  <c r="R134"/>
  <c r="N67"/>
  <c r="X116"/>
  <c r="J85"/>
  <c r="J67"/>
  <c r="X82"/>
  <c r="N68"/>
  <c r="E75"/>
  <c r="H90"/>
  <c r="M112"/>
  <c r="R94"/>
  <c r="J118"/>
  <c r="M97"/>
  <c r="AC93"/>
  <c r="H77"/>
  <c r="R148"/>
  <c r="S94"/>
  <c r="I94"/>
  <c r="AB93"/>
  <c r="H116"/>
  <c r="O104"/>
  <c r="L104"/>
  <c r="N106"/>
  <c r="W88"/>
  <c r="V81"/>
  <c r="X105"/>
  <c r="K105"/>
  <c r="U83"/>
  <c r="H126"/>
  <c r="S134"/>
  <c r="AB67"/>
  <c r="G133"/>
  <c r="G122"/>
  <c r="X102"/>
  <c r="O91"/>
  <c r="Q142"/>
  <c r="Z142"/>
  <c r="G157"/>
  <c r="K123"/>
  <c r="Y111"/>
  <c r="AB103"/>
  <c r="V145"/>
  <c r="G137"/>
  <c r="R67"/>
  <c r="W135"/>
  <c r="AC154"/>
  <c r="L79"/>
  <c r="W107"/>
  <c r="AE139"/>
  <c r="F158"/>
  <c r="L91"/>
  <c r="R156"/>
  <c r="AE80"/>
  <c r="O109"/>
  <c r="U100"/>
  <c r="AB69"/>
  <c r="K147"/>
  <c r="Z149"/>
  <c r="M148"/>
  <c r="Y138"/>
  <c r="U68"/>
  <c r="X89"/>
  <c r="AC147"/>
  <c r="S149"/>
  <c r="AB120"/>
  <c r="E99"/>
  <c r="X73"/>
  <c r="K133"/>
  <c r="R135"/>
  <c r="U157"/>
  <c r="M111"/>
  <c r="Q111"/>
  <c r="O107"/>
  <c r="Q83"/>
  <c r="Q80"/>
  <c r="V122"/>
  <c r="W145"/>
  <c r="R103"/>
  <c r="T130"/>
  <c r="P140"/>
  <c r="U92"/>
  <c r="H157"/>
  <c r="N119"/>
  <c r="AA91"/>
  <c r="H124"/>
  <c r="V148"/>
  <c r="Z140"/>
  <c r="J98"/>
  <c r="S133"/>
  <c r="U133"/>
  <c r="AB160"/>
  <c r="Q135"/>
  <c r="L111"/>
  <c r="H128"/>
  <c r="AC115"/>
  <c r="U79"/>
  <c r="AA132"/>
  <c r="W115"/>
  <c r="AE129"/>
  <c r="T79"/>
  <c r="AD147"/>
  <c r="G108"/>
  <c r="D76"/>
  <c r="T150"/>
  <c r="J96"/>
  <c r="Y154"/>
  <c r="H152"/>
  <c r="F100"/>
  <c r="V72"/>
  <c r="Z158"/>
  <c r="S140"/>
  <c r="V91"/>
  <c r="AA95"/>
  <c r="W154"/>
  <c r="Q70"/>
  <c r="Q134"/>
  <c r="P82"/>
  <c r="I145"/>
  <c r="U129"/>
  <c r="Y132"/>
  <c r="X87"/>
  <c r="E82"/>
  <c r="L92"/>
  <c r="F80"/>
  <c r="K157"/>
  <c r="W142"/>
  <c r="AD132"/>
  <c r="AA102"/>
  <c r="Q105"/>
  <c r="N98"/>
  <c r="I102"/>
  <c r="F120"/>
  <c r="Y150"/>
  <c r="AE95"/>
  <c r="X122"/>
  <c r="E89"/>
  <c r="R88"/>
  <c r="J90"/>
  <c r="U81"/>
  <c r="K80"/>
  <c r="J160"/>
  <c r="S129"/>
  <c r="Z123"/>
  <c r="H133"/>
  <c r="R71"/>
  <c r="G140"/>
  <c r="P91"/>
  <c r="Z157"/>
  <c r="P98"/>
  <c r="AB88"/>
  <c r="AD71"/>
  <c r="AF103" i="3" l="1"/>
  <c r="G38" i="4"/>
  <c r="D72" i="5" s="1"/>
  <c r="AF72" s="1"/>
  <c r="D11" s="1"/>
  <c r="E11" s="1"/>
  <c r="G41" i="4"/>
  <c r="E114" i="5" s="1"/>
  <c r="G40" i="4"/>
  <c r="H104" i="5" s="1"/>
  <c r="AF91" i="3"/>
  <c r="AF92" s="1"/>
  <c r="AE14" s="1"/>
  <c r="G231" i="4"/>
  <c r="D140" i="5" s="1"/>
  <c r="G101" i="4"/>
  <c r="E78" i="5" s="1"/>
  <c r="G144" i="4"/>
  <c r="D108" i="5" s="1"/>
  <c r="AF108" s="1"/>
  <c r="D8" s="1"/>
  <c r="E8" s="1"/>
  <c r="G242" i="4"/>
  <c r="D84" i="5" s="1"/>
  <c r="AF84" s="1"/>
  <c r="K15" s="1"/>
  <c r="G197" i="4"/>
  <c r="E156" i="5" s="1"/>
  <c r="G238" i="4"/>
  <c r="D134" i="5" s="1"/>
  <c r="AF134" s="1"/>
  <c r="D42" s="1"/>
  <c r="E42" s="1"/>
  <c r="G235" i="4"/>
  <c r="G73" i="5" s="1"/>
  <c r="G236" i="4"/>
  <c r="D77" i="5" s="1"/>
  <c r="AF77" s="1"/>
  <c r="K18" s="1"/>
  <c r="G234" i="4"/>
  <c r="E140" i="5" s="1"/>
  <c r="X90" i="3"/>
  <c r="X92" s="1"/>
  <c r="W14" s="1"/>
  <c r="G99" i="4"/>
  <c r="E126" i="5" s="1"/>
  <c r="Z102" i="3"/>
  <c r="Z104" s="1"/>
  <c r="Y57" s="1"/>
  <c r="Y69" s="1"/>
  <c r="R90"/>
  <c r="G155" i="4"/>
  <c r="E117" i="5" s="1"/>
  <c r="G100" i="4"/>
  <c r="AD102" i="3"/>
  <c r="AD104" s="1"/>
  <c r="AC57" s="1"/>
  <c r="AC69" s="1"/>
  <c r="P103"/>
  <c r="P104" s="1"/>
  <c r="O57" s="1"/>
  <c r="O69" s="1"/>
  <c r="G86" i="4"/>
  <c r="E129" i="5" s="1"/>
  <c r="G154" i="4"/>
  <c r="F133" i="5" s="1"/>
  <c r="G192" i="4"/>
  <c r="E152" i="5" s="1"/>
  <c r="G89" i="4"/>
  <c r="D131" i="5" s="1"/>
  <c r="AF131" s="1"/>
  <c r="K13" s="1"/>
  <c r="G153" i="4"/>
  <c r="Z94" i="3"/>
  <c r="Z96" s="1"/>
  <c r="Y27" s="1"/>
  <c r="G87" i="4"/>
  <c r="D135" i="5" s="1"/>
  <c r="AF135" s="1"/>
  <c r="D28" s="1"/>
  <c r="E28" s="1"/>
  <c r="G90" i="4"/>
  <c r="G114" i="5" s="1"/>
  <c r="V95" i="3"/>
  <c r="V96" s="1"/>
  <c r="U27" s="1"/>
  <c r="G88" i="4"/>
  <c r="D87" i="5" s="1"/>
  <c r="G191" i="4"/>
  <c r="N98" i="3"/>
  <c r="N100" s="1"/>
  <c r="M49" s="1"/>
  <c r="F94"/>
  <c r="F96" s="1"/>
  <c r="E27" s="1"/>
  <c r="G93" i="4"/>
  <c r="G182"/>
  <c r="M93" i="5" s="1"/>
  <c r="G140" i="4"/>
  <c r="I78" i="5" s="1"/>
  <c r="J91" i="3"/>
  <c r="J92" s="1"/>
  <c r="I14" s="1"/>
  <c r="P90"/>
  <c r="P92" s="1"/>
  <c r="O14" s="1"/>
  <c r="G139" i="4"/>
  <c r="E133" i="5" s="1"/>
  <c r="G95" i="4"/>
  <c r="D147" i="5" s="1"/>
  <c r="AF147" s="1"/>
  <c r="R27" s="1"/>
  <c r="T91" i="3"/>
  <c r="T92" s="1"/>
  <c r="S14" s="1"/>
  <c r="G119" i="4"/>
  <c r="D132" i="5" s="1"/>
  <c r="G25" i="4"/>
  <c r="D129" i="5" s="1"/>
  <c r="G97" i="4"/>
  <c r="D78" i="5" s="1"/>
  <c r="G189" i="4"/>
  <c r="L78" i="5" s="1"/>
  <c r="V103" i="3"/>
  <c r="V104" s="1"/>
  <c r="U57" s="1"/>
  <c r="U69" s="1"/>
  <c r="G84" i="4"/>
  <c r="D70" i="5" s="1"/>
  <c r="AF70" s="1"/>
  <c r="D15" s="1"/>
  <c r="E15" s="1"/>
  <c r="G248" i="4"/>
  <c r="D150" i="5" s="1"/>
  <c r="AF150" s="1"/>
  <c r="D48" s="1"/>
  <c r="E48" s="1"/>
  <c r="G152" i="4"/>
  <c r="J78" i="5" s="1"/>
  <c r="G190" i="4"/>
  <c r="M129" i="5" s="1"/>
  <c r="G151" i="4"/>
  <c r="D109" i="5" s="1"/>
  <c r="AF109" s="1"/>
  <c r="D23" s="1"/>
  <c r="E23" s="1"/>
  <c r="G164" i="4"/>
  <c r="D111" i="5" s="1"/>
  <c r="AF111" s="1"/>
  <c r="D38" s="1"/>
  <c r="E38" s="1"/>
  <c r="L103" i="3"/>
  <c r="L104" s="1"/>
  <c r="K57" s="1"/>
  <c r="K69" s="1"/>
  <c r="D103"/>
  <c r="D104" s="1"/>
  <c r="C57" s="1"/>
  <c r="C69" s="1"/>
  <c r="G112" i="4"/>
  <c r="D159" i="5" s="1"/>
  <c r="AF159" s="1"/>
  <c r="R14" s="1"/>
  <c r="X102" i="3"/>
  <c r="X104" s="1"/>
  <c r="W57" s="1"/>
  <c r="W69" s="1"/>
  <c r="T102"/>
  <c r="T104" s="1"/>
  <c r="S57" s="1"/>
  <c r="S69" s="1"/>
  <c r="G14" i="4"/>
  <c r="D95" i="5" s="1"/>
  <c r="G243" i="4"/>
  <c r="D128" i="5" s="1"/>
  <c r="AF128" s="1"/>
  <c r="K16" s="1"/>
  <c r="G45" i="4"/>
  <c r="D141" i="5" s="1"/>
  <c r="AF141" s="1"/>
  <c r="D45" s="1"/>
  <c r="E45" s="1"/>
  <c r="G241" i="4"/>
  <c r="G176"/>
  <c r="K129" i="5" s="1"/>
  <c r="G175" i="4"/>
  <c r="D99" i="5" s="1"/>
  <c r="AF99" s="1"/>
  <c r="K38" s="1"/>
  <c r="G174" i="4"/>
  <c r="D146" i="5" s="1"/>
  <c r="AF146" s="1"/>
  <c r="K21" s="1"/>
  <c r="G173" i="4"/>
  <c r="K78" i="5" s="1"/>
  <c r="G172" i="4"/>
  <c r="D106" i="5" s="1"/>
  <c r="AF106" s="1"/>
  <c r="D37" s="1"/>
  <c r="E37" s="1"/>
  <c r="Z98" i="3"/>
  <c r="Z100" s="1"/>
  <c r="Y49" s="1"/>
  <c r="G46" i="4"/>
  <c r="D96" i="5" s="1"/>
  <c r="G43" i="4"/>
  <c r="D103" i="5" s="1"/>
  <c r="AF103" s="1"/>
  <c r="R26" s="1"/>
  <c r="G15" i="4"/>
  <c r="D136" i="5" s="1"/>
  <c r="AF136" s="1"/>
  <c r="K29" s="1"/>
  <c r="G171" i="4"/>
  <c r="D158" i="5" s="1"/>
  <c r="AF158" s="1"/>
  <c r="D47" s="1"/>
  <c r="E47" s="1"/>
  <c r="G199" i="4"/>
  <c r="N129" i="5" s="1"/>
  <c r="G177" i="4"/>
  <c r="G67" i="5" s="1"/>
  <c r="G244" i="4"/>
  <c r="G169"/>
  <c r="D80" i="5" s="1"/>
  <c r="AF80" s="1"/>
  <c r="D34" s="1"/>
  <c r="E34" s="1"/>
  <c r="G128" i="4"/>
  <c r="H129" i="5" s="1"/>
  <c r="G200" i="4"/>
  <c r="P94" i="3"/>
  <c r="P96" s="1"/>
  <c r="O27" s="1"/>
  <c r="G195" i="4"/>
  <c r="M78" i="5" s="1"/>
  <c r="G198" i="4"/>
  <c r="G132" i="5" s="1"/>
  <c r="G123" i="4"/>
  <c r="F118" i="5" s="1"/>
  <c r="AF118" s="1"/>
  <c r="R23" s="1"/>
  <c r="G92" i="4"/>
  <c r="D126" i="5" s="1"/>
  <c r="G96" i="4"/>
  <c r="D148" i="5" s="1"/>
  <c r="AF148" s="1"/>
  <c r="R28" s="1"/>
  <c r="G194" i="4"/>
  <c r="E92" i="5" s="1"/>
  <c r="G133" i="4"/>
  <c r="I129" i="5" s="1"/>
  <c r="H95" i="3"/>
  <c r="H96" s="1"/>
  <c r="G27" s="1"/>
  <c r="J95"/>
  <c r="J96" s="1"/>
  <c r="I27" s="1"/>
  <c r="G166" i="4"/>
  <c r="L90" i="3"/>
  <c r="L92" s="1"/>
  <c r="K14" s="1"/>
  <c r="G163" i="4"/>
  <c r="E87" i="5" s="1"/>
  <c r="G160" i="4"/>
  <c r="E137" i="5" s="1"/>
  <c r="G158" i="4"/>
  <c r="G162"/>
  <c r="E157" i="5" s="1"/>
  <c r="AF157" s="1"/>
  <c r="D27" s="1"/>
  <c r="E27" s="1"/>
  <c r="G149" i="4"/>
  <c r="G165"/>
  <c r="D122" i="5" s="1"/>
  <c r="AF122" s="1"/>
  <c r="D32" s="1"/>
  <c r="E32" s="1"/>
  <c r="G159" i="4"/>
  <c r="G161"/>
  <c r="J129" i="5" s="1"/>
  <c r="D91" i="3"/>
  <c r="D92" s="1"/>
  <c r="C14" s="1"/>
  <c r="D94"/>
  <c r="D96" s="1"/>
  <c r="C27" s="1"/>
  <c r="R94"/>
  <c r="R96" s="1"/>
  <c r="Q27" s="1"/>
  <c r="V98"/>
  <c r="V100" s="1"/>
  <c r="U49" s="1"/>
  <c r="J228" i="4"/>
  <c r="G229" s="1"/>
  <c r="D83" i="5" s="1"/>
  <c r="AF83" s="1"/>
  <c r="K7" s="1"/>
  <c r="G146" i="4"/>
  <c r="E116" i="5" s="1"/>
  <c r="G126" i="4"/>
  <c r="E105" i="5" s="1"/>
  <c r="R103" i="3"/>
  <c r="R104" s="1"/>
  <c r="Q57" s="1"/>
  <c r="Q69" s="1"/>
  <c r="G125" i="4"/>
  <c r="E132" i="5" s="1"/>
  <c r="G129" i="4"/>
  <c r="D155" i="5" s="1"/>
  <c r="AF155" s="1"/>
  <c r="K14" s="1"/>
  <c r="G143" i="4"/>
  <c r="F132" i="5" s="1"/>
  <c r="AF104" i="3"/>
  <c r="AE57" s="1"/>
  <c r="AE69" s="1"/>
  <c r="G120" i="4"/>
  <c r="D105" i="5" s="1"/>
  <c r="G206" i="4"/>
  <c r="O129" i="5" s="1"/>
  <c r="G51" i="4"/>
  <c r="D112" i="5" s="1"/>
  <c r="AF112" s="1"/>
  <c r="K33" s="1"/>
  <c r="G205" i="4"/>
  <c r="F92" i="5" s="1"/>
  <c r="G203" i="4"/>
  <c r="F156" i="5" s="1"/>
  <c r="G202" i="4"/>
  <c r="E97" i="5" s="1"/>
  <c r="G105" i="4"/>
  <c r="G49"/>
  <c r="D102" i="5" s="1"/>
  <c r="AF102" s="1"/>
  <c r="D36" s="1"/>
  <c r="E36" s="1"/>
  <c r="G52" i="4"/>
  <c r="D71" i="5" s="1"/>
  <c r="AF71" s="1"/>
  <c r="D20" s="1"/>
  <c r="E20" s="1"/>
  <c r="G106" i="4"/>
  <c r="F78" i="5" s="1"/>
  <c r="L99" i="3"/>
  <c r="L100" s="1"/>
  <c r="K49" s="1"/>
  <c r="F98"/>
  <c r="F100" s="1"/>
  <c r="E49" s="1"/>
  <c r="G185" i="4"/>
  <c r="G179"/>
  <c r="D97" i="5" s="1"/>
  <c r="G183" i="4"/>
  <c r="L129" i="5" s="1"/>
  <c r="G24" i="4"/>
  <c r="E127" i="5" s="1"/>
  <c r="G27" i="4"/>
  <c r="D137" i="5" s="1"/>
  <c r="G180" i="4"/>
  <c r="E91" i="5" s="1"/>
  <c r="G184" i="4"/>
  <c r="D92" i="5" s="1"/>
  <c r="G136" i="4"/>
  <c r="E96" i="5" s="1"/>
  <c r="G23" i="4"/>
  <c r="E154" i="5" s="1"/>
  <c r="G28" i="4"/>
  <c r="D68" i="5" s="1"/>
  <c r="AF68" s="1"/>
  <c r="K34" s="1"/>
  <c r="G26" i="4"/>
  <c r="F93" i="5" s="1"/>
  <c r="G4" i="4"/>
  <c r="D104" i="5" s="1"/>
  <c r="G135" i="4"/>
  <c r="H78" i="5" s="1"/>
  <c r="G131" i="4"/>
  <c r="D142" i="5" s="1"/>
  <c r="AF142" s="1"/>
  <c r="R24" s="1"/>
  <c r="G122" i="4"/>
  <c r="G129" i="5" s="1"/>
  <c r="G137" i="4"/>
  <c r="D133" i="5" s="1"/>
  <c r="G181" i="4"/>
  <c r="D85" i="5" s="1"/>
  <c r="AF85" s="1"/>
  <c r="R25" s="1"/>
  <c r="G134" i="4"/>
  <c r="D160" i="5" s="1"/>
  <c r="AF160" s="1"/>
  <c r="D30" s="1"/>
  <c r="E30" s="1"/>
  <c r="R100" i="3"/>
  <c r="Q49" s="1"/>
  <c r="X95"/>
  <c r="X96" s="1"/>
  <c r="W27" s="1"/>
  <c r="N94"/>
  <c r="N96" s="1"/>
  <c r="M27" s="1"/>
  <c r="AD95"/>
  <c r="AD96" s="1"/>
  <c r="AC27" s="1"/>
  <c r="G5" i="4"/>
  <c r="D154" i="5" s="1"/>
  <c r="T94" i="3"/>
  <c r="T96" s="1"/>
  <c r="S27" s="1"/>
  <c r="G6" i="4"/>
  <c r="D127" i="5" s="1"/>
  <c r="G8" i="4"/>
  <c r="G48"/>
  <c r="D156" i="5" s="1"/>
  <c r="G33" i="4"/>
  <c r="D114" i="5" s="1"/>
  <c r="G111" i="4"/>
  <c r="F129" i="5" s="1"/>
  <c r="G109" i="4"/>
  <c r="G78" i="5" s="1"/>
  <c r="G58" i="4"/>
  <c r="D94" i="5" s="1"/>
  <c r="AF94" s="1"/>
  <c r="K37" s="1"/>
  <c r="G30" i="4"/>
  <c r="D88" i="5" s="1"/>
  <c r="AF88" s="1"/>
  <c r="D16" s="1"/>
  <c r="E16" s="1"/>
  <c r="G31" i="4"/>
  <c r="G104" i="5" s="1"/>
  <c r="G56" i="4"/>
  <c r="D117" i="5" s="1"/>
  <c r="G108" i="4"/>
  <c r="D91" i="5" s="1"/>
  <c r="G115" i="4"/>
  <c r="E73" i="5" s="1"/>
  <c r="G114" i="4"/>
  <c r="D101" i="5" s="1"/>
  <c r="AF101" s="1"/>
  <c r="K42" s="1"/>
  <c r="K43" s="1"/>
  <c r="G34" i="4"/>
  <c r="D86" i="5" s="1"/>
  <c r="AF86" s="1"/>
  <c r="D21" s="1"/>
  <c r="E21" s="1"/>
  <c r="G32" i="4"/>
  <c r="D125" i="5" s="1"/>
  <c r="AF125" s="1"/>
  <c r="D19" s="1"/>
  <c r="E19" s="1"/>
  <c r="G59" i="4"/>
  <c r="D90" i="5" s="1"/>
  <c r="AF90" s="1"/>
  <c r="K36" s="1"/>
  <c r="G57" i="4"/>
  <c r="E95" i="5" s="1"/>
  <c r="G18" i="4"/>
  <c r="E104" i="5" s="1"/>
  <c r="G110" i="4"/>
  <c r="F67" i="5" s="1"/>
  <c r="G113" i="4"/>
  <c r="D143" i="5" s="1"/>
  <c r="AF143" s="1"/>
  <c r="K10" s="1"/>
  <c r="G20" i="4"/>
  <c r="G35"/>
  <c r="D67" i="5" s="1"/>
  <c r="G55" i="4"/>
  <c r="E115" i="5" s="1"/>
  <c r="AF115" s="1"/>
  <c r="K28" s="1"/>
  <c r="F91" i="3"/>
  <c r="F92" s="1"/>
  <c r="E14" s="1"/>
  <c r="E67" s="1"/>
  <c r="F67" s="1"/>
  <c r="G117" i="4"/>
  <c r="G19"/>
  <c r="E93" i="5" s="1"/>
  <c r="Z90" i="3"/>
  <c r="Z92" s="1"/>
  <c r="Y14" s="1"/>
  <c r="G13" i="4"/>
  <c r="G10"/>
  <c r="D110" i="5" s="1"/>
  <c r="AF110" s="1"/>
  <c r="K9" s="1"/>
  <c r="G61" i="4"/>
  <c r="I104" i="5" s="1"/>
  <c r="AF99" i="3"/>
  <c r="AF100" s="1"/>
  <c r="AE49" s="1"/>
  <c r="G12" i="4"/>
  <c r="G63"/>
  <c r="E67" i="5" s="1"/>
  <c r="AD98" i="3"/>
  <c r="AD100" s="1"/>
  <c r="AC49" s="1"/>
  <c r="G62" i="4"/>
  <c r="G93" i="5" s="1"/>
  <c r="H98" i="3"/>
  <c r="H100" s="1"/>
  <c r="G49" s="1"/>
  <c r="AB103"/>
  <c r="AB104" s="1"/>
  <c r="AA57" s="1"/>
  <c r="AA69" s="1"/>
  <c r="N103"/>
  <c r="N104" s="1"/>
  <c r="M57" s="1"/>
  <c r="M69" s="1"/>
  <c r="T99"/>
  <c r="T100" s="1"/>
  <c r="S49" s="1"/>
  <c r="J99"/>
  <c r="J100" s="1"/>
  <c r="I49" s="1"/>
  <c r="D99"/>
  <c r="D98"/>
  <c r="P99"/>
  <c r="P100" s="1"/>
  <c r="O49" s="1"/>
  <c r="AB99"/>
  <c r="AB100" s="1"/>
  <c r="AA49" s="1"/>
  <c r="X98"/>
  <c r="X100" s="1"/>
  <c r="W49" s="1"/>
  <c r="L94"/>
  <c r="L96" s="1"/>
  <c r="K27" s="1"/>
  <c r="AB95"/>
  <c r="AB96" s="1"/>
  <c r="AA27" s="1"/>
  <c r="AF95"/>
  <c r="AF96" s="1"/>
  <c r="AE27" s="1"/>
  <c r="N91"/>
  <c r="N90"/>
  <c r="AG77"/>
  <c r="AD91"/>
  <c r="AD90"/>
  <c r="H90"/>
  <c r="H91"/>
  <c r="AG78"/>
  <c r="D79"/>
  <c r="R92"/>
  <c r="Q14" s="1"/>
  <c r="AB91"/>
  <c r="AB90"/>
  <c r="V90"/>
  <c r="V91"/>
  <c r="AF113" i="5"/>
  <c r="K17" s="1"/>
  <c r="AF81"/>
  <c r="D35" s="1"/>
  <c r="E35" s="1"/>
  <c r="AF76"/>
  <c r="D5" s="1"/>
  <c r="E5" s="1"/>
  <c r="AF130"/>
  <c r="D41" s="1"/>
  <c r="E41" s="1"/>
  <c r="AF138"/>
  <c r="D43" s="1"/>
  <c r="E43" s="1"/>
  <c r="AF75"/>
  <c r="K32" s="1"/>
  <c r="AF123"/>
  <c r="D39" s="1"/>
  <c r="E39" s="1"/>
  <c r="AF119"/>
  <c r="K20" s="1"/>
  <c r="AF139"/>
  <c r="D44" s="1"/>
  <c r="E44" s="1"/>
  <c r="AF74"/>
  <c r="D33" s="1"/>
  <c r="E33" s="1"/>
  <c r="AF69"/>
  <c r="K35" s="1"/>
  <c r="AF149"/>
  <c r="K30" s="1"/>
  <c r="AF121"/>
  <c r="R9" s="1"/>
  <c r="AF100"/>
  <c r="R34" s="1"/>
  <c r="AF79"/>
  <c r="D26" s="1"/>
  <c r="E26" s="1"/>
  <c r="AF144"/>
  <c r="K8" s="1"/>
  <c r="AF107"/>
  <c r="K31" s="1"/>
  <c r="AF120"/>
  <c r="AF124"/>
  <c r="K6" s="1"/>
  <c r="AF89"/>
  <c r="R19" s="1"/>
  <c r="AF145"/>
  <c r="R13" s="1"/>
  <c r="AF98"/>
  <c r="D6" s="1"/>
  <c r="E6" s="1"/>
  <c r="AF82"/>
  <c r="R33" s="1"/>
  <c r="AF117" l="1"/>
  <c r="K19" s="1"/>
  <c r="AF137"/>
  <c r="D31" s="1"/>
  <c r="E31" s="1"/>
  <c r="AF140"/>
  <c r="D9" s="1"/>
  <c r="E9" s="1"/>
  <c r="AF114"/>
  <c r="K26" s="1"/>
  <c r="E153"/>
  <c r="AF126"/>
  <c r="D40" s="1"/>
  <c r="E40" s="1"/>
  <c r="AF133"/>
  <c r="D12" s="1"/>
  <c r="E12" s="1"/>
  <c r="AF87"/>
  <c r="D29" s="1"/>
  <c r="E29" s="1"/>
  <c r="AF95"/>
  <c r="K12" s="1"/>
  <c r="AF92"/>
  <c r="D17" s="1"/>
  <c r="E17" s="1"/>
  <c r="AF96"/>
  <c r="D13" s="1"/>
  <c r="E13" s="1"/>
  <c r="AF154"/>
  <c r="D24" s="1"/>
  <c r="E24" s="1"/>
  <c r="AF129"/>
  <c r="D10" s="1"/>
  <c r="E10" s="1"/>
  <c r="D152"/>
  <c r="AF152" s="1"/>
  <c r="K22" s="1"/>
  <c r="D153"/>
  <c r="AF132"/>
  <c r="D18" s="1"/>
  <c r="E18" s="1"/>
  <c r="AF127"/>
  <c r="K27" s="1"/>
  <c r="AF156"/>
  <c r="D46" s="1"/>
  <c r="E46" s="1"/>
  <c r="G228" i="4"/>
  <c r="J223" s="1"/>
  <c r="G225" s="1"/>
  <c r="F73" i="5" s="1"/>
  <c r="AF73" s="1"/>
  <c r="R7" s="1"/>
  <c r="AF105"/>
  <c r="D7" s="1"/>
  <c r="E7" s="1"/>
  <c r="AF97"/>
  <c r="R15" s="1"/>
  <c r="AF91"/>
  <c r="D25" s="1"/>
  <c r="E25" s="1"/>
  <c r="AF78"/>
  <c r="D14" s="1"/>
  <c r="E14" s="1"/>
  <c r="AF104"/>
  <c r="R5" s="1"/>
  <c r="AF67"/>
  <c r="D22" s="1"/>
  <c r="E22" s="1"/>
  <c r="E66" i="3"/>
  <c r="F66" s="1"/>
  <c r="F57" s="1"/>
  <c r="D100"/>
  <c r="C49" s="1"/>
  <c r="N92"/>
  <c r="M14" s="1"/>
  <c r="V92"/>
  <c r="U14" s="1"/>
  <c r="I66"/>
  <c r="J66" s="1"/>
  <c r="I67"/>
  <c r="J67" s="1"/>
  <c r="AB92"/>
  <c r="AA14" s="1"/>
  <c r="AD92"/>
  <c r="AC14" s="1"/>
  <c r="H92"/>
  <c r="G14" s="1"/>
  <c r="AF153" i="5" l="1"/>
  <c r="K11"/>
  <c r="G223" i="4"/>
  <c r="D151" i="5" s="1"/>
  <c r="AF151" s="1"/>
  <c r="K5" s="1"/>
  <c r="G226" i="4"/>
  <c r="N93" i="5" s="1"/>
  <c r="AF93" s="1"/>
  <c r="R6" s="1"/>
  <c r="G224" i="4"/>
  <c r="F116" i="5" s="1"/>
  <c r="AF116" s="1"/>
  <c r="R8" s="1"/>
  <c r="J57" i="3"/>
  <c r="J102" s="1"/>
  <c r="F103"/>
  <c r="F102"/>
  <c r="G67"/>
  <c r="G66"/>
  <c r="J103" l="1"/>
  <c r="J104" s="1"/>
  <c r="I57" s="1"/>
  <c r="I69" s="1"/>
  <c r="H67"/>
  <c r="AG67" s="1"/>
  <c r="H66"/>
  <c r="F104"/>
  <c r="E57" s="1"/>
  <c r="E69" s="1"/>
  <c r="H57" l="1"/>
  <c r="AG66"/>
  <c r="H103" l="1"/>
  <c r="H102"/>
  <c r="H104" l="1"/>
  <c r="G57" s="1"/>
  <c r="G69" s="1"/>
</calcChain>
</file>

<file path=xl/comments1.xml><?xml version="1.0" encoding="utf-8"?>
<comments xmlns="http://schemas.openxmlformats.org/spreadsheetml/2006/main">
  <authors>
    <author/>
  </authors>
  <commentList>
    <comment ref="K4" authorId="0">
      <text>
        <r>
          <rPr>
            <sz val="10"/>
            <color rgb="FF000000"/>
            <rFont val="Arial"/>
            <family val="2"/>
          </rPr>
          <t>Le prévisionnel</t>
        </r>
      </text>
    </comment>
    <comment ref="L4" authorId="0">
      <text>
        <r>
          <rPr>
            <sz val="10"/>
            <color rgb="FF000000"/>
            <rFont val="Arial"/>
            <family val="2"/>
          </rPr>
          <t>Quantité réelle à acheter</t>
        </r>
      </text>
    </comment>
    <comment ref="R4" authorId="0">
      <text>
        <r>
          <rPr>
            <sz val="10"/>
            <color rgb="FF000000"/>
            <rFont val="Arial"/>
            <family val="2"/>
          </rPr>
          <t>Le prévisionnel</t>
        </r>
      </text>
    </comment>
    <comment ref="S4" authorId="0">
      <text>
        <r>
          <rPr>
            <sz val="10"/>
            <color rgb="FF000000"/>
            <rFont val="Arial"/>
            <family val="2"/>
          </rPr>
          <t>Quantité réelle à acheter</t>
        </r>
      </text>
    </comment>
    <comment ref="R12" authorId="0">
      <text>
        <r>
          <rPr>
            <sz val="10"/>
            <color rgb="FF000000"/>
            <rFont val="Arial"/>
            <family val="2"/>
          </rPr>
          <t>Le prévisionnel</t>
        </r>
      </text>
    </comment>
    <comment ref="S12" authorId="0">
      <text>
        <r>
          <rPr>
            <sz val="10"/>
            <color rgb="FF000000"/>
            <rFont val="Arial"/>
            <family val="2"/>
          </rPr>
          <t>Quantité réelle à acheter</t>
        </r>
      </text>
    </comment>
    <comment ref="R18" authorId="0">
      <text>
        <r>
          <rPr>
            <sz val="10"/>
            <color rgb="FF000000"/>
            <rFont val="Arial"/>
            <family val="2"/>
          </rPr>
          <t>Le prévisionnel</t>
        </r>
      </text>
    </comment>
    <comment ref="S18" authorId="0">
      <text>
        <r>
          <rPr>
            <sz val="10"/>
            <color rgb="FF000000"/>
            <rFont val="Arial"/>
            <family val="2"/>
          </rPr>
          <t>Quantité réelle à acheter</t>
        </r>
      </text>
    </comment>
    <comment ref="R22" authorId="0">
      <text>
        <r>
          <rPr>
            <sz val="10"/>
            <color rgb="FF000000"/>
            <rFont val="Arial"/>
            <family val="2"/>
          </rPr>
          <t>Le prévisionnel</t>
        </r>
      </text>
    </comment>
    <comment ref="S22" authorId="0">
      <text>
        <r>
          <rPr>
            <sz val="10"/>
            <color rgb="FF000000"/>
            <rFont val="Arial"/>
            <family val="2"/>
          </rPr>
          <t>Quantité réelle à acheter</t>
        </r>
      </text>
    </comment>
    <comment ref="K25" authorId="0">
      <text>
        <r>
          <rPr>
            <sz val="10"/>
            <color rgb="FF000000"/>
            <rFont val="Arial"/>
            <family val="2"/>
          </rPr>
          <t>Le prévisionnel</t>
        </r>
      </text>
    </comment>
    <comment ref="L25" authorId="0">
      <text>
        <r>
          <rPr>
            <sz val="10"/>
            <color rgb="FF000000"/>
            <rFont val="Arial"/>
            <family val="2"/>
          </rPr>
          <t>Quantité réelle à acheter</t>
        </r>
      </text>
    </comment>
    <comment ref="R32" authorId="0">
      <text>
        <r>
          <rPr>
            <sz val="10"/>
            <color rgb="FF000000"/>
            <rFont val="Arial"/>
            <family val="2"/>
          </rPr>
          <t>Le prévisionnel</t>
        </r>
      </text>
    </comment>
    <comment ref="S32" authorId="0">
      <text>
        <r>
          <rPr>
            <sz val="10"/>
            <color rgb="FF000000"/>
            <rFont val="Arial"/>
            <family val="2"/>
          </rPr>
          <t>Quantité réelle à acheter</t>
        </r>
      </text>
    </comment>
    <comment ref="K41" authorId="0">
      <text>
        <r>
          <rPr>
            <sz val="10"/>
            <color rgb="FF000000"/>
            <rFont val="Arial"/>
            <family val="2"/>
          </rPr>
          <t>Le prévisionnel</t>
        </r>
      </text>
    </comment>
    <comment ref="L41" authorId="0">
      <text>
        <r>
          <rPr>
            <sz val="10"/>
            <color rgb="FF000000"/>
            <rFont val="Arial"/>
            <family val="2"/>
          </rPr>
          <t>Quantité réelle à acheter</t>
        </r>
      </text>
    </comment>
  </commentList>
</comments>
</file>

<file path=xl/sharedStrings.xml><?xml version="1.0" encoding="utf-8"?>
<sst xmlns="http://schemas.openxmlformats.org/spreadsheetml/2006/main" count="1538" uniqueCount="428">
  <si>
    <t>Produits</t>
  </si>
  <si>
    <t>Code</t>
  </si>
  <si>
    <t>Pois du produits</t>
  </si>
  <si>
    <t>Stock de Base</t>
  </si>
  <si>
    <t>Commande     En cour</t>
  </si>
  <si>
    <r>
      <t xml:space="preserve">Stock Réel
</t>
    </r>
    <r>
      <rPr>
        <b/>
        <sz val="11"/>
        <rFont val="Arial"/>
        <family val="2"/>
      </rPr>
      <t>A completer</t>
    </r>
  </si>
  <si>
    <t>Unité</t>
  </si>
  <si>
    <t>Modifier le :</t>
  </si>
  <si>
    <t>Camembert</t>
  </si>
  <si>
    <t>Pcs</t>
  </si>
  <si>
    <t>Entrammes</t>
  </si>
  <si>
    <t>Kg</t>
  </si>
  <si>
    <t>Fromage tartiflette</t>
  </si>
  <si>
    <t>code</t>
  </si>
  <si>
    <t>Produit</t>
  </si>
  <si>
    <t>Haddock</t>
  </si>
  <si>
    <t>Pommes</t>
  </si>
  <si>
    <t>Oignons</t>
  </si>
  <si>
    <t>Betrave cuite</t>
  </si>
  <si>
    <t>Poireaux</t>
  </si>
  <si>
    <t>Echalottes</t>
  </si>
  <si>
    <t>Carottes</t>
  </si>
  <si>
    <t>Aubergines</t>
  </si>
  <si>
    <t>Concombre</t>
  </si>
  <si>
    <t>Courgettes</t>
  </si>
  <si>
    <t>PDT</t>
  </si>
  <si>
    <t>POIS CHICHES</t>
  </si>
  <si>
    <t xml:space="preserve">Menthe </t>
  </si>
  <si>
    <t>Basilic frais</t>
  </si>
  <si>
    <t>Ciboulette</t>
  </si>
  <si>
    <t>Ail</t>
  </si>
  <si>
    <t>Haricots Blanc</t>
  </si>
  <si>
    <t>Thon</t>
  </si>
  <si>
    <t>Coulis tomates</t>
  </si>
  <si>
    <t>Champignons</t>
  </si>
  <si>
    <t>Tomates pelees</t>
  </si>
  <si>
    <t>MAIS</t>
  </si>
  <si>
    <t>Pois Chiches</t>
  </si>
  <si>
    <t>Concentre tomates</t>
  </si>
  <si>
    <t>Vin Blanc</t>
  </si>
  <si>
    <t>Poivron piquillos</t>
  </si>
  <si>
    <t>Mais</t>
  </si>
  <si>
    <t>Beurre Aille</t>
  </si>
  <si>
    <t>Champignons noirs</t>
  </si>
  <si>
    <t>Champignons Parfumes</t>
  </si>
  <si>
    <t>THON</t>
  </si>
  <si>
    <t>Feta nature</t>
  </si>
  <si>
    <t>Germe de Soja</t>
  </si>
  <si>
    <t>Haricots Rouges</t>
  </si>
  <si>
    <t>Maquereau Fume</t>
  </si>
  <si>
    <t>Mogettes</t>
  </si>
  <si>
    <t>Olive Noir</t>
  </si>
  <si>
    <t>Poires au sirop</t>
  </si>
  <si>
    <t>ANETH</t>
  </si>
  <si>
    <t>Poivrons rouges</t>
  </si>
  <si>
    <t>ANIS VERT</t>
  </si>
  <si>
    <t>Poivrons vert</t>
  </si>
  <si>
    <t>CIBOULETTE</t>
  </si>
  <si>
    <t>Porto</t>
  </si>
  <si>
    <t>CANNELLE</t>
  </si>
  <si>
    <t>Tomates</t>
  </si>
  <si>
    <t>CHOCOLAT PRALINE</t>
  </si>
  <si>
    <t>Vermicelle Chinois</t>
  </si>
  <si>
    <t>CITRON</t>
  </si>
  <si>
    <t>Speculoos</t>
  </si>
  <si>
    <t>CORIANDRE</t>
  </si>
  <si>
    <t>Sucre roux</t>
  </si>
  <si>
    <t>EPICES A CHILI</t>
  </si>
  <si>
    <t>Melange Curry</t>
  </si>
  <si>
    <t>PAPRIKA</t>
  </si>
  <si>
    <t>Chocolat</t>
  </si>
  <si>
    <t>Puree de sesame (Tahin)</t>
  </si>
  <si>
    <t>HERBES DE PROVENCE</t>
  </si>
  <si>
    <t>Haricots rouge (Azukis)</t>
  </si>
  <si>
    <t>ECHALOTTES</t>
  </si>
  <si>
    <t>Proteine de soja</t>
  </si>
  <si>
    <t>AIL</t>
  </si>
  <si>
    <t>Tamari</t>
  </si>
  <si>
    <t>POIVRE</t>
  </si>
  <si>
    <t>Curry</t>
  </si>
  <si>
    <t>Paprika</t>
  </si>
  <si>
    <t>Tofu</t>
  </si>
  <si>
    <t>HUILE D'OLIVE</t>
  </si>
  <si>
    <t>Chocolat Praline</t>
  </si>
  <si>
    <t>Noisettes torrifiees</t>
  </si>
  <si>
    <t>HUILE DE NOISETTES</t>
  </si>
  <si>
    <t>Huile de noisettes</t>
  </si>
  <si>
    <t>Cannelle</t>
  </si>
  <si>
    <t>Lait de coco</t>
  </si>
  <si>
    <t>Lentilles Corail</t>
  </si>
  <si>
    <t>Sauce Soja</t>
  </si>
  <si>
    <t>Huile d'olive</t>
  </si>
  <si>
    <t xml:space="preserve">PROTEINE DE SOJA </t>
  </si>
  <si>
    <t>Moutarde</t>
  </si>
  <si>
    <t>PUREE DE SESAME (TAHIN)</t>
  </si>
  <si>
    <t>Jus de citron</t>
  </si>
  <si>
    <t>Poivre</t>
  </si>
  <si>
    <t>Sel Fin</t>
  </si>
  <si>
    <t>SUCRE ROUX</t>
  </si>
  <si>
    <t>Gros sel</t>
  </si>
  <si>
    <t>Bouillon de légume</t>
  </si>
  <si>
    <t>CACAO</t>
  </si>
  <si>
    <t>Herbes de provence</t>
  </si>
  <si>
    <t>Aneth</t>
  </si>
  <si>
    <t>Anis Vert</t>
  </si>
  <si>
    <t>Coriandre</t>
  </si>
  <si>
    <t>Cumin</t>
  </si>
  <si>
    <t>CONFITURES</t>
  </si>
  <si>
    <t>Epices Asiatiques</t>
  </si>
  <si>
    <t>SPECULOOS</t>
  </si>
  <si>
    <t>Farine</t>
  </si>
  <si>
    <t>PORTO</t>
  </si>
  <si>
    <t>Levain</t>
  </si>
  <si>
    <t>VIN BLANC</t>
  </si>
  <si>
    <t>Fromage Blanc</t>
  </si>
  <si>
    <t>Creme fraiche</t>
  </si>
  <si>
    <t>Beurre</t>
  </si>
  <si>
    <t>Lait</t>
  </si>
  <si>
    <t>Lottier</t>
  </si>
  <si>
    <t>Rillettes porc</t>
  </si>
  <si>
    <t>Viande</t>
  </si>
  <si>
    <t>Echine de porc</t>
  </si>
  <si>
    <t>Confitures</t>
  </si>
  <si>
    <t>Lardons</t>
  </si>
  <si>
    <t>Poulet</t>
  </si>
  <si>
    <t>FROMAGE BLANC</t>
  </si>
  <si>
    <t>Chorizo</t>
  </si>
  <si>
    <t>Foies de volaille</t>
  </si>
  <si>
    <t>CREME FRAICHE</t>
  </si>
  <si>
    <t>Saucisses Fumee</t>
  </si>
  <si>
    <t>Saucisses Toulouse</t>
  </si>
  <si>
    <t>LOTTIER</t>
  </si>
  <si>
    <t>Chevre</t>
  </si>
  <si>
    <t>TOFU</t>
  </si>
  <si>
    <t>Faisselle de chèvre</t>
  </si>
  <si>
    <t>FETA NATURE</t>
  </si>
  <si>
    <t>BEURRE AILLE</t>
  </si>
  <si>
    <t>LARDONS</t>
  </si>
  <si>
    <t>HADDOCK</t>
  </si>
  <si>
    <t>CHORIZO</t>
  </si>
  <si>
    <t>AUBERGINES</t>
  </si>
  <si>
    <t>OIGNONS</t>
  </si>
  <si>
    <t>COURGETTES</t>
  </si>
  <si>
    <t>CAROTTES</t>
  </si>
  <si>
    <t>POIREAUX</t>
  </si>
  <si>
    <t>CHAMPIGNONS</t>
  </si>
  <si>
    <t>POMMES</t>
  </si>
  <si>
    <t>HARICOTS BLANC</t>
  </si>
  <si>
    <t>HARICOTS ROUGES</t>
  </si>
  <si>
    <t>LENTILLES CORAIL</t>
  </si>
  <si>
    <t>MOGETTES</t>
  </si>
  <si>
    <t>FARINE</t>
  </si>
  <si>
    <t>Semaine…</t>
  </si>
  <si>
    <t>JOUR</t>
  </si>
  <si>
    <t>Sélectionner..</t>
  </si>
  <si>
    <t>DATE</t>
  </si>
  <si>
    <t>CLIENTS</t>
  </si>
  <si>
    <t>FORMULE</t>
  </si>
  <si>
    <t>HEURE DE SERVICE</t>
  </si>
  <si>
    <t>H</t>
  </si>
  <si>
    <t>LIEU DE LA PRESTATION</t>
  </si>
  <si>
    <t>TEMPS DE TRAJET</t>
  </si>
  <si>
    <t>INTERVENANT.E.S</t>
  </si>
  <si>
    <t>.</t>
  </si>
  <si>
    <t>TOTAL</t>
  </si>
  <si>
    <t>HEURE DE DEPART</t>
  </si>
  <si>
    <t>NOMBRE D'ADULTES</t>
  </si>
  <si>
    <t>NOMBRE D'ENFANTS</t>
  </si>
  <si>
    <t>TOTAL A PRENDRE EN COMPTE</t>
  </si>
  <si>
    <t>NOMBRES DE FOUEES</t>
  </si>
  <si>
    <t>RILLETTES DE THON</t>
  </si>
  <si>
    <t>HOUMOUS</t>
  </si>
  <si>
    <t>RILLETTE DE MAQUREAU</t>
  </si>
  <si>
    <t>TIMBALE DE THON</t>
  </si>
  <si>
    <t>CONCOMBRE FACON TZATZIKI</t>
  </si>
  <si>
    <t>DIP DE BETRAVES</t>
  </si>
  <si>
    <t>MOUSSE DE FOIE DE VOLAILLE</t>
  </si>
  <si>
    <t>TOMATE FETA</t>
  </si>
  <si>
    <t>HOUMOUS LENTILLE CORAIL</t>
  </si>
  <si>
    <t>BEURRE SEL GUERANDE</t>
  </si>
  <si>
    <t>RILLETTES PORC</t>
  </si>
  <si>
    <t>MOUSSAKA VEGE</t>
  </si>
  <si>
    <t>CASSOULET</t>
  </si>
  <si>
    <t>MOGETTES VEGE</t>
  </si>
  <si>
    <t>BOLOGNAISE</t>
  </si>
  <si>
    <t>TARTIFLETTE</t>
  </si>
  <si>
    <t>TARTIFLETTE VEGE</t>
  </si>
  <si>
    <t>POULET Cr. DE POIREAUX</t>
  </si>
  <si>
    <t>FONDUE DE POIREAUX</t>
  </si>
  <si>
    <t>HADDOCK PDT</t>
  </si>
  <si>
    <t>CURRY LENTILLES</t>
  </si>
  <si>
    <t>TAJIN DE LEGUMES</t>
  </si>
  <si>
    <t>CHILI VEGE</t>
  </si>
  <si>
    <t>ASIATIQUE</t>
  </si>
  <si>
    <t>PORC CHORIZO A LA CREME</t>
  </si>
  <si>
    <t>BOLOGNAISE VEGAN</t>
  </si>
  <si>
    <t>LEGUME ROTIS</t>
  </si>
  <si>
    <t>FARCIE</t>
  </si>
  <si>
    <t>Garniture #9</t>
  </si>
  <si>
    <t>Garniture #10</t>
  </si>
  <si>
    <t>Garniture #11</t>
  </si>
  <si>
    <t>FAFH</t>
  </si>
  <si>
    <t>CAMEMBERT</t>
  </si>
  <si>
    <t>CHEVRE</t>
  </si>
  <si>
    <t>ENTRAMMES</t>
  </si>
  <si>
    <t>Garniture #13</t>
  </si>
  <si>
    <t>Garniture #14</t>
  </si>
  <si>
    <t>BASE CARAMEL</t>
  </si>
  <si>
    <t>POMMES CARAMELISEE</t>
  </si>
  <si>
    <t>CARAMEL CHOCOLAT</t>
  </si>
  <si>
    <t>POMMES CANNELLE</t>
  </si>
  <si>
    <t>POIRES AU CHOCOLAT</t>
  </si>
  <si>
    <t>CARAMEL SPECULOOS</t>
  </si>
  <si>
    <t>CHOCOLAT NOISETTE</t>
  </si>
  <si>
    <t>Garniture #16</t>
  </si>
  <si>
    <t>Garniture #17</t>
  </si>
  <si>
    <t>Garniture #18</t>
  </si>
  <si>
    <t>GATEAUX</t>
  </si>
  <si>
    <t>KIT SERVICE</t>
  </si>
  <si>
    <t>Non</t>
  </si>
  <si>
    <t>KIT VAISSELLE [BRUNCH]</t>
  </si>
  <si>
    <t>Total</t>
  </si>
  <si>
    <t>Poids /fouée CUITES</t>
  </si>
  <si>
    <t>Poids garnitures</t>
  </si>
  <si>
    <t>Garn+fouées</t>
  </si>
  <si>
    <t>Moy/pers</t>
  </si>
  <si>
    <t>CLIENT 1</t>
  </si>
  <si>
    <t>CLIENT 2</t>
  </si>
  <si>
    <t>ect...</t>
  </si>
  <si>
    <t>ENTRE</t>
  </si>
  <si>
    <t>PLAT</t>
  </si>
  <si>
    <t>FROMAGE</t>
  </si>
  <si>
    <t>DESSERT</t>
  </si>
  <si>
    <t>1 h</t>
  </si>
  <si>
    <t>1 h 15</t>
  </si>
  <si>
    <t>1 h 20</t>
  </si>
  <si>
    <t>1 h 25</t>
  </si>
  <si>
    <t>1 h 30</t>
  </si>
  <si>
    <t>1 h 35</t>
  </si>
  <si>
    <t>1 h 40</t>
  </si>
  <si>
    <t>1 h 45</t>
  </si>
  <si>
    <t>1 h 50</t>
  </si>
  <si>
    <t>1 h 55</t>
  </si>
  <si>
    <t>2 h</t>
  </si>
  <si>
    <t>2 h 15</t>
  </si>
  <si>
    <t>2 h 20</t>
  </si>
  <si>
    <t>2 h 25</t>
  </si>
  <si>
    <t>2 h 30</t>
  </si>
  <si>
    <t>2 h 35</t>
  </si>
  <si>
    <t>2 h 40</t>
  </si>
  <si>
    <t>2 h 45</t>
  </si>
  <si>
    <t>2 h 50</t>
  </si>
  <si>
    <t>2 h 55</t>
  </si>
  <si>
    <t>3 h</t>
  </si>
  <si>
    <t>3 h 15</t>
  </si>
  <si>
    <t>3 h 20</t>
  </si>
  <si>
    <t>3 h 25</t>
  </si>
  <si>
    <t>3 h 30</t>
  </si>
  <si>
    <t>3 h 35</t>
  </si>
  <si>
    <t>3 h 40</t>
  </si>
  <si>
    <t>3 h 45</t>
  </si>
  <si>
    <t>3 h 50</t>
  </si>
  <si>
    <t>3 h 55</t>
  </si>
  <si>
    <t>4 h</t>
  </si>
  <si>
    <t>Semaine 1</t>
  </si>
  <si>
    <t>Semaine 2</t>
  </si>
  <si>
    <t>Semaine 3</t>
  </si>
  <si>
    <t>Semaine 4</t>
  </si>
  <si>
    <t>Semaine 5</t>
  </si>
  <si>
    <t>Semaine 6</t>
  </si>
  <si>
    <t>Semaine 7</t>
  </si>
  <si>
    <t>Semaine 8</t>
  </si>
  <si>
    <t>Semaine 9</t>
  </si>
  <si>
    <t>Semaine 10</t>
  </si>
  <si>
    <t>Semaine 11</t>
  </si>
  <si>
    <t>Semaine 12</t>
  </si>
  <si>
    <t>Semaine 13</t>
  </si>
  <si>
    <t>Semaine 14</t>
  </si>
  <si>
    <t>Semaine 15</t>
  </si>
  <si>
    <t>Semaine 16</t>
  </si>
  <si>
    <t>Semaine 17</t>
  </si>
  <si>
    <t>Semaine 18</t>
  </si>
  <si>
    <t>Semaine 19</t>
  </si>
  <si>
    <t>Semaine 20</t>
  </si>
  <si>
    <t>Semaine 21</t>
  </si>
  <si>
    <t>Semaine 22</t>
  </si>
  <si>
    <t>Semaine 23</t>
  </si>
  <si>
    <t>Semaine 24</t>
  </si>
  <si>
    <t>Semaine 25</t>
  </si>
  <si>
    <t>Semaine 26</t>
  </si>
  <si>
    <t>Semaine 27</t>
  </si>
  <si>
    <t>Semaine 28</t>
  </si>
  <si>
    <t>Semaine 29</t>
  </si>
  <si>
    <t>Semaine 30</t>
  </si>
  <si>
    <t>Semaine 31</t>
  </si>
  <si>
    <t>Semaine 32</t>
  </si>
  <si>
    <t>Semaine 33</t>
  </si>
  <si>
    <t>Semaine 34</t>
  </si>
  <si>
    <t>Semaine 35</t>
  </si>
  <si>
    <t>Semaine 36</t>
  </si>
  <si>
    <t>Semaine 37</t>
  </si>
  <si>
    <t>Semaine 38</t>
  </si>
  <si>
    <t>Semaine 39</t>
  </si>
  <si>
    <t>Semaine 40</t>
  </si>
  <si>
    <t>Semaine 41</t>
  </si>
  <si>
    <t>Semaine 42</t>
  </si>
  <si>
    <t>Semaine 43</t>
  </si>
  <si>
    <t>Semaine 44</t>
  </si>
  <si>
    <t>Semaine 45</t>
  </si>
  <si>
    <t>Semaine 46</t>
  </si>
  <si>
    <t>Semaine 47</t>
  </si>
  <si>
    <t>Semaine 48</t>
  </si>
  <si>
    <t>Semaine 49</t>
  </si>
  <si>
    <t>Semaine 50</t>
  </si>
  <si>
    <t>Semaine 51</t>
  </si>
  <si>
    <t>GARNITURES</t>
  </si>
  <si>
    <t>INGREDIENTS</t>
  </si>
  <si>
    <t>Poids
Av. Cuis.</t>
  </si>
  <si>
    <t>Poids
Ap. Cuis.</t>
  </si>
  <si>
    <t>POIDS 
FINAL</t>
  </si>
  <si>
    <t>Prix/Kg 
 Ingrédients</t>
  </si>
  <si>
    <t>Prix/Kg
Plats</t>
  </si>
  <si>
    <t>Poids
Portion</t>
  </si>
  <si>
    <t>Prix
Portion</t>
  </si>
  <si>
    <t xml:space="preserve">  </t>
  </si>
  <si>
    <t>GARNITURES FROIDES</t>
  </si>
  <si>
    <t>✔</t>
  </si>
  <si>
    <t>%</t>
  </si>
  <si>
    <t xml:space="preserve"> </t>
  </si>
  <si>
    <t xml:space="preserve">   </t>
  </si>
  <si>
    <t>RILLETTE DE THON</t>
  </si>
  <si>
    <t>KG</t>
  </si>
  <si>
    <t>MOUTARDE</t>
  </si>
  <si>
    <t>HARICOTS ROUGE (AZUKIS)</t>
  </si>
  <si>
    <t>EAU</t>
  </si>
  <si>
    <t>CURRY</t>
  </si>
  <si>
    <t>MAQUEREAU FUME</t>
  </si>
  <si>
    <t>POIVRON PIQUILLOS</t>
  </si>
  <si>
    <t>CONCOMBRE</t>
  </si>
  <si>
    <t xml:space="preserve">MENTHE </t>
  </si>
  <si>
    <t>JUS DE CITRON</t>
  </si>
  <si>
    <t>BETRAVE CUITE</t>
  </si>
  <si>
    <t>FOIES DE VOLAILLE</t>
  </si>
  <si>
    <t>BEURRE</t>
  </si>
  <si>
    <t>INCOMPLET</t>
  </si>
  <si>
    <t>TOMATES</t>
  </si>
  <si>
    <t>BASILIC FRAIS</t>
  </si>
  <si>
    <t>LAIT DE COCO</t>
  </si>
  <si>
    <t>CUMIN</t>
  </si>
  <si>
    <t>GARNITURES CHAUDES</t>
  </si>
  <si>
    <t>TOMATES PELEES</t>
  </si>
  <si>
    <t>CONCENTRE TOMATES</t>
  </si>
  <si>
    <t>SAUCISSES FUMEE</t>
  </si>
  <si>
    <t>SAUCISSES TOULOUSE</t>
  </si>
  <si>
    <t>COULIS TOMATES</t>
  </si>
  <si>
    <t>VIANDE</t>
  </si>
  <si>
    <t>PROTEINE DE SOJA</t>
  </si>
  <si>
    <t>LAIT</t>
  </si>
  <si>
    <t>Eau</t>
  </si>
  <si>
    <t>FROMAGE TARTIFLETTE</t>
  </si>
  <si>
    <t>POULET</t>
  </si>
  <si>
    <t>MELANGE CURRY</t>
  </si>
  <si>
    <t>PROTEINES DE SOJA</t>
  </si>
  <si>
    <t>TAMARI</t>
  </si>
  <si>
    <t>CHAMPIGNONS NOIRS</t>
  </si>
  <si>
    <t>CHAMPIGNONS PARFUMES</t>
  </si>
  <si>
    <t>VERMICELLE CHINOIS</t>
  </si>
  <si>
    <t>GERME DE SOJA</t>
  </si>
  <si>
    <t>SAUCE SOJA</t>
  </si>
  <si>
    <t>EPICES ASIATIQUES</t>
  </si>
  <si>
    <t>ECHINE DE PORC</t>
  </si>
  <si>
    <t>CHOUX FLEURS</t>
  </si>
  <si>
    <t>GARNITURES SUCRE</t>
  </si>
  <si>
    <t>CHOCOLAT</t>
  </si>
  <si>
    <t>POIRES AU SIROP</t>
  </si>
  <si>
    <t>CARAMEL AU CHOCOLAT</t>
  </si>
  <si>
    <t>Retirer de la carte</t>
  </si>
  <si>
    <t>Retirer 
de la carte</t>
  </si>
  <si>
    <t>NOISETTES TORRIFIEES</t>
  </si>
  <si>
    <t>AUTRE</t>
  </si>
  <si>
    <t>Liste des Courses</t>
  </si>
  <si>
    <t>Epicerie</t>
  </si>
  <si>
    <t>Rayon Bio</t>
  </si>
  <si>
    <t>Fouardière</t>
  </si>
  <si>
    <t>Prév</t>
  </si>
  <si>
    <t>Réel</t>
  </si>
  <si>
    <t>Statuts</t>
  </si>
  <si>
    <t>Pièce</t>
  </si>
  <si>
    <t>...</t>
  </si>
  <si>
    <t>Aux Plaisir Carnées</t>
  </si>
  <si>
    <t>Jardin des Confitures</t>
  </si>
  <si>
    <t>STS Gardais</t>
  </si>
  <si>
    <t>Condiment</t>
  </si>
  <si>
    <t>Le Glatigné</t>
  </si>
  <si>
    <t>Minoterie Blin</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</si>
  <si>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</si>
  <si>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</si>
  <si>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</si>
  <si>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</si>
  <si>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</si>
  <si>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</si>
  <si>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</si>
  <si>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</si>
  <si>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</si>
  <si>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</si>
  <si>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</si>
  <si>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</si>
  <si>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</si>
  <si>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</si>
  <si>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</si>
  <si>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</si>
  <si>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</si>
  <si>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</si>
  <si>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</si>
  <si>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</si>
  <si>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</si>
  <si>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</si>
  <si>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</si>
  <si>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</si>
  <si>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</si>
  <si>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</si>
  <si>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</si>
  <si>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</si>
  <si>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 xml:space="preserve">Liste option </t>
  </si>
  <si>
    <t>En Stock</t>
  </si>
  <si>
    <t>Cdé au drive</t>
  </si>
  <si>
    <t>Cdé en rayon Crèmerie</t>
  </si>
  <si>
    <t>Cdé en rayon Légume</t>
  </si>
</sst>
</file>

<file path=xl/styles.xml><?xml version="1.0" encoding="utf-8"?>
<styleSheet xmlns="http://schemas.openxmlformats.org/spreadsheetml/2006/main">
  <numFmts count="6">
    <numFmt numFmtId="164" formatCode="0.0"/>
    <numFmt numFmtId="165" formatCode="0.000"/>
    <numFmt numFmtId="166" formatCode="#,##0.000"/>
    <numFmt numFmtId="167" formatCode="d/m/yy"/>
    <numFmt numFmtId="168" formatCode="#,##0.0"/>
    <numFmt numFmtId="169" formatCode="d/m/yy\ h:mm;@"/>
  </numFmts>
  <fonts count="63">
    <font>
      <sz val="10"/>
      <color rgb="FF000000"/>
      <name val="Arial"/>
    </font>
    <font>
      <b/>
      <sz val="24"/>
      <color rgb="FFFFFFFF"/>
      <name val="Calibri"/>
      <family val="2"/>
    </font>
    <font>
      <b/>
      <sz val="9"/>
      <color theme="1"/>
      <name val="Arial"/>
      <family val="2"/>
    </font>
    <font>
      <sz val="10"/>
      <color theme="1"/>
      <name val="Arial"/>
      <family val="2"/>
    </font>
    <font>
      <sz val="10"/>
      <name val="Arial"/>
      <family val="2"/>
    </font>
    <font>
      <b/>
      <sz val="10"/>
      <color theme="1"/>
      <name val="Arial"/>
      <family val="2"/>
    </font>
    <font>
      <b/>
      <sz val="11"/>
      <color rgb="FF980000"/>
      <name val="Arial"/>
      <family val="2"/>
    </font>
    <font>
      <sz val="10"/>
      <color rgb="FF000000"/>
      <name val="Arial"/>
      <family val="2"/>
    </font>
    <font>
      <sz val="10"/>
      <color rgb="FF980000"/>
      <name val="Arial"/>
      <family val="2"/>
    </font>
    <font>
      <sz val="10"/>
      <color rgb="FF00FFFF"/>
      <name val="Arial"/>
      <family val="2"/>
    </font>
    <font>
      <b/>
      <sz val="11"/>
      <color rgb="FF000000"/>
      <name val="Arial"/>
      <family val="2"/>
    </font>
    <font>
      <sz val="9"/>
      <color rgb="FF000000"/>
      <name val="Arial"/>
      <family val="2"/>
    </font>
    <font>
      <sz val="11"/>
      <color rgb="FF000000"/>
      <name val="Arial"/>
      <family val="2"/>
    </font>
    <font>
      <sz val="10"/>
      <color rgb="FFFF9900"/>
      <name val="Arial"/>
      <family val="2"/>
    </font>
    <font>
      <sz val="10"/>
      <color rgb="FF34A853"/>
      <name val="Arial"/>
      <family val="2"/>
    </font>
    <font>
      <b/>
      <sz val="10"/>
      <color rgb="FF000000"/>
      <name val="Arial"/>
      <family val="2"/>
    </font>
    <font>
      <sz val="9"/>
      <color theme="1"/>
      <name val="Arial"/>
      <family val="2"/>
    </font>
    <font>
      <b/>
      <sz val="9"/>
      <color rgb="FF000000"/>
      <name val="Arial"/>
      <family val="2"/>
    </font>
    <font>
      <sz val="11"/>
      <color theme="1"/>
      <name val="Arial"/>
      <family val="2"/>
    </font>
    <font>
      <sz val="11"/>
      <color rgb="FF000000"/>
      <name val="Inconsolata"/>
    </font>
    <font>
      <b/>
      <sz val="11"/>
      <color theme="1"/>
      <name val="Arial"/>
      <family val="2"/>
    </font>
    <font>
      <sz val="10"/>
      <color rgb="FFFFFFFF"/>
      <name val="Arial"/>
      <family val="2"/>
    </font>
    <font>
      <b/>
      <sz val="12"/>
      <color rgb="FF000000"/>
      <name val="Arial"/>
      <family val="2"/>
    </font>
    <font>
      <b/>
      <sz val="12"/>
      <color theme="1"/>
      <name val="Arial"/>
      <family val="2"/>
    </font>
    <font>
      <b/>
      <sz val="12"/>
      <color theme="1"/>
      <name val="Constantia"/>
      <family val="1"/>
    </font>
    <font>
      <b/>
      <sz val="24"/>
      <color rgb="FF000000"/>
      <name val="Arial"/>
      <family val="2"/>
    </font>
    <font>
      <b/>
      <i/>
      <sz val="9"/>
      <color rgb="FF000000"/>
      <name val="Arial"/>
      <family val="2"/>
    </font>
    <font>
      <sz val="10"/>
      <color rgb="FF666666"/>
      <name val="Arial"/>
      <family val="2"/>
    </font>
    <font>
      <i/>
      <sz val="9"/>
      <color theme="1"/>
      <name val="Arial"/>
      <family val="2"/>
    </font>
    <font>
      <i/>
      <sz val="9"/>
      <color rgb="FF000000"/>
      <name val="Arial"/>
      <family val="2"/>
    </font>
    <font>
      <b/>
      <sz val="11"/>
      <color rgb="FF000000"/>
      <name val="Calibri"/>
      <family val="2"/>
    </font>
    <font>
      <sz val="11"/>
      <color rgb="FF666666"/>
      <name val="Calibri"/>
      <family val="2"/>
    </font>
    <font>
      <sz val="11"/>
      <color rgb="FF000000"/>
      <name val="Calibri"/>
      <family val="2"/>
    </font>
    <font>
      <sz val="11"/>
      <color theme="1"/>
      <name val="Calibri"/>
      <family val="2"/>
    </font>
    <font>
      <b/>
      <sz val="11"/>
      <color theme="1"/>
      <name val="Calibri"/>
      <family val="2"/>
    </font>
    <font>
      <b/>
      <sz val="10"/>
      <color rgb="FFFFFFFF"/>
      <name val="Arial"/>
      <family val="2"/>
    </font>
    <font>
      <b/>
      <i/>
      <sz val="10"/>
      <color theme="1"/>
      <name val="Arial"/>
      <family val="2"/>
    </font>
    <font>
      <sz val="10"/>
      <color rgb="FF000000"/>
      <name val="Roboto"/>
    </font>
    <font>
      <i/>
      <sz val="10"/>
      <color theme="1"/>
      <name val="Arial"/>
      <family val="2"/>
    </font>
    <font>
      <b/>
      <sz val="10"/>
      <color theme="1"/>
      <name val="Calibri"/>
      <family val="2"/>
    </font>
    <font>
      <sz val="10"/>
      <color rgb="FF666666"/>
      <name val="Calibri"/>
      <family val="2"/>
    </font>
    <font>
      <b/>
      <i/>
      <sz val="9"/>
      <color theme="1"/>
      <name val="Arial"/>
      <family val="2"/>
    </font>
    <font>
      <b/>
      <sz val="8"/>
      <color rgb="FF000000"/>
      <name val="Arial"/>
      <family val="2"/>
    </font>
    <font>
      <b/>
      <sz val="12"/>
      <name val="Constantia"/>
      <family val="1"/>
    </font>
    <font>
      <b/>
      <sz val="10"/>
      <name val="Arial"/>
      <family val="2"/>
    </font>
    <font>
      <i/>
      <sz val="9"/>
      <name val="Arial"/>
      <family val="2"/>
    </font>
    <font>
      <b/>
      <sz val="11"/>
      <color rgb="FF000000"/>
      <name val="Docs-Calibri"/>
    </font>
    <font>
      <b/>
      <sz val="11"/>
      <name val="Calibri"/>
      <family val="2"/>
    </font>
    <font>
      <sz val="12"/>
      <color theme="1"/>
      <name val="Constantia"/>
      <family val="1"/>
    </font>
    <font>
      <b/>
      <sz val="24"/>
      <color theme="1"/>
      <name val="Calibri"/>
      <family val="2"/>
    </font>
    <font>
      <b/>
      <sz val="11"/>
      <color rgb="FF000000"/>
      <name val="Inconsolata"/>
    </font>
    <font>
      <u/>
      <sz val="11"/>
      <color rgb="FFF7981D"/>
      <name val="Inconsolata"/>
    </font>
    <font>
      <b/>
      <sz val="10"/>
      <color rgb="FF000000"/>
      <name val="Arial"/>
      <family val="2"/>
    </font>
    <font>
      <b/>
      <sz val="24"/>
      <color theme="1"/>
      <name val="Arial"/>
      <family val="2"/>
    </font>
    <font>
      <sz val="10"/>
      <color theme="4" tint="0.59999389629810485"/>
      <name val="Arial"/>
      <family val="2"/>
    </font>
    <font>
      <b/>
      <sz val="11"/>
      <color theme="0"/>
      <name val="Calibri"/>
      <family val="2"/>
    </font>
    <font>
      <b/>
      <sz val="10"/>
      <color theme="0"/>
      <name val="Docs-Calibri"/>
    </font>
    <font>
      <b/>
      <sz val="10"/>
      <color theme="0"/>
      <name val="Arial"/>
      <family val="2"/>
    </font>
    <font>
      <b/>
      <sz val="11"/>
      <name val="Arial"/>
      <family val="2"/>
    </font>
    <font>
      <b/>
      <sz val="10"/>
      <color theme="1"/>
      <name val="Docs-Calibri"/>
    </font>
    <font>
      <sz val="8"/>
      <name val="Arial"/>
      <family val="2"/>
    </font>
    <font>
      <b/>
      <sz val="9"/>
      <name val="Arial"/>
      <family val="2"/>
    </font>
    <font>
      <b/>
      <i/>
      <sz val="10"/>
      <name val="Arial"/>
      <family val="2"/>
    </font>
  </fonts>
  <fills count="34">
    <fill>
      <patternFill patternType="none"/>
    </fill>
    <fill>
      <patternFill patternType="gray125"/>
    </fill>
    <fill>
      <patternFill patternType="solid">
        <fgColor rgb="FF0000FF"/>
        <bgColor rgb="FF0000FF"/>
      </patternFill>
    </fill>
    <fill>
      <patternFill patternType="solid">
        <fgColor rgb="FFD0E0E3"/>
        <bgColor rgb="FFD0E0E3"/>
      </patternFill>
    </fill>
    <fill>
      <patternFill patternType="solid">
        <fgColor rgb="FFFFFFFF"/>
        <bgColor rgb="FFFFFFFF"/>
      </patternFill>
    </fill>
    <fill>
      <patternFill patternType="solid">
        <fgColor rgb="FF00FFFF"/>
        <bgColor rgb="FF00FFFF"/>
      </patternFill>
    </fill>
    <fill>
      <patternFill patternType="solid">
        <fgColor rgb="FF980000"/>
        <bgColor rgb="FF980000"/>
      </patternFill>
    </fill>
    <fill>
      <patternFill patternType="solid">
        <fgColor rgb="FFD9D9D9"/>
        <bgColor rgb="FFD9D9D9"/>
      </patternFill>
    </fill>
    <fill>
      <patternFill patternType="solid">
        <fgColor rgb="FFFF9900"/>
        <bgColor rgb="FFFF9900"/>
      </patternFill>
    </fill>
    <fill>
      <patternFill patternType="solid">
        <fgColor rgb="FFB7B7B7"/>
        <bgColor rgb="FFB7B7B7"/>
      </patternFill>
    </fill>
    <fill>
      <patternFill patternType="solid">
        <fgColor rgb="FFFF0000"/>
        <bgColor rgb="FFFF0000"/>
      </patternFill>
    </fill>
    <fill>
      <patternFill patternType="solid">
        <fgColor rgb="FFFFFF00"/>
        <bgColor rgb="FFFFFF00"/>
      </patternFill>
    </fill>
    <fill>
      <patternFill patternType="solid">
        <fgColor rgb="FF4A86E8"/>
        <bgColor rgb="FF4A86E8"/>
      </patternFill>
    </fill>
    <fill>
      <patternFill patternType="solid">
        <fgColor rgb="FFCCCCCC"/>
        <bgColor rgb="FFCCCCCC"/>
      </patternFill>
    </fill>
    <fill>
      <patternFill patternType="solid">
        <fgColor rgb="FFF1C232"/>
        <bgColor rgb="FFF1C232"/>
      </patternFill>
    </fill>
    <fill>
      <patternFill patternType="solid">
        <fgColor rgb="FFE69138"/>
        <bgColor rgb="FFE69138"/>
      </patternFill>
    </fill>
    <fill>
      <patternFill patternType="solid">
        <fgColor rgb="FF0B5394"/>
        <bgColor rgb="FF0B5394"/>
      </patternFill>
    </fill>
    <fill>
      <patternFill patternType="solid">
        <fgColor rgb="FF3D85C6"/>
        <bgColor rgb="FF3D85C6"/>
      </patternFill>
    </fill>
    <fill>
      <patternFill patternType="solid">
        <fgColor rgb="FF3C78D8"/>
        <bgColor rgb="FF3C78D8"/>
      </patternFill>
    </fill>
    <fill>
      <patternFill patternType="solid">
        <fgColor rgb="FFDD7E6B"/>
        <bgColor rgb="FFDD7E6B"/>
      </patternFill>
    </fill>
    <fill>
      <patternFill patternType="solid">
        <fgColor rgb="FF45818E"/>
        <bgColor rgb="FF45818E"/>
      </patternFill>
    </fill>
    <fill>
      <patternFill patternType="solid">
        <fgColor rgb="FFA64D79"/>
        <bgColor rgb="FFA64D79"/>
      </patternFill>
    </fill>
    <fill>
      <patternFill patternType="solid">
        <fgColor theme="7"/>
        <bgColor theme="7"/>
      </patternFill>
    </fill>
    <fill>
      <patternFill patternType="solid">
        <fgColor theme="7" tint="0.79998168889431442"/>
        <bgColor theme="7" tint="0.79998168889431442"/>
      </patternFill>
    </fill>
    <fill>
      <patternFill patternType="solid">
        <fgColor theme="8" tint="0.39997558519241921"/>
        <bgColor indexed="64"/>
      </patternFill>
    </fill>
    <fill>
      <patternFill patternType="solid">
        <fgColor theme="8" tint="0.39997558519241921"/>
        <bgColor rgb="FFCCCCCC"/>
      </patternFill>
    </fill>
    <fill>
      <patternFill patternType="solid">
        <fgColor theme="4" tint="0.59999389629810485"/>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0" tint="-0.14999847407452621"/>
        <bgColor theme="0" tint="-0.14999847407452621"/>
      </patternFill>
    </fill>
    <fill>
      <patternFill patternType="solid">
        <fgColor theme="0" tint="-0.14999847407452621"/>
        <bgColor indexed="64"/>
      </patternFill>
    </fill>
    <fill>
      <patternFill patternType="solid">
        <fgColor theme="0" tint="-0.14999847407452621"/>
        <bgColor rgb="FFFFFFFF"/>
      </patternFill>
    </fill>
    <fill>
      <patternFill patternType="solid">
        <fgColor rgb="FFFFC000"/>
        <bgColor theme="4"/>
      </patternFill>
    </fill>
    <fill>
      <patternFill patternType="solid">
        <fgColor rgb="FFFFC000"/>
        <bgColor indexed="64"/>
      </patternFill>
    </fill>
  </fills>
  <borders count="125">
    <border>
      <left/>
      <right/>
      <top/>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thin">
        <color rgb="FF000000"/>
      </bottom>
      <diagonal/>
    </border>
    <border>
      <left style="medium">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bottom/>
      <diagonal/>
    </border>
    <border>
      <left style="thin">
        <color rgb="FF000000"/>
      </left>
      <right/>
      <top style="medium">
        <color rgb="FF000000"/>
      </top>
      <bottom/>
      <diagonal/>
    </border>
    <border>
      <left/>
      <right style="medium">
        <color rgb="FF000000"/>
      </right>
      <top style="thick">
        <color rgb="FF000000"/>
      </top>
      <bottom/>
      <diagonal/>
    </border>
    <border>
      <left/>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style="thin">
        <color indexed="64"/>
      </left>
      <right/>
      <top style="medium">
        <color rgb="FF000000"/>
      </top>
      <bottom style="medium">
        <color rgb="FF000000"/>
      </bottom>
      <diagonal/>
    </border>
    <border>
      <left style="thin">
        <color indexed="64"/>
      </left>
      <right style="thin">
        <color rgb="FF000000"/>
      </right>
      <top style="medium">
        <color rgb="FF000000"/>
      </top>
      <bottom/>
      <diagonal/>
    </border>
    <border>
      <left style="thin">
        <color indexed="64"/>
      </left>
      <right style="thin">
        <color rgb="FF000000"/>
      </right>
      <top style="thin">
        <color rgb="FF000000"/>
      </top>
      <bottom/>
      <diagonal/>
    </border>
    <border>
      <left style="thin">
        <color indexed="64"/>
      </left>
      <right/>
      <top style="medium">
        <color rgb="FF000000"/>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rgb="FF000000"/>
      </right>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bottom style="medium">
        <color rgb="FF000000"/>
      </bottom>
      <diagonal/>
    </border>
    <border>
      <left style="thin">
        <color indexed="64"/>
      </left>
      <right style="medium">
        <color rgb="FF000000"/>
      </right>
      <top style="medium">
        <color rgb="FF000000"/>
      </top>
      <bottom/>
      <diagonal/>
    </border>
    <border>
      <left style="medium">
        <color rgb="FF000000"/>
      </left>
      <right/>
      <top style="medium">
        <color indexed="64"/>
      </top>
      <bottom/>
      <diagonal/>
    </border>
    <border>
      <left style="thin">
        <color rgb="FF000000"/>
      </left>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rgb="FF000000"/>
      </right>
      <top style="thin">
        <color rgb="FF000000"/>
      </top>
      <bottom/>
      <diagonal/>
    </border>
    <border>
      <left style="medium">
        <color rgb="FF000000"/>
      </left>
      <right/>
      <top style="thin">
        <color indexed="64"/>
      </top>
      <bottom/>
      <diagonal/>
    </border>
    <border>
      <left style="thin">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indexed="64"/>
      </top>
      <bottom style="medium">
        <color rgb="FF000000"/>
      </bottom>
      <diagonal/>
    </border>
    <border>
      <left style="thin">
        <color rgb="FF000000"/>
      </left>
      <right/>
      <top style="medium">
        <color indexed="64"/>
      </top>
      <bottom style="medium">
        <color rgb="FF000000"/>
      </bottom>
      <diagonal/>
    </border>
    <border>
      <left style="medium">
        <color rgb="FF000000"/>
      </left>
      <right style="medium">
        <color rgb="FF000000"/>
      </right>
      <top style="medium">
        <color indexed="64"/>
      </top>
      <bottom style="medium">
        <color rgb="FF000000"/>
      </bottom>
      <diagonal/>
    </border>
    <border>
      <left style="medium">
        <color indexed="64"/>
      </left>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4"/>
      </left>
      <right/>
      <top style="medium">
        <color rgb="FF000000"/>
      </top>
      <bottom/>
      <diagonal/>
    </border>
    <border>
      <left/>
      <right style="thin">
        <color theme="4"/>
      </right>
      <top style="medium">
        <color rgb="FF000000"/>
      </top>
      <bottom/>
      <diagonal/>
    </border>
    <border>
      <left style="thin">
        <color rgb="FF000000"/>
      </left>
      <right/>
      <top style="thin">
        <color theme="4"/>
      </top>
      <bottom/>
      <diagonal/>
    </border>
    <border>
      <left style="thin">
        <color rgb="FF000000"/>
      </left>
      <right style="thin">
        <color rgb="FF000000"/>
      </right>
      <top style="medium">
        <color rgb="FF000000"/>
      </top>
      <bottom/>
      <diagonal/>
    </border>
    <border>
      <left style="thin">
        <color rgb="FF000000"/>
      </left>
      <right style="thin">
        <color theme="4"/>
      </right>
      <top style="medium">
        <color rgb="FF000000"/>
      </top>
      <bottom/>
      <diagonal/>
    </border>
    <border>
      <left style="thin">
        <color rgb="FF000000"/>
      </left>
      <right style="thin">
        <color theme="4"/>
      </right>
      <top style="thin">
        <color rgb="FF000000"/>
      </top>
      <bottom/>
      <diagonal/>
    </border>
    <border>
      <left style="thin">
        <color indexed="64"/>
      </left>
      <right style="thin">
        <color theme="4"/>
      </right>
      <top style="medium">
        <color rgb="FF000000"/>
      </top>
      <bottom/>
      <diagonal/>
    </border>
    <border>
      <left/>
      <right/>
      <top style="medium">
        <color rgb="FF000000"/>
      </top>
      <bottom style="thin">
        <color theme="4"/>
      </bottom>
      <diagonal/>
    </border>
    <border>
      <left/>
      <right style="thin">
        <color theme="4"/>
      </right>
      <top style="medium">
        <color rgb="FF000000"/>
      </top>
      <bottom style="thin">
        <color theme="4"/>
      </bottom>
      <diagonal/>
    </border>
    <border>
      <left/>
      <right/>
      <top style="medium">
        <color indexed="64"/>
      </top>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top style="medium">
        <color rgb="FF000000"/>
      </top>
      <bottom/>
      <diagonal/>
    </border>
    <border>
      <left style="thin">
        <color indexed="64"/>
      </left>
      <right style="medium">
        <color indexed="64"/>
      </right>
      <top style="medium">
        <color rgb="FF000000"/>
      </top>
      <bottom/>
      <diagonal/>
    </border>
    <border>
      <left style="medium">
        <color rgb="FF000000"/>
      </left>
      <right style="medium">
        <color indexed="64"/>
      </right>
      <top style="medium">
        <color indexed="64"/>
      </top>
      <bottom/>
      <diagonal/>
    </border>
    <border>
      <left style="medium">
        <color indexed="64"/>
      </left>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style="thin">
        <color indexed="64"/>
      </right>
      <top style="thin">
        <color indexed="64"/>
      </top>
      <bottom style="medium">
        <color indexed="64"/>
      </bottom>
      <diagonal/>
    </border>
    <border>
      <left/>
      <right/>
      <top style="thin">
        <color rgb="FF000000"/>
      </top>
      <bottom style="medium">
        <color indexed="64"/>
      </bottom>
      <diagonal/>
    </border>
    <border>
      <left style="medium">
        <color rgb="FF000000"/>
      </left>
      <right style="medium">
        <color indexed="64"/>
      </right>
      <top style="thin">
        <color rgb="FF000000"/>
      </top>
      <bottom style="medium">
        <color indexed="64"/>
      </bottom>
      <diagonal/>
    </border>
    <border>
      <left/>
      <right style="thin">
        <color theme="4"/>
      </right>
      <top/>
      <bottom/>
      <diagonal/>
    </border>
    <border>
      <left style="medium">
        <color rgb="FF000000"/>
      </left>
      <right style="thin">
        <color rgb="FF000000"/>
      </right>
      <top/>
      <bottom style="medium">
        <color rgb="FF000000"/>
      </bottom>
      <diagonal/>
    </border>
    <border>
      <left style="thin">
        <color rgb="FF000000"/>
      </left>
      <right style="thin">
        <color rgb="FF000000"/>
      </right>
      <top style="medium">
        <color rgb="FF000000"/>
      </top>
      <bottom style="thin">
        <color indexed="64"/>
      </bottom>
      <diagonal/>
    </border>
    <border>
      <left style="thin">
        <color rgb="FF000000"/>
      </left>
      <right style="medium">
        <color rgb="FF000000"/>
      </right>
      <top/>
      <bottom/>
      <diagonal/>
    </border>
    <border>
      <left style="thin">
        <color rgb="FF000000"/>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style="thin">
        <color rgb="FF000000"/>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674">
    <xf numFmtId="0" fontId="0" fillId="0" borderId="0" xfId="0" applyFont="1" applyAlignment="1"/>
    <xf numFmtId="0" fontId="3" fillId="0" borderId="0" xfId="0" applyFont="1" applyAlignment="1">
      <alignment horizontal="center" vertical="center"/>
    </xf>
    <xf numFmtId="0" fontId="3" fillId="0" borderId="9" xfId="0" applyFont="1" applyBorder="1" applyAlignment="1">
      <alignment vertical="center"/>
    </xf>
    <xf numFmtId="0" fontId="3" fillId="4" borderId="0" xfId="0" applyFont="1" applyFill="1" applyAlignment="1">
      <alignment vertical="center"/>
    </xf>
    <xf numFmtId="0" fontId="8" fillId="6" borderId="27" xfId="0" applyFont="1" applyFill="1" applyBorder="1" applyAlignment="1">
      <alignment horizontal="center" vertical="center"/>
    </xf>
    <xf numFmtId="0" fontId="9" fillId="5" borderId="27" xfId="0" applyFont="1" applyFill="1" applyBorder="1" applyAlignment="1">
      <alignment horizontal="center" vertical="center"/>
    </xf>
    <xf numFmtId="0" fontId="3" fillId="5" borderId="28" xfId="0" applyFont="1" applyFill="1" applyBorder="1" applyAlignment="1">
      <alignment vertical="center"/>
    </xf>
    <xf numFmtId="164" fontId="3" fillId="0" borderId="30" xfId="0" applyNumberFormat="1" applyFont="1" applyBorder="1" applyAlignment="1">
      <alignment vertical="center"/>
    </xf>
    <xf numFmtId="4" fontId="12" fillId="0" borderId="31" xfId="0" applyNumberFormat="1" applyFont="1" applyBorder="1" applyAlignment="1">
      <alignment horizontal="right" vertical="center"/>
    </xf>
    <xf numFmtId="0" fontId="11" fillId="7" borderId="30" xfId="0" applyFont="1" applyFill="1" applyBorder="1" applyAlignment="1">
      <alignment horizontal="center" vertical="center"/>
    </xf>
    <xf numFmtId="164" fontId="3" fillId="7" borderId="30" xfId="0" applyNumberFormat="1" applyFont="1" applyFill="1" applyBorder="1" applyAlignment="1">
      <alignment vertical="center"/>
    </xf>
    <xf numFmtId="4" fontId="12" fillId="7" borderId="31" xfId="0" applyNumberFormat="1" applyFont="1" applyFill="1" applyBorder="1" applyAlignment="1">
      <alignment horizontal="right" vertical="center"/>
    </xf>
    <xf numFmtId="0" fontId="11" fillId="4" borderId="30" xfId="0" applyFont="1" applyFill="1" applyBorder="1" applyAlignment="1">
      <alignment horizontal="center" vertical="center"/>
    </xf>
    <xf numFmtId="0" fontId="13" fillId="8" borderId="30" xfId="0" applyFont="1" applyFill="1" applyBorder="1" applyAlignment="1">
      <alignment horizontal="center" vertical="center"/>
    </xf>
    <xf numFmtId="0" fontId="3" fillId="8" borderId="31" xfId="0" applyFont="1" applyFill="1" applyBorder="1" applyAlignment="1">
      <alignment vertical="center"/>
    </xf>
    <xf numFmtId="4" fontId="12" fillId="4" borderId="31" xfId="0" applyNumberFormat="1" applyFont="1" applyFill="1" applyBorder="1" applyAlignment="1">
      <alignment horizontal="right" vertical="center"/>
    </xf>
    <xf numFmtId="0" fontId="8" fillId="6" borderId="30" xfId="0" applyFont="1" applyFill="1" applyBorder="1" applyAlignment="1">
      <alignment horizontal="center" vertical="center"/>
    </xf>
    <xf numFmtId="0" fontId="9" fillId="5" borderId="30" xfId="0" applyFont="1" applyFill="1" applyBorder="1" applyAlignment="1">
      <alignment horizontal="center" vertical="center"/>
    </xf>
    <xf numFmtId="0" fontId="3" fillId="5" borderId="31" xfId="0" applyFont="1" applyFill="1" applyBorder="1" applyAlignment="1">
      <alignment vertical="center"/>
    </xf>
    <xf numFmtId="0" fontId="3" fillId="0" borderId="0" xfId="0" applyFont="1" applyAlignment="1">
      <alignment vertical="center"/>
    </xf>
    <xf numFmtId="1" fontId="14" fillId="4" borderId="30" xfId="0" applyNumberFormat="1" applyFont="1" applyFill="1" applyBorder="1" applyAlignment="1">
      <alignment vertical="center"/>
    </xf>
    <xf numFmtId="164" fontId="3" fillId="4" borderId="30" xfId="0" applyNumberFormat="1" applyFont="1" applyFill="1" applyBorder="1" applyAlignment="1">
      <alignment vertical="center"/>
    </xf>
    <xf numFmtId="1" fontId="14" fillId="7" borderId="30" xfId="0" applyNumberFormat="1" applyFont="1" applyFill="1" applyBorder="1" applyAlignment="1">
      <alignment vertical="center"/>
    </xf>
    <xf numFmtId="164" fontId="3" fillId="0" borderId="34" xfId="0" applyNumberFormat="1" applyFont="1" applyBorder="1" applyAlignment="1">
      <alignment vertical="center"/>
    </xf>
    <xf numFmtId="164" fontId="3" fillId="0" borderId="35" xfId="0" applyNumberFormat="1" applyFont="1" applyBorder="1" applyAlignment="1">
      <alignment vertical="center"/>
    </xf>
    <xf numFmtId="164" fontId="3" fillId="0" borderId="31" xfId="0" applyNumberFormat="1" applyFont="1" applyBorder="1" applyAlignment="1">
      <alignment vertical="center"/>
    </xf>
    <xf numFmtId="0" fontId="3" fillId="9" borderId="34" xfId="0" applyFont="1" applyFill="1" applyBorder="1" applyAlignment="1">
      <alignment vertical="center"/>
    </xf>
    <xf numFmtId="0" fontId="3" fillId="9" borderId="31" xfId="0" applyFont="1" applyFill="1" applyBorder="1" applyAlignment="1">
      <alignment vertical="center"/>
    </xf>
    <xf numFmtId="0" fontId="3" fillId="0" borderId="36" xfId="0" applyFont="1" applyBorder="1" applyAlignment="1">
      <alignment horizontal="center" vertical="center"/>
    </xf>
    <xf numFmtId="0" fontId="16" fillId="0" borderId="35" xfId="0" applyFont="1" applyBorder="1" applyAlignment="1">
      <alignment horizontal="center" vertical="center"/>
    </xf>
    <xf numFmtId="4" fontId="3" fillId="0" borderId="31" xfId="0" applyNumberFormat="1" applyFont="1" applyBorder="1" applyAlignment="1">
      <alignment vertical="center"/>
    </xf>
    <xf numFmtId="0" fontId="3" fillId="9" borderId="36" xfId="0" applyFont="1" applyFill="1" applyBorder="1" applyAlignment="1">
      <alignment vertical="center"/>
    </xf>
    <xf numFmtId="4" fontId="5" fillId="0" borderId="31" xfId="0" applyNumberFormat="1" applyFont="1" applyBorder="1" applyAlignment="1">
      <alignment horizontal="center" vertical="center"/>
    </xf>
    <xf numFmtId="164" fontId="3" fillId="3" borderId="36" xfId="0" applyNumberFormat="1" applyFont="1" applyFill="1" applyBorder="1" applyAlignment="1">
      <alignment vertical="center"/>
    </xf>
    <xf numFmtId="164" fontId="17" fillId="3" borderId="35" xfId="0" applyNumberFormat="1" applyFont="1" applyFill="1" applyBorder="1" applyAlignment="1">
      <alignment horizontal="right" vertical="center"/>
    </xf>
    <xf numFmtId="4" fontId="17" fillId="3" borderId="31" xfId="0" applyNumberFormat="1" applyFont="1" applyFill="1" applyBorder="1" applyAlignment="1">
      <alignment horizontal="right" vertical="center"/>
    </xf>
    <xf numFmtId="0" fontId="15" fillId="0" borderId="26" xfId="0" applyFont="1" applyBorder="1" applyAlignment="1">
      <alignment vertical="center"/>
    </xf>
    <xf numFmtId="164" fontId="3" fillId="0" borderId="36" xfId="0" applyNumberFormat="1" applyFont="1" applyBorder="1" applyAlignment="1">
      <alignment vertical="center"/>
    </xf>
    <xf numFmtId="164" fontId="17" fillId="0" borderId="35" xfId="0" applyNumberFormat="1" applyFont="1" applyBorder="1" applyAlignment="1">
      <alignment horizontal="right" vertical="center"/>
    </xf>
    <xf numFmtId="4" fontId="17" fillId="0" borderId="31" xfId="0" applyNumberFormat="1" applyFont="1" applyBorder="1" applyAlignment="1">
      <alignment horizontal="right" vertical="center"/>
    </xf>
    <xf numFmtId="164" fontId="3" fillId="3" borderId="17" xfId="0" applyNumberFormat="1" applyFont="1" applyFill="1" applyBorder="1" applyAlignment="1">
      <alignment vertical="center"/>
    </xf>
    <xf numFmtId="164" fontId="2" fillId="3" borderId="16" xfId="0" applyNumberFormat="1" applyFont="1" applyFill="1" applyBorder="1" applyAlignment="1">
      <alignment horizontal="right" vertical="center"/>
    </xf>
    <xf numFmtId="164" fontId="3" fillId="0" borderId="38" xfId="0" applyNumberFormat="1" applyFont="1" applyBorder="1" applyAlignment="1">
      <alignment vertical="center"/>
    </xf>
    <xf numFmtId="164" fontId="2" fillId="0" borderId="33" xfId="0" applyNumberFormat="1" applyFont="1" applyBorder="1" applyAlignment="1">
      <alignment horizontal="right" vertical="center"/>
    </xf>
    <xf numFmtId="4" fontId="2" fillId="0" borderId="31" xfId="0" applyNumberFormat="1" applyFont="1" applyBorder="1" applyAlignment="1">
      <alignment horizontal="right" vertical="center"/>
    </xf>
    <xf numFmtId="165" fontId="3" fillId="3" borderId="23" xfId="0" applyNumberFormat="1" applyFont="1" applyFill="1" applyBorder="1" applyAlignment="1">
      <alignment vertical="center"/>
    </xf>
    <xf numFmtId="165" fontId="2" fillId="3" borderId="22" xfId="0" applyNumberFormat="1" applyFont="1" applyFill="1" applyBorder="1" applyAlignment="1">
      <alignment horizontal="right" vertical="center"/>
    </xf>
    <xf numFmtId="166" fontId="16" fillId="3" borderId="39" xfId="0" applyNumberFormat="1" applyFont="1" applyFill="1" applyBorder="1" applyAlignment="1">
      <alignment horizontal="right" vertical="center"/>
    </xf>
    <xf numFmtId="165" fontId="3" fillId="4" borderId="0" xfId="0" applyNumberFormat="1" applyFont="1" applyFill="1" applyAlignment="1">
      <alignment vertical="center"/>
    </xf>
    <xf numFmtId="0" fontId="18" fillId="0" borderId="0" xfId="0" applyFont="1" applyAlignment="1">
      <alignment vertical="center"/>
    </xf>
    <xf numFmtId="0" fontId="7" fillId="4" borderId="0" xfId="0" applyFont="1" applyFill="1" applyAlignment="1">
      <alignment vertical="center"/>
    </xf>
    <xf numFmtId="0" fontId="7" fillId="0" borderId="0" xfId="0" applyFont="1" applyAlignment="1">
      <alignment horizontal="center" vertical="center"/>
    </xf>
    <xf numFmtId="0" fontId="3" fillId="4" borderId="0" xfId="0" applyFont="1" applyFill="1" applyAlignment="1">
      <alignment horizontal="right"/>
    </xf>
    <xf numFmtId="0" fontId="3" fillId="0" borderId="0" xfId="0" applyFont="1"/>
    <xf numFmtId="0" fontId="3" fillId="4" borderId="0" xfId="0" applyFont="1" applyFill="1" applyAlignment="1"/>
    <xf numFmtId="0" fontId="7" fillId="4" borderId="0" xfId="0" applyFont="1" applyFill="1" applyAlignment="1"/>
    <xf numFmtId="0" fontId="2" fillId="0" borderId="14" xfId="0" applyFont="1" applyBorder="1" applyAlignment="1">
      <alignment horizontal="right" vertical="center"/>
    </xf>
    <xf numFmtId="0" fontId="2" fillId="0" borderId="21" xfId="0" applyFont="1" applyBorder="1" applyAlignment="1">
      <alignment horizontal="right" vertical="center"/>
    </xf>
    <xf numFmtId="0" fontId="3" fillId="0" borderId="45" xfId="0" applyFont="1" applyBorder="1" applyAlignment="1">
      <alignment horizontal="center" vertical="center"/>
    </xf>
    <xf numFmtId="0" fontId="5" fillId="0" borderId="2" xfId="0" applyFont="1" applyBorder="1" applyAlignment="1">
      <alignment horizontal="center" vertical="center"/>
    </xf>
    <xf numFmtId="0" fontId="3" fillId="0" borderId="50" xfId="0" applyFont="1" applyBorder="1" applyAlignment="1">
      <alignment horizontal="center" vertical="center"/>
    </xf>
    <xf numFmtId="0" fontId="3" fillId="0" borderId="44" xfId="0" applyFont="1" applyBorder="1" applyAlignment="1">
      <alignment vertical="center"/>
    </xf>
    <xf numFmtId="0" fontId="3" fillId="0" borderId="5" xfId="0" applyFont="1" applyBorder="1" applyAlignment="1">
      <alignment vertical="center"/>
    </xf>
    <xf numFmtId="1" fontId="3" fillId="0" borderId="5" xfId="0" applyNumberFormat="1" applyFont="1" applyBorder="1" applyAlignment="1">
      <alignment vertical="center"/>
    </xf>
    <xf numFmtId="1" fontId="3" fillId="0" borderId="8" xfId="0" applyNumberFormat="1" applyFont="1" applyBorder="1" applyAlignment="1">
      <alignment vertical="center"/>
    </xf>
    <xf numFmtId="0" fontId="10" fillId="0" borderId="32" xfId="0" applyFont="1" applyBorder="1" applyAlignment="1">
      <alignment vertical="center"/>
    </xf>
    <xf numFmtId="0" fontId="11" fillId="0" borderId="30" xfId="0" applyFont="1" applyBorder="1" applyAlignment="1">
      <alignment horizontal="center" vertical="center"/>
    </xf>
    <xf numFmtId="164" fontId="3" fillId="0" borderId="19" xfId="0" applyNumberFormat="1" applyFont="1" applyBorder="1" applyAlignment="1"/>
    <xf numFmtId="164" fontId="3" fillId="0" borderId="19" xfId="0" applyNumberFormat="1" applyFont="1" applyBorder="1"/>
    <xf numFmtId="0" fontId="11" fillId="0" borderId="19" xfId="0" applyFont="1" applyBorder="1" applyAlignment="1">
      <alignment horizontal="center" vertical="center"/>
    </xf>
    <xf numFmtId="0" fontId="10" fillId="0" borderId="29" xfId="0" applyFont="1" applyBorder="1" applyAlignment="1">
      <alignment vertical="center"/>
    </xf>
    <xf numFmtId="0" fontId="10" fillId="4" borderId="29" xfId="0" applyFont="1" applyFill="1" applyBorder="1" applyAlignment="1">
      <alignment vertical="center"/>
    </xf>
    <xf numFmtId="0" fontId="10" fillId="7" borderId="29" xfId="0" applyFont="1" applyFill="1" applyBorder="1" applyAlignment="1">
      <alignment vertical="center"/>
    </xf>
    <xf numFmtId="0" fontId="10" fillId="7" borderId="0" xfId="0" applyFont="1" applyFill="1" applyAlignment="1">
      <alignment horizontal="left"/>
    </xf>
    <xf numFmtId="164" fontId="3" fillId="0" borderId="17" xfId="0" applyNumberFormat="1" applyFont="1" applyBorder="1" applyAlignment="1">
      <alignment vertical="center"/>
    </xf>
    <xf numFmtId="164" fontId="3" fillId="0" borderId="16" xfId="0" applyNumberFormat="1" applyFont="1" applyBorder="1" applyAlignment="1">
      <alignment vertical="center"/>
    </xf>
    <xf numFmtId="164" fontId="3" fillId="0" borderId="37" xfId="0" applyNumberFormat="1" applyFont="1" applyBorder="1" applyAlignment="1">
      <alignment vertical="center"/>
    </xf>
    <xf numFmtId="0" fontId="3" fillId="9" borderId="0" xfId="0" applyFont="1" applyFill="1" applyAlignment="1">
      <alignment vertical="center"/>
    </xf>
    <xf numFmtId="0" fontId="3" fillId="9" borderId="35" xfId="0" applyFont="1" applyFill="1" applyBorder="1" applyAlignment="1">
      <alignment vertical="center"/>
    </xf>
    <xf numFmtId="0" fontId="7" fillId="4" borderId="1" xfId="0" applyFont="1" applyFill="1" applyBorder="1" applyAlignment="1">
      <alignment vertical="center"/>
    </xf>
    <xf numFmtId="0" fontId="7" fillId="0" borderId="1" xfId="0" applyFont="1" applyBorder="1" applyAlignment="1">
      <alignment horizontal="center" vertical="center"/>
    </xf>
    <xf numFmtId="0" fontId="7" fillId="0" borderId="0" xfId="0" applyFont="1" applyAlignment="1">
      <alignment vertical="center"/>
    </xf>
    <xf numFmtId="0" fontId="3" fillId="4" borderId="9" xfId="0" applyFont="1" applyFill="1" applyBorder="1" applyAlignment="1">
      <alignment vertical="center"/>
    </xf>
    <xf numFmtId="0" fontId="3" fillId="0" borderId="41" xfId="0" applyFont="1" applyBorder="1" applyAlignment="1">
      <alignment vertical="center"/>
    </xf>
    <xf numFmtId="0" fontId="19" fillId="4" borderId="1" xfId="0" applyFont="1" applyFill="1" applyBorder="1" applyAlignment="1">
      <alignment horizontal="right" vertical="center"/>
    </xf>
    <xf numFmtId="0" fontId="3" fillId="4" borderId="41" xfId="0" applyFont="1" applyFill="1" applyBorder="1" applyAlignment="1">
      <alignment vertical="center"/>
    </xf>
    <xf numFmtId="0" fontId="19" fillId="0" borderId="1" xfId="0" applyFont="1" applyBorder="1" applyAlignment="1">
      <alignment horizontal="right" vertical="center"/>
    </xf>
    <xf numFmtId="0" fontId="19" fillId="4" borderId="9" xfId="0" applyFont="1" applyFill="1" applyBorder="1" applyAlignment="1">
      <alignment horizontal="right" vertical="center"/>
    </xf>
    <xf numFmtId="0" fontId="19" fillId="0" borderId="9" xfId="0" applyFont="1" applyBorder="1" applyAlignment="1">
      <alignment horizontal="right" vertical="center"/>
    </xf>
    <xf numFmtId="0" fontId="19" fillId="4" borderId="6" xfId="0" applyFont="1" applyFill="1" applyBorder="1" applyAlignment="1">
      <alignment horizontal="right" vertical="center"/>
    </xf>
    <xf numFmtId="0" fontId="3" fillId="4" borderId="7" xfId="0" applyFont="1" applyFill="1" applyBorder="1" applyAlignment="1">
      <alignment vertical="center"/>
    </xf>
    <xf numFmtId="0" fontId="19" fillId="0" borderId="6" xfId="0" applyFont="1" applyBorder="1" applyAlignment="1">
      <alignment horizontal="right" vertical="center"/>
    </xf>
    <xf numFmtId="0" fontId="3" fillId="0" borderId="0" xfId="0" applyFont="1" applyAlignment="1">
      <alignment horizontal="center" vertical="center" textRotation="15"/>
    </xf>
    <xf numFmtId="0" fontId="7" fillId="4" borderId="1" xfId="0" applyFont="1" applyFill="1" applyBorder="1" applyAlignment="1">
      <alignment horizontal="right" vertical="center"/>
    </xf>
    <xf numFmtId="0" fontId="7" fillId="0" borderId="1" xfId="0" applyFont="1" applyBorder="1" applyAlignment="1">
      <alignment horizontal="right" vertical="center"/>
    </xf>
    <xf numFmtId="0" fontId="24" fillId="0" borderId="0" xfId="0" applyFont="1" applyAlignment="1">
      <alignment horizontal="center" vertical="center"/>
    </xf>
    <xf numFmtId="0" fontId="5" fillId="0" borderId="0" xfId="0" applyFont="1" applyAlignment="1">
      <alignment horizontal="center" vertical="center"/>
    </xf>
    <xf numFmtId="165" fontId="5" fillId="0" borderId="0" xfId="0" applyNumberFormat="1" applyFont="1"/>
    <xf numFmtId="0" fontId="7" fillId="0" borderId="0" xfId="0" applyFont="1"/>
    <xf numFmtId="165" fontId="22" fillId="11" borderId="49" xfId="0" applyNumberFormat="1" applyFont="1" applyFill="1" applyBorder="1" applyAlignment="1">
      <alignment horizontal="center" vertical="center" wrapText="1"/>
    </xf>
    <xf numFmtId="2" fontId="22" fillId="11" borderId="41" xfId="0" applyNumberFormat="1" applyFont="1" applyFill="1" applyBorder="1" applyAlignment="1">
      <alignment horizontal="center" vertical="center" wrapText="1"/>
    </xf>
    <xf numFmtId="0" fontId="23" fillId="11" borderId="53" xfId="0" applyFont="1" applyFill="1" applyBorder="1" applyAlignment="1">
      <alignment horizontal="center" vertical="center" wrapText="1"/>
    </xf>
    <xf numFmtId="0" fontId="10" fillId="4" borderId="0" xfId="0" applyFont="1" applyFill="1" applyAlignment="1">
      <alignment horizontal="center" vertical="center" wrapText="1"/>
    </xf>
    <xf numFmtId="164" fontId="10" fillId="4" borderId="0" xfId="0" applyNumberFormat="1" applyFont="1" applyFill="1" applyAlignment="1">
      <alignment horizontal="center" vertical="center" wrapText="1"/>
    </xf>
    <xf numFmtId="2" fontId="10" fillId="4" borderId="0" xfId="0" applyNumberFormat="1" applyFont="1" applyFill="1" applyAlignment="1">
      <alignment horizontal="center" vertical="center" wrapText="1"/>
    </xf>
    <xf numFmtId="2" fontId="26" fillId="4" borderId="0" xfId="0" applyNumberFormat="1" applyFont="1" applyFill="1" applyAlignment="1">
      <alignment horizontal="center" vertical="center" wrapText="1"/>
    </xf>
    <xf numFmtId="0" fontId="15" fillId="0" borderId="0" xfId="0" applyFont="1" applyAlignment="1">
      <alignment horizontal="center" vertical="center" wrapText="1"/>
    </xf>
    <xf numFmtId="0" fontId="24" fillId="12" borderId="40" xfId="0" applyFont="1" applyFill="1" applyBorder="1" applyAlignment="1">
      <alignment horizontal="center" vertical="center"/>
    </xf>
    <xf numFmtId="0" fontId="28" fillId="12" borderId="41" xfId="0" applyFont="1" applyFill="1" applyBorder="1" applyAlignment="1"/>
    <xf numFmtId="0" fontId="3" fillId="12" borderId="42" xfId="0" applyFont="1" applyFill="1" applyBorder="1" applyAlignment="1">
      <alignment horizontal="center" vertical="center"/>
    </xf>
    <xf numFmtId="2" fontId="12" fillId="4" borderId="0" xfId="0" applyNumberFormat="1" applyFont="1" applyFill="1" applyAlignment="1">
      <alignment horizontal="right"/>
    </xf>
    <xf numFmtId="2" fontId="29" fillId="0" borderId="3" xfId="0" applyNumberFormat="1" applyFont="1" applyBorder="1" applyAlignment="1">
      <alignment horizontal="right"/>
    </xf>
    <xf numFmtId="0" fontId="20" fillId="5" borderId="54" xfId="0" applyFont="1" applyFill="1" applyBorder="1" applyAlignment="1">
      <alignment horizontal="center" vertical="center"/>
    </xf>
    <xf numFmtId="0" fontId="32" fillId="4" borderId="0" xfId="0" applyFont="1" applyFill="1" applyAlignment="1">
      <alignment horizontal="right"/>
    </xf>
    <xf numFmtId="2" fontId="29" fillId="3" borderId="30" xfId="0" applyNumberFormat="1" applyFont="1" applyFill="1" applyBorder="1" applyAlignment="1">
      <alignment horizontal="right"/>
    </xf>
    <xf numFmtId="0" fontId="3" fillId="4" borderId="44" xfId="0" applyFont="1" applyFill="1" applyBorder="1" applyAlignment="1">
      <alignment horizontal="center" vertical="center"/>
    </xf>
    <xf numFmtId="0" fontId="32" fillId="4" borderId="0" xfId="0" applyFont="1" applyFill="1" applyAlignment="1"/>
    <xf numFmtId="164" fontId="12" fillId="4" borderId="0" xfId="0" applyNumberFormat="1" applyFont="1" applyFill="1" applyAlignment="1">
      <alignment horizontal="right"/>
    </xf>
    <xf numFmtId="2" fontId="29" fillId="0" borderId="30" xfId="0" applyNumberFormat="1" applyFont="1" applyBorder="1" applyAlignment="1">
      <alignment horizontal="right"/>
    </xf>
    <xf numFmtId="0" fontId="31" fillId="4" borderId="0" xfId="0" applyFont="1" applyFill="1" applyAlignment="1">
      <alignment horizontal="center" vertical="center"/>
    </xf>
    <xf numFmtId="0" fontId="27" fillId="4" borderId="0" xfId="0" applyFont="1" applyFill="1" applyAlignment="1">
      <alignment horizontal="center" vertical="center"/>
    </xf>
    <xf numFmtId="164" fontId="3" fillId="4" borderId="0" xfId="0" applyNumberFormat="1" applyFont="1" applyFill="1" applyAlignment="1"/>
    <xf numFmtId="2" fontId="3" fillId="4" borderId="0" xfId="0" applyNumberFormat="1" applyFont="1" applyFill="1" applyAlignment="1"/>
    <xf numFmtId="2" fontId="28" fillId="4" borderId="0" xfId="0" applyNumberFormat="1" applyFont="1" applyFill="1" applyAlignment="1"/>
    <xf numFmtId="2" fontId="29" fillId="0" borderId="56" xfId="0" applyNumberFormat="1" applyFont="1" applyBorder="1" applyAlignment="1">
      <alignment horizontal="right"/>
    </xf>
    <xf numFmtId="0" fontId="12" fillId="4" borderId="0" xfId="0" applyFont="1" applyFill="1" applyAlignment="1">
      <alignment wrapText="1"/>
    </xf>
    <xf numFmtId="0" fontId="28" fillId="12" borderId="12" xfId="0" applyFont="1" applyFill="1" applyBorder="1" applyAlignment="1"/>
    <xf numFmtId="0" fontId="3" fillId="12" borderId="13" xfId="0" applyFont="1" applyFill="1" applyBorder="1" applyAlignment="1">
      <alignment horizontal="center" vertical="center"/>
    </xf>
    <xf numFmtId="2" fontId="29" fillId="0" borderId="57" xfId="0" applyNumberFormat="1" applyFont="1" applyBorder="1" applyAlignment="1">
      <alignment horizontal="right"/>
    </xf>
    <xf numFmtId="0" fontId="3" fillId="0" borderId="44" xfId="0" applyFont="1" applyBorder="1" applyAlignment="1">
      <alignment horizontal="center" vertical="center"/>
    </xf>
    <xf numFmtId="2" fontId="29" fillId="0" borderId="27" xfId="0" applyNumberFormat="1" applyFont="1" applyBorder="1" applyAlignment="1">
      <alignment horizontal="right"/>
    </xf>
    <xf numFmtId="2" fontId="29" fillId="3" borderId="57" xfId="0" applyNumberFormat="1" applyFont="1" applyFill="1" applyBorder="1" applyAlignment="1">
      <alignment horizontal="right"/>
    </xf>
    <xf numFmtId="0" fontId="12" fillId="4" borderId="0" xfId="0" applyFont="1" applyFill="1" applyAlignment="1"/>
    <xf numFmtId="0" fontId="18" fillId="4" borderId="0" xfId="0" applyFont="1" applyFill="1" applyAlignment="1"/>
    <xf numFmtId="2" fontId="3" fillId="4" borderId="0" xfId="0" applyNumberFormat="1" applyFont="1" applyFill="1" applyAlignment="1">
      <alignment horizontal="right"/>
    </xf>
    <xf numFmtId="2" fontId="29" fillId="4" borderId="0" xfId="0" applyNumberFormat="1" applyFont="1" applyFill="1" applyAlignment="1">
      <alignment horizontal="right"/>
    </xf>
    <xf numFmtId="0" fontId="20" fillId="0" borderId="44" xfId="0" applyFont="1" applyBorder="1" applyAlignment="1">
      <alignment horizontal="center" vertical="center"/>
    </xf>
    <xf numFmtId="165" fontId="20" fillId="4" borderId="56" xfId="0" applyNumberFormat="1" applyFont="1" applyFill="1" applyBorder="1" applyAlignment="1">
      <alignment horizontal="right"/>
    </xf>
    <xf numFmtId="0" fontId="33" fillId="4" borderId="0" xfId="0" applyFont="1" applyFill="1" applyAlignment="1"/>
    <xf numFmtId="2" fontId="18" fillId="4" borderId="0" xfId="0" applyNumberFormat="1" applyFont="1" applyFill="1" applyAlignment="1">
      <alignment horizontal="right"/>
    </xf>
    <xf numFmtId="0" fontId="35" fillId="0" borderId="0" xfId="0" applyFont="1" applyAlignment="1">
      <alignment horizontal="center" vertical="center"/>
    </xf>
    <xf numFmtId="2" fontId="29" fillId="4" borderId="30" xfId="0" applyNumberFormat="1" applyFont="1" applyFill="1" applyBorder="1" applyAlignment="1">
      <alignment horizontal="right"/>
    </xf>
    <xf numFmtId="0" fontId="20" fillId="5" borderId="13" xfId="0" applyFont="1" applyFill="1" applyBorder="1" applyAlignment="1">
      <alignment horizontal="center"/>
    </xf>
    <xf numFmtId="2" fontId="29" fillId="7" borderId="30" xfId="0" applyNumberFormat="1" applyFont="1" applyFill="1" applyBorder="1" applyAlignment="1">
      <alignment horizontal="right"/>
    </xf>
    <xf numFmtId="0" fontId="3" fillId="0" borderId="44" xfId="0" applyFont="1" applyBorder="1"/>
    <xf numFmtId="0" fontId="30" fillId="4" borderId="0" xfId="0" applyFont="1" applyFill="1" applyAlignment="1">
      <alignment horizontal="right"/>
    </xf>
    <xf numFmtId="2" fontId="10" fillId="4" borderId="0" xfId="0" applyNumberFormat="1" applyFont="1" applyFill="1" applyAlignment="1">
      <alignment horizontal="right"/>
    </xf>
    <xf numFmtId="2" fontId="29" fillId="3" borderId="56" xfId="0" applyNumberFormat="1" applyFont="1" applyFill="1" applyBorder="1" applyAlignment="1">
      <alignment horizontal="right"/>
    </xf>
    <xf numFmtId="0" fontId="35" fillId="4" borderId="0" xfId="0" applyFont="1" applyFill="1" applyAlignment="1">
      <alignment horizontal="center" vertical="center"/>
    </xf>
    <xf numFmtId="2" fontId="5" fillId="8" borderId="12" xfId="0" applyNumberFormat="1" applyFont="1" applyFill="1" applyBorder="1" applyAlignment="1"/>
    <xf numFmtId="2" fontId="28" fillId="8" borderId="13" xfId="0" applyNumberFormat="1" applyFont="1" applyFill="1" applyBorder="1" applyAlignment="1">
      <alignment horizontal="center" vertical="center"/>
    </xf>
    <xf numFmtId="164" fontId="3" fillId="4" borderId="38" xfId="0" applyNumberFormat="1" applyFont="1" applyFill="1" applyBorder="1" applyAlignment="1"/>
    <xf numFmtId="0" fontId="3" fillId="14" borderId="54" xfId="0" applyFont="1" applyFill="1" applyBorder="1" applyAlignment="1">
      <alignment horizontal="center" vertical="center"/>
    </xf>
    <xf numFmtId="2" fontId="5" fillId="4" borderId="0" xfId="0" applyNumberFormat="1" applyFont="1" applyFill="1" applyAlignment="1"/>
    <xf numFmtId="0" fontId="36" fillId="4" borderId="0" xfId="0" applyFont="1" applyFill="1" applyAlignment="1"/>
    <xf numFmtId="0" fontId="30" fillId="4" borderId="0" xfId="0" applyFont="1" applyFill="1" applyAlignment="1"/>
    <xf numFmtId="0" fontId="5" fillId="4" borderId="0" xfId="0" applyFont="1" applyFill="1" applyAlignment="1"/>
    <xf numFmtId="0" fontId="28" fillId="4" borderId="0" xfId="0" applyFont="1" applyFill="1" applyAlignment="1"/>
    <xf numFmtId="0" fontId="10" fillId="4" borderId="0" xfId="0" applyFont="1" applyFill="1" applyAlignment="1">
      <alignment wrapText="1"/>
    </xf>
    <xf numFmtId="0" fontId="20" fillId="4" borderId="0" xfId="0" applyFont="1" applyFill="1" applyAlignment="1"/>
    <xf numFmtId="0" fontId="34" fillId="4" borderId="0" xfId="0" applyFont="1" applyFill="1" applyAlignment="1">
      <alignment horizontal="right"/>
    </xf>
    <xf numFmtId="0" fontId="34" fillId="4" borderId="0" xfId="0" applyFont="1" applyFill="1" applyAlignment="1"/>
    <xf numFmtId="164" fontId="3" fillId="4" borderId="0" xfId="0" applyNumberFormat="1" applyFont="1" applyFill="1" applyAlignment="1">
      <alignment horizontal="right"/>
    </xf>
    <xf numFmtId="2" fontId="20" fillId="4" borderId="0" xfId="0" applyNumberFormat="1" applyFont="1" applyFill="1" applyAlignment="1">
      <alignment horizontal="right"/>
    </xf>
    <xf numFmtId="164" fontId="18" fillId="4" borderId="0" xfId="0" applyNumberFormat="1" applyFont="1" applyFill="1" applyAlignment="1">
      <alignment horizontal="right"/>
    </xf>
    <xf numFmtId="164" fontId="37" fillId="4" borderId="0" xfId="0" applyNumberFormat="1" applyFont="1" applyFill="1" applyAlignment="1">
      <alignment horizontal="right"/>
    </xf>
    <xf numFmtId="2" fontId="5" fillId="15" borderId="12" xfId="0" applyNumberFormat="1" applyFont="1" applyFill="1" applyBorder="1" applyAlignment="1"/>
    <xf numFmtId="2" fontId="28" fillId="15" borderId="13" xfId="0" applyNumberFormat="1" applyFont="1" applyFill="1" applyBorder="1" applyAlignment="1">
      <alignment horizontal="center" vertical="center"/>
    </xf>
    <xf numFmtId="0" fontId="5" fillId="4" borderId="0" xfId="0" applyFont="1" applyFill="1" applyAlignment="1">
      <alignment horizontal="right"/>
    </xf>
    <xf numFmtId="0" fontId="3" fillId="0" borderId="0" xfId="0" applyFont="1" applyAlignment="1"/>
    <xf numFmtId="0" fontId="10" fillId="0" borderId="0" xfId="0" applyFont="1" applyAlignment="1"/>
    <xf numFmtId="0" fontId="38" fillId="4" borderId="0" xfId="0" applyFont="1" applyFill="1" applyAlignment="1"/>
    <xf numFmtId="0" fontId="39" fillId="4" borderId="0" xfId="0" applyFont="1" applyFill="1" applyAlignment="1">
      <alignment horizontal="right"/>
    </xf>
    <xf numFmtId="0" fontId="40" fillId="4" borderId="0" xfId="0" applyFont="1" applyFill="1" applyAlignment="1">
      <alignment horizontal="center" vertical="center"/>
    </xf>
    <xf numFmtId="0" fontId="39" fillId="4" borderId="0" xfId="0" applyFont="1" applyFill="1" applyAlignment="1"/>
    <xf numFmtId="2" fontId="41" fillId="4" borderId="0" xfId="0" applyNumberFormat="1" applyFont="1" applyFill="1" applyAlignment="1"/>
    <xf numFmtId="0" fontId="21" fillId="0" borderId="44" xfId="0" applyFont="1" applyBorder="1" applyAlignment="1">
      <alignment horizontal="center" vertical="center"/>
    </xf>
    <xf numFmtId="0" fontId="34" fillId="0" borderId="0" xfId="0" applyFont="1" applyAlignment="1"/>
    <xf numFmtId="0" fontId="35" fillId="0" borderId="44" xfId="0" applyFont="1" applyBorder="1" applyAlignment="1">
      <alignment horizontal="center" vertical="center"/>
    </xf>
    <xf numFmtId="0" fontId="5" fillId="4" borderId="44" xfId="0" applyFont="1" applyFill="1" applyBorder="1" applyAlignment="1">
      <alignment horizontal="center" vertical="center" textRotation="180"/>
    </xf>
    <xf numFmtId="2" fontId="5" fillId="16" borderId="12" xfId="0" applyNumberFormat="1" applyFont="1" applyFill="1" applyBorder="1" applyAlignment="1"/>
    <xf numFmtId="2" fontId="28" fillId="16" borderId="13" xfId="0" applyNumberFormat="1" applyFont="1" applyFill="1" applyBorder="1" applyAlignment="1">
      <alignment horizontal="center" vertical="center"/>
    </xf>
    <xf numFmtId="2" fontId="29" fillId="0" borderId="17" xfId="0" applyNumberFormat="1" applyFont="1" applyBorder="1" applyAlignment="1">
      <alignment horizontal="right"/>
    </xf>
    <xf numFmtId="0" fontId="3" fillId="18" borderId="54" xfId="0" applyFont="1" applyFill="1" applyBorder="1" applyAlignment="1">
      <alignment horizontal="center" vertical="center"/>
    </xf>
    <xf numFmtId="0" fontId="42" fillId="19" borderId="0" xfId="0" applyFont="1" applyFill="1" applyAlignment="1">
      <alignment horizontal="center"/>
    </xf>
    <xf numFmtId="0" fontId="4" fillId="18" borderId="54" xfId="0" applyFont="1" applyFill="1" applyBorder="1" applyAlignment="1">
      <alignment horizontal="center" vertical="center"/>
    </xf>
    <xf numFmtId="0" fontId="24" fillId="17" borderId="48" xfId="0" applyFont="1" applyFill="1" applyBorder="1" applyAlignment="1">
      <alignment horizontal="center" vertical="center"/>
    </xf>
    <xf numFmtId="2" fontId="44" fillId="16" borderId="12" xfId="0" applyNumberFormat="1" applyFont="1" applyFill="1" applyBorder="1" applyAlignment="1"/>
    <xf numFmtId="2" fontId="45" fillId="16" borderId="13" xfId="0" applyNumberFormat="1" applyFont="1" applyFill="1" applyBorder="1" applyAlignment="1">
      <alignment horizontal="center" vertical="center"/>
    </xf>
    <xf numFmtId="0" fontId="31" fillId="0" borderId="0" xfId="0" applyFont="1" applyAlignment="1">
      <alignment horizontal="center" vertical="center"/>
    </xf>
    <xf numFmtId="0" fontId="27" fillId="0" borderId="0" xfId="0" applyFont="1" applyAlignment="1">
      <alignment horizontal="center" vertical="center"/>
    </xf>
    <xf numFmtId="0" fontId="5" fillId="0" borderId="0" xfId="0" applyFont="1" applyAlignment="1"/>
    <xf numFmtId="164" fontId="3" fillId="0" borderId="0" xfId="0" applyNumberFormat="1" applyFont="1" applyAlignment="1"/>
    <xf numFmtId="2" fontId="5" fillId="0" borderId="0" xfId="0" applyNumberFormat="1" applyFont="1" applyAlignment="1"/>
    <xf numFmtId="2" fontId="28" fillId="0" borderId="0" xfId="0" applyNumberFormat="1" applyFont="1" applyAlignment="1"/>
    <xf numFmtId="0" fontId="15" fillId="0" borderId="0" xfId="0" applyFont="1" applyAlignment="1">
      <alignment horizontal="left"/>
    </xf>
    <xf numFmtId="0" fontId="3" fillId="20" borderId="10" xfId="0" applyFont="1" applyFill="1" applyBorder="1" applyAlignment="1"/>
    <xf numFmtId="2" fontId="5" fillId="20" borderId="12" xfId="0" applyNumberFormat="1" applyFont="1" applyFill="1" applyBorder="1" applyAlignment="1"/>
    <xf numFmtId="2" fontId="28" fillId="20" borderId="13" xfId="0" applyNumberFormat="1" applyFont="1" applyFill="1" applyBorder="1" applyAlignment="1">
      <alignment horizontal="center" vertical="center"/>
    </xf>
    <xf numFmtId="2" fontId="29" fillId="21" borderId="12" xfId="0" applyNumberFormat="1" applyFont="1" applyFill="1" applyBorder="1" applyAlignment="1">
      <alignment horizontal="right"/>
    </xf>
    <xf numFmtId="0" fontId="3" fillId="21" borderId="13" xfId="0" applyFont="1" applyFill="1" applyBorder="1" applyAlignment="1">
      <alignment horizontal="center" vertical="center"/>
    </xf>
    <xf numFmtId="0" fontId="46" fillId="0" borderId="0" xfId="0" applyFont="1" applyAlignment="1">
      <alignment horizontal="left"/>
    </xf>
    <xf numFmtId="0" fontId="30" fillId="21" borderId="40" xfId="0" applyFont="1" applyFill="1" applyBorder="1" applyAlignment="1">
      <alignment horizontal="center" vertical="center"/>
    </xf>
    <xf numFmtId="0" fontId="31" fillId="21" borderId="41" xfId="0" applyFont="1" applyFill="1" applyBorder="1" applyAlignment="1">
      <alignment horizontal="center" vertical="center"/>
    </xf>
    <xf numFmtId="164" fontId="3" fillId="21" borderId="41" xfId="0" applyNumberFormat="1" applyFont="1" applyFill="1" applyBorder="1" applyAlignment="1">
      <alignment horizontal="right"/>
    </xf>
    <xf numFmtId="2" fontId="29" fillId="21" borderId="41" xfId="0" applyNumberFormat="1" applyFont="1" applyFill="1" applyBorder="1" applyAlignment="1">
      <alignment horizontal="right"/>
    </xf>
    <xf numFmtId="0" fontId="3" fillId="21" borderId="42" xfId="0" applyFont="1" applyFill="1" applyBorder="1" applyAlignment="1">
      <alignment horizontal="center" vertical="center"/>
    </xf>
    <xf numFmtId="0" fontId="7" fillId="0" borderId="0" xfId="0" applyFont="1" applyAlignment="1">
      <alignment horizontal="left"/>
    </xf>
    <xf numFmtId="0" fontId="4" fillId="0" borderId="44" xfId="0" applyFont="1" applyBorder="1" applyAlignment="1">
      <alignment horizontal="center" vertical="center"/>
    </xf>
    <xf numFmtId="0" fontId="4" fillId="21" borderId="42" xfId="0" applyFont="1" applyFill="1" applyBorder="1" applyAlignment="1">
      <alignment horizontal="center" vertical="center"/>
    </xf>
    <xf numFmtId="0" fontId="48" fillId="0" borderId="0" xfId="0" applyFont="1" applyAlignment="1">
      <alignment horizontal="center" vertical="center"/>
    </xf>
    <xf numFmtId="0" fontId="33" fillId="0" borderId="0" xfId="0" applyFont="1" applyAlignment="1"/>
    <xf numFmtId="164" fontId="3" fillId="0" borderId="0" xfId="0" applyNumberFormat="1" applyFont="1" applyAlignment="1">
      <alignment horizontal="right"/>
    </xf>
    <xf numFmtId="165" fontId="18" fillId="0" borderId="0" xfId="0" applyNumberFormat="1" applyFont="1" applyAlignment="1">
      <alignment horizontal="right"/>
    </xf>
    <xf numFmtId="1" fontId="32" fillId="0" borderId="0" xfId="0" applyNumberFormat="1" applyFont="1" applyAlignment="1">
      <alignment horizontal="right"/>
    </xf>
    <xf numFmtId="0" fontId="30" fillId="0" borderId="0" xfId="0" applyFont="1" applyAlignment="1">
      <alignment horizontal="right"/>
    </xf>
    <xf numFmtId="0" fontId="30" fillId="0" borderId="0" xfId="0" applyFont="1" applyAlignment="1"/>
    <xf numFmtId="164" fontId="12" fillId="0" borderId="0" xfId="0" applyNumberFormat="1" applyFont="1" applyAlignment="1">
      <alignment horizontal="right"/>
    </xf>
    <xf numFmtId="2" fontId="20" fillId="0" borderId="0" xfId="0" applyNumberFormat="1" applyFont="1" applyAlignment="1">
      <alignment horizontal="right"/>
    </xf>
    <xf numFmtId="2" fontId="28" fillId="0" borderId="0" xfId="0" applyNumberFormat="1" applyFont="1" applyAlignment="1">
      <alignment horizontal="right"/>
    </xf>
    <xf numFmtId="1" fontId="10" fillId="0" borderId="0" xfId="0" applyNumberFormat="1" applyFont="1" applyAlignment="1">
      <alignment horizontal="right"/>
    </xf>
    <xf numFmtId="1" fontId="29" fillId="0" borderId="0" xfId="0" applyNumberFormat="1" applyFont="1" applyAlignment="1">
      <alignment horizontal="right"/>
    </xf>
    <xf numFmtId="2" fontId="10" fillId="0" borderId="0" xfId="0" applyNumberFormat="1" applyFont="1" applyAlignment="1">
      <alignment horizontal="right"/>
    </xf>
    <xf numFmtId="2" fontId="29" fillId="0" borderId="0" xfId="0" applyNumberFormat="1" applyFont="1" applyAlignment="1">
      <alignment horizontal="right"/>
    </xf>
    <xf numFmtId="2" fontId="3" fillId="0" borderId="0" xfId="0" applyNumberFormat="1" applyFont="1" applyAlignment="1"/>
    <xf numFmtId="0" fontId="34" fillId="0" borderId="0" xfId="0" applyFont="1" applyAlignment="1">
      <alignment horizontal="right"/>
    </xf>
    <xf numFmtId="164" fontId="20" fillId="0" borderId="0" xfId="0" applyNumberFormat="1" applyFont="1" applyAlignment="1">
      <alignment horizontal="right"/>
    </xf>
    <xf numFmtId="1" fontId="28" fillId="0" borderId="0" xfId="0" applyNumberFormat="1" applyFont="1" applyAlignment="1">
      <alignment horizontal="right"/>
    </xf>
    <xf numFmtId="0" fontId="33" fillId="0" borderId="0" xfId="0" applyFont="1" applyAlignment="1">
      <alignment horizontal="center" vertical="center"/>
    </xf>
    <xf numFmtId="0" fontId="23" fillId="0" borderId="0" xfId="0" applyFont="1" applyAlignment="1">
      <alignment horizontal="center"/>
    </xf>
    <xf numFmtId="0" fontId="23" fillId="0" borderId="0" xfId="0" applyFont="1" applyAlignment="1">
      <alignment horizontal="center" vertical="center"/>
    </xf>
    <xf numFmtId="0" fontId="19" fillId="4" borderId="0" xfId="0" applyFont="1" applyFill="1"/>
    <xf numFmtId="0" fontId="3" fillId="0" borderId="44" xfId="0" applyFont="1" applyBorder="1" applyAlignment="1"/>
    <xf numFmtId="0" fontId="3" fillId="0" borderId="54" xfId="0" applyFont="1" applyBorder="1" applyAlignment="1">
      <alignment horizontal="center"/>
    </xf>
    <xf numFmtId="0" fontId="3" fillId="0" borderId="9" xfId="0" applyFont="1" applyBorder="1" applyAlignment="1"/>
    <xf numFmtId="0" fontId="7" fillId="4" borderId="9" xfId="0" applyFont="1" applyFill="1" applyBorder="1" applyAlignment="1">
      <alignment horizontal="left"/>
    </xf>
    <xf numFmtId="0" fontId="3" fillId="0" borderId="9" xfId="0" applyFont="1" applyBorder="1"/>
    <xf numFmtId="0" fontId="3" fillId="0" borderId="6" xfId="0" applyFont="1" applyBorder="1"/>
    <xf numFmtId="0" fontId="5" fillId="0" borderId="0" xfId="0" applyFont="1"/>
    <xf numFmtId="0" fontId="50" fillId="0" borderId="0" xfId="0" applyFont="1"/>
    <xf numFmtId="0" fontId="51" fillId="0" borderId="0" xfId="0" applyFont="1" applyAlignment="1">
      <alignment horizontal="left"/>
    </xf>
    <xf numFmtId="0" fontId="0" fillId="0" borderId="0" xfId="0" applyFont="1" applyFill="1" applyBorder="1" applyAlignment="1"/>
    <xf numFmtId="0" fontId="44" fillId="0" borderId="0" xfId="0" applyFont="1" applyFill="1" applyBorder="1" applyAlignment="1">
      <alignment horizontal="center" vertical="center"/>
    </xf>
    <xf numFmtId="0" fontId="4" fillId="0" borderId="65" xfId="0" applyFont="1" applyBorder="1"/>
    <xf numFmtId="0" fontId="4" fillId="0" borderId="66" xfId="0" applyFont="1" applyBorder="1"/>
    <xf numFmtId="0" fontId="24" fillId="12" borderId="10" xfId="0" applyFont="1" applyFill="1" applyBorder="1" applyAlignment="1">
      <alignment horizontal="center" vertical="center" wrapText="1"/>
    </xf>
    <xf numFmtId="0" fontId="3" fillId="8" borderId="10" xfId="0" applyFont="1" applyFill="1" applyBorder="1" applyAlignment="1">
      <alignment wrapText="1"/>
    </xf>
    <xf numFmtId="0" fontId="3" fillId="15" borderId="10" xfId="0" applyFont="1" applyFill="1" applyBorder="1" applyAlignment="1">
      <alignment wrapText="1"/>
    </xf>
    <xf numFmtId="0" fontId="3" fillId="16" borderId="10" xfId="0" applyFont="1" applyFill="1" applyBorder="1" applyAlignment="1">
      <alignment wrapText="1"/>
    </xf>
    <xf numFmtId="0" fontId="43" fillId="17" borderId="48" xfId="0" applyFont="1" applyFill="1" applyBorder="1" applyAlignment="1">
      <alignment horizontal="center" vertical="center" wrapText="1"/>
    </xf>
    <xf numFmtId="0" fontId="0" fillId="0" borderId="0" xfId="0" applyFont="1" applyAlignment="1">
      <alignment horizontal="center" vertical="center"/>
    </xf>
    <xf numFmtId="0" fontId="54" fillId="5" borderId="31" xfId="0" applyFont="1" applyFill="1" applyBorder="1" applyAlignment="1">
      <alignment vertical="center"/>
    </xf>
    <xf numFmtId="0" fontId="55" fillId="0" borderId="65" xfId="0" applyFont="1" applyBorder="1" applyAlignment="1"/>
    <xf numFmtId="0" fontId="55" fillId="21" borderId="64" xfId="0" applyFont="1" applyFill="1" applyBorder="1" applyAlignment="1">
      <alignment horizontal="center" vertical="center"/>
    </xf>
    <xf numFmtId="0" fontId="55" fillId="0" borderId="72" xfId="0" applyFont="1" applyBorder="1" applyAlignment="1"/>
    <xf numFmtId="0" fontId="55" fillId="0" borderId="73" xfId="0" applyFont="1" applyBorder="1" applyAlignment="1"/>
    <xf numFmtId="0" fontId="56" fillId="0" borderId="71" xfId="0" applyFont="1" applyBorder="1" applyAlignment="1">
      <alignment horizontal="left"/>
    </xf>
    <xf numFmtId="0" fontId="55" fillId="21" borderId="67" xfId="0" applyFont="1" applyFill="1" applyBorder="1" applyAlignment="1">
      <alignment horizontal="center" vertical="center"/>
    </xf>
    <xf numFmtId="0" fontId="55" fillId="0" borderId="74" xfId="0" applyFont="1" applyBorder="1" applyAlignment="1"/>
    <xf numFmtId="0" fontId="5" fillId="4" borderId="44" xfId="0" applyFont="1" applyFill="1" applyBorder="1" applyAlignment="1">
      <alignment vertical="center"/>
    </xf>
    <xf numFmtId="0" fontId="4" fillId="0" borderId="44" xfId="0" applyFont="1" applyBorder="1" applyAlignment="1"/>
    <xf numFmtId="0" fontId="15" fillId="4" borderId="44" xfId="0" applyFont="1" applyFill="1" applyBorder="1" applyAlignment="1">
      <alignment vertical="center"/>
    </xf>
    <xf numFmtId="0" fontId="3" fillId="21" borderId="41" xfId="0" applyFont="1" applyFill="1" applyBorder="1" applyAlignment="1"/>
    <xf numFmtId="0" fontId="52" fillId="0" borderId="0" xfId="0" applyFont="1" applyAlignment="1"/>
    <xf numFmtId="0" fontId="57" fillId="27" borderId="70" xfId="0" applyFont="1" applyFill="1" applyBorder="1" applyAlignment="1">
      <alignment horizontal="center" vertical="center" wrapText="1"/>
    </xf>
    <xf numFmtId="0" fontId="57" fillId="27" borderId="69" xfId="0" applyFont="1" applyFill="1" applyBorder="1" applyAlignment="1">
      <alignment horizontal="center" vertical="center" wrapText="1"/>
    </xf>
    <xf numFmtId="0" fontId="5" fillId="0" borderId="86" xfId="0" applyFont="1" applyBorder="1" applyAlignment="1">
      <alignment horizontal="center" vertical="center"/>
    </xf>
    <xf numFmtId="0" fontId="5" fillId="0" borderId="87" xfId="0" applyFont="1" applyBorder="1" applyAlignment="1">
      <alignment horizontal="center" vertical="center"/>
    </xf>
    <xf numFmtId="0" fontId="5" fillId="0" borderId="88" xfId="0" applyFont="1" applyBorder="1" applyAlignment="1">
      <alignment horizontal="center" vertical="center"/>
    </xf>
    <xf numFmtId="0" fontId="5" fillId="29" borderId="86" xfId="0" applyFont="1" applyFill="1" applyBorder="1" applyAlignment="1"/>
    <xf numFmtId="0" fontId="3" fillId="29" borderId="87" xfId="0" applyFont="1" applyFill="1" applyBorder="1" applyAlignment="1"/>
    <xf numFmtId="0" fontId="3" fillId="29" borderId="88" xfId="0" applyFont="1" applyFill="1" applyBorder="1" applyAlignment="1"/>
    <xf numFmtId="0" fontId="5" fillId="23" borderId="89" xfId="0" applyFont="1" applyFill="1" applyBorder="1" applyAlignment="1"/>
    <xf numFmtId="0" fontId="3" fillId="0" borderId="70" xfId="0" applyFont="1" applyBorder="1" applyAlignment="1"/>
    <xf numFmtId="0" fontId="3" fillId="0" borderId="90" xfId="0" applyFont="1" applyBorder="1" applyAlignment="1"/>
    <xf numFmtId="0" fontId="5" fillId="29" borderId="89" xfId="0" applyFont="1" applyFill="1" applyBorder="1" applyAlignment="1"/>
    <xf numFmtId="0" fontId="3" fillId="29" borderId="70" xfId="0" applyFont="1" applyFill="1" applyBorder="1" applyAlignment="1"/>
    <xf numFmtId="0" fontId="3" fillId="29" borderId="90" xfId="0" applyFont="1" applyFill="1" applyBorder="1" applyAlignment="1"/>
    <xf numFmtId="0" fontId="5" fillId="0" borderId="89" xfId="0" applyFont="1" applyBorder="1" applyAlignment="1"/>
    <xf numFmtId="0" fontId="5" fillId="23" borderId="89" xfId="0" applyFont="1" applyFill="1" applyBorder="1" applyAlignment="1">
      <alignment horizontal="left"/>
    </xf>
    <xf numFmtId="0" fontId="5" fillId="13" borderId="89" xfId="0" applyFont="1" applyFill="1" applyBorder="1" applyAlignment="1"/>
    <xf numFmtId="0" fontId="44" fillId="0" borderId="89" xfId="0" applyFont="1" applyBorder="1" applyAlignment="1"/>
    <xf numFmtId="0" fontId="44" fillId="23" borderId="89" xfId="0" applyFont="1" applyFill="1" applyBorder="1" applyAlignment="1"/>
    <xf numFmtId="0" fontId="5" fillId="0" borderId="91" xfId="0" applyFont="1" applyBorder="1" applyAlignment="1"/>
    <xf numFmtId="0" fontId="3" fillId="0" borderId="92" xfId="0" applyFont="1" applyBorder="1" applyAlignment="1"/>
    <xf numFmtId="0" fontId="3" fillId="0" borderId="93" xfId="0" applyFont="1" applyBorder="1" applyAlignment="1"/>
    <xf numFmtId="0" fontId="5" fillId="12" borderId="41" xfId="0" applyFont="1" applyFill="1" applyBorder="1" applyAlignment="1">
      <alignment horizontal="center" vertical="center"/>
    </xf>
    <xf numFmtId="0" fontId="5" fillId="12" borderId="94" xfId="0" applyFont="1" applyFill="1" applyBorder="1" applyAlignment="1">
      <alignment horizontal="center" vertical="center"/>
    </xf>
    <xf numFmtId="0" fontId="44" fillId="12" borderId="41" xfId="0" applyFont="1" applyFill="1" applyBorder="1" applyAlignment="1">
      <alignment horizontal="center" vertical="center"/>
    </xf>
    <xf numFmtId="164" fontId="5" fillId="12" borderId="41" xfId="0" applyNumberFormat="1" applyFont="1" applyFill="1" applyBorder="1" applyAlignment="1">
      <alignment horizontal="center" vertical="center"/>
    </xf>
    <xf numFmtId="165" fontId="5" fillId="12" borderId="41" xfId="0" applyNumberFormat="1" applyFont="1" applyFill="1" applyBorder="1" applyAlignment="1"/>
    <xf numFmtId="165" fontId="5" fillId="12" borderId="95" xfId="0" applyNumberFormat="1" applyFont="1" applyFill="1" applyBorder="1" applyAlignment="1"/>
    <xf numFmtId="0" fontId="34" fillId="0" borderId="49" xfId="0" applyFont="1" applyBorder="1" applyAlignment="1">
      <alignment horizontal="center" vertical="center"/>
    </xf>
    <xf numFmtId="0" fontId="34" fillId="0" borderId="49" xfId="0" applyFont="1" applyBorder="1" applyAlignment="1"/>
    <xf numFmtId="0" fontId="31" fillId="0" borderId="49" xfId="0" applyFont="1" applyBorder="1" applyAlignment="1">
      <alignment horizontal="center" vertical="center"/>
    </xf>
    <xf numFmtId="164" fontId="18" fillId="0" borderId="49" xfId="0" applyNumberFormat="1" applyFont="1" applyBorder="1" applyAlignment="1">
      <alignment horizontal="right"/>
    </xf>
    <xf numFmtId="165" fontId="20" fillId="0" borderId="97" xfId="0" applyNumberFormat="1" applyFont="1" applyBorder="1" applyAlignment="1">
      <alignment horizontal="right"/>
    </xf>
    <xf numFmtId="0" fontId="34" fillId="13" borderId="36" xfId="0" applyFont="1" applyFill="1" applyBorder="1" applyAlignment="1"/>
    <xf numFmtId="0" fontId="31" fillId="13" borderId="36" xfId="0" applyFont="1" applyFill="1" applyBorder="1" applyAlignment="1">
      <alignment horizontal="center" vertical="center"/>
    </xf>
    <xf numFmtId="164" fontId="18" fillId="13" borderId="36" xfId="0" applyNumberFormat="1" applyFont="1" applyFill="1" applyBorder="1" applyAlignment="1">
      <alignment horizontal="right"/>
    </xf>
    <xf numFmtId="165" fontId="20" fillId="13" borderId="56" xfId="0" applyNumberFormat="1" applyFont="1" applyFill="1" applyBorder="1" applyAlignment="1">
      <alignment horizontal="right"/>
    </xf>
    <xf numFmtId="0" fontId="34" fillId="0" borderId="36" xfId="0" applyFont="1" applyBorder="1" applyAlignment="1"/>
    <xf numFmtId="0" fontId="31" fillId="0" borderId="36" xfId="0" applyFont="1" applyBorder="1" applyAlignment="1">
      <alignment horizontal="center" vertical="center"/>
    </xf>
    <xf numFmtId="164" fontId="18" fillId="0" borderId="36" xfId="0" applyNumberFormat="1" applyFont="1" applyBorder="1" applyAlignment="1">
      <alignment horizontal="right"/>
    </xf>
    <xf numFmtId="165" fontId="20" fillId="0" borderId="56" xfId="0" applyNumberFormat="1" applyFont="1" applyBorder="1" applyAlignment="1">
      <alignment horizontal="right"/>
    </xf>
    <xf numFmtId="164" fontId="3" fillId="0" borderId="36" xfId="0" applyNumberFormat="1" applyFont="1" applyBorder="1" applyAlignment="1">
      <alignment horizontal="right"/>
    </xf>
    <xf numFmtId="0" fontId="24" fillId="12" borderId="40" xfId="0" applyFont="1" applyFill="1" applyBorder="1" applyAlignment="1">
      <alignment horizontal="center" vertical="center" wrapText="1"/>
    </xf>
    <xf numFmtId="0" fontId="27" fillId="12" borderId="41" xfId="0" applyFont="1" applyFill="1" applyBorder="1" applyAlignment="1">
      <alignment horizontal="center" vertical="center"/>
    </xf>
    <xf numFmtId="164" fontId="3" fillId="12" borderId="41" xfId="0" applyNumberFormat="1" applyFont="1" applyFill="1" applyBorder="1" applyAlignment="1"/>
    <xf numFmtId="0" fontId="5" fillId="0" borderId="36" xfId="0" applyFont="1" applyBorder="1" applyAlignment="1"/>
    <xf numFmtId="0" fontId="27" fillId="0" borderId="36" xfId="0" applyFont="1" applyBorder="1" applyAlignment="1">
      <alignment horizontal="center" vertical="center"/>
    </xf>
    <xf numFmtId="164" fontId="3" fillId="13" borderId="36" xfId="0" applyNumberFormat="1" applyFont="1" applyFill="1" applyBorder="1" applyAlignment="1">
      <alignment horizontal="right"/>
    </xf>
    <xf numFmtId="0" fontId="34" fillId="13" borderId="49" xfId="0" applyFont="1" applyFill="1" applyBorder="1" applyAlignment="1"/>
    <xf numFmtId="0" fontId="31" fillId="13" borderId="49" xfId="0" applyFont="1" applyFill="1" applyBorder="1" applyAlignment="1">
      <alignment horizontal="center" vertical="center"/>
    </xf>
    <xf numFmtId="164" fontId="3" fillId="13" borderId="49" xfId="0" applyNumberFormat="1" applyFont="1" applyFill="1" applyBorder="1" applyAlignment="1">
      <alignment horizontal="right"/>
    </xf>
    <xf numFmtId="165" fontId="20" fillId="13" borderId="97" xfId="0" applyNumberFormat="1" applyFont="1" applyFill="1" applyBorder="1" applyAlignment="1">
      <alignment horizontal="right"/>
    </xf>
    <xf numFmtId="0" fontId="31" fillId="4" borderId="49" xfId="0" applyFont="1" applyFill="1" applyBorder="1" applyAlignment="1">
      <alignment horizontal="center" vertical="center"/>
    </xf>
    <xf numFmtId="2" fontId="18" fillId="0" borderId="49" xfId="0" applyNumberFormat="1" applyFont="1" applyBorder="1" applyAlignment="1">
      <alignment horizontal="right"/>
    </xf>
    <xf numFmtId="2" fontId="18" fillId="13" borderId="36" xfId="0" applyNumberFormat="1" applyFont="1" applyFill="1" applyBorder="1" applyAlignment="1">
      <alignment horizontal="right"/>
    </xf>
    <xf numFmtId="0" fontId="31" fillId="4" borderId="36" xfId="0" applyFont="1" applyFill="1" applyBorder="1" applyAlignment="1">
      <alignment horizontal="center" vertical="center"/>
    </xf>
    <xf numFmtId="2" fontId="18" fillId="0" borderId="36" xfId="0" applyNumberFormat="1" applyFont="1" applyBorder="1" applyAlignment="1">
      <alignment horizontal="right"/>
    </xf>
    <xf numFmtId="0" fontId="34" fillId="4" borderId="36" xfId="0" applyFont="1" applyFill="1" applyBorder="1" applyAlignment="1"/>
    <xf numFmtId="2" fontId="18" fillId="4" borderId="36" xfId="0" applyNumberFormat="1" applyFont="1" applyFill="1" applyBorder="1" applyAlignment="1">
      <alignment horizontal="right"/>
    </xf>
    <xf numFmtId="165" fontId="20" fillId="0" borderId="98" xfId="0" applyNumberFormat="1" applyFont="1" applyBorder="1" applyAlignment="1">
      <alignment horizontal="right"/>
    </xf>
    <xf numFmtId="0" fontId="5" fillId="0" borderId="49" xfId="0" applyFont="1" applyBorder="1" applyAlignment="1"/>
    <xf numFmtId="164" fontId="3" fillId="0" borderId="49" xfId="0" applyNumberFormat="1" applyFont="1" applyBorder="1" applyAlignment="1"/>
    <xf numFmtId="165" fontId="20" fillId="4" borderId="97" xfId="0" applyNumberFormat="1" applyFont="1" applyFill="1" applyBorder="1" applyAlignment="1">
      <alignment horizontal="right"/>
    </xf>
    <xf numFmtId="0" fontId="5" fillId="13" borderId="36" xfId="0" applyFont="1" applyFill="1" applyBorder="1" applyAlignment="1"/>
    <xf numFmtId="164" fontId="3" fillId="13" borderId="36" xfId="0" applyNumberFormat="1" applyFont="1" applyFill="1" applyBorder="1" applyAlignment="1"/>
    <xf numFmtId="164" fontId="3" fillId="0" borderId="36" xfId="0" applyNumberFormat="1" applyFont="1" applyBorder="1" applyAlignment="1"/>
    <xf numFmtId="164" fontId="3" fillId="0" borderId="49" xfId="0" applyNumberFormat="1" applyFont="1" applyBorder="1" applyAlignment="1">
      <alignment horizontal="right"/>
    </xf>
    <xf numFmtId="0" fontId="5" fillId="12" borderId="49" xfId="0" applyFont="1" applyFill="1" applyBorder="1" applyAlignment="1">
      <alignment horizontal="center" vertical="center"/>
    </xf>
    <xf numFmtId="0" fontId="34" fillId="4" borderId="49" xfId="0" applyFont="1" applyFill="1" applyBorder="1" applyAlignment="1"/>
    <xf numFmtId="164" fontId="3" fillId="4" borderId="49" xfId="0" applyNumberFormat="1" applyFont="1" applyFill="1" applyBorder="1" applyAlignment="1">
      <alignment horizontal="right"/>
    </xf>
    <xf numFmtId="164" fontId="3" fillId="4" borderId="36" xfId="0" applyNumberFormat="1" applyFont="1" applyFill="1" applyBorder="1" applyAlignment="1">
      <alignment horizontal="right"/>
    </xf>
    <xf numFmtId="0" fontId="3" fillId="15" borderId="40" xfId="0" applyFont="1" applyFill="1" applyBorder="1" applyAlignment="1">
      <alignment wrapText="1"/>
    </xf>
    <xf numFmtId="0" fontId="5" fillId="8" borderId="41" xfId="0" applyFont="1" applyFill="1" applyBorder="1" applyAlignment="1">
      <alignment horizontal="center" vertical="center"/>
    </xf>
    <xf numFmtId="0" fontId="27" fillId="8" borderId="41" xfId="0" applyFont="1" applyFill="1" applyBorder="1" applyAlignment="1">
      <alignment horizontal="center" vertical="center"/>
    </xf>
    <xf numFmtId="164" fontId="3" fillId="8" borderId="41" xfId="0" applyNumberFormat="1" applyFont="1" applyFill="1" applyBorder="1" applyAlignment="1"/>
    <xf numFmtId="2" fontId="5" fillId="8" borderId="41" xfId="0" applyNumberFormat="1" applyFont="1" applyFill="1" applyBorder="1" applyAlignment="1"/>
    <xf numFmtId="2" fontId="5" fillId="8" borderId="95" xfId="0" applyNumberFormat="1" applyFont="1" applyFill="1" applyBorder="1" applyAlignment="1"/>
    <xf numFmtId="2" fontId="20" fillId="0" borderId="49" xfId="0" applyNumberFormat="1" applyFont="1" applyBorder="1" applyAlignment="1">
      <alignment horizontal="right"/>
    </xf>
    <xf numFmtId="2" fontId="20" fillId="0" borderId="98" xfId="0" applyNumberFormat="1" applyFont="1" applyBorder="1" applyAlignment="1">
      <alignment horizontal="right"/>
    </xf>
    <xf numFmtId="2" fontId="20" fillId="13" borderId="36" xfId="0" applyNumberFormat="1" applyFont="1" applyFill="1" applyBorder="1" applyAlignment="1">
      <alignment horizontal="right"/>
    </xf>
    <xf numFmtId="2" fontId="20" fillId="13" borderId="99" xfId="0" applyNumberFormat="1" applyFont="1" applyFill="1" applyBorder="1" applyAlignment="1">
      <alignment horizontal="right"/>
    </xf>
    <xf numFmtId="2" fontId="20" fillId="0" borderId="36" xfId="0" applyNumberFormat="1" applyFont="1" applyBorder="1" applyAlignment="1">
      <alignment horizontal="right"/>
    </xf>
    <xf numFmtId="2" fontId="20" fillId="0" borderId="99" xfId="0" applyNumberFormat="1" applyFont="1" applyBorder="1" applyAlignment="1">
      <alignment horizontal="right"/>
    </xf>
    <xf numFmtId="0" fontId="5" fillId="15" borderId="41" xfId="0" applyFont="1" applyFill="1" applyBorder="1" applyAlignment="1">
      <alignment horizontal="center" vertical="center"/>
    </xf>
    <xf numFmtId="0" fontId="27" fillId="15" borderId="41" xfId="0" applyFont="1" applyFill="1" applyBorder="1" applyAlignment="1">
      <alignment horizontal="center" vertical="center"/>
    </xf>
    <xf numFmtId="164" fontId="3" fillId="15" borderId="41" xfId="0" applyNumberFormat="1" applyFont="1" applyFill="1" applyBorder="1" applyAlignment="1"/>
    <xf numFmtId="2" fontId="5" fillId="15" borderId="41" xfId="0" applyNumberFormat="1" applyFont="1" applyFill="1" applyBorder="1" applyAlignment="1"/>
    <xf numFmtId="2" fontId="5" fillId="15" borderId="95" xfId="0" applyNumberFormat="1" applyFont="1" applyFill="1" applyBorder="1" applyAlignment="1"/>
    <xf numFmtId="164" fontId="18" fillId="4" borderId="36" xfId="0" applyNumberFormat="1" applyFont="1" applyFill="1" applyBorder="1" applyAlignment="1">
      <alignment horizontal="right"/>
    </xf>
    <xf numFmtId="164" fontId="3" fillId="10" borderId="49" xfId="0" applyNumberFormat="1" applyFont="1" applyFill="1" applyBorder="1" applyAlignment="1">
      <alignment horizontal="right"/>
    </xf>
    <xf numFmtId="164" fontId="3" fillId="10" borderId="36" xfId="0" applyNumberFormat="1" applyFont="1" applyFill="1" applyBorder="1" applyAlignment="1">
      <alignment horizontal="right"/>
    </xf>
    <xf numFmtId="1" fontId="18" fillId="4" borderId="49" xfId="0" applyNumberFormat="1" applyFont="1" applyFill="1" applyBorder="1" applyAlignment="1">
      <alignment horizontal="right"/>
    </xf>
    <xf numFmtId="1" fontId="18" fillId="13" borderId="36" xfId="0" applyNumberFormat="1" applyFont="1" applyFill="1" applyBorder="1" applyAlignment="1">
      <alignment horizontal="right"/>
    </xf>
    <xf numFmtId="1" fontId="18" fillId="4" borderId="36" xfId="0" applyNumberFormat="1" applyFont="1" applyFill="1" applyBorder="1" applyAlignment="1">
      <alignment horizontal="right"/>
    </xf>
    <xf numFmtId="0" fontId="3" fillId="16" borderId="40" xfId="0" applyFont="1" applyFill="1" applyBorder="1" applyAlignment="1">
      <alignment wrapText="1"/>
    </xf>
    <xf numFmtId="0" fontId="35" fillId="16" borderId="41" xfId="0" applyFont="1" applyFill="1" applyBorder="1" applyAlignment="1">
      <alignment horizontal="center" vertical="center"/>
    </xf>
    <xf numFmtId="0" fontId="27" fillId="16" borderId="41" xfId="0" applyFont="1" applyFill="1" applyBorder="1" applyAlignment="1">
      <alignment horizontal="center" vertical="center"/>
    </xf>
    <xf numFmtId="164" fontId="3" fillId="16" borderId="41" xfId="0" applyNumberFormat="1" applyFont="1" applyFill="1" applyBorder="1" applyAlignment="1"/>
    <xf numFmtId="2" fontId="5" fillId="16" borderId="41" xfId="0" applyNumberFormat="1" applyFont="1" applyFill="1" applyBorder="1" applyAlignment="1"/>
    <xf numFmtId="2" fontId="5" fillId="16" borderId="95" xfId="0" applyNumberFormat="1" applyFont="1" applyFill="1" applyBorder="1" applyAlignment="1"/>
    <xf numFmtId="164" fontId="18" fillId="4" borderId="49" xfId="0" applyNumberFormat="1" applyFont="1" applyFill="1" applyBorder="1" applyAlignment="1">
      <alignment horizontal="right"/>
    </xf>
    <xf numFmtId="164" fontId="4" fillId="0" borderId="36" xfId="0" applyNumberFormat="1" applyFont="1" applyBorder="1" applyAlignment="1">
      <alignment horizontal="right"/>
    </xf>
    <xf numFmtId="0" fontId="4" fillId="16" borderId="40" xfId="0" applyFont="1" applyFill="1" applyBorder="1" applyAlignment="1"/>
    <xf numFmtId="164" fontId="4" fillId="16" borderId="41" xfId="0" applyNumberFormat="1" applyFont="1" applyFill="1" applyBorder="1" applyAlignment="1"/>
    <xf numFmtId="2" fontId="44" fillId="16" borderId="41" xfId="0" applyNumberFormat="1" applyFont="1" applyFill="1" applyBorder="1" applyAlignment="1"/>
    <xf numFmtId="2" fontId="44" fillId="16" borderId="95" xfId="0" applyNumberFormat="1" applyFont="1" applyFill="1" applyBorder="1" applyAlignment="1"/>
    <xf numFmtId="0" fontId="3" fillId="20" borderId="40" xfId="0" applyFont="1" applyFill="1" applyBorder="1" applyAlignment="1"/>
    <xf numFmtId="0" fontId="35" fillId="20" borderId="41" xfId="0" applyFont="1" applyFill="1" applyBorder="1" applyAlignment="1">
      <alignment horizontal="center" vertical="center"/>
    </xf>
    <xf numFmtId="0" fontId="27" fillId="20" borderId="41" xfId="0" applyFont="1" applyFill="1" applyBorder="1" applyAlignment="1">
      <alignment horizontal="center" vertical="center"/>
    </xf>
    <xf numFmtId="164" fontId="3" fillId="20" borderId="41" xfId="0" applyNumberFormat="1" applyFont="1" applyFill="1" applyBorder="1" applyAlignment="1"/>
    <xf numFmtId="2" fontId="5" fillId="20" borderId="41" xfId="0" applyNumberFormat="1" applyFont="1" applyFill="1" applyBorder="1" applyAlignment="1"/>
    <xf numFmtId="2" fontId="5" fillId="20" borderId="95" xfId="0" applyNumberFormat="1" applyFont="1" applyFill="1" applyBorder="1" applyAlignment="1"/>
    <xf numFmtId="0" fontId="31" fillId="21" borderId="95" xfId="0" applyFont="1" applyFill="1" applyBorder="1" applyAlignment="1">
      <alignment horizontal="center" vertical="center"/>
    </xf>
    <xf numFmtId="165" fontId="20" fillId="21" borderId="100" xfId="0" applyNumberFormat="1" applyFont="1" applyFill="1" applyBorder="1" applyAlignment="1">
      <alignment horizontal="right"/>
    </xf>
    <xf numFmtId="0" fontId="59" fillId="0" borderId="67" xfId="0" applyFont="1" applyBorder="1" applyAlignment="1">
      <alignment horizontal="left"/>
    </xf>
    <xf numFmtId="0" fontId="47" fillId="0" borderId="49" xfId="0" applyFont="1" applyBorder="1" applyAlignment="1"/>
    <xf numFmtId="0" fontId="34" fillId="21" borderId="41" xfId="0" applyFont="1" applyFill="1" applyBorder="1" applyAlignment="1"/>
    <xf numFmtId="0" fontId="47" fillId="0" borderId="96" xfId="0" applyFont="1" applyBorder="1" applyAlignment="1"/>
    <xf numFmtId="0" fontId="31" fillId="0" borderId="96" xfId="0" applyFont="1" applyBorder="1" applyAlignment="1">
      <alignment horizontal="center" vertical="center"/>
    </xf>
    <xf numFmtId="164" fontId="3" fillId="0" borderId="96" xfId="0" applyNumberFormat="1" applyFont="1" applyBorder="1" applyAlignment="1">
      <alignment horizontal="right"/>
    </xf>
    <xf numFmtId="164" fontId="4" fillId="0" borderId="96" xfId="0" applyNumberFormat="1" applyFont="1" applyBorder="1" applyAlignment="1">
      <alignment horizontal="right"/>
    </xf>
    <xf numFmtId="0" fontId="34" fillId="21" borderId="101" xfId="0" applyFont="1" applyFill="1" applyBorder="1" applyAlignment="1"/>
    <xf numFmtId="0" fontId="31" fillId="21" borderId="101" xfId="0" applyFont="1" applyFill="1" applyBorder="1" applyAlignment="1">
      <alignment horizontal="center" vertical="center"/>
    </xf>
    <xf numFmtId="164" fontId="4" fillId="21" borderId="101" xfId="0" applyNumberFormat="1" applyFont="1" applyFill="1" applyBorder="1" applyAlignment="1">
      <alignment horizontal="right"/>
    </xf>
    <xf numFmtId="165" fontId="20" fillId="21" borderId="102" xfId="0" applyNumberFormat="1" applyFont="1" applyFill="1" applyBorder="1" applyAlignment="1">
      <alignment horizontal="right"/>
    </xf>
    <xf numFmtId="0" fontId="7" fillId="0" borderId="0" xfId="0" applyFont="1" applyAlignment="1"/>
    <xf numFmtId="0" fontId="4" fillId="0" borderId="43" xfId="0" applyFont="1" applyBorder="1" applyAlignment="1">
      <alignment vertical="center"/>
    </xf>
    <xf numFmtId="0" fontId="4" fillId="0" borderId="8" xfId="0" applyFont="1" applyBorder="1" applyAlignment="1">
      <alignment vertical="center"/>
    </xf>
    <xf numFmtId="164" fontId="4" fillId="0" borderId="30" xfId="0" applyNumberFormat="1" applyFont="1" applyBorder="1" applyAlignment="1">
      <alignment vertical="center"/>
    </xf>
    <xf numFmtId="0" fontId="38" fillId="23" borderId="77" xfId="0" applyFont="1" applyFill="1" applyBorder="1" applyAlignment="1">
      <alignment horizontal="center" vertical="center"/>
    </xf>
    <xf numFmtId="0" fontId="38" fillId="0" borderId="111" xfId="0" applyFont="1" applyBorder="1" applyAlignment="1">
      <alignment horizontal="center" vertical="center"/>
    </xf>
    <xf numFmtId="0" fontId="0" fillId="0" borderId="0" xfId="0" applyFont="1" applyAlignment="1"/>
    <xf numFmtId="2" fontId="29" fillId="0" borderId="19" xfId="0" applyNumberFormat="1" applyFont="1" applyBorder="1" applyAlignment="1">
      <alignment horizontal="right"/>
    </xf>
    <xf numFmtId="2" fontId="29" fillId="3" borderId="16" xfId="0" applyNumberFormat="1" applyFont="1" applyFill="1" applyBorder="1" applyAlignment="1">
      <alignment horizontal="right"/>
    </xf>
    <xf numFmtId="2" fontId="29" fillId="0" borderId="16" xfId="0" applyNumberFormat="1" applyFont="1" applyBorder="1" applyAlignment="1">
      <alignment horizontal="right"/>
    </xf>
    <xf numFmtId="0" fontId="5" fillId="8" borderId="0" xfId="0" applyFont="1" applyFill="1" applyBorder="1" applyAlignment="1">
      <alignment horizontal="center" vertical="center"/>
    </xf>
    <xf numFmtId="0" fontId="27" fillId="8" borderId="0" xfId="0" applyFont="1" applyFill="1" applyBorder="1" applyAlignment="1">
      <alignment horizontal="center" vertical="center"/>
    </xf>
    <xf numFmtId="164" fontId="3" fillId="8" borderId="0" xfId="0" applyNumberFormat="1" applyFont="1" applyFill="1" applyBorder="1" applyAlignment="1"/>
    <xf numFmtId="2" fontId="5" fillId="8" borderId="0" xfId="0" applyNumberFormat="1" applyFont="1" applyFill="1" applyBorder="1" applyAlignment="1"/>
    <xf numFmtId="2" fontId="5" fillId="8" borderId="115" xfId="0" applyNumberFormat="1" applyFont="1" applyFill="1" applyBorder="1" applyAlignment="1"/>
    <xf numFmtId="0" fontId="34" fillId="0" borderId="60" xfId="0" applyFont="1" applyBorder="1" applyAlignment="1"/>
    <xf numFmtId="0" fontId="31" fillId="0" borderId="60" xfId="0" applyFont="1" applyBorder="1" applyAlignment="1">
      <alignment horizontal="center" vertical="center"/>
    </xf>
    <xf numFmtId="164" fontId="18" fillId="0" borderId="60" xfId="0" applyNumberFormat="1" applyFont="1" applyBorder="1" applyAlignment="1">
      <alignment horizontal="right"/>
    </xf>
    <xf numFmtId="2" fontId="20" fillId="0" borderId="60" xfId="0" applyNumberFormat="1" applyFont="1" applyBorder="1" applyAlignment="1">
      <alignment horizontal="right"/>
    </xf>
    <xf numFmtId="0" fontId="34" fillId="13" borderId="60" xfId="0" applyFont="1" applyFill="1" applyBorder="1" applyAlignment="1"/>
    <xf numFmtId="0" fontId="31" fillId="13" borderId="60" xfId="0" applyFont="1" applyFill="1" applyBorder="1" applyAlignment="1">
      <alignment horizontal="center" vertical="center"/>
    </xf>
    <xf numFmtId="164" fontId="18" fillId="13" borderId="60" xfId="0" applyNumberFormat="1" applyFont="1" applyFill="1" applyBorder="1" applyAlignment="1">
      <alignment horizontal="right"/>
    </xf>
    <xf numFmtId="2" fontId="20" fillId="13" borderId="60" xfId="0" applyNumberFormat="1" applyFont="1" applyFill="1" applyBorder="1" applyAlignment="1">
      <alignment horizontal="right"/>
    </xf>
    <xf numFmtId="164" fontId="3" fillId="0" borderId="60" xfId="0" applyNumberFormat="1" applyFont="1" applyBorder="1" applyAlignment="1">
      <alignment horizontal="right"/>
    </xf>
    <xf numFmtId="164" fontId="3" fillId="13" borderId="60" xfId="0" applyNumberFormat="1" applyFont="1" applyFill="1" applyBorder="1" applyAlignment="1">
      <alignment horizontal="right"/>
    </xf>
    <xf numFmtId="165" fontId="20" fillId="13" borderId="60" xfId="0" applyNumberFormat="1" applyFont="1" applyFill="1" applyBorder="1" applyAlignment="1">
      <alignment horizontal="right"/>
    </xf>
    <xf numFmtId="1" fontId="3" fillId="18" borderId="54" xfId="0" applyNumberFormat="1" applyFont="1" applyFill="1" applyBorder="1" applyAlignment="1">
      <alignment horizontal="center" vertical="center"/>
    </xf>
    <xf numFmtId="0" fontId="44" fillId="22" borderId="40" xfId="0" applyFont="1" applyFill="1" applyBorder="1" applyAlignment="1">
      <alignment horizontal="center" vertical="center"/>
    </xf>
    <xf numFmtId="0" fontId="44" fillId="22" borderId="67" xfId="0" applyFont="1" applyFill="1" applyBorder="1" applyAlignment="1">
      <alignment horizontal="center" vertical="center"/>
    </xf>
    <xf numFmtId="0" fontId="44" fillId="22" borderId="75" xfId="0" applyFont="1" applyFill="1" applyBorder="1" applyAlignment="1">
      <alignment horizontal="center" vertical="center"/>
    </xf>
    <xf numFmtId="0" fontId="5" fillId="23" borderId="76" xfId="0" applyFont="1" applyFill="1" applyBorder="1" applyAlignment="1"/>
    <xf numFmtId="0" fontId="5" fillId="23" borderId="77" xfId="0" applyFont="1" applyFill="1" applyBorder="1" applyAlignment="1"/>
    <xf numFmtId="4" fontId="44" fillId="23" borderId="77" xfId="0" applyNumberFormat="1" applyFont="1" applyFill="1" applyBorder="1" applyAlignment="1"/>
    <xf numFmtId="0" fontId="3" fillId="23" borderId="78" xfId="0" applyFont="1" applyFill="1" applyBorder="1" applyAlignment="1"/>
    <xf numFmtId="0" fontId="5" fillId="0" borderId="46" xfId="0" applyFont="1" applyBorder="1" applyAlignment="1"/>
    <xf numFmtId="4" fontId="44" fillId="0" borderId="36" xfId="0" applyNumberFormat="1" applyFont="1" applyBorder="1" applyAlignment="1"/>
    <xf numFmtId="0" fontId="38" fillId="0" borderId="36" xfId="0" applyFont="1" applyBorder="1" applyAlignment="1">
      <alignment horizontal="center" vertical="center"/>
    </xf>
    <xf numFmtId="0" fontId="3" fillId="0" borderId="79" xfId="0" applyFont="1" applyBorder="1" applyAlignment="1"/>
    <xf numFmtId="0" fontId="5" fillId="23" borderId="46" xfId="0" applyFont="1" applyFill="1" applyBorder="1" applyAlignment="1"/>
    <xf numFmtId="0" fontId="5" fillId="23" borderId="36" xfId="0" applyFont="1" applyFill="1" applyBorder="1" applyAlignment="1"/>
    <xf numFmtId="4" fontId="44" fillId="23" borderId="36" xfId="0" applyNumberFormat="1" applyFont="1" applyFill="1" applyBorder="1" applyAlignment="1"/>
    <xf numFmtId="0" fontId="38" fillId="23" borderId="36" xfId="0" applyFont="1" applyFill="1" applyBorder="1" applyAlignment="1">
      <alignment horizontal="center" vertical="center"/>
    </xf>
    <xf numFmtId="0" fontId="3" fillId="23" borderId="79" xfId="0" applyFont="1" applyFill="1" applyBorder="1" applyAlignment="1"/>
    <xf numFmtId="0" fontId="5" fillId="23" borderId="80" xfId="0" applyFont="1" applyFill="1" applyBorder="1" applyAlignment="1"/>
    <xf numFmtId="0" fontId="5" fillId="23" borderId="81" xfId="0" applyFont="1" applyFill="1" applyBorder="1" applyAlignment="1"/>
    <xf numFmtId="0" fontId="38" fillId="23" borderId="81" xfId="0" applyFont="1" applyFill="1" applyBorder="1" applyAlignment="1">
      <alignment horizontal="center" vertical="center"/>
    </xf>
    <xf numFmtId="0" fontId="3" fillId="23" borderId="46" xfId="0" applyFont="1" applyFill="1" applyBorder="1" applyAlignment="1"/>
    <xf numFmtId="0" fontId="38" fillId="23" borderId="36" xfId="0" applyFont="1" applyFill="1" applyBorder="1" applyAlignment="1">
      <alignment horizontal="center"/>
    </xf>
    <xf numFmtId="0" fontId="3" fillId="0" borderId="46" xfId="0" applyFont="1" applyBorder="1" applyAlignment="1"/>
    <xf numFmtId="0" fontId="38" fillId="0" borderId="36" xfId="0" applyFont="1" applyBorder="1" applyAlignment="1">
      <alignment horizontal="center"/>
    </xf>
    <xf numFmtId="4" fontId="44" fillId="23" borderId="81" xfId="0" applyNumberFormat="1" applyFont="1" applyFill="1" applyBorder="1" applyAlignment="1"/>
    <xf numFmtId="0" fontId="5" fillId="24" borderId="36" xfId="0" applyFont="1" applyFill="1" applyBorder="1" applyAlignment="1"/>
    <xf numFmtId="0" fontId="44" fillId="23" borderId="36" xfId="0" applyFont="1" applyFill="1" applyBorder="1" applyAlignment="1"/>
    <xf numFmtId="0" fontId="5" fillId="0" borderId="21" xfId="0" applyFont="1" applyBorder="1" applyAlignment="1"/>
    <xf numFmtId="0" fontId="44" fillId="0" borderId="23" xfId="0" applyFont="1" applyBorder="1" applyAlignment="1"/>
    <xf numFmtId="4" fontId="44" fillId="0" borderId="23" xfId="0" applyNumberFormat="1" applyFont="1" applyBorder="1" applyAlignment="1"/>
    <xf numFmtId="0" fontId="38" fillId="0" borderId="23" xfId="0" applyFont="1" applyBorder="1" applyAlignment="1">
      <alignment horizontal="center" vertical="center"/>
    </xf>
    <xf numFmtId="0" fontId="3" fillId="0" borderId="82" xfId="0" applyFont="1" applyBorder="1" applyAlignment="1"/>
    <xf numFmtId="2" fontId="61" fillId="7" borderId="37" xfId="0" applyNumberFormat="1" applyFont="1" applyFill="1" applyBorder="1" applyAlignment="1">
      <alignment horizontal="right" vertical="center"/>
    </xf>
    <xf numFmtId="0" fontId="61" fillId="0" borderId="18" xfId="0" applyFont="1" applyBorder="1" applyAlignment="1">
      <alignment horizontal="right" vertical="center"/>
    </xf>
    <xf numFmtId="2" fontId="20" fillId="13" borderId="49" xfId="0" applyNumberFormat="1" applyFont="1" applyFill="1" applyBorder="1" applyAlignment="1">
      <alignment horizontal="right"/>
    </xf>
    <xf numFmtId="2" fontId="20" fillId="4" borderId="49" xfId="0" applyNumberFormat="1" applyFont="1" applyFill="1" applyBorder="1" applyAlignment="1">
      <alignment horizontal="right"/>
    </xf>
    <xf numFmtId="2" fontId="20" fillId="4" borderId="36" xfId="0" applyNumberFormat="1" applyFont="1" applyFill="1" applyBorder="1" applyAlignment="1">
      <alignment horizontal="right"/>
    </xf>
    <xf numFmtId="2" fontId="31" fillId="21" borderId="41" xfId="0" applyNumberFormat="1" applyFont="1" applyFill="1" applyBorder="1" applyAlignment="1">
      <alignment horizontal="center" vertical="center"/>
    </xf>
    <xf numFmtId="2" fontId="3" fillId="21" borderId="41" xfId="0" applyNumberFormat="1" applyFont="1" applyFill="1" applyBorder="1" applyAlignment="1">
      <alignment horizontal="right"/>
    </xf>
    <xf numFmtId="2" fontId="20" fillId="21" borderId="101" xfId="0" applyNumberFormat="1" applyFont="1" applyFill="1" applyBorder="1" applyAlignment="1">
      <alignment horizontal="right"/>
    </xf>
    <xf numFmtId="164" fontId="5" fillId="8" borderId="41" xfId="0" applyNumberFormat="1" applyFont="1" applyFill="1" applyBorder="1" applyAlignment="1"/>
    <xf numFmtId="165" fontId="3" fillId="13" borderId="56" xfId="0" applyNumberFormat="1" applyFont="1" applyFill="1" applyBorder="1" applyAlignment="1">
      <alignment horizontal="right"/>
    </xf>
    <xf numFmtId="0" fontId="34" fillId="30" borderId="36" xfId="0" applyFont="1" applyFill="1" applyBorder="1" applyAlignment="1"/>
    <xf numFmtId="2" fontId="20" fillId="13" borderId="56" xfId="0" applyNumberFormat="1" applyFont="1" applyFill="1" applyBorder="1" applyAlignment="1">
      <alignment horizontal="right"/>
    </xf>
    <xf numFmtId="0" fontId="31" fillId="0" borderId="36" xfId="0" applyFont="1" applyFill="1" applyBorder="1" applyAlignment="1">
      <alignment horizontal="center" vertical="center"/>
    </xf>
    <xf numFmtId="164" fontId="3" fillId="0" borderId="36" xfId="0" applyNumberFormat="1" applyFont="1" applyFill="1" applyBorder="1" applyAlignment="1">
      <alignment horizontal="right"/>
    </xf>
    <xf numFmtId="2" fontId="20" fillId="0" borderId="36" xfId="0" applyNumberFormat="1" applyFont="1" applyFill="1" applyBorder="1" applyAlignment="1">
      <alignment horizontal="right"/>
    </xf>
    <xf numFmtId="165" fontId="20" fillId="0" borderId="56" xfId="0" applyNumberFormat="1" applyFont="1" applyFill="1" applyBorder="1" applyAlignment="1">
      <alignment horizontal="right"/>
    </xf>
    <xf numFmtId="2" fontId="29" fillId="0" borderId="30" xfId="0" applyNumberFormat="1" applyFont="1" applyFill="1" applyBorder="1" applyAlignment="1">
      <alignment horizontal="right"/>
    </xf>
    <xf numFmtId="0" fontId="34" fillId="0" borderId="38" xfId="0" applyFont="1" applyBorder="1" applyAlignment="1"/>
    <xf numFmtId="0" fontId="34" fillId="13" borderId="117" xfId="0" applyFont="1" applyFill="1" applyBorder="1" applyAlignment="1"/>
    <xf numFmtId="2" fontId="20" fillId="0" borderId="38" xfId="0" applyNumberFormat="1" applyFont="1" applyBorder="1" applyAlignment="1">
      <alignment horizontal="right"/>
    </xf>
    <xf numFmtId="2" fontId="20" fillId="13" borderId="117" xfId="0" applyNumberFormat="1" applyFont="1" applyFill="1" applyBorder="1" applyAlignment="1">
      <alignment horizontal="right"/>
    </xf>
    <xf numFmtId="0" fontId="11" fillId="30" borderId="30" xfId="0" applyFont="1" applyFill="1" applyBorder="1" applyAlignment="1">
      <alignment horizontal="center" vertical="center"/>
    </xf>
    <xf numFmtId="164" fontId="4" fillId="30" borderId="30" xfId="0" applyNumberFormat="1" applyFont="1" applyFill="1" applyBorder="1" applyAlignment="1">
      <alignment vertical="center"/>
    </xf>
    <xf numFmtId="164" fontId="3" fillId="30" borderId="30" xfId="0" applyNumberFormat="1" applyFont="1" applyFill="1" applyBorder="1" applyAlignment="1">
      <alignment vertical="center"/>
    </xf>
    <xf numFmtId="4" fontId="12" fillId="30" borderId="31" xfId="0" applyNumberFormat="1" applyFont="1" applyFill="1" applyBorder="1" applyAlignment="1">
      <alignment horizontal="right" vertical="center"/>
    </xf>
    <xf numFmtId="0" fontId="10" fillId="30" borderId="32" xfId="0" applyFont="1" applyFill="1" applyBorder="1" applyAlignment="1">
      <alignment vertical="center"/>
    </xf>
    <xf numFmtId="164" fontId="3" fillId="30" borderId="16" xfId="0" applyNumberFormat="1" applyFont="1" applyFill="1" applyBorder="1"/>
    <xf numFmtId="164" fontId="3" fillId="30" borderId="16" xfId="0" applyNumberFormat="1" applyFont="1" applyFill="1" applyBorder="1" applyAlignment="1"/>
    <xf numFmtId="164" fontId="3" fillId="30" borderId="19" xfId="0" applyNumberFormat="1" applyFont="1" applyFill="1" applyBorder="1"/>
    <xf numFmtId="164" fontId="4" fillId="30" borderId="19" xfId="0" applyNumberFormat="1" applyFont="1" applyFill="1" applyBorder="1"/>
    <xf numFmtId="0" fontId="11" fillId="30" borderId="19" xfId="0" applyFont="1" applyFill="1" applyBorder="1" applyAlignment="1">
      <alignment horizontal="center" vertical="center"/>
    </xf>
    <xf numFmtId="164" fontId="4" fillId="30" borderId="19" xfId="0" applyNumberFormat="1" applyFont="1" applyFill="1" applyBorder="1" applyAlignment="1"/>
    <xf numFmtId="0" fontId="10" fillId="30" borderId="29" xfId="0" applyFont="1" applyFill="1" applyBorder="1" applyAlignment="1">
      <alignment vertical="center"/>
    </xf>
    <xf numFmtId="2" fontId="11" fillId="30" borderId="30" xfId="0" applyNumberFormat="1" applyFont="1" applyFill="1" applyBorder="1" applyAlignment="1">
      <alignment horizontal="center" vertical="center"/>
    </xf>
    <xf numFmtId="0" fontId="10" fillId="31" borderId="29" xfId="0" applyFont="1" applyFill="1" applyBorder="1" applyAlignment="1">
      <alignment vertical="center"/>
    </xf>
    <xf numFmtId="0" fontId="11" fillId="31" borderId="30" xfId="0" applyFont="1" applyFill="1" applyBorder="1" applyAlignment="1">
      <alignment horizontal="center" vertical="center"/>
    </xf>
    <xf numFmtId="1" fontId="14" fillId="31" borderId="30" xfId="0" applyNumberFormat="1" applyFont="1" applyFill="1" applyBorder="1" applyAlignment="1">
      <alignment vertical="center"/>
    </xf>
    <xf numFmtId="4" fontId="12" fillId="31" borderId="31" xfId="0" applyNumberFormat="1" applyFont="1" applyFill="1" applyBorder="1" applyAlignment="1">
      <alignment horizontal="right" vertical="center"/>
    </xf>
    <xf numFmtId="4" fontId="36" fillId="23" borderId="77" xfId="0" applyNumberFormat="1" applyFont="1" applyFill="1" applyBorder="1" applyAlignment="1"/>
    <xf numFmtId="4" fontId="62" fillId="0" borderId="36" xfId="0" applyNumberFormat="1" applyFont="1" applyBorder="1" applyAlignment="1"/>
    <xf numFmtId="4" fontId="36" fillId="23" borderId="36" xfId="0" applyNumberFormat="1" applyFont="1" applyFill="1" applyBorder="1" applyAlignment="1"/>
    <xf numFmtId="4" fontId="36" fillId="0" borderId="36" xfId="0" applyNumberFormat="1" applyFont="1" applyBorder="1" applyAlignment="1"/>
    <xf numFmtId="4" fontId="36" fillId="23" borderId="81" xfId="0" applyNumberFormat="1" applyFont="1" applyFill="1" applyBorder="1" applyAlignment="1"/>
    <xf numFmtId="4" fontId="62" fillId="23" borderId="36" xfId="0" applyNumberFormat="1" applyFont="1" applyFill="1" applyBorder="1" applyAlignment="1"/>
    <xf numFmtId="4" fontId="62" fillId="0" borderId="23" xfId="0" applyNumberFormat="1" applyFont="1" applyBorder="1" applyAlignment="1"/>
    <xf numFmtId="3" fontId="36" fillId="23" borderId="60" xfId="0" applyNumberFormat="1" applyFont="1" applyFill="1" applyBorder="1" applyAlignment="1"/>
    <xf numFmtId="3" fontId="36" fillId="23" borderId="112" xfId="0" applyNumberFormat="1" applyFont="1" applyFill="1" applyBorder="1" applyAlignment="1"/>
    <xf numFmtId="4" fontId="36" fillId="23" borderId="23" xfId="0" applyNumberFormat="1" applyFont="1" applyFill="1" applyBorder="1" applyAlignment="1"/>
    <xf numFmtId="4" fontId="36" fillId="0" borderId="23" xfId="0" applyNumberFormat="1" applyFont="1" applyBorder="1" applyAlignment="1"/>
    <xf numFmtId="4" fontId="36" fillId="23" borderId="84" xfId="0" applyNumberFormat="1" applyFont="1" applyFill="1" applyBorder="1" applyAlignment="1"/>
    <xf numFmtId="4" fontId="36" fillId="23" borderId="49" xfId="0" applyNumberFormat="1" applyFont="1" applyFill="1" applyBorder="1" applyAlignment="1"/>
    <xf numFmtId="4" fontId="36" fillId="13" borderId="23" xfId="0" applyNumberFormat="1" applyFont="1" applyFill="1" applyBorder="1" applyAlignment="1"/>
    <xf numFmtId="0" fontId="22" fillId="11" borderId="55" xfId="0" applyFont="1" applyFill="1" applyBorder="1" applyAlignment="1">
      <alignment horizontal="center" vertical="center"/>
    </xf>
    <xf numFmtId="0" fontId="22" fillId="11" borderId="38" xfId="0" applyFont="1" applyFill="1" applyBorder="1" applyAlignment="1">
      <alignment horizontal="center" vertical="center"/>
    </xf>
    <xf numFmtId="0" fontId="4" fillId="0" borderId="121" xfId="0" applyFont="1" applyBorder="1" applyAlignment="1"/>
    <xf numFmtId="0" fontId="25" fillId="11" borderId="120" xfId="0" applyFont="1" applyFill="1" applyBorder="1" applyAlignment="1">
      <alignment vertical="center"/>
    </xf>
    <xf numFmtId="0" fontId="5" fillId="32" borderId="124" xfId="0" applyFont="1" applyFill="1" applyBorder="1" applyAlignment="1">
      <alignment horizontal="right" vertical="center" wrapText="1"/>
    </xf>
    <xf numFmtId="169" fontId="15" fillId="33" borderId="121" xfId="0" applyNumberFormat="1" applyFont="1" applyFill="1" applyBorder="1" applyAlignment="1">
      <alignment horizontal="center" vertical="center"/>
    </xf>
    <xf numFmtId="2" fontId="5" fillId="12" borderId="41" xfId="0" applyNumberFormat="1" applyFont="1" applyFill="1" applyBorder="1" applyAlignment="1"/>
    <xf numFmtId="0" fontId="3" fillId="0" borderId="7" xfId="0" applyFont="1" applyBorder="1" applyAlignment="1">
      <alignment vertical="center"/>
    </xf>
    <xf numFmtId="0" fontId="0" fillId="0" borderId="0" xfId="0" applyFont="1" applyAlignment="1"/>
    <xf numFmtId="0" fontId="24" fillId="17" borderId="48" xfId="0" applyFont="1" applyFill="1" applyBorder="1" applyAlignment="1">
      <alignment horizontal="center" vertical="center" wrapText="1"/>
    </xf>
    <xf numFmtId="0" fontId="24" fillId="14" borderId="48" xfId="0" applyFont="1" applyFill="1" applyBorder="1" applyAlignment="1">
      <alignment horizontal="center" vertical="center" wrapText="1"/>
    </xf>
    <xf numFmtId="0" fontId="24" fillId="5" borderId="48" xfId="0" applyFont="1" applyFill="1" applyBorder="1" applyAlignment="1">
      <alignment horizontal="center" vertical="center" wrapText="1"/>
    </xf>
    <xf numFmtId="2" fontId="10" fillId="4" borderId="0" xfId="0" applyNumberFormat="1" applyFont="1" applyFill="1"/>
    <xf numFmtId="0" fontId="22" fillId="11" borderId="49" xfId="0" applyFont="1" applyFill="1" applyBorder="1" applyAlignment="1">
      <alignment horizontal="center" vertical="center"/>
    </xf>
    <xf numFmtId="0" fontId="44" fillId="26" borderId="70" xfId="0" applyFont="1" applyFill="1" applyBorder="1" applyAlignment="1">
      <alignment horizontal="center" vertical="center" wrapText="1"/>
    </xf>
    <xf numFmtId="0" fontId="5" fillId="28" borderId="70" xfId="0" applyFont="1" applyFill="1" applyBorder="1" applyAlignment="1"/>
    <xf numFmtId="0" fontId="3" fillId="28" borderId="70" xfId="0" applyFont="1" applyFill="1" applyBorder="1" applyAlignment="1">
      <alignment horizontal="center" vertical="center"/>
    </xf>
    <xf numFmtId="0" fontId="3" fillId="28" borderId="70" xfId="0" applyFont="1" applyFill="1" applyBorder="1" applyAlignment="1"/>
    <xf numFmtId="0" fontId="3" fillId="28" borderId="70" xfId="0" applyFont="1" applyFill="1" applyBorder="1" applyAlignment="1">
      <alignment horizontal="right"/>
    </xf>
    <xf numFmtId="0" fontId="44" fillId="26" borderId="70" xfId="0" applyFont="1" applyFill="1" applyBorder="1" applyAlignment="1"/>
    <xf numFmtId="0" fontId="3" fillId="28" borderId="69" xfId="0" applyFont="1" applyFill="1" applyBorder="1" applyAlignment="1"/>
    <xf numFmtId="0" fontId="5" fillId="0" borderId="70" xfId="0" applyFont="1" applyBorder="1" applyAlignment="1"/>
    <xf numFmtId="0" fontId="3" fillId="0" borderId="70" xfId="0" applyFont="1" applyBorder="1" applyAlignment="1">
      <alignment horizontal="center" vertical="center"/>
    </xf>
    <xf numFmtId="0" fontId="3" fillId="0" borderId="69" xfId="0" applyFont="1" applyBorder="1" applyAlignment="1"/>
    <xf numFmtId="0" fontId="5" fillId="0" borderId="68" xfId="0" applyFont="1" applyBorder="1" applyAlignment="1"/>
    <xf numFmtId="0" fontId="3" fillId="0" borderId="68" xfId="0" applyFont="1" applyBorder="1" applyAlignment="1">
      <alignment horizontal="center" vertical="center"/>
    </xf>
    <xf numFmtId="0" fontId="3" fillId="0" borderId="68" xfId="0" applyFont="1" applyBorder="1" applyAlignment="1"/>
    <xf numFmtId="0" fontId="44" fillId="26" borderId="68" xfId="0" applyFont="1" applyFill="1" applyBorder="1" applyAlignment="1"/>
    <xf numFmtId="0" fontId="3" fillId="0" borderId="60" xfId="0" applyFont="1" applyBorder="1" applyAlignment="1"/>
    <xf numFmtId="0" fontId="15" fillId="0" borderId="0" xfId="0" applyFont="1" applyAlignment="1"/>
    <xf numFmtId="0" fontId="4" fillId="0" borderId="41" xfId="0" applyFont="1" applyBorder="1" applyAlignment="1"/>
    <xf numFmtId="164" fontId="4" fillId="0" borderId="19" xfId="0" applyNumberFormat="1" applyFont="1" applyBorder="1"/>
    <xf numFmtId="164" fontId="4" fillId="0" borderId="19" xfId="0" applyNumberFormat="1" applyFont="1" applyBorder="1" applyAlignment="1"/>
    <xf numFmtId="0" fontId="15" fillId="3" borderId="15" xfId="0" applyFont="1" applyFill="1" applyBorder="1" applyAlignment="1">
      <alignment vertical="center"/>
    </xf>
    <xf numFmtId="0" fontId="15" fillId="4" borderId="0" xfId="0" applyFont="1" applyFill="1" applyAlignment="1">
      <alignment horizontal="center" vertical="center"/>
    </xf>
    <xf numFmtId="0" fontId="4" fillId="16" borderId="10" xfId="0" applyFont="1" applyFill="1" applyBorder="1" applyAlignment="1"/>
    <xf numFmtId="0" fontId="4" fillId="4" borderId="0" xfId="0" applyFont="1" applyFill="1" applyAlignment="1"/>
    <xf numFmtId="4" fontId="5" fillId="23" borderId="77" xfId="0" applyNumberFormat="1" applyFont="1" applyFill="1" applyBorder="1" applyAlignment="1"/>
    <xf numFmtId="4" fontId="5" fillId="0" borderId="36" xfId="0" applyNumberFormat="1" applyFont="1" applyBorder="1" applyAlignment="1"/>
    <xf numFmtId="4" fontId="5" fillId="23" borderId="36" xfId="0" applyNumberFormat="1" applyFont="1" applyFill="1" applyBorder="1" applyAlignment="1"/>
    <xf numFmtId="0" fontId="5" fillId="23" borderId="21" xfId="0" applyFont="1" applyFill="1" applyBorder="1" applyAlignment="1"/>
    <xf numFmtId="0" fontId="5" fillId="23" borderId="23" xfId="0" applyFont="1" applyFill="1" applyBorder="1" applyAlignment="1"/>
    <xf numFmtId="4" fontId="5" fillId="23" borderId="23" xfId="0" applyNumberFormat="1" applyFont="1" applyFill="1" applyBorder="1" applyAlignment="1"/>
    <xf numFmtId="0" fontId="38" fillId="23" borderId="23" xfId="0" applyFont="1" applyFill="1" applyBorder="1" applyAlignment="1">
      <alignment horizontal="center" vertical="center"/>
    </xf>
    <xf numFmtId="0" fontId="3" fillId="23" borderId="82" xfId="0" applyFont="1" applyFill="1" applyBorder="1" applyAlignment="1"/>
    <xf numFmtId="0" fontId="5" fillId="23" borderId="83" xfId="0" applyFont="1" applyFill="1" applyBorder="1" applyAlignment="1"/>
    <xf numFmtId="0" fontId="5" fillId="23" borderId="84" xfId="0" applyFont="1" applyFill="1" applyBorder="1" applyAlignment="1"/>
    <xf numFmtId="4" fontId="5" fillId="23" borderId="84" xfId="0" applyNumberFormat="1" applyFont="1" applyFill="1" applyBorder="1" applyAlignment="1"/>
    <xf numFmtId="0" fontId="38" fillId="23" borderId="84" xfId="0" applyFont="1" applyFill="1" applyBorder="1" applyAlignment="1">
      <alignment horizontal="center" vertical="center"/>
    </xf>
    <xf numFmtId="0" fontId="3" fillId="23" borderId="85" xfId="0" applyFont="1" applyFill="1" applyBorder="1" applyAlignment="1"/>
    <xf numFmtId="0" fontId="5" fillId="0" borderId="23" xfId="0" applyFont="1" applyBorder="1" applyAlignment="1"/>
    <xf numFmtId="4" fontId="5" fillId="0" borderId="23" xfId="0" applyNumberFormat="1" applyFont="1" applyBorder="1" applyAlignment="1"/>
    <xf numFmtId="0" fontId="5" fillId="23" borderId="40" xfId="0" applyFont="1" applyFill="1" applyBorder="1" applyAlignment="1"/>
    <xf numFmtId="0" fontId="5" fillId="23" borderId="49" xfId="0" applyFont="1" applyFill="1" applyBorder="1" applyAlignment="1"/>
    <xf numFmtId="4" fontId="5" fillId="23" borderId="49" xfId="0" applyNumberFormat="1" applyFont="1" applyFill="1" applyBorder="1" applyAlignment="1"/>
    <xf numFmtId="0" fontId="38" fillId="23" borderId="49" xfId="0" applyFont="1" applyFill="1" applyBorder="1" applyAlignment="1">
      <alignment horizontal="center" vertical="center"/>
    </xf>
    <xf numFmtId="0" fontId="3" fillId="23" borderId="53" xfId="0" applyFont="1" applyFill="1" applyBorder="1" applyAlignment="1"/>
    <xf numFmtId="0" fontId="3" fillId="0" borderId="59" xfId="0" applyFont="1" applyBorder="1" applyAlignment="1"/>
    <xf numFmtId="0" fontId="3" fillId="23" borderId="59" xfId="0" applyFont="1" applyFill="1" applyBorder="1" applyAlignment="1"/>
    <xf numFmtId="0" fontId="3" fillId="0" borderId="39" xfId="0" applyFont="1" applyBorder="1" applyAlignment="1"/>
    <xf numFmtId="0" fontId="5" fillId="13" borderId="21" xfId="0" applyFont="1" applyFill="1" applyBorder="1" applyAlignment="1"/>
    <xf numFmtId="0" fontId="5" fillId="25" borderId="23" xfId="0" applyFont="1" applyFill="1" applyBorder="1" applyAlignment="1"/>
    <xf numFmtId="4" fontId="5" fillId="13" borderId="23" xfId="0" applyNumberFormat="1" applyFont="1" applyFill="1" applyBorder="1" applyAlignment="1"/>
    <xf numFmtId="0" fontId="38" fillId="13" borderId="23" xfId="0" applyFont="1" applyFill="1" applyBorder="1" applyAlignment="1">
      <alignment horizontal="center" vertical="center"/>
    </xf>
    <xf numFmtId="0" fontId="5" fillId="23" borderId="23" xfId="0" applyFont="1" applyFill="1" applyBorder="1" applyAlignment="1">
      <alignment horizontal="left"/>
    </xf>
    <xf numFmtId="0" fontId="44" fillId="22" borderId="107" xfId="0" applyFont="1" applyFill="1" applyBorder="1" applyAlignment="1">
      <alignment horizontal="center" vertical="center"/>
    </xf>
    <xf numFmtId="0" fontId="44" fillId="22" borderId="108" xfId="0" applyFont="1" applyFill="1" applyBorder="1" applyAlignment="1">
      <alignment horizontal="center" vertical="center"/>
    </xf>
    <xf numFmtId="0" fontId="5" fillId="23" borderId="86" xfId="0" applyFont="1" applyFill="1" applyBorder="1" applyAlignment="1"/>
    <xf numFmtId="0" fontId="3" fillId="23" borderId="103" xfId="0" applyFont="1" applyFill="1" applyBorder="1" applyAlignment="1"/>
    <xf numFmtId="0" fontId="3" fillId="23" borderId="109" xfId="0" applyFont="1" applyFill="1" applyBorder="1" applyAlignment="1"/>
    <xf numFmtId="0" fontId="5" fillId="0" borderId="110" xfId="0" applyFont="1" applyBorder="1" applyAlignment="1"/>
    <xf numFmtId="0" fontId="5" fillId="0" borderId="111" xfId="0" applyFont="1" applyBorder="1" applyAlignment="1"/>
    <xf numFmtId="168" fontId="44" fillId="0" borderId="113" xfId="0" applyNumberFormat="1" applyFont="1" applyBorder="1"/>
    <xf numFmtId="0" fontId="3" fillId="0" borderId="114" xfId="0" applyFont="1" applyBorder="1" applyAlignment="1"/>
    <xf numFmtId="0" fontId="3" fillId="0" borderId="10" xfId="0" applyFont="1" applyBorder="1" applyAlignment="1">
      <alignment vertical="center" wrapText="1"/>
    </xf>
    <xf numFmtId="0" fontId="4" fillId="0" borderId="13" xfId="0" applyFont="1" applyBorder="1" applyAlignment="1"/>
    <xf numFmtId="0" fontId="3" fillId="0" borderId="14" xfId="0" applyFont="1" applyBorder="1" applyAlignment="1">
      <alignment horizontal="center" vertical="center"/>
    </xf>
    <xf numFmtId="0" fontId="4" fillId="0" borderId="5" xfId="0" applyFont="1" applyBorder="1" applyAlignment="1"/>
    <xf numFmtId="0" fontId="3" fillId="0" borderId="25" xfId="0" applyFont="1" applyBorder="1" applyAlignment="1">
      <alignment horizontal="center" vertical="center"/>
    </xf>
    <xf numFmtId="0" fontId="3" fillId="0" borderId="43" xfId="0" applyFont="1" applyBorder="1" applyAlignment="1">
      <alignment vertical="center"/>
    </xf>
    <xf numFmtId="0" fontId="4" fillId="0" borderId="8" xfId="0" applyFont="1" applyBorder="1" applyAlignment="1"/>
    <xf numFmtId="0" fontId="3" fillId="0" borderId="7" xfId="0" applyFont="1" applyBorder="1" applyAlignment="1">
      <alignment vertical="center"/>
    </xf>
    <xf numFmtId="0" fontId="3" fillId="0" borderId="12" xfId="0" applyFont="1" applyBorder="1" applyAlignment="1">
      <alignment vertical="center" wrapText="1"/>
    </xf>
    <xf numFmtId="0" fontId="5" fillId="0" borderId="14" xfId="0" applyFont="1" applyBorder="1" applyAlignment="1">
      <alignment horizontal="right" vertical="center"/>
    </xf>
    <xf numFmtId="0" fontId="4" fillId="0" borderId="4" xfId="0" applyFont="1" applyBorder="1" applyAlignment="1"/>
    <xf numFmtId="0" fontId="3" fillId="0" borderId="14" xfId="0" applyFont="1" applyBorder="1" applyAlignment="1">
      <alignment vertical="center" wrapText="1"/>
    </xf>
    <xf numFmtId="0" fontId="3" fillId="0" borderId="25" xfId="0" applyFont="1" applyBorder="1" applyAlignment="1">
      <alignment vertical="center" wrapText="1"/>
    </xf>
    <xf numFmtId="1" fontId="7" fillId="3" borderId="21" xfId="0" applyNumberFormat="1" applyFont="1" applyFill="1" applyBorder="1" applyAlignment="1">
      <alignment horizontal="center" vertical="center"/>
    </xf>
    <xf numFmtId="0" fontId="4" fillId="0" borderId="24" xfId="0" applyFont="1" applyBorder="1" applyAlignment="1"/>
    <xf numFmtId="1" fontId="7" fillId="3" borderId="51" xfId="0" applyNumberFormat="1" applyFont="1" applyFill="1" applyBorder="1" applyAlignment="1">
      <alignment horizontal="center" vertical="center"/>
    </xf>
    <xf numFmtId="0" fontId="5" fillId="0" borderId="46" xfId="0" applyFont="1" applyBorder="1" applyAlignment="1">
      <alignment horizontal="right" vertical="center"/>
    </xf>
    <xf numFmtId="0" fontId="4" fillId="0" borderId="35" xfId="0" applyFont="1" applyBorder="1" applyAlignment="1"/>
    <xf numFmtId="0" fontId="3" fillId="3" borderId="86" xfId="0" applyFont="1" applyFill="1" applyBorder="1" applyAlignment="1">
      <alignment horizontal="center" vertical="center" wrapText="1"/>
    </xf>
    <xf numFmtId="0" fontId="4" fillId="0" borderId="122" xfId="0" applyFont="1" applyBorder="1" applyAlignment="1"/>
    <xf numFmtId="0" fontId="54" fillId="5" borderId="0" xfId="0" applyFont="1" applyFill="1" applyAlignment="1">
      <alignment vertical="center"/>
    </xf>
    <xf numFmtId="0" fontId="54" fillId="0" borderId="33" xfId="0" applyFont="1" applyBorder="1" applyAlignment="1"/>
    <xf numFmtId="0" fontId="3" fillId="8" borderId="26" xfId="0" applyFont="1" applyFill="1" applyBorder="1" applyAlignment="1">
      <alignment vertical="center"/>
    </xf>
    <xf numFmtId="0" fontId="4" fillId="0" borderId="19" xfId="0" applyFont="1" applyBorder="1" applyAlignment="1"/>
    <xf numFmtId="0" fontId="3" fillId="5" borderId="26" xfId="0" applyFont="1" applyFill="1" applyBorder="1" applyAlignment="1">
      <alignment vertical="center"/>
    </xf>
    <xf numFmtId="0" fontId="54" fillId="5" borderId="26" xfId="0" applyFont="1" applyFill="1" applyBorder="1" applyAlignment="1">
      <alignment vertical="center"/>
    </xf>
    <xf numFmtId="0" fontId="54" fillId="0" borderId="19" xfId="0" applyFont="1" applyBorder="1" applyAlignment="1"/>
    <xf numFmtId="0" fontId="16" fillId="0" borderId="34" xfId="0" applyFont="1" applyBorder="1" applyAlignment="1">
      <alignment horizontal="center" vertical="center"/>
    </xf>
    <xf numFmtId="0" fontId="7" fillId="9" borderId="26" xfId="0" applyFont="1" applyFill="1" applyBorder="1" applyAlignment="1">
      <alignment vertical="center"/>
    </xf>
    <xf numFmtId="0" fontId="5" fillId="3" borderId="26" xfId="0" applyFont="1" applyFill="1" applyBorder="1" applyAlignment="1">
      <alignment vertical="center"/>
    </xf>
    <xf numFmtId="0" fontId="15" fillId="0" borderId="15" xfId="0" applyFont="1" applyBorder="1" applyAlignment="1">
      <alignment vertical="center"/>
    </xf>
    <xf numFmtId="0" fontId="4" fillId="0" borderId="16" xfId="0" applyFont="1" applyBorder="1" applyAlignment="1"/>
    <xf numFmtId="0" fontId="15" fillId="3" borderId="21" xfId="0" applyFont="1" applyFill="1" applyBorder="1" applyAlignment="1">
      <alignment vertical="center"/>
    </xf>
    <xf numFmtId="0" fontId="4" fillId="0" borderId="22" xfId="0" applyFont="1" applyBorder="1" applyAlignment="1"/>
    <xf numFmtId="0" fontId="3" fillId="0" borderId="40" xfId="0" applyFont="1" applyBorder="1" applyAlignment="1">
      <alignment horizontal="center" vertical="center" textRotation="15"/>
    </xf>
    <xf numFmtId="0" fontId="4" fillId="0" borderId="48" xfId="0" applyFont="1" applyBorder="1" applyAlignment="1"/>
    <xf numFmtId="0" fontId="4" fillId="0" borderId="43" xfId="0" applyFont="1" applyBorder="1" applyAlignment="1"/>
    <xf numFmtId="0" fontId="5" fillId="0" borderId="15" xfId="0" applyFont="1" applyBorder="1" applyAlignment="1">
      <alignment vertical="center"/>
    </xf>
    <xf numFmtId="0" fontId="3" fillId="0" borderId="48" xfId="0" applyFont="1" applyBorder="1" applyAlignment="1">
      <alignment vertical="center" wrapText="1"/>
    </xf>
    <xf numFmtId="0" fontId="4" fillId="0" borderId="44" xfId="0" applyFont="1" applyBorder="1" applyAlignment="1"/>
    <xf numFmtId="0" fontId="3" fillId="0" borderId="0" xfId="0" applyFont="1" applyAlignment="1">
      <alignment vertical="center" wrapText="1"/>
    </xf>
    <xf numFmtId="0" fontId="5" fillId="0" borderId="40" xfId="0" applyFont="1" applyBorder="1" applyAlignment="1">
      <alignment horizontal="right" vertical="center"/>
    </xf>
    <xf numFmtId="0" fontId="4" fillId="0" borderId="41" xfId="0" applyFont="1" applyBorder="1" applyAlignment="1"/>
    <xf numFmtId="0" fontId="5" fillId="0" borderId="21" xfId="0" applyFont="1" applyBorder="1" applyAlignment="1">
      <alignment horizontal="right" vertical="center"/>
    </xf>
    <xf numFmtId="1" fontId="7" fillId="3" borderId="24" xfId="0" applyNumberFormat="1" applyFont="1" applyFill="1" applyBorder="1" applyAlignment="1">
      <alignment horizontal="center" vertical="center"/>
    </xf>
    <xf numFmtId="167" fontId="3" fillId="0" borderId="43" xfId="0" applyNumberFormat="1" applyFont="1" applyBorder="1" applyAlignment="1">
      <alignment vertical="center"/>
    </xf>
    <xf numFmtId="0" fontId="5" fillId="0" borderId="10" xfId="0" applyFont="1" applyBorder="1" applyAlignment="1">
      <alignment horizontal="right" vertical="center"/>
    </xf>
    <xf numFmtId="0" fontId="4" fillId="0" borderId="11" xfId="0" applyFont="1" applyBorder="1" applyAlignment="1"/>
    <xf numFmtId="0" fontId="3" fillId="3" borderId="46" xfId="0" applyFont="1" applyFill="1" applyBorder="1" applyAlignment="1">
      <alignment horizontal="center" vertical="center"/>
    </xf>
    <xf numFmtId="0" fontId="4" fillId="0" borderId="47" xfId="0" applyFont="1" applyBorder="1" applyAlignment="1"/>
    <xf numFmtId="0" fontId="3" fillId="3" borderId="34" xfId="0" applyFont="1" applyFill="1" applyBorder="1" applyAlignment="1">
      <alignment horizontal="center" vertical="center"/>
    </xf>
    <xf numFmtId="0" fontId="1" fillId="2" borderId="1" xfId="0" applyFont="1" applyFill="1" applyBorder="1" applyAlignment="1">
      <alignment horizontal="center" vertical="center"/>
    </xf>
    <xf numFmtId="0" fontId="4" fillId="0" borderId="6" xfId="0" applyFont="1" applyBorder="1" applyAlignment="1"/>
    <xf numFmtId="20" fontId="3" fillId="3" borderId="46" xfId="0" applyNumberFormat="1" applyFont="1" applyFill="1" applyBorder="1" applyAlignment="1">
      <alignment horizontal="center" vertical="center"/>
    </xf>
    <xf numFmtId="0" fontId="3" fillId="0" borderId="42" xfId="0" applyFont="1" applyBorder="1" applyAlignment="1">
      <alignment vertical="center"/>
    </xf>
    <xf numFmtId="0" fontId="3" fillId="0" borderId="26" xfId="0" applyFont="1" applyBorder="1" applyAlignment="1">
      <alignment vertical="center"/>
    </xf>
    <xf numFmtId="0" fontId="4" fillId="0" borderId="20" xfId="0" applyFont="1" applyBorder="1" applyAlignment="1"/>
    <xf numFmtId="1" fontId="6" fillId="4" borderId="14" xfId="0" applyNumberFormat="1" applyFont="1" applyFill="1" applyBorder="1" applyAlignment="1">
      <alignment horizontal="center" vertical="center"/>
    </xf>
    <xf numFmtId="0" fontId="3" fillId="0" borderId="110" xfId="0" applyFont="1" applyBorder="1" applyAlignment="1">
      <alignment vertical="center" wrapText="1"/>
    </xf>
    <xf numFmtId="0" fontId="4" fillId="0" borderId="123" xfId="0" applyFont="1" applyBorder="1" applyAlignment="1"/>
    <xf numFmtId="0" fontId="4" fillId="0" borderId="51" xfId="0" applyFont="1" applyBorder="1" applyAlignment="1"/>
    <xf numFmtId="0" fontId="5" fillId="0" borderId="26" xfId="0" applyFont="1" applyBorder="1" applyAlignment="1">
      <alignment horizontal="right" vertical="center"/>
    </xf>
    <xf numFmtId="1" fontId="6" fillId="4" borderId="25" xfId="0" applyNumberFormat="1" applyFont="1" applyFill="1" applyBorder="1" applyAlignment="1">
      <alignment horizontal="center" vertical="center"/>
    </xf>
    <xf numFmtId="0" fontId="5" fillId="19" borderId="53" xfId="0" applyFont="1" applyFill="1" applyBorder="1" applyAlignment="1">
      <alignment horizontal="center" vertical="center" wrapText="1"/>
    </xf>
    <xf numFmtId="0" fontId="5" fillId="19" borderId="118" xfId="0" applyFont="1" applyFill="1" applyBorder="1" applyAlignment="1">
      <alignment horizontal="center" vertical="center" wrapText="1"/>
    </xf>
    <xf numFmtId="0" fontId="5" fillId="19" borderId="119" xfId="0" applyFont="1" applyFill="1" applyBorder="1" applyAlignment="1">
      <alignment horizontal="center" vertical="center" wrapText="1"/>
    </xf>
    <xf numFmtId="0" fontId="5" fillId="8" borderId="0" xfId="0" applyFont="1" applyFill="1" applyAlignment="1">
      <alignment horizontal="center" vertical="center"/>
    </xf>
    <xf numFmtId="0" fontId="0" fillId="0" borderId="0" xfId="0" applyFont="1" applyAlignment="1"/>
    <xf numFmtId="0" fontId="24" fillId="17" borderId="48" xfId="0" applyFont="1" applyFill="1" applyBorder="1" applyAlignment="1">
      <alignment horizontal="center" vertical="center" wrapText="1"/>
    </xf>
    <xf numFmtId="0" fontId="4" fillId="0" borderId="48" xfId="0" applyFont="1" applyBorder="1" applyAlignment="1">
      <alignment wrapText="1"/>
    </xf>
    <xf numFmtId="0" fontId="24" fillId="14" borderId="48" xfId="0" applyFont="1" applyFill="1" applyBorder="1" applyAlignment="1">
      <alignment horizontal="center" vertical="center" wrapText="1"/>
    </xf>
    <xf numFmtId="0" fontId="24" fillId="17" borderId="52" xfId="0" applyFont="1" applyFill="1" applyBorder="1" applyAlignment="1">
      <alignment horizontal="center" vertical="center" wrapText="1"/>
    </xf>
    <xf numFmtId="0" fontId="24" fillId="17" borderId="116" xfId="0" applyFont="1" applyFill="1" applyBorder="1" applyAlignment="1">
      <alignment horizontal="center" vertical="center" wrapText="1"/>
    </xf>
    <xf numFmtId="165" fontId="10" fillId="21" borderId="0" xfId="0" applyNumberFormat="1" applyFont="1" applyFill="1" applyAlignment="1">
      <alignment horizontal="right"/>
    </xf>
    <xf numFmtId="0" fontId="5" fillId="16" borderId="0" xfId="0" applyFont="1" applyFill="1" applyAlignment="1">
      <alignment horizontal="center" vertical="center"/>
    </xf>
    <xf numFmtId="0" fontId="5" fillId="12" borderId="0" xfId="0" applyFont="1" applyFill="1" applyAlignment="1">
      <alignment horizontal="center" vertical="center"/>
    </xf>
    <xf numFmtId="0" fontId="24" fillId="5" borderId="52" xfId="0" applyFont="1" applyFill="1" applyBorder="1" applyAlignment="1">
      <alignment horizontal="center" vertical="center" wrapText="1"/>
    </xf>
    <xf numFmtId="0" fontId="4" fillId="0" borderId="55" xfId="0" applyFont="1" applyBorder="1" applyAlignment="1">
      <alignment wrapText="1"/>
    </xf>
    <xf numFmtId="0" fontId="4" fillId="0" borderId="32" xfId="0" applyFont="1" applyBorder="1" applyAlignment="1">
      <alignment wrapText="1"/>
    </xf>
    <xf numFmtId="0" fontId="24" fillId="5" borderId="55" xfId="0" applyFont="1" applyFill="1" applyBorder="1" applyAlignment="1">
      <alignment horizontal="center" vertical="center" wrapText="1"/>
    </xf>
    <xf numFmtId="0" fontId="24" fillId="5" borderId="58" xfId="0" applyFont="1" applyFill="1" applyBorder="1" applyAlignment="1">
      <alignment horizontal="center" vertical="center" wrapText="1"/>
    </xf>
    <xf numFmtId="0" fontId="4" fillId="0" borderId="55" xfId="0" applyFont="1" applyBorder="1" applyAlignment="1">
      <alignment horizontal="center" wrapText="1"/>
    </xf>
    <xf numFmtId="0" fontId="24" fillId="5" borderId="48" xfId="0" applyFont="1" applyFill="1" applyBorder="1" applyAlignment="1">
      <alignment horizontal="center" vertical="center" wrapText="1"/>
    </xf>
    <xf numFmtId="0" fontId="24" fillId="14" borderId="40" xfId="0" applyFont="1" applyFill="1" applyBorder="1" applyAlignment="1">
      <alignment horizontal="center" vertical="center" wrapText="1"/>
    </xf>
    <xf numFmtId="0" fontId="24" fillId="14" borderId="43" xfId="0" applyFont="1" applyFill="1" applyBorder="1" applyAlignment="1">
      <alignment horizontal="center" vertical="center" wrapText="1"/>
    </xf>
    <xf numFmtId="2" fontId="10" fillId="4" borderId="0" xfId="0" applyNumberFormat="1" applyFont="1" applyFill="1" applyAlignment="1"/>
    <xf numFmtId="0" fontId="23" fillId="5" borderId="40" xfId="0" applyFont="1" applyFill="1" applyBorder="1" applyAlignment="1">
      <alignment horizontal="center"/>
    </xf>
    <xf numFmtId="0" fontId="4" fillId="0" borderId="42" xfId="0" applyFont="1" applyBorder="1" applyAlignment="1"/>
    <xf numFmtId="0" fontId="23" fillId="5" borderId="10" xfId="0" applyFont="1" applyFill="1" applyBorder="1" applyAlignment="1">
      <alignment horizontal="center"/>
    </xf>
    <xf numFmtId="0" fontId="4" fillId="0" borderId="12" xfId="0" applyFont="1" applyBorder="1" applyAlignment="1"/>
    <xf numFmtId="0" fontId="23" fillId="5" borderId="61" xfId="0" applyFont="1" applyFill="1" applyBorder="1" applyAlignment="1">
      <alignment horizontal="center"/>
    </xf>
    <xf numFmtId="0" fontId="23" fillId="5" borderId="62" xfId="0" applyFont="1" applyFill="1" applyBorder="1" applyAlignment="1">
      <alignment horizontal="center"/>
    </xf>
    <xf numFmtId="0" fontId="23" fillId="5" borderId="63" xfId="0" applyFont="1" applyFill="1" applyBorder="1" applyAlignment="1">
      <alignment horizontal="center"/>
    </xf>
    <xf numFmtId="0" fontId="53" fillId="0" borderId="48" xfId="0" applyFont="1" applyBorder="1" applyAlignment="1">
      <alignment horizontal="center" vertical="center"/>
    </xf>
    <xf numFmtId="0" fontId="53" fillId="0" borderId="0" xfId="0" applyFont="1" applyAlignment="1">
      <alignment horizontal="center" vertical="center"/>
    </xf>
    <xf numFmtId="0" fontId="49" fillId="22" borderId="40" xfId="0" applyFont="1" applyFill="1" applyBorder="1" applyAlignment="1">
      <alignment horizontal="center" vertical="center"/>
    </xf>
    <xf numFmtId="0" fontId="49" fillId="22" borderId="42" xfId="0" applyFont="1" applyFill="1" applyBorder="1" applyAlignment="1">
      <alignment horizontal="center" vertical="center"/>
    </xf>
    <xf numFmtId="0" fontId="23" fillId="5" borderId="104" xfId="0" applyFont="1" applyFill="1" applyBorder="1" applyAlignment="1">
      <alignment horizontal="center"/>
    </xf>
    <xf numFmtId="0" fontId="4" fillId="0" borderId="105" xfId="0" applyFont="1" applyBorder="1" applyAlignment="1"/>
    <xf numFmtId="0" fontId="4" fillId="0" borderId="106" xfId="0" applyFont="1" applyBorder="1" applyAlignment="1"/>
    <xf numFmtId="0" fontId="23" fillId="5" borderId="10" xfId="0" applyFont="1" applyFill="1" applyBorder="1" applyAlignment="1">
      <alignment horizontal="center" vertical="center"/>
    </xf>
  </cellXfs>
  <cellStyles count="1">
    <cellStyle name="Normal" xfId="0" builtinId="0"/>
  </cellStyles>
  <dxfs count="44">
    <dxf>
      <fill>
        <patternFill>
          <bgColor rgb="FF00B050"/>
        </patternFill>
      </fill>
    </dxf>
    <dxf>
      <font>
        <color theme="0" tint="-0.499984740745262"/>
      </font>
      <fill>
        <patternFill patternType="lightUp">
          <bgColor theme="6" tint="0.79992065187536243"/>
        </patternFill>
      </fill>
    </dxf>
    <dxf>
      <font>
        <color rgb="FF9C0006"/>
      </font>
      <fill>
        <patternFill>
          <bgColor rgb="FFC00000"/>
        </patternFill>
      </fill>
    </dxf>
    <dxf>
      <fill>
        <patternFill patternType="solid">
          <fgColor rgb="FFB7E1CD"/>
          <bgColor rgb="FFB7E1CD"/>
        </patternFill>
      </fill>
    </dxf>
    <dxf>
      <font>
        <b/>
      </font>
      <fill>
        <patternFill patternType="solid">
          <fgColor theme="7"/>
          <bgColor rgb="FFFFC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B7E1CD"/>
          <bgColor rgb="FFB7E1CD"/>
        </patternFill>
      </fill>
    </dxf>
    <dxf>
      <fill>
        <patternFill patternType="solid">
          <fgColor rgb="FFFF0000"/>
          <bgColor rgb="FFFF0000"/>
        </patternFill>
      </fill>
    </dxf>
    <dxf>
      <font>
        <b/>
        <color rgb="FFFFFFFF"/>
      </font>
      <fill>
        <patternFill patternType="solid">
          <fgColor rgb="FFCC4125"/>
          <bgColor rgb="FFCC4125"/>
        </patternFill>
      </fill>
    </dxf>
    <dxf>
      <font>
        <b/>
        <color rgb="FFFFFFFF"/>
      </font>
      <fill>
        <patternFill patternType="solid">
          <fgColor rgb="FFFF9900"/>
          <bgColor rgb="FFFF9900"/>
        </patternFill>
      </fill>
    </dxf>
    <dxf>
      <font>
        <b/>
        <color rgb="FFFFFFFF"/>
      </font>
      <fill>
        <patternFill patternType="solid">
          <fgColor rgb="FF980000"/>
          <bgColor rgb="FF980000"/>
        </patternFill>
      </fill>
    </dxf>
    <dxf>
      <font>
        <b/>
        <color rgb="FFFFFFFF"/>
      </font>
      <fill>
        <patternFill patternType="solid">
          <fgColor rgb="FF9900FF"/>
          <bgColor rgb="FF9900FF"/>
        </patternFill>
      </fill>
    </dxf>
    <dxf>
      <font>
        <b/>
      </font>
      <fill>
        <patternFill patternType="solid">
          <fgColor rgb="FFA4C2F4"/>
          <bgColor rgb="FFA4C2F4"/>
        </patternFill>
      </fill>
    </dxf>
    <dxf>
      <font>
        <b/>
      </font>
      <fill>
        <patternFill patternType="solid">
          <fgColor rgb="FFFF9900"/>
          <bgColor rgb="FFFF9900"/>
        </patternFill>
      </fill>
    </dxf>
    <dxf>
      <font>
        <b/>
      </font>
      <fill>
        <patternFill patternType="solid">
          <fgColor rgb="FF00FF00"/>
          <bgColor rgb="FF00FF00"/>
        </patternFill>
      </fill>
    </dxf>
    <dxf>
      <font>
        <b/>
        <color rgb="FFFFFFFF"/>
      </font>
      <fill>
        <patternFill patternType="solid">
          <fgColor rgb="FFFF00FF"/>
          <bgColor rgb="FFFF00FF"/>
        </patternFill>
      </fill>
    </dxf>
    <dxf>
      <font>
        <b/>
      </font>
      <fill>
        <patternFill patternType="solid">
          <fgColor rgb="FFFFFF00"/>
          <bgColor rgb="FFFFFF00"/>
        </patternFill>
      </fill>
    </dxf>
    <dxf>
      <font>
        <color rgb="FF00FFFF"/>
      </font>
      <fill>
        <patternFill patternType="solid">
          <fgColor rgb="FF00FFFF"/>
          <bgColor rgb="FF00FFFF"/>
        </patternFill>
      </fill>
    </dxf>
    <dxf>
      <font>
        <color rgb="FFDD7E6B"/>
      </font>
      <fill>
        <patternFill patternType="solid">
          <fgColor rgb="FFDD7E6B"/>
          <bgColor rgb="FFDD7E6B"/>
        </patternFill>
      </fill>
    </dxf>
    <dxf>
      <font>
        <b/>
        <color rgb="FFFFFFFF"/>
      </font>
      <fill>
        <patternFill patternType="solid">
          <fgColor rgb="FF980000"/>
          <bgColor rgb="FF980000"/>
        </patternFill>
      </fill>
    </dxf>
    <dxf>
      <font>
        <b/>
      </font>
      <fill>
        <patternFill patternType="solid">
          <fgColor rgb="FFFF9900"/>
          <bgColor theme="6"/>
        </patternFill>
      </fill>
    </dxf>
    <dxf>
      <font>
        <color rgb="FFFF0000"/>
      </font>
      <fill>
        <patternFill patternType="solid">
          <fgColor rgb="FFFF0000"/>
          <bgColor rgb="FFFF0000"/>
        </patternFill>
      </fill>
    </dxf>
    <dxf>
      <font>
        <b/>
        <color rgb="FFFFFFFF"/>
      </font>
      <fill>
        <patternFill patternType="solid">
          <fgColor rgb="FFFF0000"/>
          <bgColor rgb="FFFF0000"/>
        </patternFill>
      </fill>
    </dxf>
    <dxf>
      <font>
        <color rgb="FFDD7E6B"/>
      </font>
      <fill>
        <patternFill patternType="solid">
          <fgColor rgb="FFDD7E6B"/>
          <bgColor rgb="FFDD7E6B"/>
        </patternFill>
      </fill>
    </dxf>
    <dxf>
      <font>
        <b/>
        <color rgb="FFFFFFFF"/>
      </font>
      <fill>
        <patternFill patternType="solid">
          <fgColor rgb="FF274E13"/>
          <bgColor rgb="FF274E13"/>
        </patternFill>
      </fill>
    </dxf>
    <dxf>
      <font>
        <b/>
        <color rgb="FFFFFFFF"/>
      </font>
      <fill>
        <patternFill patternType="solid">
          <fgColor rgb="FF0000FF"/>
          <bgColor rgb="FF0000FF"/>
        </patternFill>
      </fill>
    </dxf>
    <dxf>
      <font>
        <b/>
      </font>
      <fill>
        <patternFill patternType="solid">
          <fgColor rgb="FFFF0000"/>
          <bgColor rgb="FFFF0000"/>
        </patternFill>
      </fill>
    </dxf>
    <dxf>
      <font>
        <b/>
      </font>
      <fill>
        <patternFill patternType="solid">
          <fgColor theme="7"/>
          <bgColor theme="7"/>
        </patternFill>
      </fill>
    </dxf>
    <dxf>
      <font>
        <b/>
      </font>
      <fill>
        <patternFill patternType="solid">
          <fgColor theme="7"/>
          <bgColor theme="7"/>
        </patternFill>
      </fill>
    </dxf>
    <dxf>
      <font>
        <b/>
      </font>
      <fill>
        <patternFill patternType="solid">
          <fgColor theme="7"/>
          <bgColor theme="7"/>
        </patternFill>
      </fill>
    </dxf>
    <dxf>
      <font>
        <b/>
      </font>
      <fill>
        <patternFill patternType="solid">
          <fgColor rgb="FFFFFF00"/>
          <bgColor rgb="FFFFFF00"/>
        </patternFill>
      </fill>
    </dxf>
    <dxf>
      <font>
        <b/>
      </font>
      <fill>
        <patternFill patternType="solid">
          <fgColor rgb="FFFFFF00"/>
          <bgColor rgb="FFFFFF00"/>
        </patternFill>
      </fill>
    </dxf>
    <dxf>
      <font>
        <b/>
        <color rgb="FF000000"/>
      </font>
      <fill>
        <patternFill patternType="solid">
          <fgColor theme="7"/>
          <bgColor theme="7"/>
        </patternFill>
      </fill>
    </dxf>
    <dxf>
      <fill>
        <patternFill patternType="solid">
          <fgColor rgb="FFB7E1CD"/>
          <bgColor rgb="FFB7E1CD"/>
        </patternFill>
      </fill>
    </dxf>
    <dxf>
      <font>
        <color rgb="FF34A853"/>
      </font>
      <fill>
        <patternFill patternType="solid">
          <fgColor rgb="FF34A853"/>
          <bgColor rgb="FF34A853"/>
        </patternFill>
      </fill>
    </dxf>
    <dxf>
      <font>
        <color theme="7"/>
      </font>
      <fill>
        <patternFill patternType="solid">
          <fgColor theme="7"/>
          <bgColor theme="7"/>
        </patternFill>
      </fill>
    </dxf>
    <dxf>
      <font>
        <color rgb="FFFF9900"/>
      </font>
      <fill>
        <patternFill patternType="solid">
          <fgColor rgb="FFFF9900"/>
          <bgColor rgb="FFFF9900"/>
        </patternFill>
      </fill>
    </dxf>
    <dxf>
      <fill>
        <patternFill patternType="solid">
          <fgColor rgb="FFB7E1CD"/>
          <bgColor rgb="FFB7E1CD"/>
        </patternFill>
      </fill>
    </dxf>
    <dxf>
      <font>
        <color rgb="FF00FFFF"/>
      </font>
      <fill>
        <patternFill patternType="solid">
          <fgColor rgb="FF00FFFF"/>
          <bgColor rgb="FF00FFFF"/>
        </patternFill>
      </fill>
    </dxf>
    <dxf>
      <font>
        <color rgb="FFD9D9D9"/>
      </font>
      <fill>
        <patternFill patternType="solid">
          <fgColor rgb="FFCCCCCC"/>
          <bgColor rgb="FFCCCCCC"/>
        </patternFill>
      </fill>
    </dxf>
    <dxf>
      <font>
        <color rgb="FFCCCCCC"/>
      </font>
      <fill>
        <patternFill patternType="solid">
          <fgColor rgb="FFCCCCCC"/>
          <bgColor rgb="FFCCCCCC"/>
        </patternFill>
      </fill>
    </dxf>
    <dxf>
      <font>
        <color rgb="FF980000"/>
      </font>
      <fill>
        <patternFill patternType="solid">
          <fgColor rgb="FF980000"/>
          <bgColor rgb="FF98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34</xdr:col>
      <xdr:colOff>295275</xdr:colOff>
      <xdr:row>2</xdr:row>
      <xdr:rowOff>304800</xdr:rowOff>
    </xdr:from>
    <xdr:to>
      <xdr:col>37</xdr:col>
      <xdr:colOff>847725</xdr:colOff>
      <xdr:row>8</xdr:row>
      <xdr:rowOff>190500</xdr:rowOff>
    </xdr:to>
    <xdr:sp macro="" textlink="">
      <xdr:nvSpPr>
        <xdr:cNvPr id="3" name="Bulle narrative : rectangle à coins arrondis 2">
          <a:extLst>
            <a:ext uri="{FF2B5EF4-FFF2-40B4-BE49-F238E27FC236}">
              <a16:creationId xmlns:a16="http://schemas.microsoft.com/office/drawing/2014/main" xmlns="" id="{AF3E12E9-0CD2-481A-99E4-B818011533F6}"/>
            </a:ext>
          </a:extLst>
        </xdr:cNvPr>
        <xdr:cNvSpPr/>
      </xdr:nvSpPr>
      <xdr:spPr>
        <a:xfrm>
          <a:off x="21583650" y="628650"/>
          <a:ext cx="3438525" cy="1590675"/>
        </a:xfrm>
        <a:prstGeom prst="wedgeRoundRectCallout">
          <a:avLst>
            <a:gd name="adj1" fmla="val -94517"/>
            <a:gd name="adj2" fmla="val -39297"/>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ysClr val="windowText" lastClr="000000"/>
              </a:solidFill>
            </a:rPr>
            <a:t>Je voudrais qu'il y a un bouton à cocher ici et que quand il et Cocher il masque toutes les lignes de 15 à 69 qui contiennent un </a:t>
          </a:r>
          <a:r>
            <a:rPr lang="fr-FR" sz="1800" u="sng">
              <a:solidFill>
                <a:sysClr val="windowText" lastClr="000000"/>
              </a:solidFill>
            </a:rPr>
            <a:t>zéro</a:t>
          </a:r>
        </a:p>
      </xdr:txBody>
    </xdr:sp>
    <xdr:clientData/>
  </xdr:twoCellAnchor>
  <xdr:twoCellAnchor>
    <xdr:from>
      <xdr:col>33</xdr:col>
      <xdr:colOff>28575</xdr:colOff>
      <xdr:row>8</xdr:row>
      <xdr:rowOff>38100</xdr:rowOff>
    </xdr:from>
    <xdr:to>
      <xdr:col>36</xdr:col>
      <xdr:colOff>800101</xdr:colOff>
      <xdr:row>14</xdr:row>
      <xdr:rowOff>66675</xdr:rowOff>
    </xdr:to>
    <xdr:cxnSp macro="">
      <xdr:nvCxnSpPr>
        <xdr:cNvPr id="5" name="Connecteur droit avec flèche 4">
          <a:extLst>
            <a:ext uri="{FF2B5EF4-FFF2-40B4-BE49-F238E27FC236}">
              <a16:creationId xmlns:a16="http://schemas.microsoft.com/office/drawing/2014/main" xmlns="" id="{68DEA0C5-7A08-431D-863F-21CC011EFF19}"/>
            </a:ext>
          </a:extLst>
        </xdr:cNvPr>
        <xdr:cNvCxnSpPr/>
      </xdr:nvCxnSpPr>
      <xdr:spPr>
        <a:xfrm flipH="1">
          <a:off x="20354925" y="2066925"/>
          <a:ext cx="3657601" cy="1104900"/>
        </a:xfrm>
        <a:prstGeom prst="straightConnector1">
          <a:avLst/>
        </a:prstGeom>
        <a:ln w="381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32</xdr:col>
      <xdr:colOff>390525</xdr:colOff>
      <xdr:row>2</xdr:row>
      <xdr:rowOff>342900</xdr:rowOff>
    </xdr:from>
    <xdr:to>
      <xdr:col>32</xdr:col>
      <xdr:colOff>657225</xdr:colOff>
      <xdr:row>4</xdr:row>
      <xdr:rowOff>9525</xdr:rowOff>
    </xdr:to>
    <xdr:sp macro="" textlink="">
      <xdr:nvSpPr>
        <xdr:cNvPr id="7" name="Rectangle 6">
          <a:extLst>
            <a:ext uri="{FF2B5EF4-FFF2-40B4-BE49-F238E27FC236}">
              <a16:creationId xmlns:a16="http://schemas.microsoft.com/office/drawing/2014/main" xmlns="" id="{973DBF0A-1E0B-4155-9460-B612A35CE701}"/>
            </a:ext>
          </a:extLst>
        </xdr:cNvPr>
        <xdr:cNvSpPr/>
      </xdr:nvSpPr>
      <xdr:spPr>
        <a:xfrm>
          <a:off x="19754850" y="666750"/>
          <a:ext cx="266700" cy="2476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314325</xdr:colOff>
      <xdr:row>0</xdr:row>
      <xdr:rowOff>104775</xdr:rowOff>
    </xdr:from>
    <xdr:to>
      <xdr:col>19</xdr:col>
      <xdr:colOff>200025</xdr:colOff>
      <xdr:row>6</xdr:row>
      <xdr:rowOff>47625</xdr:rowOff>
    </xdr:to>
    <xdr:sp macro="" textlink="">
      <xdr:nvSpPr>
        <xdr:cNvPr id="2" name="Bulle narrative : rectangle à coins arrondis 1">
          <a:extLst>
            <a:ext uri="{FF2B5EF4-FFF2-40B4-BE49-F238E27FC236}">
              <a16:creationId xmlns:a16="http://schemas.microsoft.com/office/drawing/2014/main" xmlns="" id="{13DF7706-4C29-47D3-AB07-FAC5DD79EC71}"/>
            </a:ext>
          </a:extLst>
        </xdr:cNvPr>
        <xdr:cNvSpPr/>
      </xdr:nvSpPr>
      <xdr:spPr>
        <a:xfrm>
          <a:off x="8953500" y="104775"/>
          <a:ext cx="3438525" cy="1590675"/>
        </a:xfrm>
        <a:prstGeom prst="wedgeRoundRectCallout">
          <a:avLst>
            <a:gd name="adj1" fmla="val -94517"/>
            <a:gd name="adj2" fmla="val -39297"/>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ysClr val="windowText" lastClr="000000"/>
              </a:solidFill>
            </a:rPr>
            <a:t>Je voudrais qu'il y a un bouton à cocher ici et que quand il et Cocher il masque tout les groupe qui contiennent un </a:t>
          </a:r>
          <a:r>
            <a:rPr lang="fr-FR" sz="1800" u="sng">
              <a:solidFill>
                <a:sysClr val="windowText" lastClr="000000"/>
              </a:solidFill>
            </a:rPr>
            <a:t>zéro</a:t>
          </a:r>
        </a:p>
      </xdr:txBody>
    </xdr:sp>
    <xdr:clientData/>
  </xdr:twoCellAnchor>
  <xdr:twoCellAnchor>
    <xdr:from>
      <xdr:col>9</xdr:col>
      <xdr:colOff>428625</xdr:colOff>
      <xdr:row>0</xdr:row>
      <xdr:rowOff>95250</xdr:rowOff>
    </xdr:from>
    <xdr:to>
      <xdr:col>9</xdr:col>
      <xdr:colOff>695325</xdr:colOff>
      <xdr:row>0</xdr:row>
      <xdr:rowOff>342900</xdr:rowOff>
    </xdr:to>
    <xdr:sp macro="" textlink="">
      <xdr:nvSpPr>
        <xdr:cNvPr id="3" name="Rectangle 2">
          <a:extLst>
            <a:ext uri="{FF2B5EF4-FFF2-40B4-BE49-F238E27FC236}">
              <a16:creationId xmlns:a16="http://schemas.microsoft.com/office/drawing/2014/main" xmlns="" id="{6C821AB0-A4DA-46C1-A323-3D792F215F8A}"/>
            </a:ext>
          </a:extLst>
        </xdr:cNvPr>
        <xdr:cNvSpPr/>
      </xdr:nvSpPr>
      <xdr:spPr>
        <a:xfrm>
          <a:off x="7105650" y="95250"/>
          <a:ext cx="266700" cy="2476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209550</xdr:colOff>
      <xdr:row>0</xdr:row>
      <xdr:rowOff>219075</xdr:rowOff>
    </xdr:from>
    <xdr:to>
      <xdr:col>9</xdr:col>
      <xdr:colOff>428625</xdr:colOff>
      <xdr:row>2</xdr:row>
      <xdr:rowOff>133350</xdr:rowOff>
    </xdr:to>
    <xdr:cxnSp macro="">
      <xdr:nvCxnSpPr>
        <xdr:cNvPr id="5" name="Connecteur droit avec flèche 4">
          <a:extLst>
            <a:ext uri="{FF2B5EF4-FFF2-40B4-BE49-F238E27FC236}">
              <a16:creationId xmlns:a16="http://schemas.microsoft.com/office/drawing/2014/main" xmlns="" id="{340F0C7F-C3E1-41AA-BA72-7D6E9E61A5C4}"/>
            </a:ext>
          </a:extLst>
        </xdr:cNvPr>
        <xdr:cNvCxnSpPr>
          <a:stCxn id="3" idx="1"/>
        </xdr:cNvCxnSpPr>
      </xdr:nvCxnSpPr>
      <xdr:spPr>
        <a:xfrm flipH="1">
          <a:off x="209550" y="219075"/>
          <a:ext cx="6896100" cy="752475"/>
        </a:xfrm>
        <a:prstGeom prst="straightConnector1">
          <a:avLst/>
        </a:prstGeom>
        <a:ln w="38100">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38100</xdr:colOff>
      <xdr:row>0</xdr:row>
      <xdr:rowOff>342900</xdr:rowOff>
    </xdr:from>
    <xdr:to>
      <xdr:col>9</xdr:col>
      <xdr:colOff>561975</xdr:colOff>
      <xdr:row>11</xdr:row>
      <xdr:rowOff>76200</xdr:rowOff>
    </xdr:to>
    <xdr:cxnSp macro="">
      <xdr:nvCxnSpPr>
        <xdr:cNvPr id="8" name="Connecteur droit avec flèche 7">
          <a:extLst>
            <a:ext uri="{FF2B5EF4-FFF2-40B4-BE49-F238E27FC236}">
              <a16:creationId xmlns:a16="http://schemas.microsoft.com/office/drawing/2014/main" xmlns="" id="{544EA47E-F365-4636-B216-88EF0B3ECA7D}"/>
            </a:ext>
          </a:extLst>
        </xdr:cNvPr>
        <xdr:cNvCxnSpPr>
          <a:stCxn id="3" idx="2"/>
        </xdr:cNvCxnSpPr>
      </xdr:nvCxnSpPr>
      <xdr:spPr>
        <a:xfrm flipH="1">
          <a:off x="38100" y="342900"/>
          <a:ext cx="7200900" cy="2247900"/>
        </a:xfrm>
        <a:prstGeom prst="straightConnector1">
          <a:avLst/>
        </a:prstGeom>
        <a:ln w="38100">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95250</xdr:colOff>
      <xdr:row>0</xdr:row>
      <xdr:rowOff>342900</xdr:rowOff>
    </xdr:from>
    <xdr:to>
      <xdr:col>9</xdr:col>
      <xdr:colOff>561975</xdr:colOff>
      <xdr:row>17</xdr:row>
      <xdr:rowOff>28575</xdr:rowOff>
    </xdr:to>
    <xdr:cxnSp macro="">
      <xdr:nvCxnSpPr>
        <xdr:cNvPr id="11" name="Connecteur droit avec flèche 10">
          <a:extLst>
            <a:ext uri="{FF2B5EF4-FFF2-40B4-BE49-F238E27FC236}">
              <a16:creationId xmlns:a16="http://schemas.microsoft.com/office/drawing/2014/main" xmlns="" id="{ED001EA2-F445-4461-ABAE-1481DE0614FB}"/>
            </a:ext>
          </a:extLst>
        </xdr:cNvPr>
        <xdr:cNvCxnSpPr>
          <a:stCxn id="3" idx="2"/>
        </xdr:cNvCxnSpPr>
      </xdr:nvCxnSpPr>
      <xdr:spPr>
        <a:xfrm flipH="1">
          <a:off x="95250" y="342900"/>
          <a:ext cx="7143750" cy="3267075"/>
        </a:xfrm>
        <a:prstGeom prst="straightConnector1">
          <a:avLst/>
        </a:prstGeom>
        <a:ln w="38100">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609600</xdr:colOff>
      <xdr:row>5</xdr:row>
      <xdr:rowOff>104775</xdr:rowOff>
    </xdr:from>
    <xdr:to>
      <xdr:col>11</xdr:col>
      <xdr:colOff>1857375</xdr:colOff>
      <xdr:row>9</xdr:row>
      <xdr:rowOff>114300</xdr:rowOff>
    </xdr:to>
    <xdr:cxnSp macro="">
      <xdr:nvCxnSpPr>
        <xdr:cNvPr id="14" name="Connecteur droit avec flèche 13">
          <a:extLst>
            <a:ext uri="{FF2B5EF4-FFF2-40B4-BE49-F238E27FC236}">
              <a16:creationId xmlns:a16="http://schemas.microsoft.com/office/drawing/2014/main" xmlns="" id="{FD959967-665C-4657-90E7-F5969642D63D}"/>
            </a:ext>
          </a:extLst>
        </xdr:cNvPr>
        <xdr:cNvCxnSpPr/>
      </xdr:nvCxnSpPr>
      <xdr:spPr>
        <a:xfrm flipH="1">
          <a:off x="7286625" y="1552575"/>
          <a:ext cx="3209925" cy="676275"/>
        </a:xfrm>
        <a:prstGeom prst="straightConnector1">
          <a:avLst/>
        </a:prstGeom>
        <a:ln w="38100">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1.xml"/><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ntrol" Target="../activeX/activeX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2">
    <tabColor rgb="FFFFFF00"/>
    <outlinePr summaryBelow="0" summaryRight="0"/>
  </sheetPr>
  <dimension ref="B1:L275"/>
  <sheetViews>
    <sheetView showGridLines="0" zoomScaleNormal="100" zoomScaleSheetLayoutView="70" workbookViewId="0">
      <pane ySplit="1" topLeftCell="A2" activePane="bottomLeft" state="frozen"/>
      <selection activeCell="E1" sqref="E1"/>
      <selection pane="bottomLeft" activeCell="K10" sqref="K10"/>
    </sheetView>
  </sheetViews>
  <sheetFormatPr baseColWidth="10" defaultColWidth="14.42578125" defaultRowHeight="15.75" customHeight="1"/>
  <cols>
    <col min="2" max="2" width="22.85546875" style="263" bestFit="1" customWidth="1"/>
    <col min="3" max="3" width="5.7109375" style="250" bestFit="1" customWidth="1"/>
    <col min="4" max="4" width="16.5703125" customWidth="1"/>
    <col min="5" max="5" width="15.42578125" customWidth="1"/>
    <col min="6" max="6" width="15.140625" customWidth="1"/>
    <col min="8" max="8" width="5.7109375" bestFit="1" customWidth="1"/>
  </cols>
  <sheetData>
    <row r="1" spans="2:12" ht="31.5" customHeight="1" thickBot="1">
      <c r="B1" s="264" t="s">
        <v>0</v>
      </c>
      <c r="C1" s="264" t="s">
        <v>1</v>
      </c>
      <c r="D1" s="264" t="s">
        <v>2</v>
      </c>
      <c r="E1" s="264" t="s">
        <v>3</v>
      </c>
      <c r="F1" s="264" t="s">
        <v>4</v>
      </c>
      <c r="G1" s="513" t="s">
        <v>5</v>
      </c>
      <c r="H1" s="265" t="s">
        <v>6</v>
      </c>
      <c r="I1" s="507"/>
      <c r="J1" s="503" t="s">
        <v>7</v>
      </c>
      <c r="K1" s="504">
        <v>44374.795381944445</v>
      </c>
      <c r="L1" s="507"/>
    </row>
    <row r="2" spans="2:12" ht="19.5" customHeight="1">
      <c r="B2" s="514" t="s">
        <v>8</v>
      </c>
      <c r="C2" s="515">
        <v>2</v>
      </c>
      <c r="D2" s="516">
        <v>0.25</v>
      </c>
      <c r="E2" s="517">
        <v>0</v>
      </c>
      <c r="F2" s="516">
        <f>'Gestion stock '!$E2-'Gestion stock '!$G2/D2</f>
        <v>0</v>
      </c>
      <c r="G2" s="518"/>
      <c r="H2" s="519" t="s">
        <v>9</v>
      </c>
      <c r="I2" s="507"/>
      <c r="J2" s="507"/>
      <c r="K2" s="507"/>
      <c r="L2" s="507"/>
    </row>
    <row r="3" spans="2:12" ht="15.75" customHeight="1">
      <c r="B3" s="520" t="s">
        <v>10</v>
      </c>
      <c r="C3" s="521">
        <v>2</v>
      </c>
      <c r="D3" s="273"/>
      <c r="E3" s="273">
        <v>0</v>
      </c>
      <c r="F3" s="273">
        <f>'Gestion stock '!$E3-'Gestion stock '!$G3</f>
        <v>0</v>
      </c>
      <c r="G3" s="518"/>
      <c r="H3" s="522" t="s">
        <v>11</v>
      </c>
      <c r="I3" s="507"/>
      <c r="J3" s="507"/>
      <c r="K3" s="507"/>
      <c r="L3" s="507"/>
    </row>
    <row r="4" spans="2:12" ht="15.75" customHeight="1">
      <c r="B4" s="514" t="s">
        <v>12</v>
      </c>
      <c r="C4" s="515">
        <v>2</v>
      </c>
      <c r="D4" s="516"/>
      <c r="E4" s="516">
        <v>0</v>
      </c>
      <c r="F4" s="516">
        <f>'Gestion stock '!$E4-'Gestion stock '!$G4</f>
        <v>0</v>
      </c>
      <c r="G4" s="518"/>
      <c r="H4" s="519" t="s">
        <v>9</v>
      </c>
      <c r="I4" s="507"/>
      <c r="J4" s="507"/>
      <c r="K4" s="507"/>
      <c r="L4" s="507"/>
    </row>
    <row r="5" spans="2:12" ht="15.75" customHeight="1">
      <c r="B5" s="520" t="s">
        <v>15</v>
      </c>
      <c r="C5" s="521">
        <v>2</v>
      </c>
      <c r="D5" s="273"/>
      <c r="E5" s="273">
        <v>0</v>
      </c>
      <c r="F5" s="273">
        <f>'Gestion stock '!$E5-'Gestion stock '!$G5</f>
        <v>0</v>
      </c>
      <c r="G5" s="518"/>
      <c r="H5" s="522" t="s">
        <v>11</v>
      </c>
      <c r="I5" s="507"/>
      <c r="J5" s="507"/>
      <c r="K5" s="507"/>
      <c r="L5" s="507"/>
    </row>
    <row r="6" spans="2:12" ht="15.75" customHeight="1">
      <c r="B6" s="514" t="s">
        <v>16</v>
      </c>
      <c r="C6" s="515">
        <v>1</v>
      </c>
      <c r="D6" s="516"/>
      <c r="E6" s="516">
        <v>0</v>
      </c>
      <c r="F6" s="516">
        <f>'Gestion stock '!$E6-'Gestion stock '!$G6</f>
        <v>0</v>
      </c>
      <c r="G6" s="518"/>
      <c r="H6" s="519" t="s">
        <v>11</v>
      </c>
      <c r="I6" s="507"/>
      <c r="J6" s="507"/>
      <c r="K6" s="507"/>
      <c r="L6" s="507"/>
    </row>
    <row r="7" spans="2:12" ht="15.75" customHeight="1">
      <c r="B7" s="520" t="s">
        <v>17</v>
      </c>
      <c r="C7" s="521">
        <v>1</v>
      </c>
      <c r="D7" s="273"/>
      <c r="E7" s="273">
        <v>0</v>
      </c>
      <c r="F7" s="273">
        <f>'Gestion stock '!$E7-'Gestion stock '!$G7</f>
        <v>0</v>
      </c>
      <c r="G7" s="518"/>
      <c r="H7" s="522" t="s">
        <v>11</v>
      </c>
      <c r="I7" s="507"/>
      <c r="J7" s="507"/>
      <c r="K7" s="507"/>
      <c r="L7" s="507"/>
    </row>
    <row r="8" spans="2:12" ht="15.75" customHeight="1">
      <c r="B8" s="514" t="s">
        <v>18</v>
      </c>
      <c r="C8" s="515">
        <v>6</v>
      </c>
      <c r="D8" s="516"/>
      <c r="E8" s="516">
        <v>0</v>
      </c>
      <c r="F8" s="516">
        <f>'Gestion stock '!$E8-'Gestion stock '!$G8</f>
        <v>0</v>
      </c>
      <c r="G8" s="518"/>
      <c r="H8" s="519" t="s">
        <v>11</v>
      </c>
      <c r="I8" s="507"/>
      <c r="J8" s="507"/>
      <c r="K8" s="507"/>
      <c r="L8" s="507"/>
    </row>
    <row r="9" spans="2:12" ht="15.75" customHeight="1">
      <c r="B9" s="520" t="s">
        <v>19</v>
      </c>
      <c r="C9" s="521">
        <v>1</v>
      </c>
      <c r="D9" s="273"/>
      <c r="E9" s="273">
        <v>0</v>
      </c>
      <c r="F9" s="273">
        <f>'Gestion stock '!$E9-'Gestion stock '!$G9</f>
        <v>0</v>
      </c>
      <c r="G9" s="518"/>
      <c r="H9" s="522" t="s">
        <v>11</v>
      </c>
      <c r="I9" s="507"/>
      <c r="J9" s="507"/>
      <c r="K9" s="507"/>
      <c r="L9" s="507"/>
    </row>
    <row r="10" spans="2:12" ht="15.75" customHeight="1">
      <c r="B10" s="514" t="s">
        <v>20</v>
      </c>
      <c r="C10" s="515">
        <v>1</v>
      </c>
      <c r="D10" s="516"/>
      <c r="E10" s="516">
        <v>0</v>
      </c>
      <c r="F10" s="516">
        <f>'Gestion stock '!$E10-'Gestion stock '!$G10</f>
        <v>0</v>
      </c>
      <c r="G10" s="518"/>
      <c r="H10" s="519" t="s">
        <v>11</v>
      </c>
      <c r="I10" s="507"/>
      <c r="J10" s="507"/>
      <c r="K10" s="507"/>
      <c r="L10" s="507"/>
    </row>
    <row r="11" spans="2:12" ht="15.75" customHeight="1">
      <c r="B11" s="520" t="s">
        <v>21</v>
      </c>
      <c r="C11" s="521">
        <v>1</v>
      </c>
      <c r="D11" s="273"/>
      <c r="E11" s="273">
        <v>0</v>
      </c>
      <c r="F11" s="273">
        <f>'Gestion stock '!$E11-'Gestion stock '!$G11</f>
        <v>0</v>
      </c>
      <c r="G11" s="518"/>
      <c r="H11" s="522" t="s">
        <v>11</v>
      </c>
      <c r="I11" s="507"/>
      <c r="J11" s="507"/>
      <c r="K11" s="507"/>
      <c r="L11" s="507"/>
    </row>
    <row r="12" spans="2:12" ht="15.75" customHeight="1">
      <c r="B12" s="514" t="s">
        <v>22</v>
      </c>
      <c r="C12" s="515">
        <v>1</v>
      </c>
      <c r="D12" s="516"/>
      <c r="E12" s="516">
        <v>0</v>
      </c>
      <c r="F12" s="516">
        <f>'Gestion stock '!$E12-'Gestion stock '!$G12</f>
        <v>0</v>
      </c>
      <c r="G12" s="518"/>
      <c r="H12" s="519" t="s">
        <v>11</v>
      </c>
      <c r="I12" s="507"/>
      <c r="J12" s="507"/>
      <c r="K12" s="507"/>
      <c r="L12" s="507"/>
    </row>
    <row r="13" spans="2:12" ht="15.75" customHeight="1">
      <c r="B13" s="520" t="s">
        <v>23</v>
      </c>
      <c r="C13" s="521">
        <v>1</v>
      </c>
      <c r="D13" s="273"/>
      <c r="E13" s="273">
        <v>0</v>
      </c>
      <c r="F13" s="273">
        <f>'Gestion stock '!$E13-'Gestion stock '!$G13</f>
        <v>0</v>
      </c>
      <c r="G13" s="518"/>
      <c r="H13" s="522" t="s">
        <v>11</v>
      </c>
      <c r="I13" s="507"/>
      <c r="J13" s="507"/>
      <c r="K13" s="507"/>
      <c r="L13" s="507"/>
    </row>
    <row r="14" spans="2:12" ht="15.75" customHeight="1">
      <c r="B14" s="514" t="s">
        <v>24</v>
      </c>
      <c r="C14" s="515">
        <v>1</v>
      </c>
      <c r="D14" s="516"/>
      <c r="E14" s="516">
        <v>0</v>
      </c>
      <c r="F14" s="516">
        <f>'Gestion stock '!$E14-'Gestion stock '!$G14</f>
        <v>0</v>
      </c>
      <c r="G14" s="518"/>
      <c r="H14" s="519" t="s">
        <v>11</v>
      </c>
      <c r="I14" s="507"/>
      <c r="J14" s="507"/>
      <c r="K14" s="507"/>
      <c r="L14" s="507"/>
    </row>
    <row r="15" spans="2:12" ht="15.75" customHeight="1">
      <c r="B15" s="520" t="s">
        <v>25</v>
      </c>
      <c r="C15" s="521">
        <v>1</v>
      </c>
      <c r="D15" s="273"/>
      <c r="E15" s="273">
        <v>0</v>
      </c>
      <c r="F15" s="273">
        <f>'Gestion stock '!$E15-'Gestion stock '!$G15</f>
        <v>0</v>
      </c>
      <c r="G15" s="518"/>
      <c r="H15" s="522" t="s">
        <v>11</v>
      </c>
      <c r="I15" s="507"/>
      <c r="J15" s="507"/>
      <c r="K15" s="507"/>
      <c r="L15" s="507"/>
    </row>
    <row r="16" spans="2:12" ht="15.75" customHeight="1">
      <c r="B16" s="514" t="s">
        <v>27</v>
      </c>
      <c r="C16" s="515">
        <v>1</v>
      </c>
      <c r="D16" s="516"/>
      <c r="E16" s="516">
        <v>0</v>
      </c>
      <c r="F16" s="516">
        <f>'Gestion stock '!$E16-'Gestion stock '!$G16</f>
        <v>0</v>
      </c>
      <c r="G16" s="518"/>
      <c r="H16" s="519" t="s">
        <v>11</v>
      </c>
      <c r="I16" s="507"/>
      <c r="J16" s="507"/>
      <c r="K16" s="507"/>
      <c r="L16" s="507"/>
    </row>
    <row r="17" spans="2:12" ht="15.75" customHeight="1">
      <c r="B17" s="520" t="s">
        <v>28</v>
      </c>
      <c r="C17" s="521">
        <v>1</v>
      </c>
      <c r="D17" s="273"/>
      <c r="E17" s="273">
        <v>0</v>
      </c>
      <c r="F17" s="273">
        <f>'Gestion stock '!$E17-'Gestion stock '!$G17</f>
        <v>0</v>
      </c>
      <c r="G17" s="518"/>
      <c r="H17" s="522" t="s">
        <v>11</v>
      </c>
      <c r="I17" s="507"/>
      <c r="J17" s="507"/>
      <c r="K17" s="507"/>
      <c r="L17" s="507"/>
    </row>
    <row r="18" spans="2:12" ht="12.75">
      <c r="B18" s="514" t="s">
        <v>29</v>
      </c>
      <c r="C18" s="515">
        <v>1</v>
      </c>
      <c r="D18" s="516"/>
      <c r="E18" s="516">
        <v>0</v>
      </c>
      <c r="F18" s="516">
        <f>'Gestion stock '!$E18-'Gestion stock '!$G18</f>
        <v>0</v>
      </c>
      <c r="G18" s="518"/>
      <c r="H18" s="519" t="s">
        <v>11</v>
      </c>
      <c r="I18" s="507"/>
      <c r="J18" s="507"/>
      <c r="K18" s="507"/>
      <c r="L18" s="507"/>
    </row>
    <row r="19" spans="2:12" ht="12.75">
      <c r="B19" s="520" t="s">
        <v>30</v>
      </c>
      <c r="C19" s="521">
        <v>6</v>
      </c>
      <c r="D19" s="273"/>
      <c r="E19" s="273">
        <v>0</v>
      </c>
      <c r="F19" s="273">
        <f>'Gestion stock '!$E19-'Gestion stock '!$G19</f>
        <v>0</v>
      </c>
      <c r="G19" s="518"/>
      <c r="H19" s="522" t="s">
        <v>11</v>
      </c>
      <c r="I19" s="507"/>
      <c r="J19" s="507"/>
      <c r="K19" s="507"/>
      <c r="L19" s="507"/>
    </row>
    <row r="20" spans="2:12" ht="12.75">
      <c r="B20" s="514" t="s">
        <v>31</v>
      </c>
      <c r="C20" s="515">
        <v>6</v>
      </c>
      <c r="D20" s="516"/>
      <c r="E20" s="516">
        <v>0</v>
      </c>
      <c r="F20" s="516">
        <f>'Gestion stock '!$E20-'Gestion stock '!$G20</f>
        <v>0</v>
      </c>
      <c r="G20" s="518"/>
      <c r="H20" s="519" t="s">
        <v>11</v>
      </c>
      <c r="I20" s="507"/>
      <c r="J20" s="507"/>
      <c r="K20" s="507"/>
      <c r="L20" s="507"/>
    </row>
    <row r="21" spans="2:12" ht="15.75" customHeight="1">
      <c r="B21" s="520" t="s">
        <v>32</v>
      </c>
      <c r="C21" s="521">
        <v>6</v>
      </c>
      <c r="D21" s="273"/>
      <c r="E21" s="273">
        <v>0</v>
      </c>
      <c r="F21" s="273">
        <f>'Gestion stock '!$E21-'Gestion stock '!$G21</f>
        <v>0</v>
      </c>
      <c r="G21" s="518"/>
      <c r="H21" s="522" t="s">
        <v>11</v>
      </c>
      <c r="I21" s="507"/>
      <c r="J21" s="507"/>
      <c r="K21" s="507"/>
      <c r="L21" s="507"/>
    </row>
    <row r="22" spans="2:12" ht="12.75">
      <c r="B22" s="514" t="s">
        <v>33</v>
      </c>
      <c r="C22" s="515">
        <v>6</v>
      </c>
      <c r="D22" s="516"/>
      <c r="E22" s="516">
        <v>0</v>
      </c>
      <c r="F22" s="516">
        <f>'Gestion stock '!$E22-'Gestion stock '!$G22</f>
        <v>0</v>
      </c>
      <c r="G22" s="518"/>
      <c r="H22" s="519" t="s">
        <v>11</v>
      </c>
      <c r="I22" s="507"/>
      <c r="J22" s="507"/>
      <c r="K22" s="507"/>
      <c r="L22" s="507"/>
    </row>
    <row r="23" spans="2:12" ht="12.75">
      <c r="B23" s="520" t="s">
        <v>34</v>
      </c>
      <c r="C23" s="521">
        <v>6</v>
      </c>
      <c r="D23" s="273"/>
      <c r="E23" s="273">
        <v>0</v>
      </c>
      <c r="F23" s="273">
        <f>'Gestion stock '!$E23-'Gestion stock '!$G23</f>
        <v>0</v>
      </c>
      <c r="G23" s="518"/>
      <c r="H23" s="522" t="s">
        <v>11</v>
      </c>
      <c r="I23" s="507"/>
      <c r="J23" s="507"/>
      <c r="K23" s="507"/>
      <c r="L23" s="507"/>
    </row>
    <row r="24" spans="2:12" ht="12.75">
      <c r="B24" s="514" t="s">
        <v>35</v>
      </c>
      <c r="C24" s="515">
        <v>6</v>
      </c>
      <c r="D24" s="516"/>
      <c r="E24" s="516">
        <v>0</v>
      </c>
      <c r="F24" s="516">
        <f>'Gestion stock '!$E24-'Gestion stock '!$G24</f>
        <v>0</v>
      </c>
      <c r="G24" s="518"/>
      <c r="H24" s="519" t="s">
        <v>11</v>
      </c>
      <c r="I24" s="507"/>
      <c r="J24" s="507"/>
      <c r="K24" s="507"/>
      <c r="L24" s="507"/>
    </row>
    <row r="25" spans="2:12" ht="12.75">
      <c r="B25" s="520" t="s">
        <v>37</v>
      </c>
      <c r="C25" s="521">
        <v>6</v>
      </c>
      <c r="D25" s="273"/>
      <c r="E25" s="273">
        <v>0</v>
      </c>
      <c r="F25" s="273">
        <f>'Gestion stock '!$E25-'Gestion stock '!$G25</f>
        <v>0</v>
      </c>
      <c r="G25" s="518"/>
      <c r="H25" s="522" t="s">
        <v>11</v>
      </c>
      <c r="I25" s="507"/>
      <c r="J25" s="507"/>
      <c r="K25" s="507"/>
      <c r="L25" s="507"/>
    </row>
    <row r="26" spans="2:12" ht="12.75">
      <c r="B26" s="514" t="s">
        <v>38</v>
      </c>
      <c r="C26" s="515">
        <v>6</v>
      </c>
      <c r="D26" s="516"/>
      <c r="E26" s="516">
        <v>0</v>
      </c>
      <c r="F26" s="516">
        <f>'Gestion stock '!$E26-'Gestion stock '!$G26</f>
        <v>0</v>
      </c>
      <c r="G26" s="518"/>
      <c r="H26" s="519" t="s">
        <v>11</v>
      </c>
      <c r="I26" s="507"/>
      <c r="J26" s="507"/>
      <c r="K26" s="507"/>
      <c r="L26" s="507"/>
    </row>
    <row r="27" spans="2:12" ht="12.75">
      <c r="B27" s="520" t="s">
        <v>39</v>
      </c>
      <c r="C27" s="521">
        <v>6</v>
      </c>
      <c r="D27" s="273"/>
      <c r="E27" s="273">
        <v>0</v>
      </c>
      <c r="F27" s="273">
        <f>'Gestion stock '!$E27-'Gestion stock '!$G27</f>
        <v>0</v>
      </c>
      <c r="G27" s="518"/>
      <c r="H27" s="522" t="s">
        <v>11</v>
      </c>
      <c r="I27" s="507"/>
      <c r="J27" s="507"/>
      <c r="K27" s="507"/>
      <c r="L27" s="507"/>
    </row>
    <row r="28" spans="2:12" ht="12.75">
      <c r="B28" s="514" t="s">
        <v>40</v>
      </c>
      <c r="C28" s="515">
        <v>6</v>
      </c>
      <c r="D28" s="516"/>
      <c r="E28" s="516">
        <v>0</v>
      </c>
      <c r="F28" s="516">
        <f>'Gestion stock '!$E28-'Gestion stock '!$G28</f>
        <v>0</v>
      </c>
      <c r="G28" s="518"/>
      <c r="H28" s="519" t="s">
        <v>11</v>
      </c>
      <c r="I28" s="507"/>
      <c r="J28" s="507"/>
      <c r="K28" s="507"/>
      <c r="L28" s="507"/>
    </row>
    <row r="29" spans="2:12" ht="12.75">
      <c r="B29" s="520" t="s">
        <v>41</v>
      </c>
      <c r="C29" s="521">
        <v>6</v>
      </c>
      <c r="D29" s="273"/>
      <c r="E29" s="273">
        <v>0</v>
      </c>
      <c r="F29" s="273">
        <f>'Gestion stock '!$E29-'Gestion stock '!$G29</f>
        <v>0</v>
      </c>
      <c r="G29" s="518"/>
      <c r="H29" s="522" t="s">
        <v>11</v>
      </c>
      <c r="I29" s="507"/>
      <c r="J29" s="507"/>
      <c r="K29" s="507"/>
      <c r="L29" s="507"/>
    </row>
    <row r="30" spans="2:12" ht="12.75">
      <c r="B30" s="514" t="s">
        <v>42</v>
      </c>
      <c r="C30" s="515">
        <v>3</v>
      </c>
      <c r="D30" s="516"/>
      <c r="E30" s="516">
        <v>0</v>
      </c>
      <c r="F30" s="516">
        <f>'Gestion stock '!$E30-'Gestion stock '!$G30</f>
        <v>0</v>
      </c>
      <c r="G30" s="518"/>
      <c r="H30" s="519" t="s">
        <v>11</v>
      </c>
      <c r="I30" s="507"/>
      <c r="J30" s="507"/>
      <c r="K30" s="507"/>
      <c r="L30" s="507"/>
    </row>
    <row r="31" spans="2:12" ht="12.75">
      <c r="B31" s="520" t="s">
        <v>43</v>
      </c>
      <c r="C31" s="521">
        <v>6</v>
      </c>
      <c r="D31" s="273"/>
      <c r="E31" s="273">
        <v>0</v>
      </c>
      <c r="F31" s="273">
        <f>'Gestion stock '!$E31-'Gestion stock '!$G31</f>
        <v>0</v>
      </c>
      <c r="G31" s="518"/>
      <c r="H31" s="522" t="s">
        <v>11</v>
      </c>
      <c r="I31" s="507"/>
      <c r="J31" s="507"/>
      <c r="K31" s="507"/>
      <c r="L31" s="507"/>
    </row>
    <row r="32" spans="2:12" ht="12.75">
      <c r="B32" s="514" t="s">
        <v>44</v>
      </c>
      <c r="C32" s="515">
        <v>6</v>
      </c>
      <c r="D32" s="516"/>
      <c r="E32" s="516">
        <v>0</v>
      </c>
      <c r="F32" s="516">
        <f>'Gestion stock '!$E32-'Gestion stock '!$G32</f>
        <v>0</v>
      </c>
      <c r="G32" s="518"/>
      <c r="H32" s="519" t="s">
        <v>11</v>
      </c>
      <c r="I32" s="507"/>
      <c r="J32" s="507"/>
      <c r="K32" s="507"/>
      <c r="L32" s="507"/>
    </row>
    <row r="33" spans="2:12" ht="12.75">
      <c r="B33" s="520" t="s">
        <v>46</v>
      </c>
      <c r="C33" s="521">
        <v>2</v>
      </c>
      <c r="D33" s="273"/>
      <c r="E33" s="273">
        <v>0</v>
      </c>
      <c r="F33" s="273">
        <f>'Gestion stock '!$E33-'Gestion stock '!$G33</f>
        <v>0</v>
      </c>
      <c r="G33" s="518"/>
      <c r="H33" s="522" t="s">
        <v>11</v>
      </c>
      <c r="I33" s="507"/>
      <c r="J33" s="507"/>
      <c r="K33" s="507"/>
      <c r="L33" s="507"/>
    </row>
    <row r="34" spans="2:12" ht="12.75">
      <c r="B34" s="514" t="s">
        <v>47</v>
      </c>
      <c r="C34" s="515">
        <v>6</v>
      </c>
      <c r="D34" s="516"/>
      <c r="E34" s="516">
        <v>0</v>
      </c>
      <c r="F34" s="516">
        <f>'Gestion stock '!$E34-'Gestion stock '!$G34</f>
        <v>0</v>
      </c>
      <c r="G34" s="518"/>
      <c r="H34" s="519" t="s">
        <v>11</v>
      </c>
      <c r="I34" s="507"/>
      <c r="J34" s="507"/>
      <c r="K34" s="507"/>
      <c r="L34" s="507"/>
    </row>
    <row r="35" spans="2:12" ht="12.75">
      <c r="B35" s="520" t="s">
        <v>48</v>
      </c>
      <c r="C35" s="521">
        <v>6</v>
      </c>
      <c r="D35" s="273"/>
      <c r="E35" s="273">
        <v>0</v>
      </c>
      <c r="F35" s="273">
        <f>'Gestion stock '!$E35-'Gestion stock '!$G35</f>
        <v>0</v>
      </c>
      <c r="G35" s="518"/>
      <c r="H35" s="522" t="s">
        <v>11</v>
      </c>
      <c r="I35" s="507"/>
      <c r="J35" s="507"/>
      <c r="K35" s="507"/>
      <c r="L35" s="507"/>
    </row>
    <row r="36" spans="2:12" ht="12.75">
      <c r="B36" s="514" t="s">
        <v>49</v>
      </c>
      <c r="C36" s="515">
        <v>2</v>
      </c>
      <c r="D36" s="516"/>
      <c r="E36" s="516">
        <v>0</v>
      </c>
      <c r="F36" s="516">
        <f>'Gestion stock '!$E36-'Gestion stock '!$G36</f>
        <v>0</v>
      </c>
      <c r="G36" s="518"/>
      <c r="H36" s="519" t="s">
        <v>11</v>
      </c>
      <c r="I36" s="507"/>
      <c r="J36" s="507"/>
      <c r="K36" s="507"/>
      <c r="L36" s="507"/>
    </row>
    <row r="37" spans="2:12" ht="12.75">
      <c r="B37" s="520" t="s">
        <v>50</v>
      </c>
      <c r="C37" s="521">
        <v>6</v>
      </c>
      <c r="D37" s="273"/>
      <c r="E37" s="273">
        <v>0</v>
      </c>
      <c r="F37" s="273">
        <f>'Gestion stock '!$E37-'Gestion stock '!$G37</f>
        <v>0</v>
      </c>
      <c r="G37" s="518"/>
      <c r="H37" s="522" t="s">
        <v>11</v>
      </c>
      <c r="I37" s="507"/>
      <c r="J37" s="507"/>
      <c r="K37" s="507"/>
      <c r="L37" s="507"/>
    </row>
    <row r="38" spans="2:12" ht="12.75">
      <c r="B38" s="514" t="s">
        <v>51</v>
      </c>
      <c r="C38" s="515">
        <v>6</v>
      </c>
      <c r="D38" s="516"/>
      <c r="E38" s="516">
        <v>0</v>
      </c>
      <c r="F38" s="516">
        <f>'Gestion stock '!$E38-'Gestion stock '!$G38</f>
        <v>0</v>
      </c>
      <c r="G38" s="518"/>
      <c r="H38" s="519" t="s">
        <v>11</v>
      </c>
      <c r="I38" s="507"/>
      <c r="J38" s="507"/>
      <c r="K38" s="507"/>
      <c r="L38" s="507"/>
    </row>
    <row r="39" spans="2:12" ht="12.75">
      <c r="B39" s="520" t="s">
        <v>52</v>
      </c>
      <c r="C39" s="521">
        <v>6</v>
      </c>
      <c r="D39" s="273"/>
      <c r="E39" s="273">
        <v>0</v>
      </c>
      <c r="F39" s="273">
        <f>'Gestion stock '!$E39-'Gestion stock '!$G39</f>
        <v>0</v>
      </c>
      <c r="G39" s="518"/>
      <c r="H39" s="522" t="s">
        <v>11</v>
      </c>
      <c r="I39" s="507"/>
      <c r="J39" s="507"/>
      <c r="K39" s="507"/>
      <c r="L39" s="507"/>
    </row>
    <row r="40" spans="2:12" ht="12.75">
      <c r="B40" s="514" t="s">
        <v>54</v>
      </c>
      <c r="C40" s="515">
        <v>1</v>
      </c>
      <c r="D40" s="516"/>
      <c r="E40" s="516">
        <v>0</v>
      </c>
      <c r="F40" s="516">
        <f>'Gestion stock '!$E40-'Gestion stock '!$G40</f>
        <v>0</v>
      </c>
      <c r="G40" s="518"/>
      <c r="H40" s="519" t="s">
        <v>11</v>
      </c>
      <c r="I40" s="507"/>
      <c r="J40" s="507"/>
      <c r="K40" s="507"/>
      <c r="L40" s="507"/>
    </row>
    <row r="41" spans="2:12" ht="12.75">
      <c r="B41" s="520" t="s">
        <v>56</v>
      </c>
      <c r="C41" s="521">
        <v>1</v>
      </c>
      <c r="D41" s="273"/>
      <c r="E41" s="273">
        <v>0</v>
      </c>
      <c r="F41" s="273">
        <f>'Gestion stock '!$E41-'Gestion stock '!$G41</f>
        <v>0</v>
      </c>
      <c r="G41" s="518"/>
      <c r="H41" s="522" t="s">
        <v>11</v>
      </c>
      <c r="I41" s="507"/>
      <c r="J41" s="507"/>
      <c r="K41" s="507"/>
      <c r="L41" s="507"/>
    </row>
    <row r="42" spans="2:12" ht="12.75">
      <c r="B42" s="514" t="s">
        <v>58</v>
      </c>
      <c r="C42" s="515">
        <v>6</v>
      </c>
      <c r="D42" s="516"/>
      <c r="E42" s="516">
        <v>0</v>
      </c>
      <c r="F42" s="516">
        <f>'Gestion stock '!$E42-'Gestion stock '!$G42</f>
        <v>0</v>
      </c>
      <c r="G42" s="518"/>
      <c r="H42" s="519" t="s">
        <v>11</v>
      </c>
      <c r="I42" s="507"/>
      <c r="J42" s="507"/>
      <c r="K42" s="507"/>
      <c r="L42" s="507"/>
    </row>
    <row r="43" spans="2:12" ht="12.75">
      <c r="B43" s="520" t="s">
        <v>60</v>
      </c>
      <c r="C43" s="521">
        <v>1</v>
      </c>
      <c r="D43" s="273"/>
      <c r="E43" s="273">
        <v>0</v>
      </c>
      <c r="F43" s="273">
        <f>'Gestion stock '!$E43-'Gestion stock '!$G43</f>
        <v>0</v>
      </c>
      <c r="G43" s="518"/>
      <c r="H43" s="522" t="s">
        <v>11</v>
      </c>
      <c r="I43" s="507"/>
      <c r="J43" s="507"/>
      <c r="K43" s="507"/>
      <c r="L43" s="507"/>
    </row>
    <row r="44" spans="2:12" ht="12.75">
      <c r="B44" s="514" t="s">
        <v>62</v>
      </c>
      <c r="C44" s="515">
        <v>6</v>
      </c>
      <c r="D44" s="516"/>
      <c r="E44" s="516">
        <v>0</v>
      </c>
      <c r="F44" s="516">
        <f>'Gestion stock '!$E44-'Gestion stock '!$G44</f>
        <v>0</v>
      </c>
      <c r="G44" s="518"/>
      <c r="H44" s="519" t="s">
        <v>11</v>
      </c>
      <c r="I44" s="507"/>
      <c r="J44" s="507"/>
      <c r="K44" s="507"/>
      <c r="L44" s="507"/>
    </row>
    <row r="45" spans="2:12" ht="12.75">
      <c r="B45" s="520" t="s">
        <v>64</v>
      </c>
      <c r="C45" s="521">
        <v>6</v>
      </c>
      <c r="D45" s="273"/>
      <c r="E45" s="273">
        <v>0</v>
      </c>
      <c r="F45" s="273">
        <f>'Gestion stock '!$E45-'Gestion stock '!$G45</f>
        <v>0</v>
      </c>
      <c r="G45" s="518"/>
      <c r="H45" s="522" t="s">
        <v>11</v>
      </c>
      <c r="I45" s="507"/>
      <c r="J45" s="507"/>
      <c r="K45" s="507"/>
      <c r="L45" s="507"/>
    </row>
    <row r="46" spans="2:12" ht="12.75">
      <c r="B46" s="514" t="s">
        <v>66</v>
      </c>
      <c r="C46" s="515">
        <v>6</v>
      </c>
      <c r="D46" s="516"/>
      <c r="E46" s="516">
        <v>0</v>
      </c>
      <c r="F46" s="516">
        <f>'Gestion stock '!$E46-'Gestion stock '!$G46</f>
        <v>0</v>
      </c>
      <c r="G46" s="518"/>
      <c r="H46" s="519" t="s">
        <v>11</v>
      </c>
      <c r="I46" s="507"/>
      <c r="J46" s="507"/>
      <c r="K46" s="507"/>
      <c r="L46" s="507"/>
    </row>
    <row r="47" spans="2:12" ht="12.75">
      <c r="B47" s="520" t="s">
        <v>68</v>
      </c>
      <c r="C47" s="521">
        <v>6</v>
      </c>
      <c r="D47" s="273"/>
      <c r="E47" s="273">
        <v>0</v>
      </c>
      <c r="F47" s="273">
        <f>'Gestion stock '!$E47-'Gestion stock '!$G47</f>
        <v>0</v>
      </c>
      <c r="G47" s="518"/>
      <c r="H47" s="522" t="s">
        <v>11</v>
      </c>
      <c r="I47" s="507"/>
      <c r="J47" s="507"/>
      <c r="K47" s="507"/>
      <c r="L47" s="507"/>
    </row>
    <row r="48" spans="2:12" ht="12.75">
      <c r="B48" s="514" t="s">
        <v>70</v>
      </c>
      <c r="C48" s="515">
        <v>6</v>
      </c>
      <c r="D48" s="516"/>
      <c r="E48" s="516">
        <v>0</v>
      </c>
      <c r="F48" s="516">
        <f>'Gestion stock '!$E48-'Gestion stock '!$G48</f>
        <v>0</v>
      </c>
      <c r="G48" s="518"/>
      <c r="H48" s="519" t="s">
        <v>11</v>
      </c>
      <c r="I48" s="507"/>
      <c r="J48" s="507"/>
      <c r="K48" s="507"/>
      <c r="L48" s="507"/>
    </row>
    <row r="49" spans="2:12" ht="12.75">
      <c r="B49" s="520" t="s">
        <v>71</v>
      </c>
      <c r="C49" s="521">
        <v>6</v>
      </c>
      <c r="D49" s="273"/>
      <c r="E49" s="273">
        <v>0</v>
      </c>
      <c r="F49" s="273">
        <f>'Gestion stock '!$E49-'Gestion stock '!$G49</f>
        <v>0</v>
      </c>
      <c r="G49" s="518"/>
      <c r="H49" s="522" t="s">
        <v>11</v>
      </c>
      <c r="I49" s="507"/>
      <c r="J49" s="507"/>
      <c r="K49" s="507"/>
      <c r="L49" s="507"/>
    </row>
    <row r="50" spans="2:12" ht="12.75">
      <c r="B50" s="514" t="s">
        <v>73</v>
      </c>
      <c r="C50" s="515">
        <v>6</v>
      </c>
      <c r="D50" s="516"/>
      <c r="E50" s="516">
        <v>0</v>
      </c>
      <c r="F50" s="516">
        <f>'Gestion stock '!$E50-'Gestion stock '!$G50</f>
        <v>0</v>
      </c>
      <c r="G50" s="518"/>
      <c r="H50" s="519" t="s">
        <v>11</v>
      </c>
      <c r="I50" s="507"/>
      <c r="J50" s="507"/>
      <c r="K50" s="507"/>
      <c r="L50" s="507"/>
    </row>
    <row r="51" spans="2:12" ht="12.75">
      <c r="B51" s="520" t="s">
        <v>75</v>
      </c>
      <c r="C51" s="521">
        <v>6</v>
      </c>
      <c r="D51" s="273"/>
      <c r="E51" s="273">
        <v>0</v>
      </c>
      <c r="F51" s="273">
        <f>'Gestion stock '!$E51-'Gestion stock '!$G51</f>
        <v>0</v>
      </c>
      <c r="G51" s="518"/>
      <c r="H51" s="522" t="s">
        <v>11</v>
      </c>
      <c r="I51" s="507"/>
      <c r="J51" s="507"/>
      <c r="K51" s="507"/>
      <c r="L51" s="507"/>
    </row>
    <row r="52" spans="2:12" ht="12.75">
      <c r="B52" s="514" t="s">
        <v>77</v>
      </c>
      <c r="C52" s="515">
        <v>6</v>
      </c>
      <c r="D52" s="516"/>
      <c r="E52" s="516">
        <v>0</v>
      </c>
      <c r="F52" s="516">
        <f>'Gestion stock '!$E52-'Gestion stock '!$G52</f>
        <v>0</v>
      </c>
      <c r="G52" s="518"/>
      <c r="H52" s="519" t="s">
        <v>11</v>
      </c>
      <c r="I52" s="507"/>
      <c r="J52" s="507"/>
      <c r="K52" s="507"/>
      <c r="L52" s="507"/>
    </row>
    <row r="53" spans="2:12" ht="12.75">
      <c r="B53" s="520" t="s">
        <v>79</v>
      </c>
      <c r="C53" s="521">
        <v>6</v>
      </c>
      <c r="D53" s="273"/>
      <c r="E53" s="273">
        <v>0</v>
      </c>
      <c r="F53" s="273">
        <f>'Gestion stock '!$E53-'Gestion stock '!$G53</f>
        <v>0</v>
      </c>
      <c r="G53" s="518"/>
      <c r="H53" s="522" t="s">
        <v>11</v>
      </c>
      <c r="I53" s="507"/>
      <c r="J53" s="507"/>
      <c r="K53" s="507"/>
      <c r="L53" s="507"/>
    </row>
    <row r="54" spans="2:12" ht="12.75">
      <c r="B54" s="514" t="s">
        <v>80</v>
      </c>
      <c r="C54" s="515">
        <v>6</v>
      </c>
      <c r="D54" s="516"/>
      <c r="E54" s="516">
        <v>0</v>
      </c>
      <c r="F54" s="516">
        <f>'Gestion stock '!$E54-'Gestion stock '!$G54</f>
        <v>0</v>
      </c>
      <c r="G54" s="518"/>
      <c r="H54" s="519" t="s">
        <v>11</v>
      </c>
      <c r="I54" s="507"/>
      <c r="J54" s="507"/>
      <c r="K54" s="507"/>
      <c r="L54" s="507"/>
    </row>
    <row r="55" spans="2:12" ht="12.75">
      <c r="B55" s="520" t="s">
        <v>81</v>
      </c>
      <c r="C55" s="521">
        <v>6</v>
      </c>
      <c r="D55" s="273"/>
      <c r="E55" s="273">
        <v>0</v>
      </c>
      <c r="F55" s="273">
        <f>'Gestion stock '!$E55-'Gestion stock '!$G55</f>
        <v>0</v>
      </c>
      <c r="G55" s="518"/>
      <c r="H55" s="522" t="s">
        <v>11</v>
      </c>
      <c r="I55" s="507"/>
      <c r="J55" s="507"/>
      <c r="K55" s="507"/>
      <c r="L55" s="507"/>
    </row>
    <row r="56" spans="2:12" ht="12.75">
      <c r="B56" s="514" t="s">
        <v>83</v>
      </c>
      <c r="C56" s="515">
        <v>6</v>
      </c>
      <c r="D56" s="516"/>
      <c r="E56" s="516">
        <v>0</v>
      </c>
      <c r="F56" s="516">
        <f>'Gestion stock '!$E56-'Gestion stock '!$G56</f>
        <v>0</v>
      </c>
      <c r="G56" s="518"/>
      <c r="H56" s="519" t="s">
        <v>11</v>
      </c>
      <c r="I56" s="507"/>
      <c r="J56" s="507"/>
      <c r="K56" s="507"/>
      <c r="L56" s="507"/>
    </row>
    <row r="57" spans="2:12" ht="12.75">
      <c r="B57" s="520" t="s">
        <v>84</v>
      </c>
      <c r="C57" s="521">
        <v>6</v>
      </c>
      <c r="D57" s="273"/>
      <c r="E57" s="273">
        <v>0</v>
      </c>
      <c r="F57" s="273">
        <f>'Gestion stock '!$E57-'Gestion stock '!$G57</f>
        <v>0</v>
      </c>
      <c r="G57" s="518"/>
      <c r="H57" s="522" t="s">
        <v>11</v>
      </c>
      <c r="I57" s="507"/>
      <c r="J57" s="507"/>
      <c r="K57" s="507"/>
      <c r="L57" s="507"/>
    </row>
    <row r="58" spans="2:12" ht="12.75">
      <c r="B58" s="514" t="s">
        <v>86</v>
      </c>
      <c r="C58" s="515">
        <v>6</v>
      </c>
      <c r="D58" s="516"/>
      <c r="E58" s="516">
        <v>0</v>
      </c>
      <c r="F58" s="516">
        <f>'Gestion stock '!$E58-'Gestion stock '!$G58</f>
        <v>0</v>
      </c>
      <c r="G58" s="518"/>
      <c r="H58" s="519" t="s">
        <v>11</v>
      </c>
      <c r="I58" s="507"/>
      <c r="J58" s="507"/>
      <c r="K58" s="507"/>
      <c r="L58" s="507"/>
    </row>
    <row r="59" spans="2:12" ht="12.75">
      <c r="B59" s="520" t="s">
        <v>87</v>
      </c>
      <c r="C59" s="521">
        <v>6</v>
      </c>
      <c r="D59" s="273"/>
      <c r="E59" s="273">
        <v>0</v>
      </c>
      <c r="F59" s="273">
        <f>'Gestion stock '!$E59-'Gestion stock '!$G59</f>
        <v>0</v>
      </c>
      <c r="G59" s="518"/>
      <c r="H59" s="522" t="s">
        <v>11</v>
      </c>
      <c r="I59" s="507"/>
      <c r="J59" s="507"/>
      <c r="K59" s="507"/>
      <c r="L59" s="507"/>
    </row>
    <row r="60" spans="2:12" ht="12.75">
      <c r="B60" s="514" t="s">
        <v>88</v>
      </c>
      <c r="C60" s="515">
        <v>2</v>
      </c>
      <c r="D60" s="516"/>
      <c r="E60" s="516">
        <v>0</v>
      </c>
      <c r="F60" s="516">
        <f>'Gestion stock '!$E60-'Gestion stock '!$G60</f>
        <v>0</v>
      </c>
      <c r="G60" s="518"/>
      <c r="H60" s="519" t="s">
        <v>11</v>
      </c>
      <c r="I60" s="507"/>
      <c r="J60" s="507"/>
      <c r="K60" s="507"/>
      <c r="L60" s="507"/>
    </row>
    <row r="61" spans="2:12" ht="12.75">
      <c r="B61" s="520" t="s">
        <v>89</v>
      </c>
      <c r="C61" s="521">
        <v>6</v>
      </c>
      <c r="D61" s="273"/>
      <c r="E61" s="273">
        <v>0</v>
      </c>
      <c r="F61" s="273">
        <f>'Gestion stock '!$E61-'Gestion stock '!$G61</f>
        <v>0</v>
      </c>
      <c r="G61" s="518"/>
      <c r="H61" s="522" t="s">
        <v>11</v>
      </c>
      <c r="I61" s="507"/>
      <c r="J61" s="507"/>
      <c r="K61" s="507"/>
      <c r="L61" s="507"/>
    </row>
    <row r="62" spans="2:12" ht="12.75">
      <c r="B62" s="514" t="s">
        <v>90</v>
      </c>
      <c r="C62" s="515">
        <v>6</v>
      </c>
      <c r="D62" s="516"/>
      <c r="E62" s="516">
        <v>0</v>
      </c>
      <c r="F62" s="516">
        <f>'Gestion stock '!$E62-'Gestion stock '!$G62</f>
        <v>0</v>
      </c>
      <c r="G62" s="518"/>
      <c r="H62" s="519" t="s">
        <v>11</v>
      </c>
      <c r="I62" s="507"/>
      <c r="J62" s="507"/>
      <c r="K62" s="507"/>
      <c r="L62" s="507"/>
    </row>
    <row r="63" spans="2:12" ht="12.75">
      <c r="B63" s="520" t="s">
        <v>77</v>
      </c>
      <c r="C63" s="521">
        <v>6</v>
      </c>
      <c r="D63" s="273"/>
      <c r="E63" s="273">
        <v>0</v>
      </c>
      <c r="F63" s="273">
        <f>'Gestion stock '!$E63-'Gestion stock '!$G63</f>
        <v>0</v>
      </c>
      <c r="G63" s="518"/>
      <c r="H63" s="522" t="s">
        <v>11</v>
      </c>
      <c r="I63" s="507"/>
      <c r="J63" s="507"/>
      <c r="K63" s="507"/>
      <c r="L63" s="507"/>
    </row>
    <row r="64" spans="2:12" ht="12.75">
      <c r="B64" s="514" t="s">
        <v>91</v>
      </c>
      <c r="C64" s="515">
        <v>6</v>
      </c>
      <c r="D64" s="516"/>
      <c r="E64" s="516">
        <v>0</v>
      </c>
      <c r="F64" s="516">
        <f>'Gestion stock '!$E64-'Gestion stock '!$G64</f>
        <v>0</v>
      </c>
      <c r="G64" s="518"/>
      <c r="H64" s="519" t="s">
        <v>11</v>
      </c>
      <c r="I64" s="507"/>
      <c r="J64" s="507"/>
      <c r="K64" s="507"/>
      <c r="L64" s="507"/>
    </row>
    <row r="65" spans="2:12" ht="12.75">
      <c r="B65" s="520" t="s">
        <v>93</v>
      </c>
      <c r="C65" s="521">
        <v>6</v>
      </c>
      <c r="D65" s="273"/>
      <c r="E65" s="273">
        <v>0</v>
      </c>
      <c r="F65" s="273">
        <f>'Gestion stock '!$E65-'Gestion stock '!$G65</f>
        <v>0</v>
      </c>
      <c r="G65" s="518"/>
      <c r="H65" s="522" t="s">
        <v>11</v>
      </c>
      <c r="I65" s="507"/>
      <c r="J65" s="507"/>
      <c r="K65" s="507"/>
      <c r="L65" s="507"/>
    </row>
    <row r="66" spans="2:12" ht="12.75">
      <c r="B66" s="514" t="s">
        <v>95</v>
      </c>
      <c r="C66" s="515">
        <v>6</v>
      </c>
      <c r="D66" s="516"/>
      <c r="E66" s="516">
        <v>0</v>
      </c>
      <c r="F66" s="516">
        <f>'Gestion stock '!$E66-'Gestion stock '!$G66</f>
        <v>0</v>
      </c>
      <c r="G66" s="518"/>
      <c r="H66" s="519" t="s">
        <v>11</v>
      </c>
      <c r="I66" s="507"/>
      <c r="J66" s="507"/>
      <c r="K66" s="507"/>
      <c r="L66" s="507"/>
    </row>
    <row r="67" spans="2:12" ht="12.75">
      <c r="B67" s="520" t="s">
        <v>96</v>
      </c>
      <c r="C67" s="521">
        <v>6</v>
      </c>
      <c r="D67" s="273"/>
      <c r="E67" s="273">
        <v>0</v>
      </c>
      <c r="F67" s="273">
        <f>'Gestion stock '!$E67-'Gestion stock '!$G67</f>
        <v>0</v>
      </c>
      <c r="G67" s="518"/>
      <c r="H67" s="522" t="s">
        <v>11</v>
      </c>
      <c r="I67" s="507"/>
      <c r="J67" s="507"/>
      <c r="K67" s="507"/>
      <c r="L67" s="507"/>
    </row>
    <row r="68" spans="2:12" ht="12.75">
      <c r="B68" s="514" t="s">
        <v>97</v>
      </c>
      <c r="C68" s="515">
        <v>6</v>
      </c>
      <c r="D68" s="516"/>
      <c r="E68" s="516">
        <v>0</v>
      </c>
      <c r="F68" s="516">
        <f>'Gestion stock '!$E68-'Gestion stock '!$G68</f>
        <v>0</v>
      </c>
      <c r="G68" s="518"/>
      <c r="H68" s="519" t="s">
        <v>11</v>
      </c>
      <c r="I68" s="507"/>
      <c r="J68" s="507"/>
      <c r="K68" s="507"/>
      <c r="L68" s="507"/>
    </row>
    <row r="69" spans="2:12" ht="12.75">
      <c r="B69" s="520" t="s">
        <v>99</v>
      </c>
      <c r="C69" s="521">
        <v>6</v>
      </c>
      <c r="D69" s="273"/>
      <c r="E69" s="273">
        <v>0</v>
      </c>
      <c r="F69" s="273">
        <f>'Gestion stock '!$E69-'Gestion stock '!$G69</f>
        <v>0</v>
      </c>
      <c r="G69" s="518"/>
      <c r="H69" s="522" t="s">
        <v>11</v>
      </c>
      <c r="I69" s="507"/>
      <c r="J69" s="507"/>
      <c r="K69" s="507"/>
      <c r="L69" s="507"/>
    </row>
    <row r="70" spans="2:12" ht="12.75">
      <c r="B70" s="514" t="s">
        <v>100</v>
      </c>
      <c r="C70" s="515">
        <v>6</v>
      </c>
      <c r="D70" s="516"/>
      <c r="E70" s="516">
        <v>0</v>
      </c>
      <c r="F70" s="516">
        <f>'Gestion stock '!$E70-'Gestion stock '!$G70</f>
        <v>0</v>
      </c>
      <c r="G70" s="518"/>
      <c r="H70" s="519" t="s">
        <v>11</v>
      </c>
      <c r="I70" s="507"/>
      <c r="J70" s="507"/>
      <c r="K70" s="507"/>
      <c r="L70" s="507"/>
    </row>
    <row r="71" spans="2:12" ht="12.75">
      <c r="B71" s="520" t="s">
        <v>102</v>
      </c>
      <c r="C71" s="521">
        <v>6</v>
      </c>
      <c r="D71" s="273"/>
      <c r="E71" s="273">
        <v>0</v>
      </c>
      <c r="F71" s="273">
        <f>'Gestion stock '!$E71-'Gestion stock '!$G71</f>
        <v>0</v>
      </c>
      <c r="G71" s="518"/>
      <c r="H71" s="522" t="s">
        <v>11</v>
      </c>
      <c r="I71" s="507"/>
      <c r="J71" s="507"/>
      <c r="K71" s="507"/>
      <c r="L71" s="507"/>
    </row>
    <row r="72" spans="2:12" ht="12.75">
      <c r="B72" s="514" t="s">
        <v>103</v>
      </c>
      <c r="C72" s="515">
        <v>6</v>
      </c>
      <c r="D72" s="516"/>
      <c r="E72" s="516">
        <v>0</v>
      </c>
      <c r="F72" s="516">
        <f>'Gestion stock '!$E72-'Gestion stock '!$G72</f>
        <v>0</v>
      </c>
      <c r="G72" s="518"/>
      <c r="H72" s="519" t="s">
        <v>11</v>
      </c>
      <c r="I72" s="507"/>
      <c r="J72" s="507"/>
      <c r="K72" s="507"/>
      <c r="L72" s="507"/>
    </row>
    <row r="73" spans="2:12" ht="12.75">
      <c r="B73" s="520" t="s">
        <v>104</v>
      </c>
      <c r="C73" s="521">
        <v>6</v>
      </c>
      <c r="D73" s="273"/>
      <c r="E73" s="273">
        <v>0</v>
      </c>
      <c r="F73" s="273">
        <f>'Gestion stock '!$E73-'Gestion stock '!$G73</f>
        <v>0</v>
      </c>
      <c r="G73" s="518"/>
      <c r="H73" s="522" t="s">
        <v>11</v>
      </c>
      <c r="I73" s="507"/>
      <c r="J73" s="507"/>
      <c r="K73" s="507"/>
      <c r="L73" s="507"/>
    </row>
    <row r="74" spans="2:12" ht="12.75">
      <c r="B74" s="514" t="s">
        <v>105</v>
      </c>
      <c r="C74" s="515">
        <v>6</v>
      </c>
      <c r="D74" s="516"/>
      <c r="E74" s="516">
        <v>0</v>
      </c>
      <c r="F74" s="516">
        <f>'Gestion stock '!$E74-'Gestion stock '!$G74</f>
        <v>0</v>
      </c>
      <c r="G74" s="518"/>
      <c r="H74" s="519" t="s">
        <v>11</v>
      </c>
      <c r="I74" s="507"/>
      <c r="J74" s="507"/>
      <c r="K74" s="507"/>
      <c r="L74" s="507"/>
    </row>
    <row r="75" spans="2:12" ht="12.75">
      <c r="B75" s="520" t="s">
        <v>106</v>
      </c>
      <c r="C75" s="521">
        <v>6</v>
      </c>
      <c r="D75" s="273"/>
      <c r="E75" s="273">
        <v>0</v>
      </c>
      <c r="F75" s="273">
        <f>'Gestion stock '!$E75-'Gestion stock '!$G75</f>
        <v>0</v>
      </c>
      <c r="G75" s="518"/>
      <c r="H75" s="522" t="s">
        <v>11</v>
      </c>
      <c r="I75" s="507"/>
      <c r="J75" s="507"/>
      <c r="K75" s="507"/>
      <c r="L75" s="507"/>
    </row>
    <row r="76" spans="2:12" ht="12.75">
      <c r="B76" s="514" t="s">
        <v>108</v>
      </c>
      <c r="C76" s="515">
        <v>6</v>
      </c>
      <c r="D76" s="516"/>
      <c r="E76" s="516">
        <v>0</v>
      </c>
      <c r="F76" s="516">
        <f>'Gestion stock '!$E76-'Gestion stock '!$G76</f>
        <v>0</v>
      </c>
      <c r="G76" s="518"/>
      <c r="H76" s="519" t="s">
        <v>11</v>
      </c>
      <c r="I76" s="507"/>
      <c r="J76" s="507"/>
      <c r="K76" s="507"/>
      <c r="L76" s="507"/>
    </row>
    <row r="77" spans="2:12" ht="12.75">
      <c r="B77" s="520" t="s">
        <v>110</v>
      </c>
      <c r="C77" s="521">
        <v>6</v>
      </c>
      <c r="D77" s="273"/>
      <c r="E77" s="273">
        <v>0</v>
      </c>
      <c r="F77" s="273">
        <f>'Gestion stock '!$E77-'Gestion stock '!$G77</f>
        <v>0</v>
      </c>
      <c r="G77" s="518"/>
      <c r="H77" s="522" t="s">
        <v>11</v>
      </c>
      <c r="I77" s="507"/>
      <c r="J77" s="507"/>
      <c r="K77" s="507"/>
      <c r="L77" s="507"/>
    </row>
    <row r="78" spans="2:12" ht="12.75">
      <c r="B78" s="514" t="s">
        <v>112</v>
      </c>
      <c r="C78" s="515">
        <v>6</v>
      </c>
      <c r="D78" s="516"/>
      <c r="E78" s="516">
        <v>0</v>
      </c>
      <c r="F78" s="516">
        <f>'Gestion stock '!$E78-'Gestion stock '!$G78</f>
        <v>0</v>
      </c>
      <c r="G78" s="518"/>
      <c r="H78" s="519" t="s">
        <v>11</v>
      </c>
      <c r="I78" s="507"/>
      <c r="J78" s="507"/>
      <c r="K78" s="507"/>
      <c r="L78" s="507"/>
    </row>
    <row r="79" spans="2:12" ht="12.75">
      <c r="B79" s="520" t="s">
        <v>114</v>
      </c>
      <c r="C79" s="521">
        <v>2</v>
      </c>
      <c r="D79" s="273"/>
      <c r="E79" s="273">
        <v>0</v>
      </c>
      <c r="F79" s="273">
        <f>'Gestion stock '!$E79-'Gestion stock '!$G79</f>
        <v>0</v>
      </c>
      <c r="G79" s="518"/>
      <c r="H79" s="522" t="s">
        <v>11</v>
      </c>
      <c r="I79" s="507"/>
      <c r="J79" s="507"/>
      <c r="K79" s="507"/>
      <c r="L79" s="507"/>
    </row>
    <row r="80" spans="2:12" ht="12.75">
      <c r="B80" s="514" t="s">
        <v>115</v>
      </c>
      <c r="C80" s="515">
        <v>2</v>
      </c>
      <c r="D80" s="516"/>
      <c r="E80" s="516">
        <v>0</v>
      </c>
      <c r="F80" s="516">
        <f>'Gestion stock '!$E80-'Gestion stock '!$G80</f>
        <v>0</v>
      </c>
      <c r="G80" s="518"/>
      <c r="H80" s="519" t="s">
        <v>11</v>
      </c>
      <c r="I80" s="507"/>
      <c r="J80" s="507"/>
      <c r="K80" s="507"/>
      <c r="L80" s="507"/>
    </row>
    <row r="81" spans="2:12" ht="12.75">
      <c r="B81" s="520" t="s">
        <v>116</v>
      </c>
      <c r="C81" s="521">
        <v>2</v>
      </c>
      <c r="D81" s="273"/>
      <c r="E81" s="273">
        <v>0</v>
      </c>
      <c r="F81" s="273">
        <f>'Gestion stock '!$E81-'Gestion stock '!$G81</f>
        <v>0</v>
      </c>
      <c r="G81" s="518"/>
      <c r="H81" s="522" t="s">
        <v>11</v>
      </c>
      <c r="I81" s="507"/>
      <c r="J81" s="507"/>
      <c r="K81" s="507"/>
      <c r="L81" s="507"/>
    </row>
    <row r="82" spans="2:12" ht="12.75">
      <c r="B82" s="514" t="s">
        <v>117</v>
      </c>
      <c r="C82" s="515">
        <v>2</v>
      </c>
      <c r="D82" s="516"/>
      <c r="E82" s="516">
        <v>0</v>
      </c>
      <c r="F82" s="516">
        <f>'Gestion stock '!$E82-'Gestion stock '!$G82</f>
        <v>0</v>
      </c>
      <c r="G82" s="518"/>
      <c r="H82" s="519" t="s">
        <v>11</v>
      </c>
      <c r="I82" s="507"/>
      <c r="J82" s="507"/>
      <c r="K82" s="507"/>
      <c r="L82" s="507"/>
    </row>
    <row r="83" spans="2:12" ht="12.75">
      <c r="B83" s="520" t="s">
        <v>118</v>
      </c>
      <c r="C83" s="521">
        <v>2</v>
      </c>
      <c r="D83" s="273"/>
      <c r="E83" s="273">
        <v>0</v>
      </c>
      <c r="F83" s="273">
        <f>'Gestion stock '!$E83-'Gestion stock '!$G83</f>
        <v>0</v>
      </c>
      <c r="G83" s="518"/>
      <c r="H83" s="522" t="s">
        <v>11</v>
      </c>
      <c r="I83" s="507"/>
      <c r="J83" s="507"/>
      <c r="K83" s="507"/>
      <c r="L83" s="507"/>
    </row>
    <row r="84" spans="2:12" ht="12.75">
      <c r="B84" s="514" t="s">
        <v>119</v>
      </c>
      <c r="C84" s="515">
        <v>4</v>
      </c>
      <c r="D84" s="516"/>
      <c r="E84" s="516">
        <v>0</v>
      </c>
      <c r="F84" s="516">
        <f>'Gestion stock '!$E84-'Gestion stock '!$G84</f>
        <v>0</v>
      </c>
      <c r="G84" s="518"/>
      <c r="H84" s="519" t="s">
        <v>11</v>
      </c>
      <c r="I84" s="507"/>
      <c r="J84" s="507"/>
      <c r="K84" s="507"/>
      <c r="L84" s="507"/>
    </row>
    <row r="85" spans="2:12" ht="12.75">
      <c r="B85" s="520" t="s">
        <v>120</v>
      </c>
      <c r="C85" s="521">
        <v>4</v>
      </c>
      <c r="D85" s="273"/>
      <c r="E85" s="273">
        <v>0</v>
      </c>
      <c r="F85" s="273">
        <f>'Gestion stock '!$E85-'Gestion stock '!$G85</f>
        <v>0</v>
      </c>
      <c r="G85" s="518"/>
      <c r="H85" s="522" t="s">
        <v>11</v>
      </c>
      <c r="I85" s="507"/>
      <c r="J85" s="507"/>
      <c r="K85" s="507"/>
      <c r="L85" s="507"/>
    </row>
    <row r="86" spans="2:12" ht="12.75">
      <c r="B86" s="514" t="s">
        <v>121</v>
      </c>
      <c r="C86" s="515">
        <v>4</v>
      </c>
      <c r="D86" s="516"/>
      <c r="E86" s="516">
        <v>0</v>
      </c>
      <c r="F86" s="516">
        <f>'Gestion stock '!$E86-'Gestion stock '!$G86</f>
        <v>0</v>
      </c>
      <c r="G86" s="518"/>
      <c r="H86" s="519" t="s">
        <v>11</v>
      </c>
      <c r="I86" s="507"/>
      <c r="J86" s="507"/>
      <c r="K86" s="507"/>
      <c r="L86" s="507"/>
    </row>
    <row r="87" spans="2:12" ht="12.75">
      <c r="B87" s="520" t="s">
        <v>122</v>
      </c>
      <c r="C87" s="521">
        <v>6</v>
      </c>
      <c r="D87" s="273"/>
      <c r="E87" s="273">
        <v>0</v>
      </c>
      <c r="F87" s="273">
        <f>'Gestion stock '!$E87-'Gestion stock '!$G87</f>
        <v>0</v>
      </c>
      <c r="G87" s="518"/>
      <c r="H87" s="522" t="s">
        <v>11</v>
      </c>
      <c r="I87" s="507"/>
      <c r="J87" s="507"/>
      <c r="K87" s="507"/>
      <c r="L87" s="507"/>
    </row>
    <row r="88" spans="2:12" ht="12.75">
      <c r="B88" s="514" t="s">
        <v>123</v>
      </c>
      <c r="C88" s="515">
        <v>4</v>
      </c>
      <c r="D88" s="516"/>
      <c r="E88" s="516">
        <v>0</v>
      </c>
      <c r="F88" s="516">
        <f>'Gestion stock '!$E88-'Gestion stock '!$G88</f>
        <v>0</v>
      </c>
      <c r="G88" s="518"/>
      <c r="H88" s="519" t="s">
        <v>11</v>
      </c>
      <c r="I88" s="507"/>
      <c r="J88" s="507"/>
      <c r="K88" s="507"/>
      <c r="L88" s="507"/>
    </row>
    <row r="89" spans="2:12" ht="12.75">
      <c r="B89" s="520" t="s">
        <v>124</v>
      </c>
      <c r="C89" s="521">
        <v>4</v>
      </c>
      <c r="D89" s="273"/>
      <c r="E89" s="273">
        <v>0</v>
      </c>
      <c r="F89" s="273">
        <f>'Gestion stock '!$E89-'Gestion stock '!$G89</f>
        <v>0</v>
      </c>
      <c r="G89" s="518"/>
      <c r="H89" s="522" t="s">
        <v>11</v>
      </c>
      <c r="I89" s="507"/>
      <c r="J89" s="507"/>
      <c r="K89" s="507"/>
      <c r="L89" s="507"/>
    </row>
    <row r="90" spans="2:12" ht="12.75">
      <c r="B90" s="514" t="s">
        <v>126</v>
      </c>
      <c r="C90" s="515">
        <v>4</v>
      </c>
      <c r="D90" s="516"/>
      <c r="E90" s="516">
        <v>0</v>
      </c>
      <c r="F90" s="516">
        <f>'Gestion stock '!$E90-'Gestion stock '!$G90</f>
        <v>0</v>
      </c>
      <c r="G90" s="518"/>
      <c r="H90" s="519" t="s">
        <v>11</v>
      </c>
      <c r="I90" s="507"/>
      <c r="J90" s="507"/>
      <c r="K90" s="507"/>
      <c r="L90" s="507"/>
    </row>
    <row r="91" spans="2:12" ht="15.75" customHeight="1">
      <c r="B91" s="520" t="s">
        <v>127</v>
      </c>
      <c r="C91" s="521">
        <v>4</v>
      </c>
      <c r="D91" s="273"/>
      <c r="E91" s="273">
        <v>0</v>
      </c>
      <c r="F91" s="273">
        <f>'Gestion stock '!$E91-'Gestion stock '!$G91</f>
        <v>0</v>
      </c>
      <c r="G91" s="518"/>
      <c r="H91" s="522" t="s">
        <v>11</v>
      </c>
      <c r="I91" s="507"/>
      <c r="J91" s="507"/>
      <c r="K91" s="507"/>
      <c r="L91" s="507"/>
    </row>
    <row r="92" spans="2:12" ht="15.75" customHeight="1">
      <c r="B92" s="514" t="s">
        <v>129</v>
      </c>
      <c r="C92" s="515">
        <v>4</v>
      </c>
      <c r="D92" s="516"/>
      <c r="E92" s="516">
        <v>0</v>
      </c>
      <c r="F92" s="516">
        <f>'Gestion stock '!$E92-'Gestion stock '!$G92</f>
        <v>0</v>
      </c>
      <c r="G92" s="518"/>
      <c r="H92" s="519" t="s">
        <v>11</v>
      </c>
      <c r="I92" s="507"/>
      <c r="J92" s="507"/>
      <c r="K92" s="507"/>
      <c r="L92" s="507"/>
    </row>
    <row r="93" spans="2:12" ht="15.75" customHeight="1">
      <c r="B93" s="520" t="s">
        <v>130</v>
      </c>
      <c r="C93" s="521">
        <v>4</v>
      </c>
      <c r="D93" s="273"/>
      <c r="E93" s="273">
        <v>0</v>
      </c>
      <c r="F93" s="273">
        <f>'Gestion stock '!$E93-'Gestion stock '!$G93</f>
        <v>0</v>
      </c>
      <c r="G93" s="518"/>
      <c r="H93" s="522" t="s">
        <v>11</v>
      </c>
      <c r="I93" s="507"/>
      <c r="J93" s="507"/>
      <c r="K93" s="507"/>
      <c r="L93" s="507"/>
    </row>
    <row r="94" spans="2:12" ht="15.75" customHeight="1">
      <c r="B94" s="514" t="s">
        <v>132</v>
      </c>
      <c r="C94" s="515">
        <v>2</v>
      </c>
      <c r="D94" s="516"/>
      <c r="E94" s="516">
        <v>0</v>
      </c>
      <c r="F94" s="516">
        <f>'Gestion stock '!$E94-'Gestion stock '!$G94</f>
        <v>0</v>
      </c>
      <c r="G94" s="518"/>
      <c r="H94" s="519" t="s">
        <v>11</v>
      </c>
      <c r="I94" s="507"/>
      <c r="J94" s="507"/>
      <c r="K94" s="507"/>
      <c r="L94" s="507"/>
    </row>
    <row r="95" spans="2:12" ht="15.75" customHeight="1">
      <c r="B95" s="523" t="s">
        <v>134</v>
      </c>
      <c r="C95" s="524">
        <v>2</v>
      </c>
      <c r="D95" s="525"/>
      <c r="E95" s="525">
        <v>0</v>
      </c>
      <c r="F95" s="525">
        <f>'Gestion stock '!$E95-'Gestion stock '!$G95</f>
        <v>0</v>
      </c>
      <c r="G95" s="526"/>
      <c r="H95" s="527" t="s">
        <v>11</v>
      </c>
      <c r="I95" s="507"/>
      <c r="J95" s="507"/>
      <c r="K95" s="507"/>
      <c r="L95" s="507"/>
    </row>
    <row r="96" spans="2:12" ht="15.75" customHeight="1">
      <c r="B96" s="528"/>
      <c r="D96" s="507"/>
      <c r="E96" s="507"/>
      <c r="F96" s="507"/>
      <c r="G96" s="507"/>
      <c r="H96" s="507"/>
      <c r="I96" s="507"/>
      <c r="J96" s="507"/>
      <c r="K96" s="507"/>
      <c r="L96" s="507"/>
    </row>
    <row r="104" ht="12.75"/>
    <row r="105" ht="12.75"/>
    <row r="106" ht="12.75"/>
    <row r="107" ht="12.75"/>
    <row r="108" ht="12.75"/>
    <row r="109" ht="12.75"/>
    <row r="110" ht="12.75"/>
    <row r="111" ht="12.75"/>
    <row r="112" ht="12.75"/>
    <row r="113" ht="12.75"/>
    <row r="114" ht="12.75"/>
    <row r="115" ht="12.75"/>
    <row r="116" ht="12.75"/>
    <row r="117" ht="12.75"/>
    <row r="142" ht="12.75"/>
    <row r="168" ht="12.75"/>
    <row r="169" ht="12.75"/>
    <row r="170" ht="12.75"/>
    <row r="171" ht="12.75"/>
    <row r="172" ht="12.75"/>
    <row r="173" ht="12.75"/>
    <row r="174" ht="12.75"/>
    <row r="175" ht="12.75"/>
    <row r="176" ht="12.75"/>
    <row r="177" ht="12.75"/>
    <row r="178" ht="12.75"/>
    <row r="179" ht="12.75"/>
    <row r="180" ht="12.75"/>
    <row r="181" ht="12.75"/>
    <row r="182" ht="12.75"/>
    <row r="183" ht="12.75"/>
    <row r="184" ht="12.75"/>
    <row r="185" ht="12.75"/>
    <row r="186" ht="12.75"/>
    <row r="208" ht="12.75"/>
    <row r="209" ht="12.75"/>
    <row r="210" ht="12.75"/>
    <row r="211" ht="12.75"/>
    <row r="212" ht="12.75"/>
    <row r="213" ht="12.75"/>
    <row r="214" ht="12.75"/>
    <row r="215" ht="12.75"/>
    <row r="216" ht="12.75"/>
    <row r="217" ht="12.75"/>
    <row r="218" ht="12.75"/>
    <row r="219" ht="12.75"/>
    <row r="220" ht="12.75"/>
    <row r="221" ht="12.75"/>
    <row r="235" ht="12.75"/>
    <row r="236" ht="12.75"/>
    <row r="237" ht="12.75"/>
    <row r="238" ht="12.75"/>
    <row r="239" ht="12.75"/>
    <row r="240" ht="12.75"/>
    <row r="241" ht="12.75"/>
    <row r="242" ht="12.75"/>
    <row r="243" ht="12.75"/>
    <row r="244" ht="12.75"/>
    <row r="245" ht="12.75"/>
    <row r="246" ht="12.75"/>
    <row r="247" ht="12.75"/>
    <row r="248" ht="12.75"/>
    <row r="273" ht="12.75"/>
    <row r="274" ht="12.75"/>
    <row r="275" ht="12.75"/>
  </sheetData>
  <protectedRanges>
    <protectedRange algorithmName="SHA-512" hashValue="EH00/IXNu46onKlDkJGacD6cpXM6rYlcS/kc8XwdFcSJ7IRdTl77IEMKvsLW7oBNtjUhwWomvKEo23knu/YFew==" saltValue="zVk1pyDwUKtg9hQZanrr6w==" spinCount="100000" sqref="F1:F1048576" name="Commande en cour"/>
  </protectedRange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1">
    <tabColor rgb="FF980000"/>
    <outlinePr summaryBelow="0" summaryRight="0"/>
    <pageSetUpPr fitToPage="1"/>
  </sheetPr>
  <dimension ref="A1:AH353"/>
  <sheetViews>
    <sheetView showGridLines="0" topLeftCell="O1" zoomScaleNormal="100" workbookViewId="0">
      <selection activeCell="AL18" sqref="AL18"/>
    </sheetView>
  </sheetViews>
  <sheetFormatPr baseColWidth="10" defaultColWidth="14.42578125" defaultRowHeight="15.75" customHeight="1" outlineLevelRow="1"/>
  <cols>
    <col min="1" max="1" width="33.5703125" customWidth="1"/>
    <col min="2" max="2" width="5.85546875" customWidth="1"/>
    <col min="3" max="3" width="2.28515625" customWidth="1"/>
    <col min="5" max="5" width="2.28515625" customWidth="1"/>
    <col min="7" max="7" width="2.28515625" customWidth="1"/>
    <col min="9" max="9" width="2.28515625" customWidth="1"/>
    <col min="11" max="11" width="2.28515625" customWidth="1"/>
    <col min="13" max="13" width="2.28515625" customWidth="1"/>
    <col min="15" max="15" width="2.28515625" customWidth="1"/>
    <col min="17" max="17" width="2.28515625" customWidth="1"/>
    <col min="19" max="19" width="2.28515625" customWidth="1"/>
    <col min="21" max="21" width="2.28515625" customWidth="1"/>
    <col min="23" max="23" width="2.28515625" customWidth="1"/>
    <col min="25" max="25" width="2.28515625" customWidth="1"/>
    <col min="27" max="27" width="2.28515625" customWidth="1"/>
    <col min="29" max="29" width="2.42578125" customWidth="1"/>
    <col min="31" max="31" width="2.42578125" customWidth="1"/>
  </cols>
  <sheetData>
    <row r="1" spans="1:34" ht="12.75">
      <c r="A1" s="624" t="s">
        <v>152</v>
      </c>
      <c r="B1" s="56" t="s">
        <v>153</v>
      </c>
      <c r="C1" s="575" t="s">
        <v>154</v>
      </c>
      <c r="D1" s="576"/>
      <c r="E1" s="575" t="s">
        <v>154</v>
      </c>
      <c r="F1" s="576"/>
      <c r="G1" s="575" t="s">
        <v>154</v>
      </c>
      <c r="H1" s="576"/>
      <c r="I1" s="575" t="s">
        <v>154</v>
      </c>
      <c r="J1" s="576"/>
      <c r="K1" s="575" t="s">
        <v>154</v>
      </c>
      <c r="L1" s="576"/>
      <c r="M1" s="577" t="s">
        <v>154</v>
      </c>
      <c r="N1" s="576"/>
      <c r="O1" s="575" t="s">
        <v>154</v>
      </c>
      <c r="P1" s="576"/>
      <c r="Q1" s="575" t="s">
        <v>154</v>
      </c>
      <c r="R1" s="576"/>
      <c r="S1" s="575" t="s">
        <v>154</v>
      </c>
      <c r="T1" s="576"/>
      <c r="U1" s="575" t="s">
        <v>154</v>
      </c>
      <c r="V1" s="576"/>
      <c r="W1" s="577" t="s">
        <v>154</v>
      </c>
      <c r="X1" s="576"/>
      <c r="Y1" s="575" t="s">
        <v>154</v>
      </c>
      <c r="Z1" s="576"/>
      <c r="AA1" s="575" t="s">
        <v>154</v>
      </c>
      <c r="AB1" s="576"/>
      <c r="AC1" s="575" t="s">
        <v>154</v>
      </c>
      <c r="AD1" s="576"/>
      <c r="AE1" s="575" t="s">
        <v>154</v>
      </c>
      <c r="AF1" s="576"/>
      <c r="AG1" s="627"/>
      <c r="AH1" s="19"/>
    </row>
    <row r="2" spans="1:34" ht="12.75">
      <c r="A2" s="625"/>
      <c r="B2" s="57" t="s">
        <v>155</v>
      </c>
      <c r="C2" s="618"/>
      <c r="D2" s="579"/>
      <c r="E2" s="578"/>
      <c r="F2" s="579"/>
      <c r="G2" s="578"/>
      <c r="H2" s="579"/>
      <c r="I2" s="578"/>
      <c r="J2" s="579"/>
      <c r="K2" s="578"/>
      <c r="L2" s="579"/>
      <c r="M2" s="580"/>
      <c r="N2" s="579"/>
      <c r="O2" s="578"/>
      <c r="P2" s="579"/>
      <c r="Q2" s="578"/>
      <c r="R2" s="579"/>
      <c r="S2" s="578"/>
      <c r="T2" s="579"/>
      <c r="U2" s="578"/>
      <c r="V2" s="579"/>
      <c r="W2" s="580"/>
      <c r="X2" s="579"/>
      <c r="Y2" s="578"/>
      <c r="Z2" s="579"/>
      <c r="AA2" s="578"/>
      <c r="AB2" s="579"/>
      <c r="AC2" s="578"/>
      <c r="AD2" s="579"/>
      <c r="AE2" s="578"/>
      <c r="AF2" s="579"/>
      <c r="AG2" s="612"/>
      <c r="AH2" s="19"/>
    </row>
    <row r="3" spans="1:34" ht="33" customHeight="1">
      <c r="A3" s="619" t="s">
        <v>156</v>
      </c>
      <c r="B3" s="620"/>
      <c r="C3" s="573"/>
      <c r="D3" s="574"/>
      <c r="E3" s="573"/>
      <c r="F3" s="574"/>
      <c r="G3" s="573"/>
      <c r="H3" s="574"/>
      <c r="I3" s="573"/>
      <c r="J3" s="574"/>
      <c r="K3" s="573"/>
      <c r="L3" s="574"/>
      <c r="M3" s="581"/>
      <c r="N3" s="574"/>
      <c r="O3" s="573"/>
      <c r="P3" s="574"/>
      <c r="Q3" s="573"/>
      <c r="R3" s="574"/>
      <c r="S3" s="573"/>
      <c r="T3" s="574"/>
      <c r="U3" s="573"/>
      <c r="V3" s="574"/>
      <c r="W3" s="581"/>
      <c r="X3" s="574"/>
      <c r="Y3" s="573"/>
      <c r="Z3" s="574"/>
      <c r="AA3" s="573"/>
      <c r="AB3" s="574"/>
      <c r="AC3" s="573"/>
      <c r="AD3" s="574"/>
      <c r="AE3" s="573"/>
      <c r="AF3" s="574"/>
      <c r="AG3" s="612"/>
      <c r="AH3" s="19"/>
    </row>
    <row r="4" spans="1:34" ht="12.75">
      <c r="A4" s="582" t="s">
        <v>157</v>
      </c>
      <c r="B4" s="583"/>
      <c r="C4" s="59"/>
      <c r="D4" s="58"/>
      <c r="E4" s="59"/>
      <c r="F4" s="58"/>
      <c r="G4" s="59"/>
      <c r="H4" s="58"/>
      <c r="I4" s="59"/>
      <c r="J4" s="58"/>
      <c r="K4" s="59"/>
      <c r="L4" s="58"/>
      <c r="M4" s="59"/>
      <c r="N4" s="58"/>
      <c r="O4" s="59"/>
      <c r="P4" s="58"/>
      <c r="Q4" s="59"/>
      <c r="R4" s="58"/>
      <c r="S4" s="59"/>
      <c r="T4" s="58"/>
      <c r="U4" s="59"/>
      <c r="V4" s="58"/>
      <c r="W4" s="59"/>
      <c r="X4" s="58"/>
      <c r="Y4" s="59"/>
      <c r="Z4" s="58"/>
      <c r="AA4" s="59"/>
      <c r="AB4" s="58"/>
      <c r="AC4" s="59"/>
      <c r="AD4" s="58"/>
      <c r="AE4" s="59"/>
      <c r="AF4" s="58"/>
      <c r="AG4" s="612"/>
      <c r="AH4" s="1"/>
    </row>
    <row r="5" spans="1:34" ht="12.75">
      <c r="A5" s="589" t="s">
        <v>158</v>
      </c>
      <c r="B5" s="590"/>
      <c r="C5" s="626" t="s">
        <v>159</v>
      </c>
      <c r="D5" s="622"/>
      <c r="E5" s="621" t="s">
        <v>159</v>
      </c>
      <c r="F5" s="622"/>
      <c r="G5" s="621" t="s">
        <v>159</v>
      </c>
      <c r="H5" s="622"/>
      <c r="I5" s="621" t="s">
        <v>159</v>
      </c>
      <c r="J5" s="622"/>
      <c r="K5" s="621" t="s">
        <v>159</v>
      </c>
      <c r="L5" s="622"/>
      <c r="M5" s="623" t="s">
        <v>159</v>
      </c>
      <c r="N5" s="622"/>
      <c r="O5" s="621" t="s">
        <v>159</v>
      </c>
      <c r="P5" s="622"/>
      <c r="Q5" s="621" t="s">
        <v>159</v>
      </c>
      <c r="R5" s="622"/>
      <c r="S5" s="621" t="s">
        <v>159</v>
      </c>
      <c r="T5" s="622"/>
      <c r="U5" s="621" t="s">
        <v>159</v>
      </c>
      <c r="V5" s="622"/>
      <c r="W5" s="623" t="s">
        <v>159</v>
      </c>
      <c r="X5" s="622"/>
      <c r="Y5" s="621" t="s">
        <v>159</v>
      </c>
      <c r="Z5" s="622"/>
      <c r="AA5" s="621" t="s">
        <v>159</v>
      </c>
      <c r="AB5" s="622"/>
      <c r="AC5" s="621" t="s">
        <v>159</v>
      </c>
      <c r="AD5" s="622"/>
      <c r="AE5" s="621" t="s">
        <v>159</v>
      </c>
      <c r="AF5" s="622"/>
      <c r="AG5" s="612"/>
      <c r="AH5" s="19"/>
    </row>
    <row r="6" spans="1:34" ht="33.75" customHeight="1">
      <c r="A6" s="582" t="s">
        <v>160</v>
      </c>
      <c r="B6" s="583"/>
      <c r="C6" s="584"/>
      <c r="D6" s="576"/>
      <c r="E6" s="584"/>
      <c r="F6" s="576"/>
      <c r="G6" s="584"/>
      <c r="H6" s="576"/>
      <c r="I6" s="584"/>
      <c r="J6" s="576"/>
      <c r="K6" s="584"/>
      <c r="L6" s="576"/>
      <c r="M6" s="585"/>
      <c r="N6" s="576"/>
      <c r="O6" s="584"/>
      <c r="P6" s="576"/>
      <c r="Q6" s="584"/>
      <c r="R6" s="576"/>
      <c r="S6" s="584"/>
      <c r="T6" s="576"/>
      <c r="U6" s="584"/>
      <c r="V6" s="576"/>
      <c r="W6" s="585"/>
      <c r="X6" s="576"/>
      <c r="Y6" s="584"/>
      <c r="Z6" s="576"/>
      <c r="AA6" s="584"/>
      <c r="AB6" s="576"/>
      <c r="AC6" s="584"/>
      <c r="AD6" s="576"/>
      <c r="AE6" s="584"/>
      <c r="AF6" s="576"/>
      <c r="AG6" s="612"/>
      <c r="AH6" s="19"/>
    </row>
    <row r="7" spans="1:34" ht="18.75" customHeight="1">
      <c r="A7" s="589" t="s">
        <v>161</v>
      </c>
      <c r="B7" s="590"/>
      <c r="C7" s="611"/>
      <c r="D7" s="612"/>
      <c r="E7" s="611"/>
      <c r="F7" s="612"/>
      <c r="G7" s="611"/>
      <c r="H7" s="612"/>
      <c r="I7" s="611"/>
      <c r="J7" s="612"/>
      <c r="K7" s="611"/>
      <c r="L7" s="612"/>
      <c r="M7" s="613"/>
      <c r="N7" s="612"/>
      <c r="O7" s="611"/>
      <c r="P7" s="612"/>
      <c r="Q7" s="611"/>
      <c r="R7" s="612"/>
      <c r="S7" s="611"/>
      <c r="T7" s="612"/>
      <c r="U7" s="611"/>
      <c r="V7" s="612"/>
      <c r="W7" s="613"/>
      <c r="X7" s="612"/>
      <c r="Y7" s="611"/>
      <c r="Z7" s="612"/>
      <c r="AA7" s="611"/>
      <c r="AB7" s="612"/>
      <c r="AC7" s="611"/>
      <c r="AD7" s="612"/>
      <c r="AE7" s="611"/>
      <c r="AF7" s="612"/>
      <c r="AG7" s="612"/>
      <c r="AH7" s="19"/>
    </row>
    <row r="8" spans="1:34" ht="23.25" customHeight="1">
      <c r="A8" s="614" t="s">
        <v>162</v>
      </c>
      <c r="B8" s="615"/>
      <c r="C8" s="591" t="s">
        <v>163</v>
      </c>
      <c r="D8" s="592"/>
      <c r="E8" s="591" t="s">
        <v>163</v>
      </c>
      <c r="F8" s="592"/>
      <c r="G8" s="591" t="s">
        <v>163</v>
      </c>
      <c r="H8" s="592"/>
      <c r="I8" s="591" t="s">
        <v>163</v>
      </c>
      <c r="J8" s="592"/>
      <c r="K8" s="591" t="s">
        <v>163</v>
      </c>
      <c r="L8" s="592"/>
      <c r="M8" s="591" t="s">
        <v>163</v>
      </c>
      <c r="N8" s="592"/>
      <c r="O8" s="591" t="s">
        <v>163</v>
      </c>
      <c r="P8" s="592"/>
      <c r="Q8" s="591" t="s">
        <v>163</v>
      </c>
      <c r="R8" s="592"/>
      <c r="S8" s="591" t="s">
        <v>163</v>
      </c>
      <c r="T8" s="592"/>
      <c r="U8" s="591" t="s">
        <v>163</v>
      </c>
      <c r="V8" s="592"/>
      <c r="W8" s="591" t="s">
        <v>163</v>
      </c>
      <c r="X8" s="592"/>
      <c r="Y8" s="591" t="s">
        <v>163</v>
      </c>
      <c r="Z8" s="592"/>
      <c r="AA8" s="591" t="s">
        <v>163</v>
      </c>
      <c r="AB8" s="592"/>
      <c r="AC8" s="591" t="s">
        <v>163</v>
      </c>
      <c r="AD8" s="592"/>
      <c r="AE8" s="591" t="s">
        <v>163</v>
      </c>
      <c r="AF8" s="592"/>
      <c r="AG8" s="60" t="s">
        <v>164</v>
      </c>
      <c r="AH8" s="19"/>
    </row>
    <row r="9" spans="1:34" ht="18.75" customHeight="1">
      <c r="A9" s="616" t="s">
        <v>165</v>
      </c>
      <c r="B9" s="633"/>
      <c r="C9" s="631"/>
      <c r="D9" s="632"/>
      <c r="E9" s="631"/>
      <c r="F9" s="632"/>
      <c r="G9" s="631"/>
      <c r="H9" s="632"/>
      <c r="I9" s="631"/>
      <c r="J9" s="632"/>
      <c r="K9" s="631"/>
      <c r="L9" s="632"/>
      <c r="M9" s="631"/>
      <c r="N9" s="632"/>
      <c r="O9" s="631"/>
      <c r="P9" s="632"/>
      <c r="Q9" s="631"/>
      <c r="R9" s="632"/>
      <c r="S9" s="631"/>
      <c r="T9" s="632"/>
      <c r="U9" s="631"/>
      <c r="V9" s="632"/>
      <c r="W9" s="631"/>
      <c r="X9" s="632"/>
      <c r="Y9" s="631"/>
      <c r="Z9" s="632"/>
      <c r="AA9" s="631"/>
      <c r="AB9" s="632"/>
      <c r="AC9" s="631"/>
      <c r="AD9" s="632"/>
      <c r="AE9" s="631"/>
      <c r="AF9" s="632"/>
      <c r="AG9" s="61"/>
      <c r="AH9" s="19"/>
    </row>
    <row r="10" spans="1:34" ht="12.75">
      <c r="A10" s="634" t="s">
        <v>166</v>
      </c>
      <c r="B10" s="596"/>
      <c r="C10" s="628"/>
      <c r="D10" s="629"/>
      <c r="E10" s="628"/>
      <c r="F10" s="629"/>
      <c r="G10" s="628"/>
      <c r="H10" s="629"/>
      <c r="I10" s="628"/>
      <c r="J10" s="629"/>
      <c r="K10" s="628"/>
      <c r="L10" s="629"/>
      <c r="M10" s="628"/>
      <c r="N10" s="629"/>
      <c r="O10" s="628"/>
      <c r="P10" s="629"/>
      <c r="Q10" s="628"/>
      <c r="R10" s="629"/>
      <c r="S10" s="628"/>
      <c r="T10" s="629"/>
      <c r="U10" s="628"/>
      <c r="V10" s="629"/>
      <c r="W10" s="628"/>
      <c r="X10" s="629"/>
      <c r="Y10" s="628"/>
      <c r="Z10" s="629"/>
      <c r="AA10" s="628"/>
      <c r="AB10" s="629"/>
      <c r="AC10" s="628"/>
      <c r="AD10" s="629"/>
      <c r="AE10" s="628"/>
      <c r="AF10" s="629"/>
      <c r="AG10" s="62">
        <f t="shared" ref="AG10:AG13" si="0">SUM(C10:AB10)</f>
        <v>0</v>
      </c>
      <c r="AH10" s="19"/>
    </row>
    <row r="11" spans="1:34" ht="12.75">
      <c r="A11" s="616" t="s">
        <v>167</v>
      </c>
      <c r="B11" s="606"/>
      <c r="C11" s="578"/>
      <c r="D11" s="579"/>
      <c r="E11" s="578"/>
      <c r="F11" s="579"/>
      <c r="G11" s="578"/>
      <c r="H11" s="579"/>
      <c r="I11" s="578"/>
      <c r="J11" s="579"/>
      <c r="K11" s="578"/>
      <c r="L11" s="579"/>
      <c r="M11" s="580"/>
      <c r="N11" s="579"/>
      <c r="O11" s="578"/>
      <c r="P11" s="579"/>
      <c r="Q11" s="578"/>
      <c r="R11" s="579"/>
      <c r="S11" s="578"/>
      <c r="T11" s="579"/>
      <c r="U11" s="578"/>
      <c r="V11" s="579"/>
      <c r="W11" s="580"/>
      <c r="X11" s="579"/>
      <c r="Y11" s="578"/>
      <c r="Z11" s="579"/>
      <c r="AA11" s="578"/>
      <c r="AB11" s="579"/>
      <c r="AC11" s="578"/>
      <c r="AD11" s="579"/>
      <c r="AE11" s="578"/>
      <c r="AF11" s="579"/>
      <c r="AG11" s="61">
        <f t="shared" si="0"/>
        <v>0</v>
      </c>
      <c r="AH11" s="19"/>
    </row>
    <row r="12" spans="1:34" ht="15">
      <c r="A12" s="582" t="s">
        <v>168</v>
      </c>
      <c r="B12" s="583"/>
      <c r="C12" s="630">
        <f>C$11/2+C$10</f>
        <v>0</v>
      </c>
      <c r="D12" s="576"/>
      <c r="E12" s="630">
        <f>E$11/2+E$10</f>
        <v>0</v>
      </c>
      <c r="F12" s="576"/>
      <c r="G12" s="630">
        <f>G$11/2+G$10</f>
        <v>0</v>
      </c>
      <c r="H12" s="576"/>
      <c r="I12" s="630">
        <f>I$11/2+I$10</f>
        <v>0</v>
      </c>
      <c r="J12" s="576"/>
      <c r="K12" s="630">
        <f>K$11/2+K$10</f>
        <v>0</v>
      </c>
      <c r="L12" s="576"/>
      <c r="M12" s="635">
        <f>M$11/2+M$10</f>
        <v>0</v>
      </c>
      <c r="N12" s="576"/>
      <c r="O12" s="630">
        <f>O$11/2+O$10</f>
        <v>0</v>
      </c>
      <c r="P12" s="576"/>
      <c r="Q12" s="630">
        <f>Q$11/2+Q$10</f>
        <v>0</v>
      </c>
      <c r="R12" s="576"/>
      <c r="S12" s="630">
        <f>S$11/2+S$10</f>
        <v>0</v>
      </c>
      <c r="T12" s="576"/>
      <c r="U12" s="630">
        <f>U$11/2+U$10</f>
        <v>0</v>
      </c>
      <c r="V12" s="576"/>
      <c r="W12" s="635">
        <f>W$11/2+W$10</f>
        <v>0</v>
      </c>
      <c r="X12" s="576"/>
      <c r="Y12" s="630">
        <f>Y$11/2+Y$10</f>
        <v>0</v>
      </c>
      <c r="Z12" s="576"/>
      <c r="AA12" s="630">
        <f>AA$11/2+AA$10</f>
        <v>0</v>
      </c>
      <c r="AB12" s="576"/>
      <c r="AC12" s="630">
        <f>AC$11/2+AC$10</f>
        <v>0</v>
      </c>
      <c r="AD12" s="576"/>
      <c r="AE12" s="630">
        <f>AE$11/2+AE$10</f>
        <v>0</v>
      </c>
      <c r="AF12" s="576"/>
      <c r="AG12" s="63">
        <f t="shared" si="0"/>
        <v>0</v>
      </c>
      <c r="AH12" s="19"/>
    </row>
    <row r="13" spans="1:34" ht="12.75">
      <c r="A13" s="616" t="s">
        <v>169</v>
      </c>
      <c r="B13" s="606"/>
      <c r="C13" s="586">
        <f>C$12*D$4</f>
        <v>0</v>
      </c>
      <c r="D13" s="617"/>
      <c r="E13" s="586">
        <f>E$12*F$4</f>
        <v>0</v>
      </c>
      <c r="F13" s="587"/>
      <c r="G13" s="586">
        <f>G$12*H$4</f>
        <v>0</v>
      </c>
      <c r="H13" s="587"/>
      <c r="I13" s="586">
        <f>I$12*J$4</f>
        <v>0</v>
      </c>
      <c r="J13" s="587"/>
      <c r="K13" s="586">
        <f>K$12*L$4</f>
        <v>0</v>
      </c>
      <c r="L13" s="587"/>
      <c r="M13" s="588">
        <f>M$12*N$4</f>
        <v>0</v>
      </c>
      <c r="N13" s="587"/>
      <c r="O13" s="586">
        <f>O$12*P$4</f>
        <v>0</v>
      </c>
      <c r="P13" s="587"/>
      <c r="Q13" s="586">
        <f>Q$12*R$4</f>
        <v>0</v>
      </c>
      <c r="R13" s="587"/>
      <c r="S13" s="586">
        <f>S$12*T$4</f>
        <v>0</v>
      </c>
      <c r="T13" s="587"/>
      <c r="U13" s="586">
        <f>U$12*V$4</f>
        <v>0</v>
      </c>
      <c r="V13" s="587"/>
      <c r="W13" s="588">
        <f>W$12*X$4</f>
        <v>0</v>
      </c>
      <c r="X13" s="587"/>
      <c r="Y13" s="586">
        <f>Y$12*Z$4</f>
        <v>0</v>
      </c>
      <c r="Z13" s="587"/>
      <c r="AA13" s="586">
        <f>AA$12*AB$4</f>
        <v>0</v>
      </c>
      <c r="AB13" s="587"/>
      <c r="AC13" s="586">
        <f>AC$12*AD$4</f>
        <v>0</v>
      </c>
      <c r="AD13" s="587"/>
      <c r="AE13" s="586">
        <f>AE$12*AF$4</f>
        <v>0</v>
      </c>
      <c r="AF13" s="587"/>
      <c r="AG13" s="64">
        <f t="shared" si="0"/>
        <v>0</v>
      </c>
      <c r="AH13" s="19"/>
    </row>
    <row r="14" spans="1:34" ht="12.75">
      <c r="A14" s="597"/>
      <c r="B14" s="596"/>
      <c r="C14" s="4">
        <f>D$92</f>
        <v>5</v>
      </c>
      <c r="D14" s="5">
        <f>COUNT(D15:D26)</f>
        <v>0</v>
      </c>
      <c r="E14" s="4">
        <f t="shared" ref="E14" si="1">F$92</f>
        <v>5</v>
      </c>
      <c r="F14" s="5">
        <f t="shared" ref="F14" si="2">COUNT(F15:F26)</f>
        <v>0</v>
      </c>
      <c r="G14" s="4">
        <f t="shared" ref="G14" si="3">H$92</f>
        <v>5</v>
      </c>
      <c r="H14" s="5">
        <f t="shared" ref="H14" si="4">COUNT(H15:H26)</f>
        <v>0</v>
      </c>
      <c r="I14" s="4">
        <f t="shared" ref="I14" si="5">J$92</f>
        <v>5</v>
      </c>
      <c r="J14" s="5">
        <f t="shared" ref="J14" si="6">COUNT(J15:J26)</f>
        <v>0</v>
      </c>
      <c r="K14" s="4">
        <f t="shared" ref="K14" si="7">L$92</f>
        <v>5</v>
      </c>
      <c r="L14" s="5">
        <f t="shared" ref="L14" si="8">COUNT(L15:L26)</f>
        <v>0</v>
      </c>
      <c r="M14" s="4">
        <f t="shared" ref="M14" si="9">N$92</f>
        <v>5</v>
      </c>
      <c r="N14" s="5">
        <f t="shared" ref="N14" si="10">COUNT(N15:N26)</f>
        <v>0</v>
      </c>
      <c r="O14" s="4">
        <f t="shared" ref="O14" si="11">P$92</f>
        <v>5</v>
      </c>
      <c r="P14" s="5">
        <f t="shared" ref="P14" si="12">COUNT(P15:P26)</f>
        <v>0</v>
      </c>
      <c r="Q14" s="4">
        <f t="shared" ref="Q14" si="13">R$92</f>
        <v>5</v>
      </c>
      <c r="R14" s="5">
        <f t="shared" ref="R14" si="14">COUNT(R15:R26)</f>
        <v>1</v>
      </c>
      <c r="S14" s="4">
        <f t="shared" ref="S14" si="15">T$92</f>
        <v>5</v>
      </c>
      <c r="T14" s="5">
        <f t="shared" ref="T14" si="16">COUNT(T15:T26)</f>
        <v>0</v>
      </c>
      <c r="U14" s="4">
        <f t="shared" ref="U14" si="17">V$92</f>
        <v>5</v>
      </c>
      <c r="V14" s="5">
        <f t="shared" ref="V14" si="18">COUNT(V15:V26)</f>
        <v>0</v>
      </c>
      <c r="W14" s="4">
        <f t="shared" ref="W14" si="19">X$92</f>
        <v>5</v>
      </c>
      <c r="X14" s="5">
        <f t="shared" ref="X14" si="20">COUNT(X15:X26)</f>
        <v>0</v>
      </c>
      <c r="Y14" s="4">
        <f t="shared" ref="Y14" si="21">Z$92</f>
        <v>5</v>
      </c>
      <c r="Z14" s="5">
        <f t="shared" ref="Z14" si="22">COUNT(Z15:Z26)</f>
        <v>0</v>
      </c>
      <c r="AA14" s="4">
        <f t="shared" ref="AA14" si="23">AB$92</f>
        <v>5</v>
      </c>
      <c r="AB14" s="5">
        <f t="shared" ref="AB14" si="24">COUNT(AB15:AB26)</f>
        <v>0</v>
      </c>
      <c r="AC14" s="4">
        <f t="shared" ref="AC14" si="25">AD$92</f>
        <v>5</v>
      </c>
      <c r="AD14" s="5">
        <f t="shared" ref="AD14" si="26">COUNT(AD15:AD26)</f>
        <v>0</v>
      </c>
      <c r="AE14" s="4">
        <f t="shared" ref="AE14" si="27">AF$92</f>
        <v>5</v>
      </c>
      <c r="AF14" s="5">
        <f t="shared" ref="AF14" si="28">COUNT(AF15:AF26)</f>
        <v>0</v>
      </c>
      <c r="AG14" s="6"/>
      <c r="AH14" s="19"/>
    </row>
    <row r="15" spans="1:34" ht="15">
      <c r="A15" s="70" t="s">
        <v>170</v>
      </c>
      <c r="B15" s="66">
        <v>0.04</v>
      </c>
      <c r="C15" s="392"/>
      <c r="D15" s="7" t="str">
        <f t="shared" ref="D15:D26" si="29">IF($C15="x",$B15*C$12,"")</f>
        <v/>
      </c>
      <c r="E15" s="392"/>
      <c r="F15" s="7" t="str">
        <f t="shared" ref="F15:F26" si="30">IF($E15="x",$B15*E$12,"")</f>
        <v/>
      </c>
      <c r="G15" s="392"/>
      <c r="H15" s="7" t="str">
        <f t="shared" ref="H15:H26" si="31">IF($G15="x",$B15*G$12,"")</f>
        <v/>
      </c>
      <c r="I15" s="392"/>
      <c r="J15" s="7" t="str">
        <f t="shared" ref="J15:J26" si="32">IF($I15="x",$B15*I$12,"")</f>
        <v/>
      </c>
      <c r="K15" s="392"/>
      <c r="L15" s="7" t="str">
        <f t="shared" ref="L15:L26" si="33">IF($K15="x",$B15*K$12,"")</f>
        <v/>
      </c>
      <c r="M15" s="392"/>
      <c r="N15" s="7" t="str">
        <f t="shared" ref="N15:N26" si="34">IF($M15="x",$B15*M$12,"")</f>
        <v/>
      </c>
      <c r="O15" s="392"/>
      <c r="P15" s="7" t="str">
        <f t="shared" ref="P15:P26" si="35">IF($O15="x",$B15*O$12,"")</f>
        <v/>
      </c>
      <c r="Q15" s="392"/>
      <c r="R15" s="7" t="str">
        <f t="shared" ref="R15:R26" si="36">IF($Q15="x",$B15*Q$12,"")</f>
        <v/>
      </c>
      <c r="S15" s="392"/>
      <c r="T15" s="7" t="str">
        <f t="shared" ref="T15:T26" si="37">IF($S15="x",$B15*S$12,"")</f>
        <v/>
      </c>
      <c r="U15" s="392"/>
      <c r="V15" s="7" t="str">
        <f t="shared" ref="V15:V26" si="38">IF($U15="x",$B15*U$12,"")</f>
        <v/>
      </c>
      <c r="W15" s="392"/>
      <c r="X15" s="7" t="str">
        <f t="shared" ref="X15:X26" si="39">IF($W15="x",$B15*W$12,"")</f>
        <v/>
      </c>
      <c r="Y15" s="392"/>
      <c r="Z15" s="7" t="str">
        <f t="shared" ref="Z15:Z26" si="40">IF($Y15="x",$B15*Y$12,"")</f>
        <v/>
      </c>
      <c r="AA15" s="392"/>
      <c r="AB15" s="7" t="str">
        <f t="shared" ref="AB15:AB26" si="41">IF($AA15="x",$B15*AA$12,"")</f>
        <v/>
      </c>
      <c r="AC15" s="392"/>
      <c r="AD15" s="7" t="str">
        <f t="shared" ref="AD15:AD26" si="42">IF($AC15="x",$B15*AC$12,"")</f>
        <v/>
      </c>
      <c r="AE15" s="392"/>
      <c r="AF15" s="7" t="str">
        <f t="shared" ref="AF15:AF26" si="43">IF($AE15="x",$B15*AE$12,"")</f>
        <v/>
      </c>
      <c r="AG15" s="8">
        <f t="shared" ref="AG15:AG26" si="44">SUM(C15:AB15)</f>
        <v>0</v>
      </c>
      <c r="AH15" s="19"/>
    </row>
    <row r="16" spans="1:34" ht="15">
      <c r="A16" s="479" t="s">
        <v>171</v>
      </c>
      <c r="B16" s="468">
        <v>0.04</v>
      </c>
      <c r="C16" s="469"/>
      <c r="D16" s="470" t="str">
        <f t="shared" si="29"/>
        <v/>
      </c>
      <c r="E16" s="470"/>
      <c r="F16" s="470" t="str">
        <f t="shared" si="30"/>
        <v/>
      </c>
      <c r="G16" s="470"/>
      <c r="H16" s="470" t="str">
        <f t="shared" si="31"/>
        <v/>
      </c>
      <c r="I16" s="470"/>
      <c r="J16" s="470" t="str">
        <f t="shared" si="32"/>
        <v/>
      </c>
      <c r="K16" s="470"/>
      <c r="L16" s="470" t="str">
        <f t="shared" si="33"/>
        <v/>
      </c>
      <c r="M16" s="470"/>
      <c r="N16" s="470" t="str">
        <f t="shared" si="34"/>
        <v/>
      </c>
      <c r="O16" s="470"/>
      <c r="P16" s="470" t="str">
        <f t="shared" si="35"/>
        <v/>
      </c>
      <c r="Q16" s="470"/>
      <c r="R16" s="470">
        <v>1</v>
      </c>
      <c r="S16" s="470"/>
      <c r="T16" s="470"/>
      <c r="U16" s="470"/>
      <c r="V16" s="470"/>
      <c r="W16" s="470"/>
      <c r="X16" s="470"/>
      <c r="Y16" s="470"/>
      <c r="Z16" s="470" t="str">
        <f t="shared" si="40"/>
        <v/>
      </c>
      <c r="AA16" s="470"/>
      <c r="AB16" s="470" t="str">
        <f t="shared" si="41"/>
        <v/>
      </c>
      <c r="AC16" s="470"/>
      <c r="AD16" s="470" t="str">
        <f t="shared" si="42"/>
        <v/>
      </c>
      <c r="AE16" s="470"/>
      <c r="AF16" s="470" t="str">
        <f t="shared" si="43"/>
        <v/>
      </c>
      <c r="AG16" s="471">
        <f t="shared" si="44"/>
        <v>1</v>
      </c>
      <c r="AH16" s="19"/>
    </row>
    <row r="17" spans="1:34" ht="15">
      <c r="A17" s="65" t="s">
        <v>172</v>
      </c>
      <c r="B17" s="66">
        <v>0.04</v>
      </c>
      <c r="C17" s="392"/>
      <c r="D17" s="7" t="str">
        <f t="shared" si="29"/>
        <v/>
      </c>
      <c r="E17" s="7"/>
      <c r="F17" s="7" t="str">
        <f t="shared" si="30"/>
        <v/>
      </c>
      <c r="G17" s="7"/>
      <c r="H17" s="7" t="str">
        <f t="shared" si="31"/>
        <v/>
      </c>
      <c r="I17" s="7"/>
      <c r="J17" s="7" t="str">
        <f t="shared" si="32"/>
        <v/>
      </c>
      <c r="K17" s="7"/>
      <c r="L17" s="7" t="str">
        <f t="shared" si="33"/>
        <v/>
      </c>
      <c r="M17" s="7"/>
      <c r="N17" s="7" t="str">
        <f t="shared" si="34"/>
        <v/>
      </c>
      <c r="O17" s="7"/>
      <c r="P17" s="7" t="str">
        <f t="shared" si="35"/>
        <v/>
      </c>
      <c r="Q17" s="7"/>
      <c r="R17" s="7"/>
      <c r="S17" s="7"/>
      <c r="T17" s="7"/>
      <c r="U17" s="7"/>
      <c r="V17" s="7"/>
      <c r="W17" s="7"/>
      <c r="X17" s="7"/>
      <c r="Y17" s="7"/>
      <c r="Z17" s="7"/>
      <c r="AA17" s="7"/>
      <c r="AB17" s="7" t="str">
        <f t="shared" si="41"/>
        <v/>
      </c>
      <c r="AC17" s="7"/>
      <c r="AD17" s="7" t="str">
        <f t="shared" si="42"/>
        <v/>
      </c>
      <c r="AE17" s="7"/>
      <c r="AF17" s="7" t="str">
        <f t="shared" si="43"/>
        <v/>
      </c>
      <c r="AG17" s="8">
        <f t="shared" si="44"/>
        <v>0</v>
      </c>
      <c r="AH17" s="53"/>
    </row>
    <row r="18" spans="1:34" ht="15">
      <c r="A18" s="472" t="s">
        <v>173</v>
      </c>
      <c r="B18" s="468">
        <v>0.04</v>
      </c>
      <c r="C18" s="469"/>
      <c r="D18" s="473" t="str">
        <f t="shared" si="29"/>
        <v/>
      </c>
      <c r="E18" s="473"/>
      <c r="F18" s="473" t="str">
        <f t="shared" si="30"/>
        <v/>
      </c>
      <c r="G18" s="473"/>
      <c r="H18" s="473" t="str">
        <f t="shared" si="31"/>
        <v/>
      </c>
      <c r="I18" s="473"/>
      <c r="J18" s="473" t="str">
        <f t="shared" si="32"/>
        <v/>
      </c>
      <c r="K18" s="473"/>
      <c r="L18" s="473" t="str">
        <f t="shared" si="33"/>
        <v/>
      </c>
      <c r="M18" s="473"/>
      <c r="N18" s="473" t="str">
        <f t="shared" si="34"/>
        <v/>
      </c>
      <c r="O18" s="473"/>
      <c r="P18" s="473" t="str">
        <f t="shared" si="35"/>
        <v/>
      </c>
      <c r="Q18" s="473"/>
      <c r="R18" s="473"/>
      <c r="S18" s="473"/>
      <c r="T18" s="473"/>
      <c r="U18" s="473"/>
      <c r="V18" s="473"/>
      <c r="W18" s="473"/>
      <c r="X18" s="473"/>
      <c r="Y18" s="473"/>
      <c r="Z18" s="473"/>
      <c r="AA18" s="473"/>
      <c r="AB18" s="473" t="str">
        <f t="shared" si="41"/>
        <v/>
      </c>
      <c r="AC18" s="470"/>
      <c r="AD18" s="470" t="str">
        <f t="shared" si="42"/>
        <v/>
      </c>
      <c r="AE18" s="474"/>
      <c r="AF18" s="470" t="str">
        <f t="shared" si="43"/>
        <v/>
      </c>
      <c r="AG18" s="471">
        <f t="shared" si="44"/>
        <v>0</v>
      </c>
      <c r="AH18" s="53"/>
    </row>
    <row r="19" spans="1:34" ht="15">
      <c r="A19" s="65" t="s">
        <v>174</v>
      </c>
      <c r="B19" s="66">
        <v>4.4999999999999998E-2</v>
      </c>
      <c r="C19" s="392"/>
      <c r="D19" s="68" t="str">
        <f t="shared" si="29"/>
        <v/>
      </c>
      <c r="E19" s="68"/>
      <c r="F19" s="68" t="str">
        <f t="shared" si="30"/>
        <v/>
      </c>
      <c r="G19" s="68"/>
      <c r="H19" s="68" t="str">
        <f t="shared" si="31"/>
        <v/>
      </c>
      <c r="I19" s="68"/>
      <c r="J19" s="68" t="str">
        <f t="shared" si="32"/>
        <v/>
      </c>
      <c r="K19" s="68"/>
      <c r="L19" s="68" t="str">
        <f t="shared" si="33"/>
        <v/>
      </c>
      <c r="M19" s="68"/>
      <c r="N19" s="68" t="str">
        <f t="shared" si="34"/>
        <v/>
      </c>
      <c r="O19" s="68"/>
      <c r="P19" s="68" t="str">
        <f t="shared" si="35"/>
        <v/>
      </c>
      <c r="Q19" s="68"/>
      <c r="R19" s="68"/>
      <c r="S19" s="68"/>
      <c r="T19" s="68"/>
      <c r="U19" s="68"/>
      <c r="V19" s="68"/>
      <c r="W19" s="68"/>
      <c r="X19" s="68"/>
      <c r="Y19" s="68"/>
      <c r="Z19" s="68"/>
      <c r="AA19" s="68"/>
      <c r="AB19" s="68" t="str">
        <f t="shared" si="41"/>
        <v/>
      </c>
      <c r="AC19" s="7"/>
      <c r="AD19" s="7" t="str">
        <f t="shared" si="42"/>
        <v/>
      </c>
      <c r="AE19" s="67"/>
      <c r="AF19" s="7" t="str">
        <f t="shared" si="43"/>
        <v/>
      </c>
      <c r="AG19" s="8">
        <f t="shared" si="44"/>
        <v>0</v>
      </c>
      <c r="AH19" s="53"/>
    </row>
    <row r="20" spans="1:34" ht="15">
      <c r="A20" s="479" t="s">
        <v>175</v>
      </c>
      <c r="B20" s="468">
        <v>4.4999999999999998E-2</v>
      </c>
      <c r="C20" s="469"/>
      <c r="D20" s="475" t="str">
        <f t="shared" si="29"/>
        <v/>
      </c>
      <c r="E20" s="476"/>
      <c r="F20" s="475" t="str">
        <f t="shared" si="30"/>
        <v/>
      </c>
      <c r="G20" s="476"/>
      <c r="H20" s="475" t="str">
        <f t="shared" si="31"/>
        <v/>
      </c>
      <c r="I20" s="476"/>
      <c r="J20" s="475" t="str">
        <f t="shared" si="32"/>
        <v/>
      </c>
      <c r="K20" s="476"/>
      <c r="L20" s="475" t="str">
        <f t="shared" si="33"/>
        <v/>
      </c>
      <c r="M20" s="476"/>
      <c r="N20" s="475" t="str">
        <f t="shared" si="34"/>
        <v/>
      </c>
      <c r="O20" s="476"/>
      <c r="P20" s="475" t="str">
        <f t="shared" si="35"/>
        <v/>
      </c>
      <c r="Q20" s="476"/>
      <c r="R20" s="475"/>
      <c r="S20" s="476"/>
      <c r="T20" s="475"/>
      <c r="U20" s="476"/>
      <c r="V20" s="475"/>
      <c r="W20" s="476"/>
      <c r="X20" s="475"/>
      <c r="Y20" s="476"/>
      <c r="Z20" s="475"/>
      <c r="AA20" s="476"/>
      <c r="AB20" s="475" t="str">
        <f t="shared" si="41"/>
        <v/>
      </c>
      <c r="AC20" s="469"/>
      <c r="AD20" s="470" t="str">
        <f t="shared" si="42"/>
        <v/>
      </c>
      <c r="AE20" s="478"/>
      <c r="AF20" s="470" t="str">
        <f t="shared" si="43"/>
        <v/>
      </c>
      <c r="AG20" s="471">
        <f>SUM(C20:AB20)</f>
        <v>0</v>
      </c>
      <c r="AH20" s="19"/>
    </row>
    <row r="21" spans="1:34" ht="15">
      <c r="A21" s="65" t="s">
        <v>176</v>
      </c>
      <c r="B21" s="69">
        <v>0.04</v>
      </c>
      <c r="C21" s="392"/>
      <c r="D21" s="68" t="str">
        <f t="shared" si="29"/>
        <v/>
      </c>
      <c r="E21" s="530"/>
      <c r="F21" s="68" t="str">
        <f t="shared" si="30"/>
        <v/>
      </c>
      <c r="G21" s="530"/>
      <c r="H21" s="68" t="str">
        <f t="shared" si="31"/>
        <v/>
      </c>
      <c r="I21" s="530"/>
      <c r="J21" s="68" t="str">
        <f t="shared" si="32"/>
        <v/>
      </c>
      <c r="K21" s="530"/>
      <c r="L21" s="68" t="str">
        <f t="shared" si="33"/>
        <v/>
      </c>
      <c r="M21" s="530"/>
      <c r="N21" s="68" t="str">
        <f t="shared" si="34"/>
        <v/>
      </c>
      <c r="O21" s="530"/>
      <c r="P21" s="68" t="str">
        <f t="shared" si="35"/>
        <v/>
      </c>
      <c r="Q21" s="530"/>
      <c r="R21" s="68"/>
      <c r="S21" s="530"/>
      <c r="T21" s="68"/>
      <c r="U21" s="530"/>
      <c r="V21" s="68"/>
      <c r="W21" s="530"/>
      <c r="X21" s="68"/>
      <c r="Y21" s="530"/>
      <c r="Z21" s="68"/>
      <c r="AA21" s="530"/>
      <c r="AB21" s="68" t="str">
        <f t="shared" si="41"/>
        <v/>
      </c>
      <c r="AC21" s="392"/>
      <c r="AD21" s="7" t="str">
        <f t="shared" si="42"/>
        <v/>
      </c>
      <c r="AE21" s="531"/>
      <c r="AF21" s="7" t="str">
        <f t="shared" si="43"/>
        <v/>
      </c>
      <c r="AG21" s="8">
        <f t="shared" si="44"/>
        <v>0</v>
      </c>
      <c r="AH21" s="53"/>
    </row>
    <row r="22" spans="1:34" ht="15">
      <c r="A22" s="472" t="s">
        <v>177</v>
      </c>
      <c r="B22" s="477">
        <v>0.04</v>
      </c>
      <c r="C22" s="469"/>
      <c r="D22" s="475" t="str">
        <f t="shared" si="29"/>
        <v/>
      </c>
      <c r="E22" s="476"/>
      <c r="F22" s="475" t="str">
        <f t="shared" si="30"/>
        <v/>
      </c>
      <c r="G22" s="476"/>
      <c r="H22" s="475" t="str">
        <f t="shared" si="31"/>
        <v/>
      </c>
      <c r="I22" s="476"/>
      <c r="J22" s="475" t="str">
        <f t="shared" si="32"/>
        <v/>
      </c>
      <c r="K22" s="476"/>
      <c r="L22" s="475" t="str">
        <f t="shared" si="33"/>
        <v/>
      </c>
      <c r="M22" s="476"/>
      <c r="N22" s="475" t="str">
        <f t="shared" si="34"/>
        <v/>
      </c>
      <c r="O22" s="476"/>
      <c r="P22" s="475" t="str">
        <f t="shared" si="35"/>
        <v/>
      </c>
      <c r="Q22" s="476"/>
      <c r="R22" s="475"/>
      <c r="S22" s="476"/>
      <c r="T22" s="475"/>
      <c r="U22" s="476"/>
      <c r="V22" s="475"/>
      <c r="W22" s="476"/>
      <c r="X22" s="475"/>
      <c r="Y22" s="476"/>
      <c r="Z22" s="475"/>
      <c r="AA22" s="476"/>
      <c r="AB22" s="475" t="str">
        <f t="shared" si="41"/>
        <v/>
      </c>
      <c r="AC22" s="469"/>
      <c r="AD22" s="470" t="str">
        <f t="shared" si="42"/>
        <v/>
      </c>
      <c r="AE22" s="478"/>
      <c r="AF22" s="470" t="str">
        <f t="shared" si="43"/>
        <v/>
      </c>
      <c r="AG22" s="471">
        <f t="shared" si="44"/>
        <v>0</v>
      </c>
      <c r="AH22" s="53"/>
    </row>
    <row r="23" spans="1:34" ht="15">
      <c r="A23" s="65" t="s">
        <v>178</v>
      </c>
      <c r="B23" s="69">
        <v>0.04</v>
      </c>
      <c r="C23" s="392"/>
      <c r="D23" s="68" t="str">
        <f t="shared" si="29"/>
        <v/>
      </c>
      <c r="E23" s="530"/>
      <c r="F23" s="68" t="str">
        <f t="shared" si="30"/>
        <v/>
      </c>
      <c r="G23" s="530"/>
      <c r="H23" s="68" t="str">
        <f t="shared" si="31"/>
        <v/>
      </c>
      <c r="I23" s="530"/>
      <c r="J23" s="68" t="str">
        <f t="shared" si="32"/>
        <v/>
      </c>
      <c r="K23" s="530"/>
      <c r="L23" s="68" t="str">
        <f t="shared" si="33"/>
        <v/>
      </c>
      <c r="M23" s="530"/>
      <c r="N23" s="68" t="str">
        <f t="shared" si="34"/>
        <v/>
      </c>
      <c r="O23" s="530"/>
      <c r="P23" s="68" t="str">
        <f t="shared" si="35"/>
        <v/>
      </c>
      <c r="Q23" s="530"/>
      <c r="R23" s="68"/>
      <c r="S23" s="530"/>
      <c r="T23" s="68"/>
      <c r="U23" s="530"/>
      <c r="V23" s="68"/>
      <c r="W23" s="530"/>
      <c r="X23" s="68"/>
      <c r="Y23" s="530"/>
      <c r="Z23" s="68"/>
      <c r="AA23" s="530"/>
      <c r="AB23" s="68" t="str">
        <f t="shared" si="41"/>
        <v/>
      </c>
      <c r="AC23" s="392"/>
      <c r="AD23" s="7" t="str">
        <f t="shared" si="42"/>
        <v/>
      </c>
      <c r="AE23" s="531"/>
      <c r="AF23" s="7" t="str">
        <f t="shared" si="43"/>
        <v/>
      </c>
      <c r="AG23" s="8">
        <f t="shared" si="44"/>
        <v>0</v>
      </c>
      <c r="AH23" s="53"/>
    </row>
    <row r="24" spans="1:34" ht="15">
      <c r="A24" s="472" t="s">
        <v>179</v>
      </c>
      <c r="B24" s="477">
        <v>0.03</v>
      </c>
      <c r="C24" s="469"/>
      <c r="D24" s="475" t="str">
        <f t="shared" si="29"/>
        <v/>
      </c>
      <c r="E24" s="476"/>
      <c r="F24" s="475" t="str">
        <f t="shared" si="30"/>
        <v/>
      </c>
      <c r="G24" s="476"/>
      <c r="H24" s="475" t="str">
        <f t="shared" si="31"/>
        <v/>
      </c>
      <c r="I24" s="476"/>
      <c r="J24" s="475" t="str">
        <f t="shared" si="32"/>
        <v/>
      </c>
      <c r="K24" s="476"/>
      <c r="L24" s="475" t="str">
        <f t="shared" si="33"/>
        <v/>
      </c>
      <c r="M24" s="476"/>
      <c r="N24" s="475" t="str">
        <f t="shared" si="34"/>
        <v/>
      </c>
      <c r="O24" s="476"/>
      <c r="P24" s="475" t="str">
        <f t="shared" si="35"/>
        <v/>
      </c>
      <c r="Q24" s="476"/>
      <c r="R24" s="475" t="str">
        <f t="shared" si="36"/>
        <v/>
      </c>
      <c r="S24" s="476"/>
      <c r="T24" s="475" t="str">
        <f t="shared" si="37"/>
        <v/>
      </c>
      <c r="U24" s="476"/>
      <c r="V24" s="475" t="str">
        <f t="shared" si="38"/>
        <v/>
      </c>
      <c r="W24" s="476"/>
      <c r="X24" s="475" t="str">
        <f t="shared" si="39"/>
        <v/>
      </c>
      <c r="Y24" s="476"/>
      <c r="Z24" s="475" t="str">
        <f t="shared" si="40"/>
        <v/>
      </c>
      <c r="AA24" s="476"/>
      <c r="AB24" s="475" t="str">
        <f t="shared" si="41"/>
        <v/>
      </c>
      <c r="AC24" s="469"/>
      <c r="AD24" s="470" t="str">
        <f t="shared" si="42"/>
        <v/>
      </c>
      <c r="AE24" s="478"/>
      <c r="AF24" s="470" t="str">
        <f t="shared" si="43"/>
        <v/>
      </c>
      <c r="AG24" s="471">
        <f t="shared" si="44"/>
        <v>0</v>
      </c>
      <c r="AH24" s="53"/>
    </row>
    <row r="25" spans="1:34" ht="15">
      <c r="A25" s="65" t="s">
        <v>136</v>
      </c>
      <c r="B25" s="69">
        <v>0.03</v>
      </c>
      <c r="C25" s="392"/>
      <c r="D25" s="68" t="str">
        <f t="shared" si="29"/>
        <v/>
      </c>
      <c r="E25" s="530"/>
      <c r="F25" s="68" t="str">
        <f t="shared" si="30"/>
        <v/>
      </c>
      <c r="G25" s="530"/>
      <c r="H25" s="68" t="str">
        <f t="shared" si="31"/>
        <v/>
      </c>
      <c r="I25" s="530"/>
      <c r="J25" s="68" t="str">
        <f t="shared" si="32"/>
        <v/>
      </c>
      <c r="K25" s="530"/>
      <c r="L25" s="68" t="str">
        <f t="shared" si="33"/>
        <v/>
      </c>
      <c r="M25" s="530"/>
      <c r="N25" s="68" t="str">
        <f t="shared" si="34"/>
        <v/>
      </c>
      <c r="O25" s="530"/>
      <c r="P25" s="68" t="str">
        <f t="shared" si="35"/>
        <v/>
      </c>
      <c r="Q25" s="530"/>
      <c r="R25" s="68" t="str">
        <f t="shared" si="36"/>
        <v/>
      </c>
      <c r="S25" s="530"/>
      <c r="T25" s="68" t="str">
        <f t="shared" si="37"/>
        <v/>
      </c>
      <c r="U25" s="530"/>
      <c r="V25" s="68" t="str">
        <f t="shared" si="38"/>
        <v/>
      </c>
      <c r="W25" s="530"/>
      <c r="X25" s="68" t="str">
        <f t="shared" si="39"/>
        <v/>
      </c>
      <c r="Y25" s="530"/>
      <c r="Z25" s="68" t="str">
        <f t="shared" si="40"/>
        <v/>
      </c>
      <c r="AA25" s="530"/>
      <c r="AB25" s="68" t="str">
        <f t="shared" si="41"/>
        <v/>
      </c>
      <c r="AC25" s="392"/>
      <c r="AD25" s="7" t="str">
        <f t="shared" si="42"/>
        <v/>
      </c>
      <c r="AE25" s="531"/>
      <c r="AF25" s="7" t="str">
        <f t="shared" si="43"/>
        <v/>
      </c>
      <c r="AG25" s="8">
        <f t="shared" si="44"/>
        <v>0</v>
      </c>
      <c r="AH25" s="19"/>
    </row>
    <row r="26" spans="1:34" ht="15">
      <c r="A26" s="479" t="s">
        <v>180</v>
      </c>
      <c r="B26" s="468">
        <v>0.04</v>
      </c>
      <c r="C26" s="478"/>
      <c r="D26" s="475" t="str">
        <f t="shared" si="29"/>
        <v/>
      </c>
      <c r="E26" s="476"/>
      <c r="F26" s="475" t="str">
        <f t="shared" si="30"/>
        <v/>
      </c>
      <c r="G26" s="476"/>
      <c r="H26" s="475" t="str">
        <f t="shared" si="31"/>
        <v/>
      </c>
      <c r="I26" s="476"/>
      <c r="J26" s="475" t="str">
        <f t="shared" si="32"/>
        <v/>
      </c>
      <c r="K26" s="476"/>
      <c r="L26" s="475" t="str">
        <f t="shared" si="33"/>
        <v/>
      </c>
      <c r="M26" s="476"/>
      <c r="N26" s="475" t="str">
        <f t="shared" si="34"/>
        <v/>
      </c>
      <c r="O26" s="476"/>
      <c r="P26" s="475" t="str">
        <f t="shared" si="35"/>
        <v/>
      </c>
      <c r="Q26" s="476"/>
      <c r="R26" s="475" t="str">
        <f t="shared" si="36"/>
        <v/>
      </c>
      <c r="S26" s="476"/>
      <c r="T26" s="475" t="str">
        <f t="shared" si="37"/>
        <v/>
      </c>
      <c r="U26" s="476"/>
      <c r="V26" s="475" t="str">
        <f t="shared" si="38"/>
        <v/>
      </c>
      <c r="W26" s="476"/>
      <c r="X26" s="475" t="str">
        <f t="shared" si="39"/>
        <v/>
      </c>
      <c r="Y26" s="476"/>
      <c r="Z26" s="475" t="str">
        <f t="shared" si="40"/>
        <v/>
      </c>
      <c r="AA26" s="476"/>
      <c r="AB26" s="475" t="str">
        <f t="shared" si="41"/>
        <v/>
      </c>
      <c r="AC26" s="469"/>
      <c r="AD26" s="470" t="str">
        <f t="shared" si="42"/>
        <v/>
      </c>
      <c r="AE26" s="478"/>
      <c r="AF26" s="470" t="str">
        <f t="shared" si="43"/>
        <v/>
      </c>
      <c r="AG26" s="471">
        <f t="shared" si="44"/>
        <v>0</v>
      </c>
      <c r="AH26" s="19"/>
    </row>
    <row r="27" spans="1:34" ht="12.75">
      <c r="A27" s="595"/>
      <c r="B27" s="596"/>
      <c r="C27" s="16">
        <f>D$96</f>
        <v>5</v>
      </c>
      <c r="D27" s="13">
        <f>COUNT(D28:D48)</f>
        <v>0</v>
      </c>
      <c r="E27" s="16">
        <f t="shared" ref="E27" si="45">F$96</f>
        <v>5</v>
      </c>
      <c r="F27" s="13">
        <f t="shared" ref="F27" si="46">COUNT(F28:F48)</f>
        <v>0</v>
      </c>
      <c r="G27" s="16">
        <f t="shared" ref="G27" si="47">H$96</f>
        <v>5</v>
      </c>
      <c r="H27" s="13">
        <f t="shared" ref="H27" si="48">COUNT(H28:H48)</f>
        <v>0</v>
      </c>
      <c r="I27" s="16">
        <f t="shared" ref="I27" si="49">J$96</f>
        <v>5</v>
      </c>
      <c r="J27" s="13">
        <f t="shared" ref="J27" si="50">COUNT(J28:J48)</f>
        <v>0</v>
      </c>
      <c r="K27" s="16">
        <f t="shared" ref="K27" si="51">L$96</f>
        <v>5</v>
      </c>
      <c r="L27" s="13">
        <f t="shared" ref="L27" si="52">COUNT(L28:L48)</f>
        <v>0</v>
      </c>
      <c r="M27" s="16">
        <f t="shared" ref="M27" si="53">N$96</f>
        <v>5</v>
      </c>
      <c r="N27" s="13">
        <f t="shared" ref="N27" si="54">COUNT(N28:N48)</f>
        <v>0</v>
      </c>
      <c r="O27" s="16">
        <f t="shared" ref="O27" si="55">P$96</f>
        <v>5</v>
      </c>
      <c r="P27" s="13">
        <f t="shared" ref="P27" si="56">COUNT(P28:P48)</f>
        <v>0</v>
      </c>
      <c r="Q27" s="16">
        <f t="shared" ref="Q27" si="57">R$96</f>
        <v>5</v>
      </c>
      <c r="R27" s="13">
        <f t="shared" ref="R27" si="58">COUNT(R28:R48)</f>
        <v>0</v>
      </c>
      <c r="S27" s="16">
        <f t="shared" ref="S27" si="59">T$96</f>
        <v>5</v>
      </c>
      <c r="T27" s="13">
        <f t="shared" ref="T27" si="60">COUNT(T28:T48)</f>
        <v>0</v>
      </c>
      <c r="U27" s="16">
        <f t="shared" ref="U27" si="61">V$96</f>
        <v>5</v>
      </c>
      <c r="V27" s="13">
        <f t="shared" ref="V27" si="62">COUNT(V28:V48)</f>
        <v>0</v>
      </c>
      <c r="W27" s="16">
        <f t="shared" ref="W27" si="63">X$96</f>
        <v>5</v>
      </c>
      <c r="X27" s="13">
        <f t="shared" ref="X27" si="64">COUNT(X28:X48)</f>
        <v>0</v>
      </c>
      <c r="Y27" s="16">
        <f t="shared" ref="Y27" si="65">Z$96</f>
        <v>5</v>
      </c>
      <c r="Z27" s="13">
        <f t="shared" ref="Z27" si="66">COUNT(Z28:Z48)</f>
        <v>0</v>
      </c>
      <c r="AA27" s="16">
        <f t="shared" ref="AA27" si="67">AB$96</f>
        <v>5</v>
      </c>
      <c r="AB27" s="13">
        <f t="shared" ref="AB27" si="68">COUNT(AB28:AB48)</f>
        <v>0</v>
      </c>
      <c r="AC27" s="16">
        <f t="shared" ref="AC27" si="69">AD$96</f>
        <v>5</v>
      </c>
      <c r="AD27" s="13">
        <f>COUNT(AD28:AD48)</f>
        <v>0</v>
      </c>
      <c r="AE27" s="16">
        <f>AF$96</f>
        <v>5</v>
      </c>
      <c r="AF27" s="13">
        <f t="shared" ref="AF27" si="70">COUNT(AF28:AF48)</f>
        <v>0</v>
      </c>
      <c r="AG27" s="14"/>
      <c r="AH27" s="19"/>
    </row>
    <row r="28" spans="1:34" ht="15">
      <c r="A28" s="70" t="s">
        <v>181</v>
      </c>
      <c r="B28" s="66">
        <v>0.04</v>
      </c>
      <c r="C28" s="7"/>
      <c r="D28" s="7" t="str">
        <f>IF(C28="x",$B28*C$12,"")</f>
        <v/>
      </c>
      <c r="E28" s="7"/>
      <c r="F28" s="7" t="str">
        <f t="shared" ref="F28" si="71">IF(E28="x",$B28*E$12,"")</f>
        <v/>
      </c>
      <c r="G28" s="7"/>
      <c r="H28" s="7" t="str">
        <f t="shared" ref="H28" si="72">IF(G28="x",$B28*G$12,"")</f>
        <v/>
      </c>
      <c r="I28" s="7"/>
      <c r="J28" s="7" t="str">
        <f t="shared" ref="J28" si="73">IF(I28="x",$B28*I$12,"")</f>
        <v/>
      </c>
      <c r="K28" s="7"/>
      <c r="L28" s="7" t="str">
        <f t="shared" ref="L28" si="74">IF(K28="x",$B28*K$12,"")</f>
        <v/>
      </c>
      <c r="M28" s="7"/>
      <c r="N28" s="7" t="str">
        <f t="shared" ref="N28" si="75">IF(M28="x",$B28*M$12,"")</f>
        <v/>
      </c>
      <c r="O28" s="7"/>
      <c r="P28" s="7"/>
      <c r="Q28" s="7"/>
      <c r="R28" s="7"/>
      <c r="S28" s="7"/>
      <c r="T28" s="7"/>
      <c r="U28" s="7"/>
      <c r="V28" s="7"/>
      <c r="W28" s="7"/>
      <c r="X28" s="7"/>
      <c r="Y28" s="7"/>
      <c r="Z28" s="7"/>
      <c r="AA28" s="7"/>
      <c r="AB28" s="7"/>
      <c r="AC28" s="7"/>
      <c r="AD28" s="7"/>
      <c r="AE28" s="7"/>
      <c r="AF28" s="7" t="str">
        <f t="shared" ref="AF28" si="76">IF(AE28="x",$B28*AE$12,"")</f>
        <v/>
      </c>
      <c r="AG28" s="8">
        <f t="shared" ref="AG28:AG48" si="77">SUM(C28:AB28)</f>
        <v>0</v>
      </c>
      <c r="AH28" s="19"/>
    </row>
    <row r="29" spans="1:34" ht="15">
      <c r="A29" s="479" t="s">
        <v>182</v>
      </c>
      <c r="B29" s="468">
        <v>0.09</v>
      </c>
      <c r="C29" s="470"/>
      <c r="D29" s="470" t="str">
        <f t="shared" ref="D29:N45" si="78">IF(C29="x",$B29*C$12,"")</f>
        <v/>
      </c>
      <c r="E29" s="470"/>
      <c r="F29" s="470" t="str">
        <f t="shared" si="78"/>
        <v/>
      </c>
      <c r="G29" s="470"/>
      <c r="H29" s="470" t="str">
        <f t="shared" si="78"/>
        <v/>
      </c>
      <c r="I29" s="470"/>
      <c r="J29" s="470" t="str">
        <f t="shared" si="78"/>
        <v/>
      </c>
      <c r="K29" s="470"/>
      <c r="L29" s="470" t="str">
        <f t="shared" si="78"/>
        <v/>
      </c>
      <c r="M29" s="470"/>
      <c r="N29" s="470" t="str">
        <f t="shared" si="78"/>
        <v/>
      </c>
      <c r="O29" s="470"/>
      <c r="P29" s="470"/>
      <c r="Q29" s="470"/>
      <c r="R29" s="470"/>
      <c r="S29" s="470"/>
      <c r="T29" s="470"/>
      <c r="U29" s="470"/>
      <c r="V29" s="470"/>
      <c r="W29" s="470"/>
      <c r="X29" s="470"/>
      <c r="Y29" s="470"/>
      <c r="Z29" s="470"/>
      <c r="AA29" s="470"/>
      <c r="AB29" s="470"/>
      <c r="AC29" s="470"/>
      <c r="AD29" s="470"/>
      <c r="AE29" s="470"/>
      <c r="AF29" s="470" t="str">
        <f t="shared" ref="AF29" si="79">IF(AE29="x",$B29*AE$12,"")</f>
        <v/>
      </c>
      <c r="AG29" s="471">
        <f t="shared" si="77"/>
        <v>0</v>
      </c>
      <c r="AH29" s="19"/>
    </row>
    <row r="30" spans="1:34" s="395" customFormat="1" ht="15">
      <c r="A30" s="70" t="s">
        <v>150</v>
      </c>
      <c r="B30" s="66">
        <v>0.09</v>
      </c>
      <c r="C30" s="7"/>
      <c r="D30" s="7" t="str">
        <f t="shared" si="78"/>
        <v/>
      </c>
      <c r="E30" s="7"/>
      <c r="F30" s="7" t="str">
        <f t="shared" ref="F30:AF45" si="80">IF(E30="x",$B30*E$12,"")</f>
        <v/>
      </c>
      <c r="G30" s="7"/>
      <c r="H30" s="7" t="str">
        <f t="shared" si="80"/>
        <v/>
      </c>
      <c r="I30" s="7"/>
      <c r="J30" s="7" t="str">
        <f t="shared" si="80"/>
        <v/>
      </c>
      <c r="K30" s="7"/>
      <c r="L30" s="7" t="str">
        <f t="shared" si="80"/>
        <v/>
      </c>
      <c r="M30" s="7"/>
      <c r="N30" s="7" t="str">
        <f t="shared" si="80"/>
        <v/>
      </c>
      <c r="O30" s="7"/>
      <c r="P30" s="7"/>
      <c r="Q30" s="7"/>
      <c r="R30" s="7"/>
      <c r="S30" s="7"/>
      <c r="T30" s="7"/>
      <c r="U30" s="7"/>
      <c r="V30" s="7"/>
      <c r="W30" s="7"/>
      <c r="X30" s="7"/>
      <c r="Y30" s="7"/>
      <c r="Z30" s="7"/>
      <c r="AA30" s="7"/>
      <c r="AB30" s="7"/>
      <c r="AC30" s="7"/>
      <c r="AD30" s="7"/>
      <c r="AE30" s="7"/>
      <c r="AF30" s="7" t="str">
        <f t="shared" si="80"/>
        <v/>
      </c>
      <c r="AG30" s="8">
        <f t="shared" si="77"/>
        <v>0</v>
      </c>
      <c r="AH30" s="19"/>
    </row>
    <row r="31" spans="1:34" ht="15">
      <c r="A31" s="479" t="s">
        <v>183</v>
      </c>
      <c r="B31" s="468">
        <v>0.09</v>
      </c>
      <c r="C31" s="470"/>
      <c r="D31" s="470" t="str">
        <f t="shared" si="78"/>
        <v/>
      </c>
      <c r="E31" s="470"/>
      <c r="F31" s="470" t="str">
        <f t="shared" si="80"/>
        <v/>
      </c>
      <c r="G31" s="470"/>
      <c r="H31" s="470" t="str">
        <f t="shared" si="80"/>
        <v/>
      </c>
      <c r="I31" s="470"/>
      <c r="J31" s="470" t="str">
        <f t="shared" si="80"/>
        <v/>
      </c>
      <c r="K31" s="470"/>
      <c r="L31" s="470" t="str">
        <f t="shared" si="80"/>
        <v/>
      </c>
      <c r="M31" s="470"/>
      <c r="N31" s="470" t="str">
        <f t="shared" si="80"/>
        <v/>
      </c>
      <c r="O31" s="470"/>
      <c r="P31" s="470"/>
      <c r="Q31" s="470"/>
      <c r="R31" s="470"/>
      <c r="S31" s="470"/>
      <c r="T31" s="470"/>
      <c r="U31" s="470"/>
      <c r="V31" s="470"/>
      <c r="W31" s="470"/>
      <c r="X31" s="470"/>
      <c r="Y31" s="470"/>
      <c r="Z31" s="470"/>
      <c r="AA31" s="470"/>
      <c r="AB31" s="470"/>
      <c r="AC31" s="470"/>
      <c r="AD31" s="470"/>
      <c r="AE31" s="470"/>
      <c r="AF31" s="470" t="str">
        <f t="shared" si="80"/>
        <v/>
      </c>
      <c r="AG31" s="471">
        <f t="shared" si="77"/>
        <v>0</v>
      </c>
      <c r="AH31" s="19"/>
    </row>
    <row r="32" spans="1:34" ht="15">
      <c r="A32" s="70" t="s">
        <v>184</v>
      </c>
      <c r="B32" s="66">
        <v>0.09</v>
      </c>
      <c r="C32" s="7"/>
      <c r="D32" s="7" t="str">
        <f t="shared" si="78"/>
        <v/>
      </c>
      <c r="E32" s="7"/>
      <c r="F32" s="7" t="str">
        <f t="shared" si="80"/>
        <v/>
      </c>
      <c r="G32" s="7"/>
      <c r="H32" s="7" t="str">
        <f t="shared" si="80"/>
        <v/>
      </c>
      <c r="I32" s="7"/>
      <c r="J32" s="7" t="str">
        <f t="shared" si="80"/>
        <v/>
      </c>
      <c r="K32" s="7"/>
      <c r="L32" s="7" t="str">
        <f t="shared" si="80"/>
        <v/>
      </c>
      <c r="M32" s="7"/>
      <c r="N32" s="7" t="str">
        <f t="shared" si="80"/>
        <v/>
      </c>
      <c r="O32" s="7"/>
      <c r="P32" s="7"/>
      <c r="Q32" s="7"/>
      <c r="R32" s="7"/>
      <c r="S32" s="7"/>
      <c r="T32" s="7"/>
      <c r="U32" s="7"/>
      <c r="V32" s="7"/>
      <c r="W32" s="7"/>
      <c r="X32" s="7"/>
      <c r="Y32" s="7"/>
      <c r="Z32" s="7"/>
      <c r="AA32" s="7"/>
      <c r="AB32" s="7"/>
      <c r="AC32" s="7"/>
      <c r="AD32" s="7"/>
      <c r="AE32" s="7"/>
      <c r="AF32" s="7" t="str">
        <f t="shared" si="80"/>
        <v/>
      </c>
      <c r="AG32" s="8">
        <f t="shared" si="77"/>
        <v>0</v>
      </c>
      <c r="AH32" s="19"/>
    </row>
    <row r="33" spans="1:34" ht="15">
      <c r="A33" s="479" t="s">
        <v>185</v>
      </c>
      <c r="B33" s="480">
        <v>0.1</v>
      </c>
      <c r="C33" s="470"/>
      <c r="D33" s="470" t="str">
        <f t="shared" si="78"/>
        <v/>
      </c>
      <c r="E33" s="470"/>
      <c r="F33" s="470" t="str">
        <f t="shared" si="80"/>
        <v/>
      </c>
      <c r="G33" s="470"/>
      <c r="H33" s="470" t="str">
        <f t="shared" si="80"/>
        <v/>
      </c>
      <c r="I33" s="470"/>
      <c r="J33" s="470" t="str">
        <f t="shared" si="80"/>
        <v/>
      </c>
      <c r="K33" s="470"/>
      <c r="L33" s="470" t="str">
        <f t="shared" si="80"/>
        <v/>
      </c>
      <c r="M33" s="470"/>
      <c r="N33" s="470" t="str">
        <f t="shared" si="80"/>
        <v/>
      </c>
      <c r="O33" s="470"/>
      <c r="P33" s="470"/>
      <c r="Q33" s="470"/>
      <c r="R33" s="470"/>
      <c r="S33" s="470"/>
      <c r="T33" s="470"/>
      <c r="U33" s="470"/>
      <c r="V33" s="470"/>
      <c r="W33" s="470"/>
      <c r="X33" s="470"/>
      <c r="Y33" s="470"/>
      <c r="Z33" s="470"/>
      <c r="AA33" s="470"/>
      <c r="AB33" s="470"/>
      <c r="AC33" s="470"/>
      <c r="AD33" s="470"/>
      <c r="AE33" s="470"/>
      <c r="AF33" s="470" t="str">
        <f t="shared" si="80"/>
        <v/>
      </c>
      <c r="AG33" s="471">
        <f t="shared" si="77"/>
        <v>0</v>
      </c>
      <c r="AH33" s="19"/>
    </row>
    <row r="34" spans="1:34" ht="15">
      <c r="A34" s="70" t="s">
        <v>186</v>
      </c>
      <c r="B34" s="66">
        <v>0.09</v>
      </c>
      <c r="C34" s="7"/>
      <c r="D34" s="7" t="str">
        <f t="shared" si="78"/>
        <v/>
      </c>
      <c r="E34" s="7"/>
      <c r="F34" s="7" t="str">
        <f t="shared" si="80"/>
        <v/>
      </c>
      <c r="G34" s="7"/>
      <c r="H34" s="7" t="str">
        <f t="shared" si="80"/>
        <v/>
      </c>
      <c r="I34" s="7"/>
      <c r="J34" s="7" t="str">
        <f t="shared" si="80"/>
        <v/>
      </c>
      <c r="K34" s="7"/>
      <c r="L34" s="7" t="str">
        <f t="shared" si="80"/>
        <v/>
      </c>
      <c r="M34" s="7"/>
      <c r="N34" s="7" t="str">
        <f t="shared" si="80"/>
        <v/>
      </c>
      <c r="O34" s="7"/>
      <c r="P34" s="7"/>
      <c r="Q34" s="7"/>
      <c r="R34" s="7"/>
      <c r="S34" s="7"/>
      <c r="T34" s="7"/>
      <c r="U34" s="7"/>
      <c r="V34" s="7"/>
      <c r="W34" s="7"/>
      <c r="X34" s="7"/>
      <c r="Y34" s="7"/>
      <c r="Z34" s="7"/>
      <c r="AA34" s="7"/>
      <c r="AB34" s="7"/>
      <c r="AC34" s="7"/>
      <c r="AD34" s="7"/>
      <c r="AE34" s="7"/>
      <c r="AF34" s="7" t="str">
        <f t="shared" si="80"/>
        <v/>
      </c>
      <c r="AG34" s="8">
        <f t="shared" si="77"/>
        <v>0</v>
      </c>
      <c r="AH34" s="19"/>
    </row>
    <row r="35" spans="1:34" ht="15">
      <c r="A35" s="479" t="s">
        <v>187</v>
      </c>
      <c r="B35" s="468">
        <v>0.09</v>
      </c>
      <c r="C35" s="470"/>
      <c r="D35" s="470" t="str">
        <f t="shared" si="78"/>
        <v/>
      </c>
      <c r="E35" s="470"/>
      <c r="F35" s="470" t="str">
        <f t="shared" si="80"/>
        <v/>
      </c>
      <c r="G35" s="470"/>
      <c r="H35" s="470" t="str">
        <f t="shared" si="80"/>
        <v/>
      </c>
      <c r="I35" s="470"/>
      <c r="J35" s="470" t="str">
        <f t="shared" si="80"/>
        <v/>
      </c>
      <c r="K35" s="470"/>
      <c r="L35" s="470" t="str">
        <f t="shared" si="80"/>
        <v/>
      </c>
      <c r="M35" s="470"/>
      <c r="N35" s="470" t="str">
        <f t="shared" si="80"/>
        <v/>
      </c>
      <c r="O35" s="470"/>
      <c r="P35" s="470"/>
      <c r="Q35" s="470"/>
      <c r="R35" s="470"/>
      <c r="S35" s="470"/>
      <c r="T35" s="470"/>
      <c r="U35" s="470"/>
      <c r="V35" s="470"/>
      <c r="W35" s="470"/>
      <c r="X35" s="470"/>
      <c r="Y35" s="470"/>
      <c r="Z35" s="470"/>
      <c r="AA35" s="470"/>
      <c r="AB35" s="470"/>
      <c r="AC35" s="470"/>
      <c r="AD35" s="470"/>
      <c r="AE35" s="470"/>
      <c r="AF35" s="470" t="str">
        <f t="shared" si="80"/>
        <v/>
      </c>
      <c r="AG35" s="471">
        <f t="shared" si="77"/>
        <v>0</v>
      </c>
      <c r="AH35" s="19"/>
    </row>
    <row r="36" spans="1:34" ht="15">
      <c r="A36" s="70" t="s">
        <v>188</v>
      </c>
      <c r="B36" s="66">
        <v>0.09</v>
      </c>
      <c r="C36" s="7"/>
      <c r="D36" s="7" t="str">
        <f t="shared" si="78"/>
        <v/>
      </c>
      <c r="E36" s="7"/>
      <c r="F36" s="7" t="str">
        <f t="shared" si="80"/>
        <v/>
      </c>
      <c r="G36" s="7"/>
      <c r="H36" s="7" t="str">
        <f t="shared" si="80"/>
        <v/>
      </c>
      <c r="I36" s="7"/>
      <c r="J36" s="7" t="str">
        <f t="shared" si="80"/>
        <v/>
      </c>
      <c r="K36" s="7"/>
      <c r="L36" s="7" t="str">
        <f t="shared" si="80"/>
        <v/>
      </c>
      <c r="M36" s="7"/>
      <c r="N36" s="7" t="str">
        <f t="shared" si="80"/>
        <v/>
      </c>
      <c r="O36" s="7"/>
      <c r="P36" s="7"/>
      <c r="Q36" s="7"/>
      <c r="R36" s="7"/>
      <c r="S36" s="7"/>
      <c r="T36" s="7"/>
      <c r="U36" s="7"/>
      <c r="V36" s="7"/>
      <c r="W36" s="7"/>
      <c r="X36" s="7"/>
      <c r="Y36" s="7"/>
      <c r="Z36" s="7"/>
      <c r="AA36" s="7"/>
      <c r="AB36" s="7"/>
      <c r="AC36" s="7"/>
      <c r="AD36" s="7"/>
      <c r="AE36" s="7"/>
      <c r="AF36" s="7" t="str">
        <f t="shared" si="80"/>
        <v/>
      </c>
      <c r="AG36" s="8">
        <f t="shared" si="77"/>
        <v>0</v>
      </c>
      <c r="AH36" s="19"/>
    </row>
    <row r="37" spans="1:34" ht="15">
      <c r="A37" s="479" t="s">
        <v>189</v>
      </c>
      <c r="B37" s="468">
        <v>0.09</v>
      </c>
      <c r="C37" s="470"/>
      <c r="D37" s="470" t="str">
        <f t="shared" si="78"/>
        <v/>
      </c>
      <c r="E37" s="470"/>
      <c r="F37" s="470" t="str">
        <f t="shared" si="80"/>
        <v/>
      </c>
      <c r="G37" s="470"/>
      <c r="H37" s="470" t="str">
        <f t="shared" si="80"/>
        <v/>
      </c>
      <c r="I37" s="470"/>
      <c r="J37" s="470" t="str">
        <f t="shared" si="80"/>
        <v/>
      </c>
      <c r="K37" s="470"/>
      <c r="L37" s="470" t="str">
        <f t="shared" si="80"/>
        <v/>
      </c>
      <c r="M37" s="470"/>
      <c r="N37" s="470" t="str">
        <f t="shared" si="80"/>
        <v/>
      </c>
      <c r="O37" s="470"/>
      <c r="P37" s="470"/>
      <c r="Q37" s="470"/>
      <c r="R37" s="470"/>
      <c r="S37" s="470"/>
      <c r="T37" s="470"/>
      <c r="U37" s="470"/>
      <c r="V37" s="470"/>
      <c r="W37" s="470"/>
      <c r="X37" s="470"/>
      <c r="Y37" s="470"/>
      <c r="Z37" s="470"/>
      <c r="AA37" s="470"/>
      <c r="AB37" s="470"/>
      <c r="AC37" s="470"/>
      <c r="AD37" s="470"/>
      <c r="AE37" s="470"/>
      <c r="AF37" s="470" t="str">
        <f t="shared" si="80"/>
        <v/>
      </c>
      <c r="AG37" s="471">
        <f t="shared" si="77"/>
        <v>0</v>
      </c>
      <c r="AH37" s="19"/>
    </row>
    <row r="38" spans="1:34" ht="15">
      <c r="A38" s="70" t="s">
        <v>190</v>
      </c>
      <c r="B38" s="66">
        <v>0.09</v>
      </c>
      <c r="C38" s="7"/>
      <c r="D38" s="7" t="str">
        <f t="shared" si="78"/>
        <v/>
      </c>
      <c r="E38" s="7"/>
      <c r="F38" s="7" t="str">
        <f t="shared" si="80"/>
        <v/>
      </c>
      <c r="G38" s="7"/>
      <c r="H38" s="7" t="str">
        <f t="shared" si="80"/>
        <v/>
      </c>
      <c r="I38" s="7"/>
      <c r="J38" s="7" t="str">
        <f t="shared" si="80"/>
        <v/>
      </c>
      <c r="K38" s="7"/>
      <c r="L38" s="7" t="str">
        <f t="shared" si="80"/>
        <v/>
      </c>
      <c r="M38" s="7"/>
      <c r="N38" s="7" t="str">
        <f t="shared" si="80"/>
        <v/>
      </c>
      <c r="O38" s="7"/>
      <c r="P38" s="7"/>
      <c r="Q38" s="7"/>
      <c r="R38" s="7"/>
      <c r="S38" s="7"/>
      <c r="T38" s="7"/>
      <c r="U38" s="7"/>
      <c r="V38" s="7"/>
      <c r="W38" s="7"/>
      <c r="X38" s="7"/>
      <c r="Y38" s="7"/>
      <c r="Z38" s="7"/>
      <c r="AA38" s="7"/>
      <c r="AB38" s="7"/>
      <c r="AC38" s="7"/>
      <c r="AD38" s="7"/>
      <c r="AE38" s="7"/>
      <c r="AF38" s="7" t="str">
        <f t="shared" si="80"/>
        <v/>
      </c>
      <c r="AG38" s="8">
        <f t="shared" si="77"/>
        <v>0</v>
      </c>
      <c r="AH38" s="19"/>
    </row>
    <row r="39" spans="1:34" ht="15">
      <c r="A39" s="479" t="s">
        <v>191</v>
      </c>
      <c r="B39" s="468">
        <v>0.09</v>
      </c>
      <c r="C39" s="470"/>
      <c r="D39" s="470" t="str">
        <f t="shared" si="78"/>
        <v/>
      </c>
      <c r="E39" s="470"/>
      <c r="F39" s="470" t="str">
        <f t="shared" si="80"/>
        <v/>
      </c>
      <c r="G39" s="470"/>
      <c r="H39" s="470" t="str">
        <f t="shared" si="80"/>
        <v/>
      </c>
      <c r="I39" s="470"/>
      <c r="J39" s="470" t="str">
        <f t="shared" si="80"/>
        <v/>
      </c>
      <c r="K39" s="470"/>
      <c r="L39" s="470" t="str">
        <f t="shared" si="80"/>
        <v/>
      </c>
      <c r="M39" s="470"/>
      <c r="N39" s="470" t="str">
        <f t="shared" si="80"/>
        <v/>
      </c>
      <c r="O39" s="470"/>
      <c r="P39" s="470"/>
      <c r="Q39" s="470"/>
      <c r="R39" s="470"/>
      <c r="S39" s="470"/>
      <c r="T39" s="470"/>
      <c r="U39" s="470"/>
      <c r="V39" s="470"/>
      <c r="W39" s="470"/>
      <c r="X39" s="470"/>
      <c r="Y39" s="470"/>
      <c r="Z39" s="470"/>
      <c r="AA39" s="470"/>
      <c r="AB39" s="470"/>
      <c r="AC39" s="470"/>
      <c r="AD39" s="470"/>
      <c r="AE39" s="470"/>
      <c r="AF39" s="470" t="str">
        <f t="shared" si="80"/>
        <v/>
      </c>
      <c r="AG39" s="471">
        <f t="shared" si="77"/>
        <v>0</v>
      </c>
      <c r="AH39" s="19"/>
    </row>
    <row r="40" spans="1:34" ht="15">
      <c r="A40" s="70" t="s">
        <v>192</v>
      </c>
      <c r="B40" s="66">
        <v>0.08</v>
      </c>
      <c r="C40" s="7"/>
      <c r="D40" s="7" t="str">
        <f t="shared" si="78"/>
        <v/>
      </c>
      <c r="E40" s="7"/>
      <c r="F40" s="7" t="str">
        <f t="shared" si="80"/>
        <v/>
      </c>
      <c r="G40" s="7"/>
      <c r="H40" s="7" t="str">
        <f t="shared" si="80"/>
        <v/>
      </c>
      <c r="I40" s="7"/>
      <c r="J40" s="7" t="str">
        <f t="shared" si="80"/>
        <v/>
      </c>
      <c r="K40" s="7"/>
      <c r="L40" s="7" t="str">
        <f t="shared" si="80"/>
        <v/>
      </c>
      <c r="M40" s="7"/>
      <c r="N40" s="7" t="str">
        <f t="shared" si="80"/>
        <v/>
      </c>
      <c r="O40" s="7"/>
      <c r="P40" s="7"/>
      <c r="Q40" s="7"/>
      <c r="R40" s="7"/>
      <c r="S40" s="7"/>
      <c r="T40" s="7"/>
      <c r="U40" s="7"/>
      <c r="V40" s="7"/>
      <c r="W40" s="7"/>
      <c r="X40" s="7"/>
      <c r="Y40" s="7"/>
      <c r="Z40" s="7"/>
      <c r="AA40" s="7"/>
      <c r="AB40" s="7"/>
      <c r="AC40" s="7"/>
      <c r="AD40" s="7"/>
      <c r="AE40" s="7"/>
      <c r="AF40" s="7" t="str">
        <f t="shared" si="80"/>
        <v/>
      </c>
      <c r="AG40" s="8">
        <f t="shared" si="77"/>
        <v>0</v>
      </c>
      <c r="AH40" s="19"/>
    </row>
    <row r="41" spans="1:34" ht="15">
      <c r="A41" s="472" t="s">
        <v>193</v>
      </c>
      <c r="B41" s="477">
        <v>0.09</v>
      </c>
      <c r="C41" s="470"/>
      <c r="D41" s="470" t="str">
        <f t="shared" si="78"/>
        <v/>
      </c>
      <c r="E41" s="470"/>
      <c r="F41" s="470" t="str">
        <f t="shared" si="80"/>
        <v/>
      </c>
      <c r="G41" s="470"/>
      <c r="H41" s="470" t="str">
        <f t="shared" si="80"/>
        <v/>
      </c>
      <c r="I41" s="470"/>
      <c r="J41" s="470" t="str">
        <f t="shared" si="80"/>
        <v/>
      </c>
      <c r="K41" s="470"/>
      <c r="L41" s="470" t="str">
        <f t="shared" si="80"/>
        <v/>
      </c>
      <c r="M41" s="470"/>
      <c r="N41" s="470" t="str">
        <f t="shared" si="80"/>
        <v/>
      </c>
      <c r="O41" s="470"/>
      <c r="P41" s="470"/>
      <c r="Q41" s="470"/>
      <c r="R41" s="470"/>
      <c r="S41" s="470"/>
      <c r="T41" s="470"/>
      <c r="U41" s="470"/>
      <c r="V41" s="470"/>
      <c r="W41" s="470"/>
      <c r="X41" s="470"/>
      <c r="Y41" s="470"/>
      <c r="Z41" s="470"/>
      <c r="AA41" s="470"/>
      <c r="AB41" s="470"/>
      <c r="AC41" s="470"/>
      <c r="AD41" s="470"/>
      <c r="AE41" s="470"/>
      <c r="AF41" s="470" t="str">
        <f t="shared" si="80"/>
        <v/>
      </c>
      <c r="AG41" s="471">
        <f t="shared" si="77"/>
        <v>0</v>
      </c>
      <c r="AH41" s="19"/>
    </row>
    <row r="42" spans="1:34" ht="15">
      <c r="A42" s="65" t="s">
        <v>194</v>
      </c>
      <c r="B42" s="69">
        <v>0.09</v>
      </c>
      <c r="C42" s="7"/>
      <c r="D42" s="7" t="str">
        <f t="shared" si="78"/>
        <v/>
      </c>
      <c r="E42" s="7"/>
      <c r="F42" s="7" t="str">
        <f t="shared" si="80"/>
        <v/>
      </c>
      <c r="G42" s="7"/>
      <c r="H42" s="7" t="str">
        <f t="shared" si="80"/>
        <v/>
      </c>
      <c r="I42" s="7"/>
      <c r="J42" s="7" t="str">
        <f t="shared" si="80"/>
        <v/>
      </c>
      <c r="K42" s="7"/>
      <c r="L42" s="7" t="str">
        <f t="shared" si="80"/>
        <v/>
      </c>
      <c r="M42" s="7"/>
      <c r="N42" s="7" t="str">
        <f t="shared" si="80"/>
        <v/>
      </c>
      <c r="O42" s="7"/>
      <c r="P42" s="7"/>
      <c r="Q42" s="7"/>
      <c r="R42" s="7"/>
      <c r="S42" s="7"/>
      <c r="T42" s="7"/>
      <c r="U42" s="7"/>
      <c r="V42" s="7"/>
      <c r="W42" s="7"/>
      <c r="X42" s="7"/>
      <c r="Y42" s="7"/>
      <c r="Z42" s="7"/>
      <c r="AA42" s="7"/>
      <c r="AB42" s="7"/>
      <c r="AC42" s="7"/>
      <c r="AD42" s="7"/>
      <c r="AE42" s="7"/>
      <c r="AF42" s="7" t="str">
        <f t="shared" si="80"/>
        <v/>
      </c>
      <c r="AG42" s="8">
        <f t="shared" si="77"/>
        <v>0</v>
      </c>
      <c r="AH42" s="19"/>
    </row>
    <row r="43" spans="1:34" ht="15">
      <c r="A43" s="479" t="s">
        <v>195</v>
      </c>
      <c r="B43" s="468">
        <v>0.09</v>
      </c>
      <c r="C43" s="470"/>
      <c r="D43" s="470" t="str">
        <f t="shared" si="78"/>
        <v/>
      </c>
      <c r="E43" s="470"/>
      <c r="F43" s="470" t="str">
        <f t="shared" si="80"/>
        <v/>
      </c>
      <c r="G43" s="470"/>
      <c r="H43" s="470" t="str">
        <f t="shared" si="80"/>
        <v/>
      </c>
      <c r="I43" s="470"/>
      <c r="J43" s="470" t="str">
        <f t="shared" si="80"/>
        <v/>
      </c>
      <c r="K43" s="470"/>
      <c r="L43" s="470" t="str">
        <f t="shared" si="80"/>
        <v/>
      </c>
      <c r="M43" s="470"/>
      <c r="N43" s="470" t="str">
        <f t="shared" si="80"/>
        <v/>
      </c>
      <c r="O43" s="470"/>
      <c r="P43" s="470"/>
      <c r="Q43" s="470"/>
      <c r="R43" s="470"/>
      <c r="S43" s="470"/>
      <c r="T43" s="470"/>
      <c r="U43" s="470"/>
      <c r="V43" s="470"/>
      <c r="W43" s="470"/>
      <c r="X43" s="470"/>
      <c r="Y43" s="470"/>
      <c r="Z43" s="470"/>
      <c r="AA43" s="470"/>
      <c r="AB43" s="470"/>
      <c r="AC43" s="470"/>
      <c r="AD43" s="470"/>
      <c r="AE43" s="470"/>
      <c r="AF43" s="470"/>
      <c r="AG43" s="471">
        <f t="shared" si="77"/>
        <v>0</v>
      </c>
      <c r="AH43" s="19"/>
    </row>
    <row r="44" spans="1:34" ht="15">
      <c r="A44" s="65" t="s">
        <v>196</v>
      </c>
      <c r="B44" s="69">
        <v>0.09</v>
      </c>
      <c r="C44" s="7"/>
      <c r="D44" s="7" t="str">
        <f t="shared" si="78"/>
        <v/>
      </c>
      <c r="E44" s="7"/>
      <c r="F44" s="7" t="str">
        <f t="shared" si="80"/>
        <v/>
      </c>
      <c r="G44" s="7"/>
      <c r="H44" s="7" t="str">
        <f t="shared" si="80"/>
        <v/>
      </c>
      <c r="I44" s="7"/>
      <c r="J44" s="7" t="str">
        <f t="shared" si="80"/>
        <v/>
      </c>
      <c r="K44" s="7"/>
      <c r="L44" s="7" t="str">
        <f t="shared" si="80"/>
        <v/>
      </c>
      <c r="M44" s="7"/>
      <c r="N44" s="7" t="str">
        <f t="shared" si="80"/>
        <v/>
      </c>
      <c r="O44" s="7"/>
      <c r="P44" s="7" t="str">
        <f t="shared" si="80"/>
        <v/>
      </c>
      <c r="Q44" s="7"/>
      <c r="R44" s="7" t="str">
        <f t="shared" si="80"/>
        <v/>
      </c>
      <c r="S44" s="7"/>
      <c r="T44" s="7" t="str">
        <f t="shared" si="80"/>
        <v/>
      </c>
      <c r="U44" s="7"/>
      <c r="V44" s="7" t="str">
        <f t="shared" si="80"/>
        <v/>
      </c>
      <c r="W44" s="7"/>
      <c r="X44" s="7" t="str">
        <f t="shared" si="80"/>
        <v/>
      </c>
      <c r="Y44" s="7"/>
      <c r="Z44" s="7" t="str">
        <f t="shared" si="80"/>
        <v/>
      </c>
      <c r="AA44" s="7"/>
      <c r="AB44" s="7" t="str">
        <f t="shared" si="80"/>
        <v/>
      </c>
      <c r="AC44" s="7"/>
      <c r="AD44" s="7" t="str">
        <f t="shared" si="80"/>
        <v/>
      </c>
      <c r="AE44" s="7"/>
      <c r="AF44" s="7" t="str">
        <f t="shared" si="80"/>
        <v/>
      </c>
      <c r="AG44" s="8">
        <f t="shared" si="77"/>
        <v>0</v>
      </c>
      <c r="AH44" s="19"/>
    </row>
    <row r="45" spans="1:34" ht="15">
      <c r="A45" s="472" t="s">
        <v>197</v>
      </c>
      <c r="B45" s="477">
        <v>0.09</v>
      </c>
      <c r="C45" s="470"/>
      <c r="D45" s="470" t="str">
        <f t="shared" si="78"/>
        <v/>
      </c>
      <c r="E45" s="470"/>
      <c r="F45" s="470" t="str">
        <f t="shared" si="80"/>
        <v/>
      </c>
      <c r="G45" s="470"/>
      <c r="H45" s="470" t="str">
        <f t="shared" si="80"/>
        <v/>
      </c>
      <c r="I45" s="470"/>
      <c r="J45" s="470" t="str">
        <f t="shared" si="80"/>
        <v/>
      </c>
      <c r="K45" s="470"/>
      <c r="L45" s="470" t="str">
        <f t="shared" si="80"/>
        <v/>
      </c>
      <c r="M45" s="470"/>
      <c r="N45" s="470" t="str">
        <f t="shared" si="80"/>
        <v/>
      </c>
      <c r="O45" s="470"/>
      <c r="P45" s="470" t="str">
        <f t="shared" si="80"/>
        <v/>
      </c>
      <c r="Q45" s="470"/>
      <c r="R45" s="470" t="str">
        <f t="shared" si="80"/>
        <v/>
      </c>
      <c r="S45" s="470"/>
      <c r="T45" s="470" t="str">
        <f t="shared" si="80"/>
        <v/>
      </c>
      <c r="U45" s="470"/>
      <c r="V45" s="470" t="str">
        <f t="shared" si="80"/>
        <v/>
      </c>
      <c r="W45" s="470"/>
      <c r="X45" s="470" t="str">
        <f t="shared" si="80"/>
        <v/>
      </c>
      <c r="Y45" s="470"/>
      <c r="Z45" s="470" t="str">
        <f t="shared" si="80"/>
        <v/>
      </c>
      <c r="AA45" s="470"/>
      <c r="AB45" s="470" t="str">
        <f t="shared" si="80"/>
        <v/>
      </c>
      <c r="AC45" s="470"/>
      <c r="AD45" s="470" t="str">
        <f t="shared" si="80"/>
        <v/>
      </c>
      <c r="AE45" s="470"/>
      <c r="AF45" s="470" t="str">
        <f t="shared" si="80"/>
        <v/>
      </c>
      <c r="AG45" s="471">
        <f t="shared" si="77"/>
        <v>0</v>
      </c>
      <c r="AH45" s="19"/>
    </row>
    <row r="46" spans="1:34" ht="15" outlineLevel="1">
      <c r="A46" s="65" t="s">
        <v>198</v>
      </c>
      <c r="B46" s="69"/>
      <c r="C46" s="392"/>
      <c r="D46" s="7" t="str">
        <f t="shared" ref="D46:D48" si="81">IF($C46="x",$B46*C$12,"")</f>
        <v/>
      </c>
      <c r="E46" s="392"/>
      <c r="F46" s="7" t="str">
        <f t="shared" ref="F46:F48" si="82">IF($E46="x",$B46*E$12,"")</f>
        <v/>
      </c>
      <c r="G46" s="392"/>
      <c r="H46" s="7" t="str">
        <f t="shared" ref="H46:H48" si="83">IF($G46="x",$B46*G$12,"")</f>
        <v/>
      </c>
      <c r="I46" s="392"/>
      <c r="J46" s="7" t="str">
        <f t="shared" ref="J46:J48" si="84">IF($I46="x",$B46*I$12,"")</f>
        <v/>
      </c>
      <c r="K46" s="392"/>
      <c r="L46" s="7" t="str">
        <f t="shared" ref="L46:L48" si="85">IF($K46="x",$B46*K$12,"")</f>
        <v/>
      </c>
      <c r="M46" s="392"/>
      <c r="N46" s="7" t="str">
        <f t="shared" ref="N46:N48" si="86">IF($M46="x",$B46*M$12,"")</f>
        <v/>
      </c>
      <c r="O46" s="392"/>
      <c r="P46" s="7" t="str">
        <f t="shared" ref="P46:P48" si="87">IF($O46="x",$B46*O$12,"")</f>
        <v/>
      </c>
      <c r="Q46" s="392"/>
      <c r="R46" s="7" t="str">
        <f t="shared" ref="R46:R48" si="88">IF($Q46="x",$B46*Q$12,"")</f>
        <v/>
      </c>
      <c r="S46" s="392"/>
      <c r="T46" s="7" t="str">
        <f t="shared" ref="T46:T48" si="89">IF($S46="x",$B46*S$12,"")</f>
        <v/>
      </c>
      <c r="U46" s="392"/>
      <c r="V46" s="7" t="str">
        <f t="shared" ref="V46:V48" si="90">IF($U46="x",$B46*U$12,"")</f>
        <v/>
      </c>
      <c r="W46" s="392"/>
      <c r="X46" s="7" t="str">
        <f t="shared" ref="X46:X48" si="91">IF($W46="x",$B46*W$12,"")</f>
        <v/>
      </c>
      <c r="Y46" s="392"/>
      <c r="Z46" s="7" t="str">
        <f t="shared" ref="Z46:Z48" si="92">IF($Y46="x",$B46*Y$12,"")</f>
        <v/>
      </c>
      <c r="AA46" s="392"/>
      <c r="AB46" s="7" t="str">
        <f t="shared" ref="AB46:AB48" si="93">IF($AA46="x",$B46*AA$12,"")</f>
        <v/>
      </c>
      <c r="AC46" s="392"/>
      <c r="AD46" s="7" t="str">
        <f t="shared" ref="AD46:AD48" si="94">IF($AC46="x",$B46*AC$12,"")</f>
        <v/>
      </c>
      <c r="AE46" s="392"/>
      <c r="AF46" s="7" t="str">
        <f t="shared" ref="AF46:AF48" si="95">IF($AE46="x",$B46*AE$12,"")</f>
        <v/>
      </c>
      <c r="AG46" s="8">
        <f t="shared" si="77"/>
        <v>0</v>
      </c>
      <c r="AH46" s="19"/>
    </row>
    <row r="47" spans="1:34" ht="15" outlineLevel="1">
      <c r="A47" s="65" t="s">
        <v>199</v>
      </c>
      <c r="B47" s="69"/>
      <c r="C47" s="392"/>
      <c r="D47" s="7" t="str">
        <f t="shared" si="81"/>
        <v/>
      </c>
      <c r="E47" s="392"/>
      <c r="F47" s="7" t="str">
        <f t="shared" si="82"/>
        <v/>
      </c>
      <c r="G47" s="392"/>
      <c r="H47" s="7" t="str">
        <f t="shared" si="83"/>
        <v/>
      </c>
      <c r="I47" s="392"/>
      <c r="J47" s="7" t="str">
        <f t="shared" si="84"/>
        <v/>
      </c>
      <c r="K47" s="392"/>
      <c r="L47" s="7" t="str">
        <f t="shared" si="85"/>
        <v/>
      </c>
      <c r="M47" s="392"/>
      <c r="N47" s="7" t="str">
        <f t="shared" si="86"/>
        <v/>
      </c>
      <c r="O47" s="392"/>
      <c r="P47" s="7" t="str">
        <f t="shared" si="87"/>
        <v/>
      </c>
      <c r="Q47" s="392"/>
      <c r="R47" s="7" t="str">
        <f t="shared" si="88"/>
        <v/>
      </c>
      <c r="S47" s="392"/>
      <c r="T47" s="7" t="str">
        <f t="shared" si="89"/>
        <v/>
      </c>
      <c r="U47" s="392"/>
      <c r="V47" s="7" t="str">
        <f t="shared" si="90"/>
        <v/>
      </c>
      <c r="W47" s="392"/>
      <c r="X47" s="7" t="str">
        <f t="shared" si="91"/>
        <v/>
      </c>
      <c r="Y47" s="392"/>
      <c r="Z47" s="7" t="str">
        <f t="shared" si="92"/>
        <v/>
      </c>
      <c r="AA47" s="392"/>
      <c r="AB47" s="7" t="str">
        <f t="shared" si="93"/>
        <v/>
      </c>
      <c r="AC47" s="392"/>
      <c r="AD47" s="7" t="str">
        <f t="shared" si="94"/>
        <v/>
      </c>
      <c r="AE47" s="392"/>
      <c r="AF47" s="7" t="str">
        <f t="shared" si="95"/>
        <v/>
      </c>
      <c r="AG47" s="8">
        <f t="shared" si="77"/>
        <v>0</v>
      </c>
      <c r="AH47" s="19"/>
    </row>
    <row r="48" spans="1:34" ht="15" outlineLevel="1">
      <c r="A48" s="65" t="s">
        <v>200</v>
      </c>
      <c r="B48" s="69"/>
      <c r="C48" s="392"/>
      <c r="D48" s="7" t="str">
        <f t="shared" si="81"/>
        <v/>
      </c>
      <c r="E48" s="392"/>
      <c r="F48" s="7" t="str">
        <f t="shared" si="82"/>
        <v/>
      </c>
      <c r="G48" s="392"/>
      <c r="H48" s="7" t="str">
        <f t="shared" si="83"/>
        <v/>
      </c>
      <c r="I48" s="392"/>
      <c r="J48" s="7" t="str">
        <f t="shared" si="84"/>
        <v/>
      </c>
      <c r="K48" s="392"/>
      <c r="L48" s="7" t="str">
        <f t="shared" si="85"/>
        <v/>
      </c>
      <c r="M48" s="392"/>
      <c r="N48" s="7" t="str">
        <f t="shared" si="86"/>
        <v/>
      </c>
      <c r="O48" s="392"/>
      <c r="P48" s="7" t="str">
        <f t="shared" si="87"/>
        <v/>
      </c>
      <c r="Q48" s="392"/>
      <c r="R48" s="7" t="str">
        <f t="shared" si="88"/>
        <v/>
      </c>
      <c r="S48" s="392"/>
      <c r="T48" s="7" t="str">
        <f t="shared" si="89"/>
        <v/>
      </c>
      <c r="U48" s="392"/>
      <c r="V48" s="7" t="str">
        <f t="shared" si="90"/>
        <v/>
      </c>
      <c r="W48" s="392"/>
      <c r="X48" s="7" t="str">
        <f t="shared" si="91"/>
        <v/>
      </c>
      <c r="Y48" s="392"/>
      <c r="Z48" s="7" t="str">
        <f t="shared" si="92"/>
        <v/>
      </c>
      <c r="AA48" s="392"/>
      <c r="AB48" s="7" t="str">
        <f t="shared" si="93"/>
        <v/>
      </c>
      <c r="AC48" s="392"/>
      <c r="AD48" s="7" t="str">
        <f t="shared" si="94"/>
        <v/>
      </c>
      <c r="AE48" s="392"/>
      <c r="AF48" s="7" t="str">
        <f t="shared" si="95"/>
        <v/>
      </c>
      <c r="AG48" s="8">
        <f t="shared" si="77"/>
        <v>0</v>
      </c>
      <c r="AH48" s="19"/>
    </row>
    <row r="49" spans="1:34" ht="12.75">
      <c r="A49" s="597"/>
      <c r="B49" s="596"/>
      <c r="C49" s="16">
        <f>D$100</f>
        <v>5</v>
      </c>
      <c r="D49" s="17">
        <f>COUNT(D50:D56)</f>
        <v>0</v>
      </c>
      <c r="E49" s="16">
        <f>F$100</f>
        <v>5</v>
      </c>
      <c r="F49" s="17">
        <f>COUNT(F50:F56)</f>
        <v>0</v>
      </c>
      <c r="G49" s="16">
        <f>H$100</f>
        <v>5</v>
      </c>
      <c r="H49" s="17">
        <f>COUNT(H50:H56)</f>
        <v>0</v>
      </c>
      <c r="I49" s="16">
        <f>J$100</f>
        <v>5</v>
      </c>
      <c r="J49" s="17">
        <f>COUNT(J50:J56)</f>
        <v>0</v>
      </c>
      <c r="K49" s="16">
        <f>L$100</f>
        <v>5</v>
      </c>
      <c r="L49" s="17">
        <f>COUNT(L50:L56)</f>
        <v>0</v>
      </c>
      <c r="M49" s="16">
        <f>N$100</f>
        <v>5</v>
      </c>
      <c r="N49" s="17">
        <f>COUNT(N50:N56)</f>
        <v>0</v>
      </c>
      <c r="O49" s="16">
        <f>P$100</f>
        <v>5</v>
      </c>
      <c r="P49" s="17">
        <f>COUNT(P50:P56)</f>
        <v>0</v>
      </c>
      <c r="Q49" s="16">
        <f>R$100</f>
        <v>5</v>
      </c>
      <c r="R49" s="17">
        <f>COUNT(R50:R56)</f>
        <v>0</v>
      </c>
      <c r="S49" s="16">
        <f>T$100</f>
        <v>5</v>
      </c>
      <c r="T49" s="17">
        <f>COUNT(T50:T56)</f>
        <v>0</v>
      </c>
      <c r="U49" s="16">
        <f>V$100</f>
        <v>5</v>
      </c>
      <c r="V49" s="17">
        <f>COUNT(V50:V56)</f>
        <v>0</v>
      </c>
      <c r="W49" s="16">
        <f>X$100</f>
        <v>5</v>
      </c>
      <c r="X49" s="17">
        <f>COUNT(X50:X56)</f>
        <v>0</v>
      </c>
      <c r="Y49" s="16">
        <f>Z$100</f>
        <v>5</v>
      </c>
      <c r="Z49" s="17">
        <f>COUNT(Z50:Z56)</f>
        <v>0</v>
      </c>
      <c r="AA49" s="16">
        <f>AB$100</f>
        <v>5</v>
      </c>
      <c r="AB49" s="17">
        <f>COUNT(AB50:AB56)</f>
        <v>0</v>
      </c>
      <c r="AC49" s="16">
        <f>AD$100</f>
        <v>5</v>
      </c>
      <c r="AD49" s="17">
        <f>COUNT(AD50:AD56)</f>
        <v>0</v>
      </c>
      <c r="AE49" s="16">
        <f>AF$100</f>
        <v>5</v>
      </c>
      <c r="AF49" s="17">
        <f>COUNT(AF50:AF56)</f>
        <v>0</v>
      </c>
      <c r="AG49" s="18"/>
      <c r="AH49" s="19"/>
    </row>
    <row r="50" spans="1:34" ht="15">
      <c r="A50" s="71" t="s">
        <v>201</v>
      </c>
      <c r="B50" s="12">
        <v>2.5000000000000001E-2</v>
      </c>
      <c r="C50" s="7"/>
      <c r="D50" s="7" t="str">
        <f t="shared" ref="D50:D56" si="96">IF($C50="x",$B50*C$12,"")</f>
        <v/>
      </c>
      <c r="E50" s="7"/>
      <c r="F50" s="7" t="str">
        <f t="shared" ref="F50:F56" si="97">IF($E50="x",$B50*E$12,"")</f>
        <v/>
      </c>
      <c r="G50" s="7"/>
      <c r="H50" s="7" t="str">
        <f>IF($G50="x",$B50*G$12,"")</f>
        <v/>
      </c>
      <c r="I50" s="7"/>
      <c r="J50" s="7" t="str">
        <f t="shared" ref="J50:J56" si="98">IF($I50="x",$B50*I$12,"")</f>
        <v/>
      </c>
      <c r="K50" s="7"/>
      <c r="L50" s="7" t="str">
        <f t="shared" ref="L50:L56" si="99">IF($K50="x",$B50*K$12,"")</f>
        <v/>
      </c>
      <c r="M50" s="7"/>
      <c r="N50" s="7" t="str">
        <f t="shared" ref="N50:N56" si="100">IF($M50="x",$B50*M$12,"")</f>
        <v/>
      </c>
      <c r="O50" s="7"/>
      <c r="P50" s="7" t="str">
        <f t="shared" ref="P50:P56" si="101">IF($O50="x",$B50*O$12,"")</f>
        <v/>
      </c>
      <c r="Q50" s="7"/>
      <c r="R50" s="7" t="str">
        <f t="shared" ref="R50:R56" si="102">IF($Q50="x",$B50*Q$12,"")</f>
        <v/>
      </c>
      <c r="S50" s="7"/>
      <c r="T50" s="7" t="str">
        <f t="shared" ref="T50:T56" si="103">IF($S50="x",$B50*S$12,"")</f>
        <v/>
      </c>
      <c r="U50" s="7"/>
      <c r="V50" s="7" t="str">
        <f t="shared" ref="V50:V56" si="104">IF($U50="x",$B50*U$12,"")</f>
        <v/>
      </c>
      <c r="W50" s="7"/>
      <c r="X50" s="7" t="str">
        <f t="shared" ref="X50:X56" si="105">IF($W50="x",$B50*W$12,"")</f>
        <v/>
      </c>
      <c r="Y50" s="7"/>
      <c r="Z50" s="7" t="str">
        <f t="shared" ref="Z50:Z56" si="106">IF($Y50="x",$B50*Y$12,"")</f>
        <v/>
      </c>
      <c r="AA50" s="7"/>
      <c r="AB50" s="7" t="str">
        <f t="shared" ref="AB50:AB56" si="107">IF($AA50="x",$B50*AA$12,"")</f>
        <v/>
      </c>
      <c r="AC50" s="7"/>
      <c r="AD50" s="7" t="str">
        <f t="shared" ref="AD50:AD56" si="108">IF($AC50="x",$B50*AC$12,"")</f>
        <v/>
      </c>
      <c r="AE50" s="7"/>
      <c r="AF50" s="7" t="str">
        <f t="shared" ref="AF50:AF56" si="109">IF($AE50="x",$B50*AE$12,"")</f>
        <v/>
      </c>
      <c r="AG50" s="15">
        <f t="shared" ref="AG50:AG56" si="110">SUM(C50:AB50)</f>
        <v>0</v>
      </c>
      <c r="AH50" s="19"/>
    </row>
    <row r="51" spans="1:34" ht="15">
      <c r="A51" s="479" t="s">
        <v>202</v>
      </c>
      <c r="B51" s="468">
        <v>0.03</v>
      </c>
      <c r="C51" s="470"/>
      <c r="D51" s="470" t="str">
        <f t="shared" si="96"/>
        <v/>
      </c>
      <c r="E51" s="469"/>
      <c r="F51" s="470" t="str">
        <f t="shared" si="97"/>
        <v/>
      </c>
      <c r="G51" s="469"/>
      <c r="H51" s="469"/>
      <c r="I51" s="469"/>
      <c r="J51" s="470" t="str">
        <f t="shared" si="98"/>
        <v/>
      </c>
      <c r="K51" s="469"/>
      <c r="L51" s="470" t="str">
        <f t="shared" si="99"/>
        <v/>
      </c>
      <c r="M51" s="469"/>
      <c r="N51" s="470" t="str">
        <f t="shared" si="100"/>
        <v/>
      </c>
      <c r="O51" s="469"/>
      <c r="P51" s="470" t="str">
        <f t="shared" si="101"/>
        <v/>
      </c>
      <c r="Q51" s="469"/>
      <c r="R51" s="470" t="str">
        <f t="shared" si="102"/>
        <v/>
      </c>
      <c r="S51" s="469"/>
      <c r="T51" s="470" t="str">
        <f t="shared" si="103"/>
        <v/>
      </c>
      <c r="U51" s="469"/>
      <c r="V51" s="470" t="str">
        <f t="shared" si="104"/>
        <v/>
      </c>
      <c r="W51" s="469"/>
      <c r="X51" s="470" t="str">
        <f t="shared" si="105"/>
        <v/>
      </c>
      <c r="Y51" s="469"/>
      <c r="Z51" s="470" t="str">
        <f t="shared" si="106"/>
        <v/>
      </c>
      <c r="AA51" s="469"/>
      <c r="AB51" s="470" t="str">
        <f t="shared" si="107"/>
        <v/>
      </c>
      <c r="AC51" s="469"/>
      <c r="AD51" s="470" t="str">
        <f t="shared" si="108"/>
        <v/>
      </c>
      <c r="AE51" s="469"/>
      <c r="AF51" s="470" t="str">
        <f t="shared" si="109"/>
        <v/>
      </c>
      <c r="AG51" s="471">
        <f t="shared" si="110"/>
        <v>0</v>
      </c>
      <c r="AH51" s="19"/>
    </row>
    <row r="52" spans="1:34" ht="15">
      <c r="A52" s="70" t="s">
        <v>203</v>
      </c>
      <c r="B52" s="66">
        <v>0.02</v>
      </c>
      <c r="C52" s="7"/>
      <c r="D52" s="7" t="str">
        <f t="shared" si="96"/>
        <v/>
      </c>
      <c r="E52" s="392"/>
      <c r="F52" s="7" t="str">
        <f t="shared" si="97"/>
        <v/>
      </c>
      <c r="G52" s="392"/>
      <c r="H52" s="7" t="str">
        <f t="shared" ref="H52:H56" si="111">IF($G52="x",$B52*G$12,"")</f>
        <v/>
      </c>
      <c r="I52" s="392"/>
      <c r="J52" s="7" t="str">
        <f t="shared" si="98"/>
        <v/>
      </c>
      <c r="K52" s="392"/>
      <c r="L52" s="7" t="str">
        <f t="shared" si="99"/>
        <v/>
      </c>
      <c r="M52" s="392"/>
      <c r="N52" s="7" t="str">
        <f t="shared" si="100"/>
        <v/>
      </c>
      <c r="O52" s="392"/>
      <c r="P52" s="7" t="str">
        <f t="shared" si="101"/>
        <v/>
      </c>
      <c r="Q52" s="392"/>
      <c r="R52" s="7" t="str">
        <f t="shared" si="102"/>
        <v/>
      </c>
      <c r="S52" s="392"/>
      <c r="T52" s="7" t="str">
        <f t="shared" si="103"/>
        <v/>
      </c>
      <c r="U52" s="392"/>
      <c r="V52" s="7" t="str">
        <f t="shared" si="104"/>
        <v/>
      </c>
      <c r="W52" s="392"/>
      <c r="X52" s="7" t="str">
        <f t="shared" si="105"/>
        <v/>
      </c>
      <c r="Y52" s="392"/>
      <c r="Z52" s="7" t="str">
        <f t="shared" si="106"/>
        <v/>
      </c>
      <c r="AA52" s="392"/>
      <c r="AB52" s="7" t="str">
        <f t="shared" si="107"/>
        <v/>
      </c>
      <c r="AC52" s="392"/>
      <c r="AD52" s="7" t="str">
        <f t="shared" si="108"/>
        <v/>
      </c>
      <c r="AE52" s="392"/>
      <c r="AF52" s="7" t="str">
        <f t="shared" si="109"/>
        <v/>
      </c>
      <c r="AG52" s="8">
        <f t="shared" si="110"/>
        <v>0</v>
      </c>
      <c r="AH52" s="19"/>
    </row>
    <row r="53" spans="1:34" ht="15">
      <c r="A53" s="479" t="s">
        <v>204</v>
      </c>
      <c r="B53" s="468">
        <v>0.02</v>
      </c>
      <c r="C53" s="470"/>
      <c r="D53" s="470" t="str">
        <f t="shared" si="96"/>
        <v/>
      </c>
      <c r="E53" s="469"/>
      <c r="F53" s="470" t="str">
        <f t="shared" si="97"/>
        <v/>
      </c>
      <c r="G53" s="469"/>
      <c r="H53" s="470" t="str">
        <f t="shared" si="111"/>
        <v/>
      </c>
      <c r="I53" s="469"/>
      <c r="J53" s="470" t="str">
        <f t="shared" si="98"/>
        <v/>
      </c>
      <c r="K53" s="469"/>
      <c r="L53" s="470" t="str">
        <f t="shared" si="99"/>
        <v/>
      </c>
      <c r="M53" s="469"/>
      <c r="N53" s="470" t="str">
        <f t="shared" si="100"/>
        <v/>
      </c>
      <c r="O53" s="469"/>
      <c r="P53" s="470" t="str">
        <f t="shared" si="101"/>
        <v/>
      </c>
      <c r="Q53" s="469"/>
      <c r="R53" s="470"/>
      <c r="S53" s="469"/>
      <c r="T53" s="470"/>
      <c r="U53" s="469"/>
      <c r="V53" s="470"/>
      <c r="W53" s="469"/>
      <c r="X53" s="470" t="str">
        <f t="shared" si="105"/>
        <v/>
      </c>
      <c r="Y53" s="469"/>
      <c r="Z53" s="470" t="str">
        <f t="shared" si="106"/>
        <v/>
      </c>
      <c r="AA53" s="469"/>
      <c r="AB53" s="470" t="str">
        <f t="shared" si="107"/>
        <v/>
      </c>
      <c r="AC53" s="469"/>
      <c r="AD53" s="470" t="str">
        <f t="shared" si="108"/>
        <v/>
      </c>
      <c r="AE53" s="469"/>
      <c r="AF53" s="470" t="str">
        <f t="shared" si="109"/>
        <v/>
      </c>
      <c r="AG53" s="471">
        <f t="shared" si="110"/>
        <v>0</v>
      </c>
      <c r="AH53" s="19"/>
    </row>
    <row r="54" spans="1:34" ht="15">
      <c r="A54" s="71" t="s">
        <v>131</v>
      </c>
      <c r="B54" s="12">
        <v>0.02</v>
      </c>
      <c r="C54" s="7"/>
      <c r="D54" s="7" t="str">
        <f t="shared" si="96"/>
        <v/>
      </c>
      <c r="E54" s="7"/>
      <c r="F54" s="7" t="str">
        <f t="shared" si="97"/>
        <v/>
      </c>
      <c r="G54" s="7"/>
      <c r="H54" s="7" t="str">
        <f t="shared" si="111"/>
        <v/>
      </c>
      <c r="I54" s="7"/>
      <c r="J54" s="7" t="str">
        <f t="shared" si="98"/>
        <v/>
      </c>
      <c r="K54" s="7"/>
      <c r="L54" s="7" t="str">
        <f t="shared" si="99"/>
        <v/>
      </c>
      <c r="M54" s="7"/>
      <c r="N54" s="7" t="str">
        <f t="shared" si="100"/>
        <v/>
      </c>
      <c r="O54" s="7"/>
      <c r="P54" s="7" t="str">
        <f t="shared" si="101"/>
        <v/>
      </c>
      <c r="Q54" s="7"/>
      <c r="R54" s="7" t="str">
        <f t="shared" si="102"/>
        <v/>
      </c>
      <c r="S54" s="7"/>
      <c r="T54" s="7" t="str">
        <f t="shared" si="103"/>
        <v/>
      </c>
      <c r="U54" s="7"/>
      <c r="V54" s="7" t="str">
        <f t="shared" si="104"/>
        <v/>
      </c>
      <c r="W54" s="7"/>
      <c r="X54" s="7" t="str">
        <f t="shared" si="105"/>
        <v/>
      </c>
      <c r="Y54" s="7"/>
      <c r="Z54" s="7" t="str">
        <f t="shared" si="106"/>
        <v/>
      </c>
      <c r="AA54" s="7"/>
      <c r="AB54" s="7" t="str">
        <f t="shared" si="107"/>
        <v/>
      </c>
      <c r="AC54" s="7"/>
      <c r="AD54" s="7" t="str">
        <f t="shared" si="108"/>
        <v/>
      </c>
      <c r="AE54" s="7"/>
      <c r="AF54" s="7" t="str">
        <f t="shared" si="109"/>
        <v/>
      </c>
      <c r="AG54" s="15">
        <f t="shared" si="110"/>
        <v>0</v>
      </c>
      <c r="AH54" s="19"/>
    </row>
    <row r="55" spans="1:34" ht="15" outlineLevel="1">
      <c r="A55" s="72" t="s">
        <v>205</v>
      </c>
      <c r="B55" s="9"/>
      <c r="C55" s="10"/>
      <c r="D55" s="10" t="str">
        <f t="shared" si="96"/>
        <v/>
      </c>
      <c r="E55" s="10"/>
      <c r="F55" s="10" t="str">
        <f t="shared" si="97"/>
        <v/>
      </c>
      <c r="G55" s="10"/>
      <c r="H55" s="10" t="str">
        <f t="shared" si="111"/>
        <v/>
      </c>
      <c r="I55" s="10"/>
      <c r="J55" s="10" t="str">
        <f t="shared" si="98"/>
        <v/>
      </c>
      <c r="K55" s="10"/>
      <c r="L55" s="10" t="str">
        <f t="shared" si="99"/>
        <v/>
      </c>
      <c r="M55" s="10"/>
      <c r="N55" s="10" t="str">
        <f t="shared" si="100"/>
        <v/>
      </c>
      <c r="O55" s="10"/>
      <c r="P55" s="10" t="str">
        <f t="shared" si="101"/>
        <v/>
      </c>
      <c r="Q55" s="10"/>
      <c r="R55" s="10" t="str">
        <f t="shared" si="102"/>
        <v/>
      </c>
      <c r="S55" s="10"/>
      <c r="T55" s="10" t="str">
        <f t="shared" si="103"/>
        <v/>
      </c>
      <c r="U55" s="10"/>
      <c r="V55" s="10" t="str">
        <f t="shared" si="104"/>
        <v/>
      </c>
      <c r="W55" s="10"/>
      <c r="X55" s="10" t="str">
        <f t="shared" si="105"/>
        <v/>
      </c>
      <c r="Y55" s="10"/>
      <c r="Z55" s="10" t="str">
        <f t="shared" si="106"/>
        <v/>
      </c>
      <c r="AA55" s="10"/>
      <c r="AB55" s="10" t="str">
        <f t="shared" si="107"/>
        <v/>
      </c>
      <c r="AC55" s="10"/>
      <c r="AD55" s="10" t="str">
        <f t="shared" si="108"/>
        <v/>
      </c>
      <c r="AE55" s="10"/>
      <c r="AF55" s="10" t="str">
        <f t="shared" si="109"/>
        <v/>
      </c>
      <c r="AG55" s="11">
        <f t="shared" si="110"/>
        <v>0</v>
      </c>
      <c r="AH55" s="19"/>
    </row>
    <row r="56" spans="1:34" ht="15" outlineLevel="1">
      <c r="A56" s="71" t="s">
        <v>206</v>
      </c>
      <c r="B56" s="12"/>
      <c r="C56" s="7"/>
      <c r="D56" s="7" t="str">
        <f t="shared" si="96"/>
        <v/>
      </c>
      <c r="E56" s="7"/>
      <c r="F56" s="7" t="str">
        <f t="shared" si="97"/>
        <v/>
      </c>
      <c r="G56" s="7"/>
      <c r="H56" s="7" t="str">
        <f t="shared" si="111"/>
        <v/>
      </c>
      <c r="I56" s="7"/>
      <c r="J56" s="7" t="str">
        <f t="shared" si="98"/>
        <v/>
      </c>
      <c r="K56" s="7"/>
      <c r="L56" s="7" t="str">
        <f t="shared" si="99"/>
        <v/>
      </c>
      <c r="M56" s="7"/>
      <c r="N56" s="7" t="str">
        <f t="shared" si="100"/>
        <v/>
      </c>
      <c r="O56" s="7"/>
      <c r="P56" s="7" t="str">
        <f t="shared" si="101"/>
        <v/>
      </c>
      <c r="Q56" s="7"/>
      <c r="R56" s="7" t="str">
        <f t="shared" si="102"/>
        <v/>
      </c>
      <c r="S56" s="7"/>
      <c r="T56" s="7" t="str">
        <f t="shared" si="103"/>
        <v/>
      </c>
      <c r="U56" s="7"/>
      <c r="V56" s="7" t="str">
        <f t="shared" si="104"/>
        <v/>
      </c>
      <c r="W56" s="7"/>
      <c r="X56" s="7" t="str">
        <f t="shared" si="105"/>
        <v/>
      </c>
      <c r="Y56" s="7"/>
      <c r="Z56" s="7" t="str">
        <f t="shared" si="106"/>
        <v/>
      </c>
      <c r="AA56" s="7"/>
      <c r="AB56" s="7" t="str">
        <f t="shared" si="107"/>
        <v/>
      </c>
      <c r="AC56" s="7"/>
      <c r="AD56" s="7" t="str">
        <f t="shared" si="108"/>
        <v/>
      </c>
      <c r="AE56" s="7"/>
      <c r="AF56" s="7" t="str">
        <f t="shared" si="109"/>
        <v/>
      </c>
      <c r="AG56" s="15">
        <f t="shared" si="110"/>
        <v>0</v>
      </c>
      <c r="AH56" s="19"/>
    </row>
    <row r="57" spans="1:34" ht="12.75">
      <c r="A57" s="597"/>
      <c r="B57" s="596"/>
      <c r="C57" s="16">
        <f>IF(C$4="A","A",D$104)</f>
        <v>5</v>
      </c>
      <c r="D57" s="17">
        <f>COUNT(D58:D68)</f>
        <v>0</v>
      </c>
      <c r="E57" s="16">
        <f>IF(E$4="A","a",F$104)</f>
        <v>5</v>
      </c>
      <c r="F57" s="17">
        <f>COUNT(F58:F68)</f>
        <v>0</v>
      </c>
      <c r="G57" s="16">
        <f>IF(G$4="A","A",H$104)</f>
        <v>5</v>
      </c>
      <c r="H57" s="17">
        <f>COUNT(H58:H68)</f>
        <v>0</v>
      </c>
      <c r="I57" s="16">
        <f>IF(I$4="A","a",J$104)</f>
        <v>5</v>
      </c>
      <c r="J57" s="17">
        <f>COUNT(J58:J68)</f>
        <v>0</v>
      </c>
      <c r="K57" s="16">
        <f>IF(K$4="A","A",L$104)</f>
        <v>5</v>
      </c>
      <c r="L57" s="17">
        <f>COUNT(L58:L68)</f>
        <v>0</v>
      </c>
      <c r="M57" s="16">
        <f>IF(M$4="A","a",N$104)</f>
        <v>5</v>
      </c>
      <c r="N57" s="17">
        <f>COUNT(N58:N68)</f>
        <v>0</v>
      </c>
      <c r="O57" s="16">
        <f>IF(O$4="A","A",P$104)</f>
        <v>5</v>
      </c>
      <c r="P57" s="17">
        <f>COUNT(P58:P68)</f>
        <v>0</v>
      </c>
      <c r="Q57" s="16">
        <f>IF(Q$4="A","a",R$104)</f>
        <v>5</v>
      </c>
      <c r="R57" s="17">
        <f>COUNT(R58:R68)</f>
        <v>0</v>
      </c>
      <c r="S57" s="16">
        <f>IF(S$4="A","A",T$104)</f>
        <v>5</v>
      </c>
      <c r="T57" s="17">
        <f>COUNT(T58:T68)</f>
        <v>0</v>
      </c>
      <c r="U57" s="16">
        <f>IF(U$4="A","a",V$104)</f>
        <v>5</v>
      </c>
      <c r="V57" s="17">
        <f>COUNT(V58:V68)</f>
        <v>0</v>
      </c>
      <c r="W57" s="16">
        <f>IF(W$4="A","A",X$104)</f>
        <v>5</v>
      </c>
      <c r="X57" s="17">
        <f>COUNT(X58:X68)</f>
        <v>0</v>
      </c>
      <c r="Y57" s="16">
        <f>IF(Y$4="A","a",Z$104)</f>
        <v>5</v>
      </c>
      <c r="Z57" s="17">
        <f>COUNT(Z58:Z68)</f>
        <v>0</v>
      </c>
      <c r="AA57" s="16">
        <f>IF(AA$4="A","A",AB$104)</f>
        <v>5</v>
      </c>
      <c r="AB57" s="17">
        <f>COUNT(AB58:AB68)</f>
        <v>0</v>
      </c>
      <c r="AC57" s="16">
        <f>IF(AC$4="A","A",AD$104)</f>
        <v>5</v>
      </c>
      <c r="AD57" s="17">
        <f>COUNT(AD58:AD68)</f>
        <v>0</v>
      </c>
      <c r="AE57" s="16">
        <f>IF(AE$4="A","a",AF$104)</f>
        <v>5</v>
      </c>
      <c r="AF57" s="17">
        <f>COUNT(AF58:AF68)</f>
        <v>0</v>
      </c>
      <c r="AG57" s="18"/>
      <c r="AH57" s="19"/>
    </row>
    <row r="58" spans="1:34" ht="15">
      <c r="A58" s="71" t="s">
        <v>207</v>
      </c>
      <c r="B58" s="12">
        <v>0.02</v>
      </c>
      <c r="C58" s="20"/>
      <c r="D58" s="7" t="str">
        <f>IF(C58="x",$B58*C$12,"")</f>
        <v/>
      </c>
      <c r="E58" s="20"/>
      <c r="F58" s="7" t="str">
        <f t="shared" ref="F58" si="112">IF(E58="x",$B58*E$12,"")</f>
        <v/>
      </c>
      <c r="G58" s="20"/>
      <c r="H58" s="7" t="str">
        <f t="shared" ref="H58" si="113">IF(G58="x",$B58*G$12,"")</f>
        <v/>
      </c>
      <c r="I58" s="20"/>
      <c r="J58" s="7" t="str">
        <f t="shared" ref="J58" si="114">IF(I58="x",$B58*I$12,"")</f>
        <v/>
      </c>
      <c r="K58" s="20"/>
      <c r="L58" s="7" t="str">
        <f t="shared" ref="L58" si="115">IF(K58="x",$B58*K$12,"")</f>
        <v/>
      </c>
      <c r="M58" s="20"/>
      <c r="N58" s="7" t="str">
        <f t="shared" ref="N58" si="116">IF(M58="x",$B58*M$12,"")</f>
        <v/>
      </c>
      <c r="O58" s="20"/>
      <c r="P58" s="7" t="str">
        <f t="shared" ref="P58" si="117">IF(O58="x",$B58*O$12,"")</f>
        <v/>
      </c>
      <c r="Q58" s="20"/>
      <c r="R58" s="7" t="str">
        <f t="shared" ref="R58" si="118">IF(Q58="x",$B58*Q$12,"")</f>
        <v/>
      </c>
      <c r="S58" s="20"/>
      <c r="T58" s="7" t="str">
        <f t="shared" ref="T58:AF59" si="119">IF(S58="x",$B58*S$12,"")</f>
        <v/>
      </c>
      <c r="U58" s="20"/>
      <c r="V58" s="7" t="str">
        <f t="shared" ref="V58" si="120">IF(U58="x",$B58*U$12,"")</f>
        <v/>
      </c>
      <c r="W58" s="20"/>
      <c r="X58" s="7" t="str">
        <f t="shared" ref="X58" si="121">IF(W58="x",$B58*W$12,"")</f>
        <v/>
      </c>
      <c r="Y58" s="20"/>
      <c r="Z58" s="7" t="str">
        <f t="shared" ref="Z58" si="122">IF(Y58="x",$B58*Y$12,"")</f>
        <v/>
      </c>
      <c r="AA58" s="20"/>
      <c r="AB58" s="7" t="str">
        <f t="shared" ref="AB58" si="123">IF(AA58="x",$B58*AA$12,"")</f>
        <v/>
      </c>
      <c r="AC58" s="20"/>
      <c r="AD58" s="7" t="str">
        <f t="shared" ref="AD58" si="124">IF(AC58="x",$B58*AC$12,"")</f>
        <v/>
      </c>
      <c r="AE58" s="20"/>
      <c r="AF58" s="7" t="str">
        <f t="shared" ref="AF58" si="125">IF(AE58="x",$B58*AE$12,"")</f>
        <v/>
      </c>
      <c r="AG58" s="15">
        <f t="shared" ref="AG58:AG68" si="126">SUM(C58:AB58)</f>
        <v>0</v>
      </c>
      <c r="AH58" s="19"/>
    </row>
    <row r="59" spans="1:34" s="395" customFormat="1" ht="15">
      <c r="A59" s="481" t="s">
        <v>208</v>
      </c>
      <c r="B59" s="482">
        <v>0.05</v>
      </c>
      <c r="C59" s="483"/>
      <c r="D59" s="470" t="str">
        <f t="shared" ref="D59:R65" si="127">IF(C59="x",$B59*C$12,"")</f>
        <v/>
      </c>
      <c r="E59" s="483"/>
      <c r="F59" s="470" t="str">
        <f t="shared" si="127"/>
        <v/>
      </c>
      <c r="G59" s="483"/>
      <c r="H59" s="470" t="str">
        <f t="shared" si="127"/>
        <v/>
      </c>
      <c r="I59" s="483"/>
      <c r="J59" s="470" t="str">
        <f t="shared" si="127"/>
        <v/>
      </c>
      <c r="K59" s="483"/>
      <c r="L59" s="470" t="str">
        <f t="shared" si="127"/>
        <v/>
      </c>
      <c r="M59" s="483"/>
      <c r="N59" s="470" t="str">
        <f t="shared" si="127"/>
        <v/>
      </c>
      <c r="O59" s="483"/>
      <c r="P59" s="470" t="str">
        <f t="shared" si="127"/>
        <v/>
      </c>
      <c r="Q59" s="483"/>
      <c r="R59" s="470" t="str">
        <f t="shared" si="127"/>
        <v/>
      </c>
      <c r="S59" s="483"/>
      <c r="T59" s="470" t="str">
        <f t="shared" si="119"/>
        <v/>
      </c>
      <c r="U59" s="483"/>
      <c r="V59" s="470" t="str">
        <f t="shared" si="119"/>
        <v/>
      </c>
      <c r="W59" s="483"/>
      <c r="X59" s="470" t="str">
        <f t="shared" si="119"/>
        <v/>
      </c>
      <c r="Y59" s="483"/>
      <c r="Z59" s="470" t="str">
        <f t="shared" si="119"/>
        <v/>
      </c>
      <c r="AA59" s="483"/>
      <c r="AB59" s="470" t="str">
        <f t="shared" si="119"/>
        <v/>
      </c>
      <c r="AC59" s="483"/>
      <c r="AD59" s="470" t="str">
        <f t="shared" si="119"/>
        <v/>
      </c>
      <c r="AE59" s="483"/>
      <c r="AF59" s="470" t="str">
        <f t="shared" si="119"/>
        <v/>
      </c>
      <c r="AG59" s="484">
        <f t="shared" si="126"/>
        <v>0</v>
      </c>
      <c r="AH59" s="19"/>
    </row>
    <row r="60" spans="1:34" ht="15">
      <c r="A60" s="71" t="s">
        <v>209</v>
      </c>
      <c r="B60" s="12">
        <v>0.02</v>
      </c>
      <c r="C60" s="20"/>
      <c r="D60" s="7" t="str">
        <f t="shared" si="127"/>
        <v/>
      </c>
      <c r="E60" s="20"/>
      <c r="F60" s="7" t="str">
        <f t="shared" ref="F60:AF65" si="128">IF(E60="x",$B60*E$12,"")</f>
        <v/>
      </c>
      <c r="G60" s="20"/>
      <c r="H60" s="7" t="str">
        <f t="shared" si="128"/>
        <v/>
      </c>
      <c r="I60" s="20"/>
      <c r="J60" s="7" t="str">
        <f t="shared" si="128"/>
        <v/>
      </c>
      <c r="K60" s="20"/>
      <c r="L60" s="7" t="str">
        <f t="shared" si="128"/>
        <v/>
      </c>
      <c r="M60" s="20"/>
      <c r="N60" s="7" t="str">
        <f t="shared" si="128"/>
        <v/>
      </c>
      <c r="O60" s="20"/>
      <c r="P60" s="7" t="str">
        <f t="shared" si="128"/>
        <v/>
      </c>
      <c r="Q60" s="20"/>
      <c r="R60" s="7" t="str">
        <f t="shared" si="128"/>
        <v/>
      </c>
      <c r="S60" s="20"/>
      <c r="T60" s="7" t="str">
        <f t="shared" si="128"/>
        <v/>
      </c>
      <c r="U60" s="20"/>
      <c r="V60" s="7" t="str">
        <f t="shared" si="128"/>
        <v/>
      </c>
      <c r="W60" s="20"/>
      <c r="X60" s="7" t="str">
        <f t="shared" si="128"/>
        <v/>
      </c>
      <c r="Y60" s="20"/>
      <c r="Z60" s="7" t="str">
        <f t="shared" si="128"/>
        <v/>
      </c>
      <c r="AA60" s="20"/>
      <c r="AB60" s="7" t="str">
        <f t="shared" si="128"/>
        <v/>
      </c>
      <c r="AC60" s="20"/>
      <c r="AD60" s="7" t="str">
        <f t="shared" si="128"/>
        <v/>
      </c>
      <c r="AE60" s="20"/>
      <c r="AF60" s="7" t="str">
        <f t="shared" si="128"/>
        <v/>
      </c>
      <c r="AG60" s="15">
        <f t="shared" si="126"/>
        <v>0</v>
      </c>
      <c r="AH60" s="19"/>
    </row>
    <row r="61" spans="1:34" ht="15">
      <c r="A61" s="479" t="s">
        <v>210</v>
      </c>
      <c r="B61" s="468">
        <v>0.05</v>
      </c>
      <c r="C61" s="483"/>
      <c r="D61" s="470" t="str">
        <f t="shared" si="127"/>
        <v/>
      </c>
      <c r="E61" s="483"/>
      <c r="F61" s="470" t="str">
        <f t="shared" si="128"/>
        <v/>
      </c>
      <c r="G61" s="483"/>
      <c r="H61" s="470" t="str">
        <f t="shared" si="128"/>
        <v/>
      </c>
      <c r="I61" s="483"/>
      <c r="J61" s="470" t="str">
        <f t="shared" si="128"/>
        <v/>
      </c>
      <c r="K61" s="483"/>
      <c r="L61" s="470" t="str">
        <f t="shared" si="128"/>
        <v/>
      </c>
      <c r="M61" s="483"/>
      <c r="N61" s="470" t="str">
        <f t="shared" si="128"/>
        <v/>
      </c>
      <c r="O61" s="483"/>
      <c r="P61" s="470" t="str">
        <f t="shared" si="128"/>
        <v/>
      </c>
      <c r="Q61" s="483"/>
      <c r="R61" s="470"/>
      <c r="S61" s="483"/>
      <c r="T61" s="470"/>
      <c r="U61" s="483"/>
      <c r="V61" s="470"/>
      <c r="W61" s="483"/>
      <c r="X61" s="470" t="str">
        <f t="shared" si="128"/>
        <v/>
      </c>
      <c r="Y61" s="483"/>
      <c r="Z61" s="470"/>
      <c r="AA61" s="483"/>
      <c r="AB61" s="470"/>
      <c r="AC61" s="483"/>
      <c r="AD61" s="470" t="str">
        <f t="shared" si="128"/>
        <v/>
      </c>
      <c r="AE61" s="483"/>
      <c r="AF61" s="470" t="str">
        <f t="shared" si="128"/>
        <v/>
      </c>
      <c r="AG61" s="471">
        <f t="shared" si="126"/>
        <v>0</v>
      </c>
      <c r="AH61" s="19"/>
    </row>
    <row r="62" spans="1:34" ht="15">
      <c r="A62" s="70" t="s">
        <v>211</v>
      </c>
      <c r="B62" s="66">
        <v>0.05</v>
      </c>
      <c r="C62" s="20"/>
      <c r="D62" s="7" t="str">
        <f t="shared" si="127"/>
        <v/>
      </c>
      <c r="E62" s="20"/>
      <c r="F62" s="7" t="str">
        <f t="shared" si="128"/>
        <v/>
      </c>
      <c r="G62" s="20"/>
      <c r="H62" s="7" t="str">
        <f t="shared" si="128"/>
        <v/>
      </c>
      <c r="I62" s="20"/>
      <c r="J62" s="7" t="str">
        <f t="shared" si="128"/>
        <v/>
      </c>
      <c r="K62" s="20"/>
      <c r="L62" s="7" t="str">
        <f t="shared" si="128"/>
        <v/>
      </c>
      <c r="M62" s="20"/>
      <c r="N62" s="7" t="str">
        <f t="shared" si="128"/>
        <v/>
      </c>
      <c r="O62" s="20"/>
      <c r="P62" s="7" t="str">
        <f t="shared" si="128"/>
        <v/>
      </c>
      <c r="Q62" s="20"/>
      <c r="R62" s="7" t="str">
        <f t="shared" si="128"/>
        <v/>
      </c>
      <c r="S62" s="20"/>
      <c r="T62" s="7" t="str">
        <f t="shared" si="128"/>
        <v/>
      </c>
      <c r="U62" s="20"/>
      <c r="V62" s="7" t="str">
        <f t="shared" si="128"/>
        <v/>
      </c>
      <c r="W62" s="20"/>
      <c r="X62" s="7" t="str">
        <f t="shared" si="128"/>
        <v/>
      </c>
      <c r="Y62" s="20"/>
      <c r="Z62" s="7" t="str">
        <f t="shared" si="128"/>
        <v/>
      </c>
      <c r="AA62" s="20"/>
      <c r="AB62" s="7" t="str">
        <f t="shared" si="128"/>
        <v/>
      </c>
      <c r="AC62" s="20"/>
      <c r="AD62" s="7" t="str">
        <f t="shared" si="128"/>
        <v/>
      </c>
      <c r="AE62" s="20"/>
      <c r="AF62" s="7" t="str">
        <f t="shared" si="128"/>
        <v/>
      </c>
      <c r="AG62" s="8">
        <f t="shared" si="126"/>
        <v>0</v>
      </c>
      <c r="AH62" s="19"/>
    </row>
    <row r="63" spans="1:34" ht="15">
      <c r="A63" s="479" t="s">
        <v>212</v>
      </c>
      <c r="B63" s="468">
        <v>0.02</v>
      </c>
      <c r="C63" s="483"/>
      <c r="D63" s="470" t="str">
        <f t="shared" si="127"/>
        <v/>
      </c>
      <c r="E63" s="483"/>
      <c r="F63" s="470" t="str">
        <f t="shared" si="128"/>
        <v/>
      </c>
      <c r="G63" s="483"/>
      <c r="H63" s="470" t="str">
        <f t="shared" si="128"/>
        <v/>
      </c>
      <c r="I63" s="483"/>
      <c r="J63" s="470" t="str">
        <f t="shared" si="128"/>
        <v/>
      </c>
      <c r="K63" s="483"/>
      <c r="L63" s="470" t="str">
        <f t="shared" si="128"/>
        <v/>
      </c>
      <c r="M63" s="483"/>
      <c r="N63" s="470" t="str">
        <f t="shared" si="128"/>
        <v/>
      </c>
      <c r="O63" s="483"/>
      <c r="P63" s="470" t="str">
        <f t="shared" si="128"/>
        <v/>
      </c>
      <c r="Q63" s="483"/>
      <c r="R63" s="470" t="str">
        <f t="shared" si="128"/>
        <v/>
      </c>
      <c r="S63" s="483"/>
      <c r="T63" s="470" t="str">
        <f t="shared" si="128"/>
        <v/>
      </c>
      <c r="U63" s="483"/>
      <c r="V63" s="470" t="str">
        <f t="shared" si="128"/>
        <v/>
      </c>
      <c r="W63" s="483"/>
      <c r="X63" s="470" t="str">
        <f t="shared" si="128"/>
        <v/>
      </c>
      <c r="Y63" s="483"/>
      <c r="Z63" s="470" t="str">
        <f t="shared" si="128"/>
        <v/>
      </c>
      <c r="AA63" s="483"/>
      <c r="AB63" s="470" t="str">
        <f t="shared" si="128"/>
        <v/>
      </c>
      <c r="AC63" s="483"/>
      <c r="AD63" s="470" t="str">
        <f t="shared" si="128"/>
        <v/>
      </c>
      <c r="AE63" s="483"/>
      <c r="AF63" s="470" t="str">
        <f t="shared" si="128"/>
        <v/>
      </c>
      <c r="AG63" s="471">
        <f t="shared" si="126"/>
        <v>0</v>
      </c>
      <c r="AH63" s="19"/>
    </row>
    <row r="64" spans="1:34" ht="15">
      <c r="A64" s="70" t="s">
        <v>213</v>
      </c>
      <c r="B64" s="66">
        <v>0.02</v>
      </c>
      <c r="C64" s="20"/>
      <c r="D64" s="7" t="str">
        <f t="shared" si="127"/>
        <v/>
      </c>
      <c r="E64" s="20"/>
      <c r="F64" s="7" t="str">
        <f t="shared" si="128"/>
        <v/>
      </c>
      <c r="G64" s="20"/>
      <c r="H64" s="7" t="str">
        <f t="shared" si="128"/>
        <v/>
      </c>
      <c r="I64" s="20"/>
      <c r="J64" s="7" t="str">
        <f t="shared" si="128"/>
        <v/>
      </c>
      <c r="K64" s="20"/>
      <c r="L64" s="7" t="str">
        <f t="shared" si="128"/>
        <v/>
      </c>
      <c r="M64" s="20"/>
      <c r="N64" s="7" t="str">
        <f t="shared" si="128"/>
        <v/>
      </c>
      <c r="O64" s="20"/>
      <c r="P64" s="7" t="str">
        <f t="shared" si="128"/>
        <v/>
      </c>
      <c r="Q64" s="20"/>
      <c r="R64" s="7" t="str">
        <f t="shared" si="128"/>
        <v/>
      </c>
      <c r="S64" s="20"/>
      <c r="T64" s="7" t="str">
        <f t="shared" si="128"/>
        <v/>
      </c>
      <c r="U64" s="20"/>
      <c r="V64" s="7" t="str">
        <f t="shared" si="128"/>
        <v/>
      </c>
      <c r="W64" s="20"/>
      <c r="X64" s="7" t="str">
        <f t="shared" si="128"/>
        <v/>
      </c>
      <c r="Y64" s="20"/>
      <c r="Z64" s="7" t="str">
        <f t="shared" si="128"/>
        <v/>
      </c>
      <c r="AA64" s="20"/>
      <c r="AB64" s="7" t="str">
        <f t="shared" si="128"/>
        <v/>
      </c>
      <c r="AC64" s="20"/>
      <c r="AD64" s="7" t="str">
        <f t="shared" si="128"/>
        <v/>
      </c>
      <c r="AE64" s="20"/>
      <c r="AF64" s="7" t="str">
        <f t="shared" si="128"/>
        <v/>
      </c>
      <c r="AG64" s="8">
        <f t="shared" si="126"/>
        <v>0</v>
      </c>
      <c r="AH64" s="19"/>
    </row>
    <row r="65" spans="1:34" ht="15">
      <c r="A65" s="481" t="s">
        <v>107</v>
      </c>
      <c r="B65" s="482">
        <v>1.4999999999999999E-2</v>
      </c>
      <c r="C65" s="483"/>
      <c r="D65" s="470" t="str">
        <f t="shared" si="127"/>
        <v/>
      </c>
      <c r="E65" s="483"/>
      <c r="F65" s="470" t="str">
        <f t="shared" si="128"/>
        <v/>
      </c>
      <c r="G65" s="483"/>
      <c r="H65" s="470" t="str">
        <f t="shared" si="128"/>
        <v/>
      </c>
      <c r="I65" s="483"/>
      <c r="J65" s="470" t="str">
        <f t="shared" si="128"/>
        <v/>
      </c>
      <c r="K65" s="483"/>
      <c r="L65" s="470" t="str">
        <f t="shared" si="128"/>
        <v/>
      </c>
      <c r="M65" s="483"/>
      <c r="N65" s="470" t="str">
        <f t="shared" si="128"/>
        <v/>
      </c>
      <c r="O65" s="483"/>
      <c r="P65" s="470" t="str">
        <f t="shared" si="128"/>
        <v/>
      </c>
      <c r="Q65" s="483"/>
      <c r="R65" s="470" t="str">
        <f t="shared" si="128"/>
        <v/>
      </c>
      <c r="S65" s="483"/>
      <c r="T65" s="470" t="str">
        <f t="shared" si="128"/>
        <v/>
      </c>
      <c r="U65" s="483"/>
      <c r="V65" s="470" t="str">
        <f t="shared" si="128"/>
        <v/>
      </c>
      <c r="W65" s="483"/>
      <c r="X65" s="470" t="str">
        <f t="shared" si="128"/>
        <v/>
      </c>
      <c r="Y65" s="483"/>
      <c r="Z65" s="470" t="str">
        <f t="shared" si="128"/>
        <v/>
      </c>
      <c r="AA65" s="483"/>
      <c r="AB65" s="470" t="str">
        <f t="shared" si="128"/>
        <v/>
      </c>
      <c r="AC65" s="483"/>
      <c r="AD65" s="470" t="str">
        <f t="shared" si="128"/>
        <v/>
      </c>
      <c r="AE65" s="483"/>
      <c r="AF65" s="470" t="str">
        <f t="shared" si="128"/>
        <v/>
      </c>
      <c r="AG65" s="484">
        <f t="shared" si="126"/>
        <v>0</v>
      </c>
      <c r="AH65" s="19"/>
    </row>
    <row r="66" spans="1:34" ht="15" outlineLevel="1">
      <c r="A66" s="71" t="s">
        <v>214</v>
      </c>
      <c r="B66" s="12"/>
      <c r="C66" s="20" t="str">
        <f t="shared" ref="C66:C68" si="129">IF(C$4="A","A","")</f>
        <v/>
      </c>
      <c r="D66" s="7" t="str">
        <f t="shared" ref="D66:D68" si="130">IF($C66="x",$B66*C$12,"")</f>
        <v/>
      </c>
      <c r="E66" s="7" t="str">
        <f>IF(E14="A","A","")</f>
        <v/>
      </c>
      <c r="F66" s="7" t="str">
        <f t="shared" ref="F66:F68" si="131">IF($E66="x",$B66*E$12,"")</f>
        <v/>
      </c>
      <c r="G66" s="21" t="str">
        <f>IF(G14="A","A","")</f>
        <v/>
      </c>
      <c r="H66" s="7" t="str">
        <f t="shared" ref="H66:H68" si="132">IF($G66="x",$B66*G$12,"")</f>
        <v/>
      </c>
      <c r="I66" s="7" t="str">
        <f>IF(I14="A","A","")</f>
        <v/>
      </c>
      <c r="J66" s="7" t="str">
        <f t="shared" ref="J66:J68" si="133">IF($I66="x",$B66*I$12,"")</f>
        <v/>
      </c>
      <c r="K66" s="7" t="str">
        <f t="shared" ref="K66:K68" si="134">IF(K$4="A","A","")</f>
        <v/>
      </c>
      <c r="L66" s="7" t="str">
        <f t="shared" ref="L66:L68" si="135">IF($K66="x",$B66*K$12,"")</f>
        <v/>
      </c>
      <c r="M66" s="7" t="str">
        <f t="shared" ref="M66:M68" si="136">IF(M$4="A","A","")</f>
        <v/>
      </c>
      <c r="N66" s="7" t="str">
        <f t="shared" ref="N66:N68" si="137">IF($K66="x",$B66*M$12,"")</f>
        <v/>
      </c>
      <c r="O66" s="7" t="str">
        <f t="shared" ref="O66:O68" si="138">IF(O$4="A","A","")</f>
        <v/>
      </c>
      <c r="P66" s="7" t="str">
        <f t="shared" ref="P66:P68" si="139">IF($K66="x",$B66*O$12,"")</f>
        <v/>
      </c>
      <c r="Q66" s="7" t="str">
        <f t="shared" ref="Q66:Q68" si="140">IF(Q$4="A","A","")</f>
        <v/>
      </c>
      <c r="R66" s="7" t="str">
        <f t="shared" ref="R66:R68" si="141">IF($K66="x",$B66*Q$12,"")</f>
        <v/>
      </c>
      <c r="S66" s="7" t="str">
        <f t="shared" ref="S66:S68" si="142">IF(S$4="A","A","")</f>
        <v/>
      </c>
      <c r="T66" s="7" t="str">
        <f t="shared" ref="T66:T68" si="143">IF($K66="x",$B66*S$12,"")</f>
        <v/>
      </c>
      <c r="U66" s="7" t="str">
        <f t="shared" ref="U66:U68" si="144">IF(U$4="A","A","")</f>
        <v/>
      </c>
      <c r="V66" s="7" t="str">
        <f t="shared" ref="V66:V68" si="145">IF($K66="x",$B66*U$12,"")</f>
        <v/>
      </c>
      <c r="W66" s="7" t="str">
        <f t="shared" ref="W66:W68" si="146">IF(W$4="A","A","")</f>
        <v/>
      </c>
      <c r="X66" s="7" t="str">
        <f t="shared" ref="X66:X68" si="147">IF($K66="x",$B66*W$12,"")</f>
        <v/>
      </c>
      <c r="Y66" s="7" t="str">
        <f t="shared" ref="Y66:Y68" si="148">IF(Y$4="A","A","")</f>
        <v/>
      </c>
      <c r="Z66" s="7" t="str">
        <f t="shared" ref="Z66:Z68" si="149">IF($K66="x",$B66*Y$12,"")</f>
        <v/>
      </c>
      <c r="AA66" s="7" t="str">
        <f t="shared" ref="AA66:AA68" si="150">IF(AA$4="A","A","")</f>
        <v/>
      </c>
      <c r="AB66" s="7" t="str">
        <f t="shared" ref="AB66:AB68" si="151">IF($K66="x",$B66*AA$12,"")</f>
        <v/>
      </c>
      <c r="AC66" s="20"/>
      <c r="AD66" s="7" t="str">
        <f t="shared" ref="AD66:AD68" si="152">IF($AC66="x",$B66*AC$12,"")</f>
        <v/>
      </c>
      <c r="AE66" s="20" t="str">
        <f t="shared" ref="AE66:AE68" si="153">IF(AE$4="A","A","")</f>
        <v/>
      </c>
      <c r="AF66" s="7" t="str">
        <f t="shared" ref="AF66:AF68" si="154">IF($B66="x",$B66*AE$12,"")</f>
        <v/>
      </c>
      <c r="AG66" s="15">
        <f t="shared" si="126"/>
        <v>0</v>
      </c>
      <c r="AH66" s="19"/>
    </row>
    <row r="67" spans="1:34" ht="15" outlineLevel="1">
      <c r="A67" s="73" t="s">
        <v>215</v>
      </c>
      <c r="B67" s="9"/>
      <c r="C67" s="22" t="str">
        <f t="shared" si="129"/>
        <v/>
      </c>
      <c r="D67" s="10" t="str">
        <f t="shared" si="130"/>
        <v/>
      </c>
      <c r="E67" s="10" t="str">
        <f>IF(E14="A","A","")</f>
        <v/>
      </c>
      <c r="F67" s="10" t="str">
        <f t="shared" si="131"/>
        <v/>
      </c>
      <c r="G67" s="10" t="str">
        <f>IF(G14="A","A","")</f>
        <v/>
      </c>
      <c r="H67" s="10" t="str">
        <f t="shared" si="132"/>
        <v/>
      </c>
      <c r="I67" s="10" t="str">
        <f>IF(I14="A","A","")</f>
        <v/>
      </c>
      <c r="J67" s="10" t="str">
        <f t="shared" si="133"/>
        <v/>
      </c>
      <c r="K67" s="10" t="str">
        <f t="shared" si="134"/>
        <v/>
      </c>
      <c r="L67" s="10" t="str">
        <f t="shared" si="135"/>
        <v/>
      </c>
      <c r="M67" s="10" t="str">
        <f t="shared" si="136"/>
        <v/>
      </c>
      <c r="N67" s="10" t="str">
        <f t="shared" si="137"/>
        <v/>
      </c>
      <c r="O67" s="10" t="str">
        <f t="shared" si="138"/>
        <v/>
      </c>
      <c r="P67" s="10" t="str">
        <f t="shared" si="139"/>
        <v/>
      </c>
      <c r="Q67" s="10" t="str">
        <f t="shared" si="140"/>
        <v/>
      </c>
      <c r="R67" s="10" t="str">
        <f t="shared" si="141"/>
        <v/>
      </c>
      <c r="S67" s="10" t="str">
        <f t="shared" si="142"/>
        <v/>
      </c>
      <c r="T67" s="10" t="str">
        <f t="shared" si="143"/>
        <v/>
      </c>
      <c r="U67" s="10" t="str">
        <f t="shared" si="144"/>
        <v/>
      </c>
      <c r="V67" s="10" t="str">
        <f t="shared" si="145"/>
        <v/>
      </c>
      <c r="W67" s="10" t="str">
        <f t="shared" si="146"/>
        <v/>
      </c>
      <c r="X67" s="10" t="str">
        <f t="shared" si="147"/>
        <v/>
      </c>
      <c r="Y67" s="10" t="str">
        <f t="shared" si="148"/>
        <v/>
      </c>
      <c r="Z67" s="10" t="str">
        <f t="shared" si="149"/>
        <v/>
      </c>
      <c r="AA67" s="10" t="str">
        <f t="shared" si="150"/>
        <v/>
      </c>
      <c r="AB67" s="10" t="str">
        <f t="shared" si="151"/>
        <v/>
      </c>
      <c r="AC67" s="22"/>
      <c r="AD67" s="10" t="str">
        <f t="shared" si="152"/>
        <v/>
      </c>
      <c r="AE67" s="22" t="str">
        <f t="shared" si="153"/>
        <v/>
      </c>
      <c r="AF67" s="10" t="str">
        <f t="shared" si="154"/>
        <v/>
      </c>
      <c r="AG67" s="11">
        <f t="shared" si="126"/>
        <v>0</v>
      </c>
      <c r="AH67" s="19"/>
    </row>
    <row r="68" spans="1:34" ht="15" outlineLevel="1">
      <c r="A68" s="71" t="s">
        <v>216</v>
      </c>
      <c r="B68" s="12"/>
      <c r="C68" s="20" t="str">
        <f t="shared" si="129"/>
        <v/>
      </c>
      <c r="D68" s="7" t="str">
        <f t="shared" si="130"/>
        <v/>
      </c>
      <c r="E68" s="7" t="str">
        <f>IF(E20="A","A","")</f>
        <v/>
      </c>
      <c r="F68" s="7" t="str">
        <f t="shared" si="131"/>
        <v/>
      </c>
      <c r="G68" s="21" t="str">
        <f>IF(G20="A","A","")</f>
        <v/>
      </c>
      <c r="H68" s="7" t="str">
        <f t="shared" si="132"/>
        <v/>
      </c>
      <c r="I68" s="7" t="str">
        <f>IF(I20="A","A","")</f>
        <v/>
      </c>
      <c r="J68" s="7" t="str">
        <f t="shared" si="133"/>
        <v/>
      </c>
      <c r="K68" s="7" t="str">
        <f t="shared" si="134"/>
        <v/>
      </c>
      <c r="L68" s="7" t="str">
        <f t="shared" si="135"/>
        <v/>
      </c>
      <c r="M68" s="7" t="str">
        <f t="shared" si="136"/>
        <v/>
      </c>
      <c r="N68" s="7" t="str">
        <f t="shared" si="137"/>
        <v/>
      </c>
      <c r="O68" s="7" t="str">
        <f t="shared" si="138"/>
        <v/>
      </c>
      <c r="P68" s="7" t="str">
        <f t="shared" si="139"/>
        <v/>
      </c>
      <c r="Q68" s="7" t="str">
        <f t="shared" si="140"/>
        <v/>
      </c>
      <c r="R68" s="7" t="str">
        <f t="shared" si="141"/>
        <v/>
      </c>
      <c r="S68" s="7" t="str">
        <f t="shared" si="142"/>
        <v/>
      </c>
      <c r="T68" s="7" t="str">
        <f t="shared" si="143"/>
        <v/>
      </c>
      <c r="U68" s="7" t="str">
        <f t="shared" si="144"/>
        <v/>
      </c>
      <c r="V68" s="7" t="str">
        <f t="shared" si="145"/>
        <v/>
      </c>
      <c r="W68" s="7" t="str">
        <f t="shared" si="146"/>
        <v/>
      </c>
      <c r="X68" s="7" t="str">
        <f t="shared" si="147"/>
        <v/>
      </c>
      <c r="Y68" s="7" t="str">
        <f t="shared" si="148"/>
        <v/>
      </c>
      <c r="Z68" s="7" t="str">
        <f t="shared" si="149"/>
        <v/>
      </c>
      <c r="AA68" s="7" t="str">
        <f t="shared" si="150"/>
        <v/>
      </c>
      <c r="AB68" s="7" t="str">
        <f t="shared" si="151"/>
        <v/>
      </c>
      <c r="AC68" s="20"/>
      <c r="AD68" s="7" t="str">
        <f t="shared" si="152"/>
        <v/>
      </c>
      <c r="AE68" s="20" t="str">
        <f t="shared" si="153"/>
        <v/>
      </c>
      <c r="AF68" s="7" t="str">
        <f t="shared" si="154"/>
        <v/>
      </c>
      <c r="AG68" s="15">
        <f t="shared" si="126"/>
        <v>0</v>
      </c>
      <c r="AH68" s="19"/>
    </row>
    <row r="69" spans="1:34" ht="12.75">
      <c r="A69" s="598"/>
      <c r="B69" s="599"/>
      <c r="C69" s="593">
        <f>C$57</f>
        <v>5</v>
      </c>
      <c r="D69" s="594"/>
      <c r="E69" s="593">
        <f>E$57</f>
        <v>5</v>
      </c>
      <c r="F69" s="594"/>
      <c r="G69" s="593">
        <f>G$57</f>
        <v>5</v>
      </c>
      <c r="H69" s="594"/>
      <c r="I69" s="593">
        <f>I$57</f>
        <v>5</v>
      </c>
      <c r="J69" s="594"/>
      <c r="K69" s="593">
        <f>K$57</f>
        <v>5</v>
      </c>
      <c r="L69" s="594"/>
      <c r="M69" s="593">
        <f>M$57</f>
        <v>5</v>
      </c>
      <c r="N69" s="594"/>
      <c r="O69" s="593">
        <f>O$57</f>
        <v>5</v>
      </c>
      <c r="P69" s="594"/>
      <c r="Q69" s="593">
        <f>Q$57</f>
        <v>5</v>
      </c>
      <c r="R69" s="594"/>
      <c r="S69" s="593">
        <f>S$57</f>
        <v>5</v>
      </c>
      <c r="T69" s="594"/>
      <c r="U69" s="593">
        <f>U$57</f>
        <v>5</v>
      </c>
      <c r="V69" s="594"/>
      <c r="W69" s="593">
        <f>W$57</f>
        <v>5</v>
      </c>
      <c r="X69" s="594"/>
      <c r="Y69" s="593">
        <f>Y$57</f>
        <v>5</v>
      </c>
      <c r="Z69" s="594"/>
      <c r="AA69" s="593">
        <f>AA$57</f>
        <v>5</v>
      </c>
      <c r="AB69" s="594"/>
      <c r="AC69" s="593">
        <f>AC$57</f>
        <v>5</v>
      </c>
      <c r="AD69" s="594"/>
      <c r="AE69" s="593">
        <f>AE$57</f>
        <v>5</v>
      </c>
      <c r="AF69" s="594"/>
      <c r="AG69" s="251"/>
      <c r="AH69" s="19"/>
    </row>
    <row r="70" spans="1:34" ht="32.25" customHeight="1">
      <c r="A70" s="610" t="s">
        <v>217</v>
      </c>
      <c r="B70" s="604"/>
      <c r="C70" s="74" t="str">
        <f>IF(C4="A","O","")</f>
        <v/>
      </c>
      <c r="D70" s="75"/>
      <c r="E70" s="76" t="str">
        <f>IF(E4="A","O","")</f>
        <v/>
      </c>
      <c r="F70" s="75"/>
      <c r="G70" s="23" t="str">
        <f>IF(G4="A","O","")</f>
        <v/>
      </c>
      <c r="H70" s="24"/>
      <c r="I70" s="23" t="str">
        <f>IF(I4="A","O","")</f>
        <v/>
      </c>
      <c r="J70" s="24"/>
      <c r="K70" s="23" t="str">
        <f>IF(K4="A","O","")</f>
        <v/>
      </c>
      <c r="L70" s="24"/>
      <c r="M70" s="23" t="str">
        <f>IF(M4="A","O","")</f>
        <v/>
      </c>
      <c r="N70" s="24"/>
      <c r="O70" s="23" t="str">
        <f>IF(O4="A","O","")</f>
        <v/>
      </c>
      <c r="P70" s="24"/>
      <c r="Q70" s="23" t="str">
        <f>IF(Q4="A","O","")</f>
        <v/>
      </c>
      <c r="R70" s="24"/>
      <c r="S70" s="23" t="str">
        <f>IF(S4="A","O","")</f>
        <v/>
      </c>
      <c r="T70" s="24"/>
      <c r="U70" s="23" t="str">
        <f>IF(U4="A","O","")</f>
        <v/>
      </c>
      <c r="V70" s="24"/>
      <c r="W70" s="23" t="str">
        <f>IF(W4="A","O","")</f>
        <v/>
      </c>
      <c r="X70" s="24"/>
      <c r="Y70" s="23" t="str">
        <f>IF(Y4="A","O","")</f>
        <v/>
      </c>
      <c r="Z70" s="24"/>
      <c r="AA70" s="23" t="str">
        <f>IF(AA4="A","O","")</f>
        <v/>
      </c>
      <c r="AB70" s="24"/>
      <c r="AC70" s="23" t="str">
        <f>IF(AC4="A","O","")</f>
        <v/>
      </c>
      <c r="AD70" s="24"/>
      <c r="AE70" s="23" t="str">
        <f>IF(AE4="A","O","")</f>
        <v/>
      </c>
      <c r="AF70" s="24"/>
      <c r="AG70" s="25"/>
      <c r="AH70" s="19"/>
    </row>
    <row r="71" spans="1:34" ht="12.75">
      <c r="A71" s="601"/>
      <c r="B71" s="596"/>
      <c r="C71" s="77"/>
      <c r="D71" s="78"/>
      <c r="E71" s="77"/>
      <c r="F71" s="78"/>
      <c r="G71" s="26"/>
      <c r="H71" s="78"/>
      <c r="I71" s="26"/>
      <c r="J71" s="78"/>
      <c r="K71" s="26"/>
      <c r="L71" s="78"/>
      <c r="M71" s="26"/>
      <c r="N71" s="78"/>
      <c r="O71" s="26"/>
      <c r="P71" s="78"/>
      <c r="Q71" s="26"/>
      <c r="R71" s="78"/>
      <c r="S71" s="26"/>
      <c r="T71" s="78"/>
      <c r="U71" s="26"/>
      <c r="V71" s="78"/>
      <c r="W71" s="26"/>
      <c r="X71" s="78"/>
      <c r="Y71" s="26"/>
      <c r="Z71" s="78"/>
      <c r="AA71" s="26"/>
      <c r="AB71" s="78"/>
      <c r="AC71" s="26"/>
      <c r="AD71" s="78"/>
      <c r="AE71" s="26"/>
      <c r="AF71" s="78"/>
      <c r="AG71" s="27"/>
      <c r="AH71" s="19"/>
    </row>
    <row r="72" spans="1:34" ht="12.75">
      <c r="A72" s="603" t="s">
        <v>218</v>
      </c>
      <c r="B72" s="604"/>
      <c r="C72" s="28" t="str">
        <f>IF(D$72="OUI","M","")</f>
        <v/>
      </c>
      <c r="D72" s="29" t="s">
        <v>219</v>
      </c>
      <c r="E72" s="28" t="str">
        <f>IF(F$72="OUI","M","")</f>
        <v/>
      </c>
      <c r="F72" s="29" t="s">
        <v>219</v>
      </c>
      <c r="G72" s="28" t="str">
        <f>IF(H$72="OUI","M","")</f>
        <v/>
      </c>
      <c r="H72" s="29" t="s">
        <v>219</v>
      </c>
      <c r="I72" s="28" t="str">
        <f>IF(J$72="OUI","M","")</f>
        <v/>
      </c>
      <c r="J72" s="29" t="s">
        <v>219</v>
      </c>
      <c r="K72" s="28" t="str">
        <f>IF(L$72="OUI","M","")</f>
        <v/>
      </c>
      <c r="L72" s="29" t="s">
        <v>219</v>
      </c>
      <c r="M72" s="28" t="str">
        <f>IF(N$72="OUI","M","")</f>
        <v/>
      </c>
      <c r="N72" s="29" t="s">
        <v>219</v>
      </c>
      <c r="O72" s="28" t="str">
        <f>IF(P$72="OUI","M","")</f>
        <v/>
      </c>
      <c r="P72" s="29" t="s">
        <v>219</v>
      </c>
      <c r="Q72" s="28" t="str">
        <f>IF(R$72="OUI","M","")</f>
        <v/>
      </c>
      <c r="R72" s="29" t="s">
        <v>219</v>
      </c>
      <c r="S72" s="28" t="str">
        <f>IF(T$72="OUI","M","")</f>
        <v/>
      </c>
      <c r="T72" s="29" t="s">
        <v>219</v>
      </c>
      <c r="U72" s="28" t="str">
        <f>IF(V$72="OUI","M","")</f>
        <v/>
      </c>
      <c r="V72" s="29" t="s">
        <v>219</v>
      </c>
      <c r="W72" s="28" t="str">
        <f>IF(X$72="OUI","M","")</f>
        <v/>
      </c>
      <c r="X72" s="29" t="s">
        <v>219</v>
      </c>
      <c r="Y72" s="28" t="str">
        <f>IF(Z$72="OUI","M","")</f>
        <v/>
      </c>
      <c r="Z72" s="29" t="s">
        <v>219</v>
      </c>
      <c r="AA72" s="28" t="str">
        <f>IF(AB$72="OUI","M","")</f>
        <v/>
      </c>
      <c r="AB72" s="29" t="s">
        <v>219</v>
      </c>
      <c r="AC72" s="28" t="str">
        <f>IF(AD$72="OUI","M","")</f>
        <v/>
      </c>
      <c r="AD72" s="29" t="s">
        <v>219</v>
      </c>
      <c r="AE72" s="28" t="str">
        <f>IF(AF$72="OUI","M","")</f>
        <v/>
      </c>
      <c r="AF72" s="29" t="s">
        <v>219</v>
      </c>
      <c r="AG72" s="30"/>
      <c r="AH72" s="19"/>
    </row>
    <row r="73" spans="1:34" ht="12.75">
      <c r="A73" s="603" t="s">
        <v>220</v>
      </c>
      <c r="B73" s="604"/>
      <c r="C73" s="600" t="s">
        <v>219</v>
      </c>
      <c r="D73" s="590"/>
      <c r="E73" s="600" t="s">
        <v>219</v>
      </c>
      <c r="F73" s="590"/>
      <c r="G73" s="600" t="s">
        <v>219</v>
      </c>
      <c r="H73" s="590"/>
      <c r="I73" s="600" t="s">
        <v>219</v>
      </c>
      <c r="J73" s="590"/>
      <c r="K73" s="600" t="s">
        <v>219</v>
      </c>
      <c r="L73" s="590"/>
      <c r="M73" s="600" t="s">
        <v>219</v>
      </c>
      <c r="N73" s="590"/>
      <c r="O73" s="600" t="s">
        <v>219</v>
      </c>
      <c r="P73" s="590"/>
      <c r="Q73" s="600" t="s">
        <v>219</v>
      </c>
      <c r="R73" s="590"/>
      <c r="S73" s="600" t="s">
        <v>219</v>
      </c>
      <c r="T73" s="590"/>
      <c r="U73" s="600" t="s">
        <v>219</v>
      </c>
      <c r="V73" s="590"/>
      <c r="W73" s="600" t="s">
        <v>219</v>
      </c>
      <c r="X73" s="590"/>
      <c r="Y73" s="600" t="s">
        <v>219</v>
      </c>
      <c r="Z73" s="590"/>
      <c r="AA73" s="600" t="s">
        <v>219</v>
      </c>
      <c r="AB73" s="590"/>
      <c r="AC73" s="600" t="s">
        <v>219</v>
      </c>
      <c r="AD73" s="590"/>
      <c r="AE73" s="600" t="s">
        <v>219</v>
      </c>
      <c r="AF73" s="590"/>
      <c r="AG73" s="30"/>
      <c r="AH73" s="19"/>
    </row>
    <row r="74" spans="1:34" ht="12.75">
      <c r="A74" s="601"/>
      <c r="B74" s="596"/>
      <c r="C74" s="31"/>
      <c r="D74" s="78"/>
      <c r="E74" s="31"/>
      <c r="F74" s="78"/>
      <c r="G74" s="31"/>
      <c r="H74" s="78"/>
      <c r="I74" s="31"/>
      <c r="J74" s="78"/>
      <c r="K74" s="31"/>
      <c r="L74" s="78"/>
      <c r="M74" s="31"/>
      <c r="N74" s="78"/>
      <c r="O74" s="31"/>
      <c r="P74" s="78"/>
      <c r="Q74" s="31"/>
      <c r="R74" s="78"/>
      <c r="S74" s="31"/>
      <c r="T74" s="78"/>
      <c r="U74" s="31"/>
      <c r="V74" s="78"/>
      <c r="W74" s="31"/>
      <c r="X74" s="78"/>
      <c r="Y74" s="31"/>
      <c r="Z74" s="78"/>
      <c r="AA74" s="31"/>
      <c r="AB74" s="78"/>
      <c r="AC74" s="31"/>
      <c r="AD74" s="78"/>
      <c r="AE74" s="31"/>
      <c r="AF74" s="78"/>
      <c r="AG74" s="32" t="s">
        <v>221</v>
      </c>
      <c r="AH74" s="19"/>
    </row>
    <row r="75" spans="1:34" ht="12.75">
      <c r="A75" s="532" t="s">
        <v>110</v>
      </c>
      <c r="B75" s="447">
        <v>0.05</v>
      </c>
      <c r="C75" s="33"/>
      <c r="D75" s="34">
        <f>$B$75*C$13</f>
        <v>0</v>
      </c>
      <c r="E75" s="33"/>
      <c r="F75" s="34">
        <f>$B$75*E$13</f>
        <v>0</v>
      </c>
      <c r="G75" s="33"/>
      <c r="H75" s="34">
        <f>$B$75*G$13</f>
        <v>0</v>
      </c>
      <c r="I75" s="33"/>
      <c r="J75" s="34">
        <f>$B$75*I$13</f>
        <v>0</v>
      </c>
      <c r="K75" s="33"/>
      <c r="L75" s="34">
        <f>$B$75*K$13</f>
        <v>0</v>
      </c>
      <c r="M75" s="33"/>
      <c r="N75" s="34">
        <f>$B$75*M$13</f>
        <v>0</v>
      </c>
      <c r="O75" s="33"/>
      <c r="P75" s="34">
        <f>$B$75*O$13</f>
        <v>0</v>
      </c>
      <c r="Q75" s="33"/>
      <c r="R75" s="34">
        <f>$B$75*Q$13</f>
        <v>0</v>
      </c>
      <c r="S75" s="33"/>
      <c r="T75" s="34">
        <f>$B$75*S$13</f>
        <v>0</v>
      </c>
      <c r="U75" s="33"/>
      <c r="V75" s="34">
        <f>$B$75*U$13</f>
        <v>0</v>
      </c>
      <c r="W75" s="33"/>
      <c r="X75" s="34">
        <f>$B$75*W$13</f>
        <v>0</v>
      </c>
      <c r="Y75" s="33"/>
      <c r="Z75" s="34">
        <f>$B$75*Y$13</f>
        <v>0</v>
      </c>
      <c r="AA75" s="33"/>
      <c r="AB75" s="34">
        <f>$B$75*AA$13</f>
        <v>0</v>
      </c>
      <c r="AC75" s="33"/>
      <c r="AD75" s="34">
        <f>$B$75*AC$13</f>
        <v>0</v>
      </c>
      <c r="AE75" s="33"/>
      <c r="AF75" s="34">
        <f>$B$75*AE$13</f>
        <v>0</v>
      </c>
      <c r="AG75" s="35">
        <f t="shared" ref="AG75:AG78" si="155">SUM(D75:AB75)</f>
        <v>0</v>
      </c>
      <c r="AH75" s="19"/>
    </row>
    <row r="76" spans="1:34" ht="12.75">
      <c r="A76" s="36" t="s">
        <v>222</v>
      </c>
      <c r="B76" s="448">
        <v>6.5000000000000002E-2</v>
      </c>
      <c r="C76" s="37"/>
      <c r="D76" s="38">
        <f>$B$76*C$13</f>
        <v>0</v>
      </c>
      <c r="E76" s="37"/>
      <c r="F76" s="38">
        <f>$B$76*E$13</f>
        <v>0</v>
      </c>
      <c r="G76" s="37"/>
      <c r="H76" s="38">
        <f>$B$76*G$13</f>
        <v>0</v>
      </c>
      <c r="I76" s="37"/>
      <c r="J76" s="38">
        <f>$B$76*I$13</f>
        <v>0</v>
      </c>
      <c r="K76" s="37"/>
      <c r="L76" s="38">
        <f>$B$76*K$13</f>
        <v>0</v>
      </c>
      <c r="M76" s="37"/>
      <c r="N76" s="38">
        <f>$B$76*M$13</f>
        <v>0</v>
      </c>
      <c r="O76" s="37"/>
      <c r="P76" s="38">
        <f>$B$76*O$13</f>
        <v>0</v>
      </c>
      <c r="Q76" s="37"/>
      <c r="R76" s="38">
        <f>$B$76*Q$13</f>
        <v>0</v>
      </c>
      <c r="S76" s="37"/>
      <c r="T76" s="38">
        <f>$B$76*S$13</f>
        <v>0</v>
      </c>
      <c r="U76" s="37"/>
      <c r="V76" s="38">
        <f>$B$76*U$13</f>
        <v>0</v>
      </c>
      <c r="W76" s="37"/>
      <c r="X76" s="38">
        <f>$B$76*W$13</f>
        <v>0</v>
      </c>
      <c r="Y76" s="37"/>
      <c r="Z76" s="38">
        <f>$B$76*Y$13</f>
        <v>0</v>
      </c>
      <c r="AA76" s="37"/>
      <c r="AB76" s="38">
        <f>$B$76*AA$13</f>
        <v>0</v>
      </c>
      <c r="AC76" s="37"/>
      <c r="AD76" s="38">
        <f>$B$76*AC$13</f>
        <v>0</v>
      </c>
      <c r="AE76" s="37"/>
      <c r="AF76" s="38">
        <f>$B$76*AE$13</f>
        <v>0</v>
      </c>
      <c r="AG76" s="39">
        <f t="shared" si="155"/>
        <v>0</v>
      </c>
      <c r="AH76" s="19"/>
    </row>
    <row r="77" spans="1:34" ht="12.75">
      <c r="A77" s="602" t="s">
        <v>223</v>
      </c>
      <c r="B77" s="596"/>
      <c r="C77" s="40"/>
      <c r="D77" s="41">
        <f>SUM(D58:D65,D50:D54,D28:D45,D15:D26)</f>
        <v>0</v>
      </c>
      <c r="E77" s="40"/>
      <c r="F77" s="41">
        <f t="shared" ref="F77" si="156">SUM(F58:F65,F50:F54,F28:F45,F15:F26)</f>
        <v>0</v>
      </c>
      <c r="G77" s="40"/>
      <c r="H77" s="41">
        <f t="shared" ref="H77" si="157">SUM(H58:H65,H50:H54,H28:H45,H15:H26)</f>
        <v>0</v>
      </c>
      <c r="I77" s="40"/>
      <c r="J77" s="41">
        <f t="shared" ref="J77" si="158">SUM(J58:J65,J50:J54,J28:J45,J15:J26)</f>
        <v>0</v>
      </c>
      <c r="K77" s="40"/>
      <c r="L77" s="41">
        <f t="shared" ref="L77" si="159">SUM(L58:L65,L50:L54,L28:L45,L15:L26)</f>
        <v>0</v>
      </c>
      <c r="M77" s="40"/>
      <c r="N77" s="41">
        <f t="shared" ref="N77" si="160">SUM(N58:N65,N50:N54,N28:N45,N15:N26)</f>
        <v>0</v>
      </c>
      <c r="O77" s="40"/>
      <c r="P77" s="41">
        <f t="shared" ref="P77" si="161">SUM(P58:P65,P50:P54,P28:P45,P15:P26)</f>
        <v>0</v>
      </c>
      <c r="Q77" s="40"/>
      <c r="R77" s="41">
        <f t="shared" ref="R77" si="162">SUM(R58:R65,R50:R54,R28:R45,R15:R26)</f>
        <v>1</v>
      </c>
      <c r="S77" s="40"/>
      <c r="T77" s="41">
        <f t="shared" ref="T77" si="163">SUM(T58:T65,T50:T54,T28:T45,T15:T26)</f>
        <v>0</v>
      </c>
      <c r="U77" s="40"/>
      <c r="V77" s="41">
        <f t="shared" ref="V77" si="164">SUM(V58:V65,V50:V54,V28:V45,V15:V26)</f>
        <v>0</v>
      </c>
      <c r="W77" s="40"/>
      <c r="X77" s="41">
        <f t="shared" ref="X77" si="165">SUM(X58:X65,X50:X54,X28:X45,X15:X26)</f>
        <v>0</v>
      </c>
      <c r="Y77" s="40"/>
      <c r="Z77" s="41">
        <f t="shared" ref="Z77" si="166">SUM(Z58:Z65,Z50:Z54,Z28:Z45,Z15:Z26)</f>
        <v>0</v>
      </c>
      <c r="AA77" s="40"/>
      <c r="AB77" s="41">
        <f t="shared" ref="AB77" si="167">SUM(AB58:AB65,AB50:AB54,AB28:AB45,AB15:AB26)</f>
        <v>0</v>
      </c>
      <c r="AC77" s="40"/>
      <c r="AD77" s="41">
        <f t="shared" ref="AD77" si="168">SUM(AD58:AD65,AD50:AD54,AD28:AD45,AD15:AD26)</f>
        <v>0</v>
      </c>
      <c r="AE77" s="40"/>
      <c r="AF77" s="41">
        <f t="shared" ref="AF77" si="169">SUM(AF58:AF65,AF50:AF54,AF28:AF45,AF15:AF26)</f>
        <v>0</v>
      </c>
      <c r="AG77" s="35">
        <f t="shared" si="155"/>
        <v>1</v>
      </c>
      <c r="AH77" s="19"/>
    </row>
    <row r="78" spans="1:34" ht="12.75">
      <c r="A78" s="603" t="s">
        <v>224</v>
      </c>
      <c r="B78" s="604"/>
      <c r="C78" s="42"/>
      <c r="D78" s="43">
        <f>SUM(D$76:D$77)</f>
        <v>0</v>
      </c>
      <c r="E78" s="42"/>
      <c r="F78" s="43">
        <f>SUM(F$76:F$77)</f>
        <v>0</v>
      </c>
      <c r="G78" s="42"/>
      <c r="H78" s="43">
        <f>SUM(H$76:H$77)</f>
        <v>0</v>
      </c>
      <c r="I78" s="42"/>
      <c r="J78" s="43">
        <f>SUM(J$76:J$77)</f>
        <v>0</v>
      </c>
      <c r="K78" s="42"/>
      <c r="L78" s="43">
        <f>SUM(L$76:L$77)</f>
        <v>0</v>
      </c>
      <c r="M78" s="42"/>
      <c r="N78" s="43">
        <f>SUM(N$76:N$77)</f>
        <v>0</v>
      </c>
      <c r="O78" s="42"/>
      <c r="P78" s="43">
        <f>SUM(P$76:P$77)</f>
        <v>0</v>
      </c>
      <c r="Q78" s="42"/>
      <c r="R78" s="43">
        <f>SUM(R$76:R$77)</f>
        <v>1</v>
      </c>
      <c r="S78" s="42"/>
      <c r="T78" s="43">
        <f>SUM(T$76:T$77)</f>
        <v>0</v>
      </c>
      <c r="U78" s="42"/>
      <c r="V78" s="43">
        <f>SUM(V$76:V$77)</f>
        <v>0</v>
      </c>
      <c r="W78" s="42"/>
      <c r="X78" s="43">
        <f>SUM(X$76:X$77)</f>
        <v>0</v>
      </c>
      <c r="Y78" s="42"/>
      <c r="Z78" s="43">
        <f>SUM(Z$76:Z$77)</f>
        <v>0</v>
      </c>
      <c r="AA78" s="42"/>
      <c r="AB78" s="43">
        <f>SUM(AB$76:AB$77)</f>
        <v>0</v>
      </c>
      <c r="AC78" s="42"/>
      <c r="AD78" s="43">
        <f>SUM(AD$76:AD$77)</f>
        <v>0</v>
      </c>
      <c r="AE78" s="42"/>
      <c r="AF78" s="43">
        <f>SUM(AF$76:AF$77)</f>
        <v>0</v>
      </c>
      <c r="AG78" s="44">
        <f t="shared" si="155"/>
        <v>1</v>
      </c>
      <c r="AH78" s="19"/>
    </row>
    <row r="79" spans="1:34" ht="12.75">
      <c r="A79" s="605" t="s">
        <v>225</v>
      </c>
      <c r="B79" s="606"/>
      <c r="C79" s="45"/>
      <c r="D79" s="46" t="str">
        <f>IFERROR(D$78/C$12,"x")</f>
        <v>x</v>
      </c>
      <c r="E79" s="45"/>
      <c r="F79" s="46" t="str">
        <f t="shared" ref="F79" si="170">IFERROR(F$78/E$12,"x")</f>
        <v>x</v>
      </c>
      <c r="G79" s="45"/>
      <c r="H79" s="46" t="str">
        <f t="shared" ref="H79" si="171">IFERROR(H$78/G$12,"x")</f>
        <v>x</v>
      </c>
      <c r="I79" s="45"/>
      <c r="J79" s="46" t="str">
        <f t="shared" ref="J79" si="172">IFERROR(J$78/I$12,"x")</f>
        <v>x</v>
      </c>
      <c r="K79" s="45"/>
      <c r="L79" s="46" t="str">
        <f t="shared" ref="L79" si="173">IFERROR(L$78/K$12,"x")</f>
        <v>x</v>
      </c>
      <c r="M79" s="45"/>
      <c r="N79" s="46" t="str">
        <f t="shared" ref="N79" si="174">IFERROR(N$78/M$12,"x")</f>
        <v>x</v>
      </c>
      <c r="O79" s="45"/>
      <c r="P79" s="46" t="str">
        <f t="shared" ref="P79" si="175">IFERROR(P$78/O$12,"x")</f>
        <v>x</v>
      </c>
      <c r="Q79" s="45"/>
      <c r="R79" s="46" t="str">
        <f t="shared" ref="R79" si="176">IFERROR(R$78/Q$12,"x")</f>
        <v>x</v>
      </c>
      <c r="S79" s="45"/>
      <c r="T79" s="46" t="str">
        <f t="shared" ref="T79" si="177">IFERROR(T$78/S$12,"x")</f>
        <v>x</v>
      </c>
      <c r="U79" s="45"/>
      <c r="V79" s="46" t="str">
        <f t="shared" ref="V79" si="178">IFERROR(V$78/U$12,"x")</f>
        <v>x</v>
      </c>
      <c r="W79" s="45"/>
      <c r="X79" s="46" t="str">
        <f t="shared" ref="X79" si="179">IFERROR(X$78/W$12,"x")</f>
        <v>x</v>
      </c>
      <c r="Y79" s="45"/>
      <c r="Z79" s="46" t="str">
        <f t="shared" ref="Z79" si="180">IFERROR(Z$78/Y$12,"x")</f>
        <v>x</v>
      </c>
      <c r="AA79" s="45"/>
      <c r="AB79" s="46" t="str">
        <f t="shared" ref="AB79" si="181">IFERROR(AB$78/AA$12,"x")</f>
        <v>x</v>
      </c>
      <c r="AC79" s="45"/>
      <c r="AD79" s="46" t="str">
        <f t="shared" ref="AD79" si="182">IFERROR(AD$78/AC$12,"x")</f>
        <v>x</v>
      </c>
      <c r="AE79" s="45"/>
      <c r="AF79" s="46" t="str">
        <f t="shared" ref="AF79" si="183">IFERROR(AF$78/AE$12,"x")</f>
        <v>x</v>
      </c>
      <c r="AG79" s="47"/>
      <c r="AH79" s="19"/>
    </row>
    <row r="80" spans="1:34" ht="12.75">
      <c r="A80" s="19"/>
      <c r="B80" s="19"/>
      <c r="C80" s="48"/>
      <c r="D80" s="48"/>
      <c r="E80" s="48"/>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3"/>
      <c r="AH80" s="19"/>
    </row>
    <row r="81" spans="1:34" ht="12.75">
      <c r="A81" s="19"/>
      <c r="B81" s="19"/>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3"/>
      <c r="AH81" s="19"/>
    </row>
    <row r="82" spans="1:34" ht="14.25">
      <c r="A82" s="132"/>
      <c r="B82" s="19"/>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3"/>
      <c r="AH82" s="19"/>
    </row>
    <row r="83" spans="1:34" ht="14.25">
      <c r="A83" s="49"/>
      <c r="B83" s="19"/>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3"/>
      <c r="AH83" s="19"/>
    </row>
    <row r="84" spans="1:34" ht="12.75">
      <c r="A84" s="19"/>
      <c r="B84" s="19"/>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3"/>
      <c r="AH84" s="19"/>
    </row>
    <row r="85" spans="1:34" ht="12.75">
      <c r="A85" s="19"/>
      <c r="B85" s="19"/>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3"/>
      <c r="AH85" s="19"/>
    </row>
    <row r="86" spans="1:34" ht="12.75">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3"/>
      <c r="AH86" s="19"/>
    </row>
    <row r="87" spans="1:34" ht="12.75">
      <c r="A87" s="19"/>
      <c r="B87" s="19"/>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3"/>
      <c r="AH87" s="19"/>
    </row>
    <row r="88" spans="1:34" ht="12.75" outlineLevel="1">
      <c r="A88" s="19"/>
      <c r="B88" s="19"/>
      <c r="C88" s="19"/>
      <c r="D88" s="79" t="s">
        <v>226</v>
      </c>
      <c r="E88" s="19"/>
      <c r="F88" s="79" t="s">
        <v>227</v>
      </c>
      <c r="G88" s="50"/>
      <c r="H88" s="80" t="s">
        <v>228</v>
      </c>
      <c r="I88" s="50"/>
      <c r="J88" s="80" t="s">
        <v>228</v>
      </c>
      <c r="K88" s="19"/>
      <c r="L88" s="80" t="s">
        <v>228</v>
      </c>
      <c r="M88" s="50"/>
      <c r="N88" s="80" t="s">
        <v>228</v>
      </c>
      <c r="O88" s="50"/>
      <c r="P88" s="80" t="s">
        <v>228</v>
      </c>
      <c r="Q88" s="19"/>
      <c r="R88" s="80" t="s">
        <v>228</v>
      </c>
      <c r="S88" s="50"/>
      <c r="T88" s="80" t="s">
        <v>228</v>
      </c>
      <c r="U88" s="50"/>
      <c r="V88" s="80" t="s">
        <v>228</v>
      </c>
      <c r="W88" s="19"/>
      <c r="X88" s="80" t="s">
        <v>228</v>
      </c>
      <c r="Y88" s="50"/>
      <c r="Z88" s="80" t="s">
        <v>228</v>
      </c>
      <c r="AA88" s="50"/>
      <c r="AB88" s="80" t="s">
        <v>228</v>
      </c>
      <c r="AC88" s="50"/>
      <c r="AD88" s="80" t="s">
        <v>228</v>
      </c>
      <c r="AE88" s="81"/>
      <c r="AF88" s="80" t="s">
        <v>228</v>
      </c>
      <c r="AG88" s="3"/>
      <c r="AH88" s="19"/>
    </row>
    <row r="89" spans="1:34" ht="12.75" outlineLevel="1">
      <c r="A89" s="19"/>
      <c r="B89" s="19"/>
      <c r="C89" s="19"/>
      <c r="D89" s="82"/>
      <c r="E89" s="19"/>
      <c r="F89" s="2"/>
      <c r="G89" s="19"/>
      <c r="H89" s="2"/>
      <c r="I89" s="19"/>
      <c r="J89" s="2"/>
      <c r="K89" s="19"/>
      <c r="L89" s="2"/>
      <c r="M89" s="19"/>
      <c r="N89" s="2"/>
      <c r="O89" s="19"/>
      <c r="P89" s="2"/>
      <c r="Q89" s="19"/>
      <c r="R89" s="2"/>
      <c r="S89" s="19"/>
      <c r="T89" s="2"/>
      <c r="U89" s="19"/>
      <c r="V89" s="2"/>
      <c r="W89" s="19"/>
      <c r="X89" s="2"/>
      <c r="Y89" s="19"/>
      <c r="Z89" s="2"/>
      <c r="AA89" s="19"/>
      <c r="AB89" s="2"/>
      <c r="AC89" s="19"/>
      <c r="AD89" s="2"/>
      <c r="AE89" s="19"/>
      <c r="AF89" s="2"/>
      <c r="AG89" s="3"/>
      <c r="AH89" s="19"/>
    </row>
    <row r="90" spans="1:34" ht="14.25" outlineLevel="1">
      <c r="A90" s="607" t="s">
        <v>229</v>
      </c>
      <c r="B90" s="83"/>
      <c r="C90" s="83"/>
      <c r="D90" s="84">
        <f>IF(AND(D$4=5,D$14=2),0,1)</f>
        <v>1</v>
      </c>
      <c r="E90" s="85"/>
      <c r="F90" s="84">
        <f>IF(AND(F$4=5,F$14=2),0,1)</f>
        <v>1</v>
      </c>
      <c r="G90" s="85"/>
      <c r="H90" s="84">
        <f>IF(AND(H$4=5,H$14=2),0,1)</f>
        <v>1</v>
      </c>
      <c r="I90" s="85"/>
      <c r="J90" s="84">
        <f>IF(AND(J$4=5,J$14=2),0,1)</f>
        <v>1</v>
      </c>
      <c r="K90" s="85"/>
      <c r="L90" s="84">
        <f>IF(AND(L$4=5,L$14=2),0,1)</f>
        <v>1</v>
      </c>
      <c r="M90" s="85"/>
      <c r="N90" s="84">
        <f>IF(AND(N$4=5,N$14=2),0,1)</f>
        <v>1</v>
      </c>
      <c r="O90" s="85"/>
      <c r="P90" s="84">
        <f>IF(AND(P$4=5,P$14=2),0,1)</f>
        <v>1</v>
      </c>
      <c r="Q90" s="85"/>
      <c r="R90" s="84">
        <f>IF(AND(R$4=5,R$14=2),0,1)</f>
        <v>1</v>
      </c>
      <c r="S90" s="85"/>
      <c r="T90" s="84">
        <f>IF(AND(T$4=5,T$14=2),0,1)</f>
        <v>1</v>
      </c>
      <c r="U90" s="85"/>
      <c r="V90" s="84">
        <f>IF(AND(V$4=5,V$14=2),0,1)</f>
        <v>1</v>
      </c>
      <c r="W90" s="85"/>
      <c r="X90" s="84">
        <f>IF(AND(X$4=5,X$14=2),0,1)</f>
        <v>1</v>
      </c>
      <c r="Y90" s="85"/>
      <c r="Z90" s="84">
        <f>IF(AND(Z$4=5,Z$14=2),0,1)</f>
        <v>1</v>
      </c>
      <c r="AA90" s="85"/>
      <c r="AB90" s="84">
        <f>IF(AND(AB$4=5,AB$14=2),0,1)</f>
        <v>1</v>
      </c>
      <c r="AC90" s="85"/>
      <c r="AD90" s="86">
        <f>IF(AND(AD$4=5,AD$14=2),0,1)</f>
        <v>1</v>
      </c>
      <c r="AE90" s="83"/>
      <c r="AF90" s="86">
        <f>IF(AND(AF$4=5,AF$14=2),0,1)</f>
        <v>1</v>
      </c>
      <c r="AG90" s="3"/>
      <c r="AH90" s="19"/>
    </row>
    <row r="91" spans="1:34" ht="14.25" outlineLevel="1">
      <c r="A91" s="608"/>
      <c r="B91" s="19"/>
      <c r="C91" s="19"/>
      <c r="D91" s="87">
        <f>IF(AND(D$4=4,D$14=1),0,1)</f>
        <v>1</v>
      </c>
      <c r="E91" s="3"/>
      <c r="F91" s="87">
        <f>IF(AND(F$4=4,F$14=1),0,1)</f>
        <v>1</v>
      </c>
      <c r="G91" s="3"/>
      <c r="H91" s="87">
        <f>IF(AND(H$4=4,H$14=1),0,1)</f>
        <v>1</v>
      </c>
      <c r="I91" s="3"/>
      <c r="J91" s="87">
        <f>IF(AND(J$4=4,J$14=1),0,1)</f>
        <v>1</v>
      </c>
      <c r="K91" s="3"/>
      <c r="L91" s="87">
        <f>IF(AND(L$4=4,L$14=1),0,1)</f>
        <v>1</v>
      </c>
      <c r="M91" s="3"/>
      <c r="N91" s="87">
        <f>IF(AND(N$4=4,N$14=1),0,1)</f>
        <v>1</v>
      </c>
      <c r="O91" s="3"/>
      <c r="P91" s="87">
        <f>IF(AND(P$4=4,P$14=1),0,1)</f>
        <v>1</v>
      </c>
      <c r="Q91" s="3"/>
      <c r="R91" s="87">
        <f>IF(AND(R$4=4,R$14=1),0,1)</f>
        <v>1</v>
      </c>
      <c r="S91" s="3"/>
      <c r="T91" s="87">
        <f>IF(AND(T$4=4,T$14=1),0,1)</f>
        <v>1</v>
      </c>
      <c r="U91" s="3"/>
      <c r="V91" s="87">
        <f>IF(AND(V$4=4,V$14=1),0,1)</f>
        <v>1</v>
      </c>
      <c r="W91" s="3"/>
      <c r="X91" s="87">
        <f>IF(AND(X$4=4,X$14=1),0,1)</f>
        <v>1</v>
      </c>
      <c r="Y91" s="3"/>
      <c r="Z91" s="87">
        <f>IF(AND(Z$4=4,Z$14=1),0,1)</f>
        <v>1</v>
      </c>
      <c r="AA91" s="3"/>
      <c r="AB91" s="87">
        <f>IF(AND(AB$4=4,AB$14=1),0,1)</f>
        <v>1</v>
      </c>
      <c r="AC91" s="3"/>
      <c r="AD91" s="88">
        <f>IF(AND(AD$4=4,AD$14=1),0,1)</f>
        <v>1</v>
      </c>
      <c r="AE91" s="19"/>
      <c r="AF91" s="88">
        <f>IF(AND(AF$4=4,AF$14=1),0,1)</f>
        <v>1</v>
      </c>
      <c r="AG91" s="3"/>
      <c r="AH91" s="19"/>
    </row>
    <row r="92" spans="1:34" ht="14.25" outlineLevel="1">
      <c r="A92" s="609"/>
      <c r="B92" s="506"/>
      <c r="C92" s="506"/>
      <c r="D92" s="89">
        <f>IF(D$90+D$91=1,0,5)</f>
        <v>5</v>
      </c>
      <c r="E92" s="90"/>
      <c r="F92" s="89">
        <f>IF(F$90+F$91=1,0,5)</f>
        <v>5</v>
      </c>
      <c r="G92" s="90"/>
      <c r="H92" s="89">
        <f>IF(H$90+H$91=1,0,5)</f>
        <v>5</v>
      </c>
      <c r="I92" s="90"/>
      <c r="J92" s="89">
        <f>IF(J$90+J$91=1,0,5)</f>
        <v>5</v>
      </c>
      <c r="K92" s="90"/>
      <c r="L92" s="89">
        <f>IF(L$90+L$91=1,0,5)</f>
        <v>5</v>
      </c>
      <c r="M92" s="90"/>
      <c r="N92" s="89">
        <f>IF(N$90+N$91=1,0,5)</f>
        <v>5</v>
      </c>
      <c r="O92" s="90"/>
      <c r="P92" s="89">
        <f>IF(P$90+P$91=1,0,5)</f>
        <v>5</v>
      </c>
      <c r="Q92" s="90"/>
      <c r="R92" s="89">
        <f>IF(R$90+R$91=1,0,5)</f>
        <v>5</v>
      </c>
      <c r="S92" s="90"/>
      <c r="T92" s="89">
        <f>IF(T$90+T$91=1,0,5)</f>
        <v>5</v>
      </c>
      <c r="U92" s="90"/>
      <c r="V92" s="89">
        <f>IF(V$90+V$91=1,0,5)</f>
        <v>5</v>
      </c>
      <c r="W92" s="90"/>
      <c r="X92" s="89">
        <f>IF(X$90+X$91=1,0,5)</f>
        <v>5</v>
      </c>
      <c r="Y92" s="90"/>
      <c r="Z92" s="89">
        <f>IF(Z$90+Z$91=1,0,5)</f>
        <v>5</v>
      </c>
      <c r="AA92" s="90"/>
      <c r="AB92" s="89">
        <f>IF(AB$90+AB$91=1,0,5)</f>
        <v>5</v>
      </c>
      <c r="AC92" s="90"/>
      <c r="AD92" s="91">
        <f>IF(AD$90+AD$91=1,0,5)</f>
        <v>5</v>
      </c>
      <c r="AE92" s="506"/>
      <c r="AF92" s="91">
        <f>IF(AF$90+AF$91=1,0,5)</f>
        <v>5</v>
      </c>
      <c r="AG92" s="3"/>
      <c r="AH92" s="19"/>
    </row>
    <row r="93" spans="1:34" ht="12.75" outlineLevel="1">
      <c r="A93" s="92"/>
      <c r="B93" s="19"/>
      <c r="C93" s="19"/>
      <c r="D93" s="82"/>
      <c r="E93" s="19"/>
      <c r="F93" s="2"/>
      <c r="G93" s="19"/>
      <c r="H93" s="2"/>
      <c r="I93" s="19"/>
      <c r="J93" s="2"/>
      <c r="K93" s="19"/>
      <c r="L93" s="2"/>
      <c r="M93" s="19"/>
      <c r="N93" s="2"/>
      <c r="O93" s="19"/>
      <c r="P93" s="2"/>
      <c r="Q93" s="19"/>
      <c r="R93" s="2"/>
      <c r="S93" s="19"/>
      <c r="T93" s="2"/>
      <c r="U93" s="19"/>
      <c r="V93" s="2"/>
      <c r="W93" s="19"/>
      <c r="X93" s="2"/>
      <c r="Y93" s="19"/>
      <c r="Z93" s="2"/>
      <c r="AA93" s="19"/>
      <c r="AB93" s="2"/>
      <c r="AC93" s="19"/>
      <c r="AD93" s="2"/>
      <c r="AE93" s="19"/>
      <c r="AF93" s="2"/>
      <c r="AG93" s="3"/>
      <c r="AH93" s="19"/>
    </row>
    <row r="94" spans="1:34" ht="12.75" outlineLevel="1">
      <c r="A94" s="607" t="s">
        <v>230</v>
      </c>
      <c r="B94" s="83"/>
      <c r="C94" s="83"/>
      <c r="D94" s="93">
        <f>IF(AND(D$4=5,D$27=2),0,1)</f>
        <v>1</v>
      </c>
      <c r="E94" s="85"/>
      <c r="F94" s="93">
        <f>IF(AND(F$4=5,F$27=2),0,1)</f>
        <v>1</v>
      </c>
      <c r="G94" s="85"/>
      <c r="H94" s="93">
        <f>IF(AND(H$4=5,H$27=2),0,1)</f>
        <v>1</v>
      </c>
      <c r="I94" s="85"/>
      <c r="J94" s="93">
        <f>IF(AND(J$4=5,J$27=2),0,1)</f>
        <v>1</v>
      </c>
      <c r="K94" s="85"/>
      <c r="L94" s="93">
        <f>IF(AND(L$4=5,L$27=2),0,1)</f>
        <v>1</v>
      </c>
      <c r="M94" s="85"/>
      <c r="N94" s="93">
        <f>IF(AND(N$4=5,N$27=2),0,1)</f>
        <v>1</v>
      </c>
      <c r="O94" s="85"/>
      <c r="P94" s="93">
        <f>IF(AND(P$4=5,P$27=2),0,1)</f>
        <v>1</v>
      </c>
      <c r="Q94" s="85"/>
      <c r="R94" s="93">
        <f>IF(AND(R$4=5,R$27=2),0,1)</f>
        <v>1</v>
      </c>
      <c r="S94" s="85"/>
      <c r="T94" s="93">
        <f>IF(AND(T$4=5,T$27=2),0,1)</f>
        <v>1</v>
      </c>
      <c r="U94" s="85"/>
      <c r="V94" s="93">
        <f>IF(AND(V$4=5,V$27=2),0,1)</f>
        <v>1</v>
      </c>
      <c r="W94" s="85"/>
      <c r="X94" s="93">
        <f>IF(AND(X$4=5,X$27=2),0,1)</f>
        <v>1</v>
      </c>
      <c r="Y94" s="85"/>
      <c r="Z94" s="93">
        <f>IF(AND(Z$4=5,Z$27=2),0,1)</f>
        <v>1</v>
      </c>
      <c r="AA94" s="85"/>
      <c r="AB94" s="93">
        <f>IF(AND(AB$4=5,AB$27=2),0,1)</f>
        <v>1</v>
      </c>
      <c r="AC94" s="85"/>
      <c r="AD94" s="94">
        <f>IF(AND(AD$4=5,AD$27=2),0,1)</f>
        <v>1</v>
      </c>
      <c r="AE94" s="83"/>
      <c r="AF94" s="94">
        <f>IF(AND(AF$4=5,AF$27=2),0,1)</f>
        <v>1</v>
      </c>
      <c r="AG94" s="3"/>
      <c r="AH94" s="19"/>
    </row>
    <row r="95" spans="1:34" ht="14.25" outlineLevel="1">
      <c r="A95" s="608"/>
      <c r="B95" s="19"/>
      <c r="C95" s="19"/>
      <c r="D95" s="87">
        <f>IF(AND(D$4=4,D$27=2),0,1)</f>
        <v>1</v>
      </c>
      <c r="E95" s="3"/>
      <c r="F95" s="87">
        <f>IF(AND(F$4=4,F$27=2),0,1)</f>
        <v>1</v>
      </c>
      <c r="G95" s="3"/>
      <c r="H95" s="87">
        <f>IF(AND(G$4=4,H$27=2),0,1)</f>
        <v>1</v>
      </c>
      <c r="I95" s="3"/>
      <c r="J95" s="87">
        <f>IF(AND(I$4=4,J$27=2),0,1)</f>
        <v>1</v>
      </c>
      <c r="K95" s="3"/>
      <c r="L95" s="87">
        <f>IF(AND(K$4=4,L$27=2),0,1)</f>
        <v>1</v>
      </c>
      <c r="M95" s="3"/>
      <c r="N95" s="87">
        <f>IF(AND(M$4=4,N$27=2),0,1)</f>
        <v>1</v>
      </c>
      <c r="O95" s="3"/>
      <c r="P95" s="87">
        <f>IF(AND(O$4=4,P$27=2),0,1)</f>
        <v>1</v>
      </c>
      <c r="Q95" s="3"/>
      <c r="R95" s="87">
        <f>IF(AND(Q$4=4,R$27=2),0,1)</f>
        <v>1</v>
      </c>
      <c r="S95" s="3"/>
      <c r="T95" s="87">
        <f>IF(AND(S$4=4,T$27=2),0,1)</f>
        <v>1</v>
      </c>
      <c r="U95" s="3"/>
      <c r="V95" s="87">
        <f>IF(AND(U$4=4,V$27=2),0,1)</f>
        <v>1</v>
      </c>
      <c r="W95" s="3"/>
      <c r="X95" s="87">
        <f>IF(AND(W$4=4,X$27=2),0,1)</f>
        <v>1</v>
      </c>
      <c r="Y95" s="3"/>
      <c r="Z95" s="87">
        <f>IF(AND(Y$4=4,Z$27=2),0,1)</f>
        <v>1</v>
      </c>
      <c r="AA95" s="3"/>
      <c r="AB95" s="87">
        <f>IF(AND(AA$4=4,AB$27=2),0,1)</f>
        <v>1</v>
      </c>
      <c r="AC95" s="3"/>
      <c r="AD95" s="88">
        <f>IF(AND(AC$4=4,AD$27=2),0,1)</f>
        <v>1</v>
      </c>
      <c r="AE95" s="19"/>
      <c r="AF95" s="88">
        <f>IF(AND(AE$4=4,AF$27=2),0,1)</f>
        <v>1</v>
      </c>
      <c r="AG95" s="3"/>
      <c r="AH95" s="19"/>
    </row>
    <row r="96" spans="1:34" ht="14.25" outlineLevel="1">
      <c r="A96" s="609"/>
      <c r="B96" s="506"/>
      <c r="C96" s="506"/>
      <c r="D96" s="89">
        <f>IF(D$94+D$95=1,0,5)</f>
        <v>5</v>
      </c>
      <c r="E96" s="90"/>
      <c r="F96" s="89">
        <f>IF(F$94+F$95=1,0,5)</f>
        <v>5</v>
      </c>
      <c r="G96" s="90"/>
      <c r="H96" s="89">
        <f>IF(H$94+H$95=1,0,5)</f>
        <v>5</v>
      </c>
      <c r="I96" s="90"/>
      <c r="J96" s="89">
        <f>IF(J$94+J$95=1,0,5)</f>
        <v>5</v>
      </c>
      <c r="K96" s="90"/>
      <c r="L96" s="89">
        <f>IF(L$94+L$95=1,0,5)</f>
        <v>5</v>
      </c>
      <c r="M96" s="90"/>
      <c r="N96" s="89">
        <f>IF(N$94+N$95=1,0,5)</f>
        <v>5</v>
      </c>
      <c r="O96" s="90"/>
      <c r="P96" s="89">
        <f>IF(P$94+P$95=1,0,5)</f>
        <v>5</v>
      </c>
      <c r="Q96" s="90"/>
      <c r="R96" s="89">
        <f>IF(R$94+R$95=1,0,5)</f>
        <v>5</v>
      </c>
      <c r="S96" s="90"/>
      <c r="T96" s="89">
        <f>IF(T$94+T$95=1,0,5)</f>
        <v>5</v>
      </c>
      <c r="U96" s="90"/>
      <c r="V96" s="89">
        <f>IF(V$94+V$95=1,0,5)</f>
        <v>5</v>
      </c>
      <c r="W96" s="90"/>
      <c r="X96" s="89">
        <f>IF(X$94+X$95=1,0,5)</f>
        <v>5</v>
      </c>
      <c r="Y96" s="90"/>
      <c r="Z96" s="89">
        <f>IF(Z$94+Z$95=1,0,5)</f>
        <v>5</v>
      </c>
      <c r="AA96" s="90"/>
      <c r="AB96" s="89">
        <f>IF(AB$94+AB$95=1,0,5)</f>
        <v>5</v>
      </c>
      <c r="AC96" s="90"/>
      <c r="AD96" s="91">
        <f>IF(AD$94+AD$95=1,0,5)</f>
        <v>5</v>
      </c>
      <c r="AE96" s="506"/>
      <c r="AF96" s="91">
        <f>IF(AF$94+AF$95=1,0,5)</f>
        <v>5</v>
      </c>
      <c r="AG96" s="3"/>
      <c r="AH96" s="19"/>
    </row>
    <row r="97" spans="1:34" ht="12.75" outlineLevel="1">
      <c r="A97" s="92"/>
      <c r="B97" s="19"/>
      <c r="C97" s="19"/>
      <c r="D97" s="82"/>
      <c r="E97" s="3"/>
      <c r="F97" s="82"/>
      <c r="G97" s="3"/>
      <c r="H97" s="82"/>
      <c r="I97" s="3"/>
      <c r="J97" s="82"/>
      <c r="K97" s="3"/>
      <c r="L97" s="82"/>
      <c r="M97" s="3"/>
      <c r="N97" s="82"/>
      <c r="O97" s="3"/>
      <c r="P97" s="82"/>
      <c r="Q97" s="3"/>
      <c r="R97" s="82"/>
      <c r="S97" s="3"/>
      <c r="T97" s="82"/>
      <c r="U97" s="3"/>
      <c r="V97" s="82"/>
      <c r="W97" s="3"/>
      <c r="X97" s="82"/>
      <c r="Y97" s="3"/>
      <c r="Z97" s="82"/>
      <c r="AA97" s="3"/>
      <c r="AB97" s="82"/>
      <c r="AC97" s="3"/>
      <c r="AD97" s="2"/>
      <c r="AE97" s="19"/>
      <c r="AF97" s="2"/>
      <c r="AG97" s="3"/>
      <c r="AH97" s="19"/>
    </row>
    <row r="98" spans="1:34" ht="14.25" outlineLevel="1">
      <c r="A98" s="607" t="s">
        <v>231</v>
      </c>
      <c r="B98" s="83"/>
      <c r="C98" s="83"/>
      <c r="D98" s="84">
        <f>IF(AND(D$4=5,D$49=1),0,1)</f>
        <v>1</v>
      </c>
      <c r="E98" s="85"/>
      <c r="F98" s="84">
        <f>IF(AND(F$4=5,F$49=2),0,1)</f>
        <v>1</v>
      </c>
      <c r="G98" s="85"/>
      <c r="H98" s="84">
        <f>IF(AND(H$4=5,H$49=2),0,1)</f>
        <v>1</v>
      </c>
      <c r="I98" s="85"/>
      <c r="J98" s="84">
        <f>IF(AND(J$4=5,J$49=2),0,1)</f>
        <v>1</v>
      </c>
      <c r="K98" s="85"/>
      <c r="L98" s="84">
        <f>IF(AND(L$4=5,L$49=2),0,1)</f>
        <v>1</v>
      </c>
      <c r="M98" s="85"/>
      <c r="N98" s="84">
        <f>IF(AND(N$4=5,N$49=2),0,1)</f>
        <v>1</v>
      </c>
      <c r="O98" s="85"/>
      <c r="P98" s="84">
        <f>IF(AND(P$4=5,P$49=2),0,1)</f>
        <v>1</v>
      </c>
      <c r="Q98" s="85"/>
      <c r="R98" s="84">
        <f>IF(AND(R$4=5,R$49=2),0,1)</f>
        <v>1</v>
      </c>
      <c r="S98" s="85"/>
      <c r="T98" s="84">
        <f>IF(AND(T$4=5,T$49=2),0,1)</f>
        <v>1</v>
      </c>
      <c r="U98" s="85"/>
      <c r="V98" s="84">
        <f>IF(AND(V$4=5,V$49=2),0,1)</f>
        <v>1</v>
      </c>
      <c r="W98" s="85"/>
      <c r="X98" s="84">
        <f>IF(AND(X$4=5,X$49=2),0,1)</f>
        <v>1</v>
      </c>
      <c r="Y98" s="85"/>
      <c r="Z98" s="84">
        <f>IF(AND(Z$4=5,Z$49=2),0,1)</f>
        <v>1</v>
      </c>
      <c r="AA98" s="85"/>
      <c r="AB98" s="84">
        <f>IF(AND(AB$4=5,AB$49=2),0,1)</f>
        <v>1</v>
      </c>
      <c r="AC98" s="85"/>
      <c r="AD98" s="86">
        <f>IF(AND(AD$4=5,AD$49=2),0,1)</f>
        <v>1</v>
      </c>
      <c r="AE98" s="83"/>
      <c r="AF98" s="86">
        <f>IF(AND(AF$4=5,AF$49=2),0,1)</f>
        <v>1</v>
      </c>
      <c r="AG98" s="3"/>
      <c r="AH98" s="19"/>
    </row>
    <row r="99" spans="1:34" ht="14.25" outlineLevel="1">
      <c r="A99" s="608"/>
      <c r="B99" s="19"/>
      <c r="C99" s="19"/>
      <c r="D99" s="87">
        <f>IF(AND(D$4=4,D$49=1),0,1)</f>
        <v>1</v>
      </c>
      <c r="E99" s="19"/>
      <c r="F99" s="87">
        <f>IF(AND(F$4=4,F$49=1),0,1)</f>
        <v>1</v>
      </c>
      <c r="G99" s="19"/>
      <c r="H99" s="87">
        <f>IF(AND(H$4=4,H$49=1),0,1)</f>
        <v>1</v>
      </c>
      <c r="I99" s="19"/>
      <c r="J99" s="87">
        <f>IF(AND(J$4=4,J$49=1),0,1)</f>
        <v>1</v>
      </c>
      <c r="K99" s="19"/>
      <c r="L99" s="87">
        <f>IF(AND(L$4=4,L$49=1),0,1)</f>
        <v>1</v>
      </c>
      <c r="M99" s="19"/>
      <c r="N99" s="87">
        <f>IF(AND(N$4=4,N$49=1),0,1)</f>
        <v>1</v>
      </c>
      <c r="O99" s="19"/>
      <c r="P99" s="87">
        <f>IF(AND(P$4=4,P$49=1),0,1)</f>
        <v>1</v>
      </c>
      <c r="Q99" s="19"/>
      <c r="R99" s="87">
        <f>IF(AND(R$4=4,R$49=1),0,1)</f>
        <v>1</v>
      </c>
      <c r="S99" s="19"/>
      <c r="T99" s="87">
        <f>IF(AND(T$4=4,T$49=1),0,1)</f>
        <v>1</v>
      </c>
      <c r="U99" s="19"/>
      <c r="V99" s="87">
        <f>IF(AND(V$4=4,V$49=1),0,1)</f>
        <v>1</v>
      </c>
      <c r="W99" s="19"/>
      <c r="X99" s="87">
        <f>IF(AND(X$4=4,X$49=1),0,1)</f>
        <v>1</v>
      </c>
      <c r="Y99" s="19"/>
      <c r="Z99" s="87">
        <f>IF(AND(Z$4=4,Z$49=1),0,1)</f>
        <v>1</v>
      </c>
      <c r="AA99" s="19"/>
      <c r="AB99" s="87">
        <f>IF(AND(AB$4=4,AB$49=1),0,1)</f>
        <v>1</v>
      </c>
      <c r="AC99" s="19"/>
      <c r="AD99" s="88">
        <f>IF(AND(AD$4=4,AD$49=1),0,1)</f>
        <v>1</v>
      </c>
      <c r="AE99" s="19"/>
      <c r="AF99" s="88">
        <f>IF(AND(AF$4=4,AF$49=1),0,1)</f>
        <v>1</v>
      </c>
      <c r="AG99" s="3"/>
      <c r="AH99" s="19"/>
    </row>
    <row r="100" spans="1:34" ht="14.25" outlineLevel="1">
      <c r="A100" s="609"/>
      <c r="B100" s="506"/>
      <c r="C100" s="506"/>
      <c r="D100" s="89">
        <f>IF(D$98+D$99=1,0,5)</f>
        <v>5</v>
      </c>
      <c r="E100" s="90"/>
      <c r="F100" s="89">
        <f>IF(F$98+F$99=1,0,5)</f>
        <v>5</v>
      </c>
      <c r="G100" s="90"/>
      <c r="H100" s="89">
        <f>IF(H$98+H$99=1,0,5)</f>
        <v>5</v>
      </c>
      <c r="I100" s="90"/>
      <c r="J100" s="89">
        <f>IF(J$98+J$99=1,0,5)</f>
        <v>5</v>
      </c>
      <c r="K100" s="90"/>
      <c r="L100" s="89">
        <f>IF(L$98+L$99=1,0,5)</f>
        <v>5</v>
      </c>
      <c r="M100" s="90"/>
      <c r="N100" s="89">
        <f>IF(N$98+N$99=1,0,5)</f>
        <v>5</v>
      </c>
      <c r="O100" s="90"/>
      <c r="P100" s="89">
        <f>IF(P$98+P$99=1,0,5)</f>
        <v>5</v>
      </c>
      <c r="Q100" s="90"/>
      <c r="R100" s="89">
        <f>IF(R$98+R$99=1,0,5)</f>
        <v>5</v>
      </c>
      <c r="S100" s="90"/>
      <c r="T100" s="89">
        <f>IF(T$98+T$99=1,0,5)</f>
        <v>5</v>
      </c>
      <c r="U100" s="90"/>
      <c r="V100" s="89">
        <f>IF(V$98+V$99=1,0,5)</f>
        <v>5</v>
      </c>
      <c r="W100" s="90"/>
      <c r="X100" s="89">
        <f>IF(X$98+X$99=1,0,5)</f>
        <v>5</v>
      </c>
      <c r="Y100" s="90"/>
      <c r="Z100" s="89">
        <f>IF(Z$98+Z$99=1,0,5)</f>
        <v>5</v>
      </c>
      <c r="AA100" s="90"/>
      <c r="AB100" s="89">
        <f>IF(AB$98+AB$99=1,0,5)</f>
        <v>5</v>
      </c>
      <c r="AC100" s="90"/>
      <c r="AD100" s="91">
        <f>IF(AD$98+AD$99=1,0,5)</f>
        <v>5</v>
      </c>
      <c r="AE100" s="506"/>
      <c r="AF100" s="91">
        <f>IF(AF$98+AF$99=1,0,5)</f>
        <v>5</v>
      </c>
      <c r="AG100" s="3"/>
      <c r="AH100" s="19"/>
    </row>
    <row r="101" spans="1:34" ht="12.75" outlineLevel="1">
      <c r="A101" s="92"/>
      <c r="B101" s="19"/>
      <c r="C101" s="19"/>
      <c r="D101" s="82"/>
      <c r="E101" s="3"/>
      <c r="F101" s="82"/>
      <c r="G101" s="3"/>
      <c r="H101" s="82"/>
      <c r="I101" s="3"/>
      <c r="J101" s="82"/>
      <c r="K101" s="3"/>
      <c r="L101" s="82"/>
      <c r="M101" s="3"/>
      <c r="N101" s="82"/>
      <c r="O101" s="3"/>
      <c r="P101" s="82"/>
      <c r="Q101" s="3"/>
      <c r="R101" s="82"/>
      <c r="S101" s="3"/>
      <c r="T101" s="82"/>
      <c r="U101" s="3"/>
      <c r="V101" s="82"/>
      <c r="W101" s="3"/>
      <c r="X101" s="82"/>
      <c r="Y101" s="3"/>
      <c r="Z101" s="82"/>
      <c r="AA101" s="3"/>
      <c r="AB101" s="82"/>
      <c r="AC101" s="3"/>
      <c r="AD101" s="2"/>
      <c r="AE101" s="19"/>
      <c r="AF101" s="2"/>
      <c r="AG101" s="3"/>
      <c r="AH101" s="19"/>
    </row>
    <row r="102" spans="1:34" ht="14.25" outlineLevel="1">
      <c r="A102" s="607" t="s">
        <v>232</v>
      </c>
      <c r="B102" s="83"/>
      <c r="C102" s="83"/>
      <c r="D102" s="84">
        <f>IF(AND(D$4=5,D$57=2),0,1)</f>
        <v>1</v>
      </c>
      <c r="E102" s="85"/>
      <c r="F102" s="84">
        <f>IF(AND(F$4=5,F$57=2),0,1)</f>
        <v>1</v>
      </c>
      <c r="G102" s="85"/>
      <c r="H102" s="84">
        <f>IF(AND(H$4=5,H$57=2),0,1)</f>
        <v>1</v>
      </c>
      <c r="I102" s="85"/>
      <c r="J102" s="84">
        <f>IF(AND(J$4=5,J$57=2),0,1)</f>
        <v>1</v>
      </c>
      <c r="K102" s="85"/>
      <c r="L102" s="84">
        <f>IF(AND(L$4=5,L$57=2),0,1)</f>
        <v>1</v>
      </c>
      <c r="M102" s="85"/>
      <c r="N102" s="84">
        <f>IF(AND(N$4=5,N$57=2),0,1)</f>
        <v>1</v>
      </c>
      <c r="O102" s="85"/>
      <c r="P102" s="84">
        <f>IF(AND(P$4=5,P$57=2),0,1)</f>
        <v>1</v>
      </c>
      <c r="Q102" s="85"/>
      <c r="R102" s="84">
        <f>IF(AND(R$4=5,R$57=2),0,1)</f>
        <v>1</v>
      </c>
      <c r="S102" s="85"/>
      <c r="T102" s="84">
        <f>IF(AND(T$4=5,T$57=2),0,1)</f>
        <v>1</v>
      </c>
      <c r="U102" s="85"/>
      <c r="V102" s="84">
        <f>IF(AND(V$4=5,V$57=2),0,1)</f>
        <v>1</v>
      </c>
      <c r="W102" s="85"/>
      <c r="X102" s="84">
        <f>IF(AND(X$4=5,X$57=2),0,1)</f>
        <v>1</v>
      </c>
      <c r="Y102" s="85"/>
      <c r="Z102" s="84">
        <f>IF(AND(Z$4=5,Z$57=2),0,1)</f>
        <v>1</v>
      </c>
      <c r="AA102" s="85"/>
      <c r="AB102" s="84">
        <f>IF(AND(AB$4=5,AB$57=2),0,1)</f>
        <v>1</v>
      </c>
      <c r="AC102" s="85"/>
      <c r="AD102" s="86">
        <f>IF(AND(AD$4=5,AD$57=2),0,1)</f>
        <v>1</v>
      </c>
      <c r="AE102" s="83"/>
      <c r="AF102" s="86">
        <f>IF(AND(AF$4=5,AF$57=2),0,1)</f>
        <v>1</v>
      </c>
      <c r="AG102" s="3"/>
      <c r="AH102" s="19"/>
    </row>
    <row r="103" spans="1:34" ht="14.25" outlineLevel="1">
      <c r="A103" s="608"/>
      <c r="B103" s="19"/>
      <c r="C103" s="19"/>
      <c r="D103" s="87">
        <f>IF(AND(D$4=4,D$57=2),0,1)</f>
        <v>1</v>
      </c>
      <c r="E103" s="3"/>
      <c r="F103" s="87">
        <f>IF(AND(F$4=4,F$57=2),0,1)</f>
        <v>1</v>
      </c>
      <c r="G103" s="3"/>
      <c r="H103" s="87">
        <f>IF(AND(G$4=4,H$57=2),0,1)</f>
        <v>1</v>
      </c>
      <c r="I103" s="3"/>
      <c r="J103" s="87">
        <f>IF(AND(I$4=4,J$57=2),0,1)</f>
        <v>1</v>
      </c>
      <c r="K103" s="3"/>
      <c r="L103" s="87">
        <f>IF(AND(K$4=4,L$57=2),0,1)</f>
        <v>1</v>
      </c>
      <c r="M103" s="3"/>
      <c r="N103" s="87">
        <f>IF(AND(M$4=4,N$57=2),0,1)</f>
        <v>1</v>
      </c>
      <c r="O103" s="3"/>
      <c r="P103" s="87">
        <f>IF(AND(O$4=4,P$57=2),0,1)</f>
        <v>1</v>
      </c>
      <c r="Q103" s="3"/>
      <c r="R103" s="87">
        <f>IF(AND(Q$4=4,R$57=2),0,1)</f>
        <v>1</v>
      </c>
      <c r="S103" s="3"/>
      <c r="T103" s="87">
        <f>IF(AND(S$4=4,T$57=2),0,1)</f>
        <v>1</v>
      </c>
      <c r="U103" s="3"/>
      <c r="V103" s="87">
        <f>IF(AND(U$4=4,V$57=2),0,1)</f>
        <v>1</v>
      </c>
      <c r="W103" s="3"/>
      <c r="X103" s="87">
        <f>IF(AND(W$4=4,X$57=2),0,1)</f>
        <v>1</v>
      </c>
      <c r="Y103" s="3"/>
      <c r="Z103" s="87">
        <f>IF(AND(Y$4=4,Z$57=2),0,1)</f>
        <v>1</v>
      </c>
      <c r="AA103" s="3"/>
      <c r="AB103" s="87">
        <f>IF(AND(AA$4=4,AB$57=2),0,1)</f>
        <v>1</v>
      </c>
      <c r="AC103" s="3"/>
      <c r="AD103" s="88">
        <f>IF(AND(AC$4=4,AD$57=2),0,1)</f>
        <v>1</v>
      </c>
      <c r="AE103" s="19"/>
      <c r="AF103" s="88">
        <f>IF(AND(AE$4=4,AF$57=2),0,1)</f>
        <v>1</v>
      </c>
      <c r="AG103" s="3"/>
      <c r="AH103" s="19"/>
    </row>
    <row r="104" spans="1:34" ht="14.25" outlineLevel="1">
      <c r="A104" s="609"/>
      <c r="B104" s="506"/>
      <c r="C104" s="506"/>
      <c r="D104" s="89">
        <f>IF(D$102+D$103=1,0,5)</f>
        <v>5</v>
      </c>
      <c r="E104" s="90"/>
      <c r="F104" s="89">
        <f>IF(F$102+F$103=1,0,5)</f>
        <v>5</v>
      </c>
      <c r="G104" s="90"/>
      <c r="H104" s="89">
        <f>IF(H$102+H$103=1,0,5)</f>
        <v>5</v>
      </c>
      <c r="I104" s="90"/>
      <c r="J104" s="89">
        <f>IF(J$102+J$103=1,0,5)</f>
        <v>5</v>
      </c>
      <c r="K104" s="90"/>
      <c r="L104" s="89">
        <f>IF(L$102+L$103=1,0,5)</f>
        <v>5</v>
      </c>
      <c r="M104" s="90"/>
      <c r="N104" s="89">
        <f>IF(N$102+N$103=1,0,5)</f>
        <v>5</v>
      </c>
      <c r="O104" s="90"/>
      <c r="P104" s="89">
        <f>IF(P$102+P$103=1,0,5)</f>
        <v>5</v>
      </c>
      <c r="Q104" s="90"/>
      <c r="R104" s="89">
        <f>IF(R$102+R$103=1,0,5)</f>
        <v>5</v>
      </c>
      <c r="S104" s="90"/>
      <c r="T104" s="89">
        <f>IF(T$102+T$103=1,0,5)</f>
        <v>5</v>
      </c>
      <c r="U104" s="90"/>
      <c r="V104" s="89">
        <f>IF(V$102+V$103=1,0,5)</f>
        <v>5</v>
      </c>
      <c r="W104" s="90"/>
      <c r="X104" s="89">
        <f>IF(X$102+X$103=1,0,5)</f>
        <v>5</v>
      </c>
      <c r="Y104" s="90"/>
      <c r="Z104" s="89">
        <f>IF(Z$102+Z$103=1,0,5)</f>
        <v>5</v>
      </c>
      <c r="AA104" s="90"/>
      <c r="AB104" s="89">
        <f>IF(AB$102+AB$103=1,0,5)</f>
        <v>5</v>
      </c>
      <c r="AC104" s="90"/>
      <c r="AD104" s="91">
        <f>IF(AD$102+AD$103=1,0,5)</f>
        <v>5</v>
      </c>
      <c r="AE104" s="506"/>
      <c r="AF104" s="91">
        <f>IF(AF$102+AF$103=1,0,5)</f>
        <v>5</v>
      </c>
      <c r="AG104" s="3"/>
      <c r="AH104" s="19"/>
    </row>
    <row r="105" spans="1:34" ht="12.75" outlineLevel="1">
      <c r="A105" s="19"/>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3"/>
      <c r="AH105" s="19"/>
    </row>
    <row r="106" spans="1:34" ht="12.75" outlineLevel="1">
      <c r="A106" s="19"/>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3"/>
      <c r="AH106" s="19"/>
    </row>
    <row r="107" spans="1:34" ht="12.75" outlineLevel="1">
      <c r="A107" s="19"/>
      <c r="B107" s="19"/>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3"/>
      <c r="AH107" s="19"/>
    </row>
    <row r="108" spans="1:34" ht="12.75" outlineLevel="1">
      <c r="A108" s="19"/>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3"/>
      <c r="AH108" s="19"/>
    </row>
    <row r="109" spans="1:34" ht="12.75" outlineLevel="1">
      <c r="A109" s="19"/>
      <c r="B109" s="19"/>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3"/>
      <c r="AH109" s="19"/>
    </row>
    <row r="110" spans="1:34" ht="12.75" outlineLevel="1">
      <c r="A110" s="19"/>
      <c r="B110" s="19"/>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3"/>
      <c r="AH110" s="19"/>
    </row>
    <row r="111" spans="1:34" ht="12.75" outlineLevel="1">
      <c r="A111" s="19"/>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3"/>
      <c r="AH111" s="19"/>
    </row>
    <row r="112" spans="1:34" ht="12.75" outlineLevel="1">
      <c r="A112" s="19"/>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3"/>
      <c r="AH112" s="19"/>
    </row>
    <row r="113" spans="1:34" ht="12.75" outlineLevel="1">
      <c r="A113" s="19"/>
      <c r="B113" s="19"/>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3"/>
      <c r="AH113" s="19"/>
    </row>
    <row r="114" spans="1:34" ht="12.75" outlineLevel="1">
      <c r="A114" s="19"/>
      <c r="B114" s="19"/>
      <c r="C114" s="19"/>
      <c r="D114" s="19" t="s">
        <v>233</v>
      </c>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3"/>
      <c r="AH114" s="19"/>
    </row>
    <row r="115" spans="1:34" ht="12.75" outlineLevel="1">
      <c r="A115" s="19"/>
      <c r="B115" s="19"/>
      <c r="C115" s="19"/>
      <c r="D115" s="19" t="s">
        <v>234</v>
      </c>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3"/>
      <c r="AH115" s="19"/>
    </row>
    <row r="116" spans="1:34" ht="12.75" outlineLevel="1">
      <c r="A116" s="19"/>
      <c r="B116" s="19"/>
      <c r="C116" s="19"/>
      <c r="D116" s="19" t="s">
        <v>235</v>
      </c>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3"/>
      <c r="AH116" s="19"/>
    </row>
    <row r="117" spans="1:34" ht="12.75" outlineLevel="1">
      <c r="A117" s="19"/>
      <c r="B117" s="19"/>
      <c r="C117" s="19"/>
      <c r="D117" s="19" t="s">
        <v>236</v>
      </c>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3"/>
      <c r="AH117" s="19"/>
    </row>
    <row r="118" spans="1:34" ht="12.75" outlineLevel="1">
      <c r="A118" s="19"/>
      <c r="B118" s="19"/>
      <c r="C118" s="19"/>
      <c r="D118" s="19" t="s">
        <v>237</v>
      </c>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3"/>
      <c r="AH118" s="19"/>
    </row>
    <row r="119" spans="1:34" ht="12.75" outlineLevel="1">
      <c r="A119" s="19"/>
      <c r="B119" s="19"/>
      <c r="C119" s="19"/>
      <c r="D119" s="19" t="s">
        <v>238</v>
      </c>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3"/>
      <c r="AH119" s="19"/>
    </row>
    <row r="120" spans="1:34" ht="12.75" outlineLevel="1">
      <c r="A120" s="19"/>
      <c r="B120" s="19"/>
      <c r="C120" s="19"/>
      <c r="D120" s="19" t="s">
        <v>239</v>
      </c>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3"/>
      <c r="AH120" s="19"/>
    </row>
    <row r="121" spans="1:34" ht="12.75" outlineLevel="1">
      <c r="A121" s="19"/>
      <c r="B121" s="19"/>
      <c r="C121" s="19"/>
      <c r="D121" s="19" t="s">
        <v>240</v>
      </c>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3"/>
      <c r="AH121" s="19"/>
    </row>
    <row r="122" spans="1:34" ht="12.75" outlineLevel="1">
      <c r="A122" s="19"/>
      <c r="B122" s="19"/>
      <c r="C122" s="19"/>
      <c r="D122" s="19" t="s">
        <v>241</v>
      </c>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3"/>
      <c r="AH122" s="19"/>
    </row>
    <row r="123" spans="1:34" ht="12.75" outlineLevel="1">
      <c r="A123" s="19"/>
      <c r="B123" s="19"/>
      <c r="C123" s="19"/>
      <c r="D123" s="19" t="s">
        <v>242</v>
      </c>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3"/>
      <c r="AH123" s="19"/>
    </row>
    <row r="124" spans="1:34" ht="12.75" outlineLevel="1">
      <c r="A124" s="19"/>
      <c r="B124" s="19"/>
      <c r="C124" s="19"/>
      <c r="D124" s="19" t="s">
        <v>243</v>
      </c>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3"/>
      <c r="AH124" s="19"/>
    </row>
    <row r="125" spans="1:34" ht="12.75" outlineLevel="1">
      <c r="A125" s="19"/>
      <c r="B125" s="19"/>
      <c r="C125" s="19"/>
      <c r="D125" s="19" t="s">
        <v>244</v>
      </c>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3"/>
      <c r="AH125" s="19"/>
    </row>
    <row r="126" spans="1:34" ht="12.75" outlineLevel="1">
      <c r="A126" s="19"/>
      <c r="B126" s="19"/>
      <c r="C126" s="19"/>
      <c r="D126" s="19" t="s">
        <v>245</v>
      </c>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3"/>
      <c r="AH126" s="19"/>
    </row>
    <row r="127" spans="1:34" ht="12.75" outlineLevel="1">
      <c r="A127" s="19"/>
      <c r="B127" s="19"/>
      <c r="C127" s="19"/>
      <c r="D127" s="19" t="s">
        <v>246</v>
      </c>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3"/>
      <c r="AH127" s="19"/>
    </row>
    <row r="128" spans="1:34" ht="12.75" outlineLevel="1">
      <c r="A128" s="19"/>
      <c r="B128" s="19"/>
      <c r="C128" s="19"/>
      <c r="D128" s="19" t="s">
        <v>247</v>
      </c>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3"/>
      <c r="AH128" s="19"/>
    </row>
    <row r="129" spans="1:34" ht="12.75" outlineLevel="1">
      <c r="A129" s="19"/>
      <c r="B129" s="19"/>
      <c r="C129" s="19"/>
      <c r="D129" s="19" t="s">
        <v>248</v>
      </c>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3"/>
      <c r="AH129" s="19"/>
    </row>
    <row r="130" spans="1:34" ht="12.75" outlineLevel="1">
      <c r="A130" s="19"/>
      <c r="B130" s="19"/>
      <c r="C130" s="19"/>
      <c r="D130" s="19" t="s">
        <v>249</v>
      </c>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3"/>
      <c r="AH130" s="19"/>
    </row>
    <row r="131" spans="1:34" ht="12.75" outlineLevel="1">
      <c r="A131" s="19"/>
      <c r="B131" s="19"/>
      <c r="C131" s="19"/>
      <c r="D131" s="19" t="s">
        <v>250</v>
      </c>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3"/>
      <c r="AH131" s="19"/>
    </row>
    <row r="132" spans="1:34" ht="12.75" outlineLevel="1">
      <c r="A132" s="19"/>
      <c r="B132" s="19"/>
      <c r="C132" s="19"/>
      <c r="D132" s="19" t="s">
        <v>251</v>
      </c>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3"/>
      <c r="AH132" s="19"/>
    </row>
    <row r="133" spans="1:34" ht="12.75" outlineLevel="1">
      <c r="A133" s="19"/>
      <c r="B133" s="19"/>
      <c r="C133" s="19"/>
      <c r="D133" s="19" t="s">
        <v>252</v>
      </c>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3"/>
      <c r="AH133" s="19"/>
    </row>
    <row r="134" spans="1:34" ht="12.75" outlineLevel="1">
      <c r="A134" s="19"/>
      <c r="B134" s="19"/>
      <c r="C134" s="19"/>
      <c r="D134" s="19" t="s">
        <v>253</v>
      </c>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3"/>
      <c r="AH134" s="19"/>
    </row>
    <row r="135" spans="1:34" ht="12.75" outlineLevel="1">
      <c r="A135" s="19"/>
      <c r="B135" s="19"/>
      <c r="C135" s="19"/>
      <c r="D135" s="19" t="s">
        <v>254</v>
      </c>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3"/>
      <c r="AH135" s="19"/>
    </row>
    <row r="136" spans="1:34" ht="12.75" outlineLevel="1">
      <c r="A136" s="19"/>
      <c r="B136" s="19"/>
      <c r="C136" s="19"/>
      <c r="D136" s="19" t="s">
        <v>255</v>
      </c>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3"/>
      <c r="AH136" s="19"/>
    </row>
    <row r="137" spans="1:34" ht="12.75" outlineLevel="1">
      <c r="A137" s="19"/>
      <c r="B137" s="19"/>
      <c r="C137" s="19"/>
      <c r="D137" s="19" t="s">
        <v>256</v>
      </c>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3"/>
      <c r="AH137" s="19"/>
    </row>
    <row r="138" spans="1:34" ht="12.75" outlineLevel="1">
      <c r="A138" s="19"/>
      <c r="B138" s="19"/>
      <c r="C138" s="19"/>
      <c r="D138" s="19" t="s">
        <v>257</v>
      </c>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3"/>
      <c r="AH138" s="19"/>
    </row>
    <row r="139" spans="1:34" ht="12.75" outlineLevel="1">
      <c r="A139" s="19"/>
      <c r="B139" s="19"/>
      <c r="C139" s="19"/>
      <c r="D139" s="19" t="s">
        <v>258</v>
      </c>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3"/>
      <c r="AH139" s="19"/>
    </row>
    <row r="140" spans="1:34" ht="12.75" outlineLevel="1">
      <c r="A140" s="19"/>
      <c r="B140" s="19"/>
      <c r="C140" s="19"/>
      <c r="D140" s="19" t="s">
        <v>259</v>
      </c>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3"/>
      <c r="AH140" s="19"/>
    </row>
    <row r="141" spans="1:34" ht="12.75" outlineLevel="1">
      <c r="A141" s="19"/>
      <c r="B141" s="19"/>
      <c r="C141" s="19"/>
      <c r="D141" s="19" t="s">
        <v>260</v>
      </c>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3"/>
      <c r="AH141" s="19"/>
    </row>
    <row r="142" spans="1:34" ht="12.75" outlineLevel="1">
      <c r="A142" s="19"/>
      <c r="B142" s="19"/>
      <c r="C142" s="19"/>
      <c r="D142" s="19" t="s">
        <v>261</v>
      </c>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3"/>
      <c r="AH142" s="19"/>
    </row>
    <row r="143" spans="1:34" ht="12.75" outlineLevel="1">
      <c r="A143" s="19"/>
      <c r="B143" s="19"/>
      <c r="C143" s="19"/>
      <c r="D143" s="19" t="s">
        <v>262</v>
      </c>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3"/>
      <c r="AH143" s="19"/>
    </row>
    <row r="144" spans="1:34" ht="12.75" outlineLevel="1">
      <c r="A144" s="19"/>
      <c r="B144" s="19"/>
      <c r="C144" s="19"/>
      <c r="D144" s="19" t="s">
        <v>263</v>
      </c>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3"/>
      <c r="AH144" s="19"/>
    </row>
    <row r="145" spans="1:34" ht="12.75">
      <c r="A145" s="19"/>
      <c r="B145" s="19"/>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3"/>
      <c r="AH145" s="19"/>
    </row>
    <row r="146" spans="1:34" ht="12.75">
      <c r="A146" s="19"/>
      <c r="B146" s="19"/>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3"/>
      <c r="AH146" s="19"/>
    </row>
    <row r="147" spans="1:34" ht="12.75">
      <c r="A147" s="19"/>
      <c r="B147" s="19"/>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3"/>
      <c r="AH147" s="19"/>
    </row>
    <row r="148" spans="1:34" ht="12.75">
      <c r="A148" s="19"/>
      <c r="B148" s="19"/>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3"/>
      <c r="AH148" s="19"/>
    </row>
    <row r="149" spans="1:34" ht="12.75">
      <c r="A149" s="19"/>
      <c r="B149" s="19"/>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3"/>
      <c r="AH149" s="19"/>
    </row>
    <row r="150" spans="1:34" ht="12.75">
      <c r="A150" s="19"/>
      <c r="B150" s="19"/>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3"/>
      <c r="AH150" s="19"/>
    </row>
    <row r="151" spans="1:34" ht="12.75">
      <c r="A151" s="19"/>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3"/>
      <c r="AH151" s="19"/>
    </row>
    <row r="302" spans="1:1" ht="15.75" hidden="1" customHeight="1">
      <c r="A302" s="389" t="s">
        <v>152</v>
      </c>
    </row>
    <row r="303" spans="1:1" ht="15.75" hidden="1" customHeight="1">
      <c r="A303" s="389" t="s">
        <v>264</v>
      </c>
    </row>
    <row r="304" spans="1:1" ht="15.75" hidden="1" customHeight="1">
      <c r="A304" s="389" t="s">
        <v>265</v>
      </c>
    </row>
    <row r="305" spans="1:1" ht="15.75" hidden="1" customHeight="1">
      <c r="A305" s="389" t="s">
        <v>266</v>
      </c>
    </row>
    <row r="306" spans="1:1" ht="15.75" hidden="1" customHeight="1">
      <c r="A306" s="389" t="s">
        <v>267</v>
      </c>
    </row>
    <row r="307" spans="1:1" ht="15.75" hidden="1" customHeight="1">
      <c r="A307" s="389" t="s">
        <v>268</v>
      </c>
    </row>
    <row r="308" spans="1:1" ht="15.75" hidden="1" customHeight="1">
      <c r="A308" s="389" t="s">
        <v>269</v>
      </c>
    </row>
    <row r="309" spans="1:1" ht="15.75" hidden="1" customHeight="1">
      <c r="A309" s="389" t="s">
        <v>270</v>
      </c>
    </row>
    <row r="310" spans="1:1" ht="15.75" hidden="1" customHeight="1">
      <c r="A310" s="389" t="s">
        <v>271</v>
      </c>
    </row>
    <row r="311" spans="1:1" ht="15.75" hidden="1" customHeight="1">
      <c r="A311" s="389" t="s">
        <v>272</v>
      </c>
    </row>
    <row r="312" spans="1:1" ht="15.75" hidden="1" customHeight="1">
      <c r="A312" s="389" t="s">
        <v>273</v>
      </c>
    </row>
    <row r="313" spans="1:1" ht="15.75" hidden="1" customHeight="1">
      <c r="A313" s="389" t="s">
        <v>274</v>
      </c>
    </row>
    <row r="314" spans="1:1" ht="15.75" hidden="1" customHeight="1">
      <c r="A314" s="389" t="s">
        <v>275</v>
      </c>
    </row>
    <row r="315" spans="1:1" ht="15.75" hidden="1" customHeight="1">
      <c r="A315" s="389" t="s">
        <v>276</v>
      </c>
    </row>
    <row r="316" spans="1:1" ht="15.75" hidden="1" customHeight="1">
      <c r="A316" s="389" t="s">
        <v>277</v>
      </c>
    </row>
    <row r="317" spans="1:1" ht="15.75" hidden="1" customHeight="1">
      <c r="A317" s="389" t="s">
        <v>278</v>
      </c>
    </row>
    <row r="318" spans="1:1" ht="15.75" hidden="1" customHeight="1">
      <c r="A318" s="389" t="s">
        <v>279</v>
      </c>
    </row>
    <row r="319" spans="1:1" ht="15.75" hidden="1" customHeight="1">
      <c r="A319" s="389" t="s">
        <v>280</v>
      </c>
    </row>
    <row r="320" spans="1:1" ht="15.75" hidden="1" customHeight="1">
      <c r="A320" s="389" t="s">
        <v>281</v>
      </c>
    </row>
    <row r="321" spans="1:1" ht="15.75" hidden="1" customHeight="1">
      <c r="A321" s="389" t="s">
        <v>282</v>
      </c>
    </row>
    <row r="322" spans="1:1" ht="15.75" hidden="1" customHeight="1">
      <c r="A322" s="389" t="s">
        <v>283</v>
      </c>
    </row>
    <row r="323" spans="1:1" ht="15.75" hidden="1" customHeight="1">
      <c r="A323" s="389" t="s">
        <v>284</v>
      </c>
    </row>
    <row r="324" spans="1:1" ht="15.75" hidden="1" customHeight="1">
      <c r="A324" s="389" t="s">
        <v>285</v>
      </c>
    </row>
    <row r="325" spans="1:1" ht="15.75" hidden="1" customHeight="1">
      <c r="A325" s="389" t="s">
        <v>286</v>
      </c>
    </row>
    <row r="326" spans="1:1" ht="15.75" hidden="1" customHeight="1">
      <c r="A326" s="389" t="s">
        <v>287</v>
      </c>
    </row>
    <row r="327" spans="1:1" ht="15.75" hidden="1" customHeight="1">
      <c r="A327" s="389" t="s">
        <v>288</v>
      </c>
    </row>
    <row r="328" spans="1:1" ht="15.75" hidden="1" customHeight="1">
      <c r="A328" s="389" t="s">
        <v>289</v>
      </c>
    </row>
    <row r="329" spans="1:1" ht="15.75" hidden="1" customHeight="1">
      <c r="A329" s="389" t="s">
        <v>290</v>
      </c>
    </row>
    <row r="330" spans="1:1" ht="15.75" hidden="1" customHeight="1">
      <c r="A330" s="389" t="s">
        <v>291</v>
      </c>
    </row>
    <row r="331" spans="1:1" ht="15.75" hidden="1" customHeight="1">
      <c r="A331" s="389" t="s">
        <v>292</v>
      </c>
    </row>
    <row r="332" spans="1:1" ht="15.75" hidden="1" customHeight="1">
      <c r="A332" s="389" t="s">
        <v>293</v>
      </c>
    </row>
    <row r="333" spans="1:1" ht="15.75" hidden="1" customHeight="1">
      <c r="A333" s="389" t="s">
        <v>294</v>
      </c>
    </row>
    <row r="334" spans="1:1" ht="15.75" hidden="1" customHeight="1">
      <c r="A334" s="389" t="s">
        <v>295</v>
      </c>
    </row>
    <row r="335" spans="1:1" ht="15.75" hidden="1" customHeight="1">
      <c r="A335" s="389" t="s">
        <v>296</v>
      </c>
    </row>
    <row r="336" spans="1:1" ht="15.75" hidden="1" customHeight="1">
      <c r="A336" s="389" t="s">
        <v>297</v>
      </c>
    </row>
    <row r="337" spans="1:1" ht="15.75" hidden="1" customHeight="1">
      <c r="A337" s="389" t="s">
        <v>298</v>
      </c>
    </row>
    <row r="338" spans="1:1" ht="15.75" hidden="1" customHeight="1">
      <c r="A338" s="389" t="s">
        <v>299</v>
      </c>
    </row>
    <row r="339" spans="1:1" ht="15.75" hidden="1" customHeight="1">
      <c r="A339" s="389" t="s">
        <v>300</v>
      </c>
    </row>
    <row r="340" spans="1:1" ht="15.75" hidden="1" customHeight="1">
      <c r="A340" s="389" t="s">
        <v>301</v>
      </c>
    </row>
    <row r="341" spans="1:1" ht="15.75" hidden="1" customHeight="1">
      <c r="A341" s="389" t="s">
        <v>302</v>
      </c>
    </row>
    <row r="342" spans="1:1" ht="15.75" hidden="1" customHeight="1">
      <c r="A342" s="389" t="s">
        <v>303</v>
      </c>
    </row>
    <row r="343" spans="1:1" ht="15.75" hidden="1" customHeight="1">
      <c r="A343" s="389" t="s">
        <v>304</v>
      </c>
    </row>
    <row r="344" spans="1:1" ht="15.75" hidden="1" customHeight="1">
      <c r="A344" s="389" t="s">
        <v>305</v>
      </c>
    </row>
    <row r="345" spans="1:1" ht="15.75" hidden="1" customHeight="1">
      <c r="A345" s="389" t="s">
        <v>306</v>
      </c>
    </row>
    <row r="346" spans="1:1" ht="15.75" hidden="1" customHeight="1">
      <c r="A346" s="389" t="s">
        <v>307</v>
      </c>
    </row>
    <row r="347" spans="1:1" ht="15.75" hidden="1" customHeight="1">
      <c r="A347" s="389" t="s">
        <v>308</v>
      </c>
    </row>
    <row r="348" spans="1:1" ht="15.75" hidden="1" customHeight="1">
      <c r="A348" s="389" t="s">
        <v>309</v>
      </c>
    </row>
    <row r="349" spans="1:1" ht="15.75" hidden="1" customHeight="1">
      <c r="A349" s="389" t="s">
        <v>310</v>
      </c>
    </row>
    <row r="350" spans="1:1" ht="15.75" hidden="1" customHeight="1">
      <c r="A350" s="389" t="s">
        <v>311</v>
      </c>
    </row>
    <row r="351" spans="1:1" ht="15.75" hidden="1" customHeight="1">
      <c r="A351" s="389" t="s">
        <v>312</v>
      </c>
    </row>
    <row r="352" spans="1:1" ht="15.75" hidden="1" customHeight="1">
      <c r="A352" s="389" t="s">
        <v>313</v>
      </c>
    </row>
    <row r="353" spans="1:1" ht="15.75" hidden="1" customHeight="1">
      <c r="A353" s="389" t="s">
        <v>314</v>
      </c>
    </row>
  </sheetData>
  <mergeCells count="240">
    <mergeCell ref="O12:P12"/>
    <mergeCell ref="Q12:R12"/>
    <mergeCell ref="S12:T12"/>
    <mergeCell ref="U12:V12"/>
    <mergeCell ref="W12:X12"/>
    <mergeCell ref="Y12:Z12"/>
    <mergeCell ref="AA12:AB12"/>
    <mergeCell ref="A12:B12"/>
    <mergeCell ref="C12:D12"/>
    <mergeCell ref="E12:F12"/>
    <mergeCell ref="G12:H12"/>
    <mergeCell ref="I12:J12"/>
    <mergeCell ref="K12:L12"/>
    <mergeCell ref="M12:N12"/>
    <mergeCell ref="O11:P11"/>
    <mergeCell ref="Q11:R11"/>
    <mergeCell ref="S11:T11"/>
    <mergeCell ref="U11:V11"/>
    <mergeCell ref="W11:X11"/>
    <mergeCell ref="Y11:Z11"/>
    <mergeCell ref="AA11:AB11"/>
    <mergeCell ref="A11:B11"/>
    <mergeCell ref="C11:D11"/>
    <mergeCell ref="E11:F11"/>
    <mergeCell ref="G11:H11"/>
    <mergeCell ref="I11:J11"/>
    <mergeCell ref="K11:L11"/>
    <mergeCell ref="M11:N11"/>
    <mergeCell ref="O10:P10"/>
    <mergeCell ref="Q10:R10"/>
    <mergeCell ref="S10:T10"/>
    <mergeCell ref="U10:V10"/>
    <mergeCell ref="W10:X10"/>
    <mergeCell ref="Y10:Z10"/>
    <mergeCell ref="AA10:AB10"/>
    <mergeCell ref="A10:B10"/>
    <mergeCell ref="C10:D10"/>
    <mergeCell ref="E10:F10"/>
    <mergeCell ref="G10:H10"/>
    <mergeCell ref="I10:J10"/>
    <mergeCell ref="K10:L10"/>
    <mergeCell ref="M10:N10"/>
    <mergeCell ref="O9:P9"/>
    <mergeCell ref="Q9:R9"/>
    <mergeCell ref="S9:T9"/>
    <mergeCell ref="U9:V9"/>
    <mergeCell ref="W9:X9"/>
    <mergeCell ref="Y9:Z9"/>
    <mergeCell ref="AA9:AB9"/>
    <mergeCell ref="A9:B9"/>
    <mergeCell ref="C9:D9"/>
    <mergeCell ref="E9:F9"/>
    <mergeCell ref="G9:H9"/>
    <mergeCell ref="I9:J9"/>
    <mergeCell ref="K9:L9"/>
    <mergeCell ref="M9:N9"/>
    <mergeCell ref="AG1:AG7"/>
    <mergeCell ref="AC2:AD2"/>
    <mergeCell ref="AE2:AF2"/>
    <mergeCell ref="AC3:AD3"/>
    <mergeCell ref="AE3:AF3"/>
    <mergeCell ref="AC10:AD10"/>
    <mergeCell ref="AC11:AD11"/>
    <mergeCell ref="AC12:AD12"/>
    <mergeCell ref="AE11:AF11"/>
    <mergeCell ref="AE12:AF12"/>
    <mergeCell ref="AC7:AD7"/>
    <mergeCell ref="AE7:AF7"/>
    <mergeCell ref="AC8:AD8"/>
    <mergeCell ref="AE8:AF8"/>
    <mergeCell ref="AC9:AD9"/>
    <mergeCell ref="AE9:AF9"/>
    <mergeCell ref="AE10:AF10"/>
    <mergeCell ref="C1:D1"/>
    <mergeCell ref="E1:F1"/>
    <mergeCell ref="G1:H1"/>
    <mergeCell ref="I1:J1"/>
    <mergeCell ref="K1:L1"/>
    <mergeCell ref="M1:N1"/>
    <mergeCell ref="AC6:AD6"/>
    <mergeCell ref="AE6:AF6"/>
    <mergeCell ref="AC1:AD1"/>
    <mergeCell ref="AE1:AF1"/>
    <mergeCell ref="C5:D5"/>
    <mergeCell ref="E5:F5"/>
    <mergeCell ref="W5:X5"/>
    <mergeCell ref="AC5:AD5"/>
    <mergeCell ref="AE5:AF5"/>
    <mergeCell ref="O6:P6"/>
    <mergeCell ref="Q6:R6"/>
    <mergeCell ref="S6:T6"/>
    <mergeCell ref="U6:V6"/>
    <mergeCell ref="W6:X6"/>
    <mergeCell ref="Y6:Z6"/>
    <mergeCell ref="AA6:AB6"/>
    <mergeCell ref="Y5:Z5"/>
    <mergeCell ref="AA5:AB5"/>
    <mergeCell ref="A14:B14"/>
    <mergeCell ref="C2:D2"/>
    <mergeCell ref="E2:F2"/>
    <mergeCell ref="A3:B3"/>
    <mergeCell ref="C3:D3"/>
    <mergeCell ref="E3:F3"/>
    <mergeCell ref="A4:B4"/>
    <mergeCell ref="A5:B5"/>
    <mergeCell ref="U5:V5"/>
    <mergeCell ref="G5:H5"/>
    <mergeCell ref="I5:J5"/>
    <mergeCell ref="K5:L5"/>
    <mergeCell ref="M5:N5"/>
    <mergeCell ref="O5:P5"/>
    <mergeCell ref="Q5:R5"/>
    <mergeCell ref="S5:T5"/>
    <mergeCell ref="G2:H2"/>
    <mergeCell ref="I2:J2"/>
    <mergeCell ref="G3:H3"/>
    <mergeCell ref="I3:J3"/>
    <mergeCell ref="K3:L3"/>
    <mergeCell ref="M3:N3"/>
    <mergeCell ref="O3:P3"/>
    <mergeCell ref="A1:A2"/>
    <mergeCell ref="A8:B8"/>
    <mergeCell ref="C8:D8"/>
    <mergeCell ref="E8:F8"/>
    <mergeCell ref="G8:H8"/>
    <mergeCell ref="I8:J8"/>
    <mergeCell ref="K8:L8"/>
    <mergeCell ref="M8:N8"/>
    <mergeCell ref="A13:B13"/>
    <mergeCell ref="C13:D13"/>
    <mergeCell ref="E13:F13"/>
    <mergeCell ref="G13:H13"/>
    <mergeCell ref="I13:J13"/>
    <mergeCell ref="K13:L13"/>
    <mergeCell ref="M13:N13"/>
    <mergeCell ref="O7:P7"/>
    <mergeCell ref="Q7:R7"/>
    <mergeCell ref="S7:T7"/>
    <mergeCell ref="U7:V7"/>
    <mergeCell ref="W7:X7"/>
    <mergeCell ref="Y7:Z7"/>
    <mergeCell ref="AA7:AB7"/>
    <mergeCell ref="C7:D7"/>
    <mergeCell ref="E7:F7"/>
    <mergeCell ref="G7:H7"/>
    <mergeCell ref="I7:J7"/>
    <mergeCell ref="K7:L7"/>
    <mergeCell ref="M7:N7"/>
    <mergeCell ref="A74:B74"/>
    <mergeCell ref="A77:B77"/>
    <mergeCell ref="A78:B78"/>
    <mergeCell ref="A79:B79"/>
    <mergeCell ref="A90:A92"/>
    <mergeCell ref="A94:A96"/>
    <mergeCell ref="A98:A100"/>
    <mergeCell ref="A102:A104"/>
    <mergeCell ref="A70:B70"/>
    <mergeCell ref="A71:B71"/>
    <mergeCell ref="A72:B72"/>
    <mergeCell ref="A73:B73"/>
    <mergeCell ref="AA73:AB73"/>
    <mergeCell ref="AC73:AD73"/>
    <mergeCell ref="AE73:AF73"/>
    <mergeCell ref="I73:J73"/>
    <mergeCell ref="K73:L73"/>
    <mergeCell ref="M73:N73"/>
    <mergeCell ref="O73:P73"/>
    <mergeCell ref="Q73:R73"/>
    <mergeCell ref="S73:T73"/>
    <mergeCell ref="U73:V73"/>
    <mergeCell ref="A27:B27"/>
    <mergeCell ref="A49:B49"/>
    <mergeCell ref="A57:B57"/>
    <mergeCell ref="A69:B69"/>
    <mergeCell ref="C69:D69"/>
    <mergeCell ref="E69:F69"/>
    <mergeCell ref="G69:H69"/>
    <mergeCell ref="W73:X73"/>
    <mergeCell ref="Y73:Z73"/>
    <mergeCell ref="C73:D73"/>
    <mergeCell ref="E73:F73"/>
    <mergeCell ref="G73:H73"/>
    <mergeCell ref="W69:X69"/>
    <mergeCell ref="Y69:Z69"/>
    <mergeCell ref="AA69:AB69"/>
    <mergeCell ref="AC69:AD69"/>
    <mergeCell ref="AE69:AF69"/>
    <mergeCell ref="I69:J69"/>
    <mergeCell ref="K69:L69"/>
    <mergeCell ref="M69:N69"/>
    <mergeCell ref="O69:P69"/>
    <mergeCell ref="Q69:R69"/>
    <mergeCell ref="S69:T69"/>
    <mergeCell ref="U69:V69"/>
    <mergeCell ref="A6:B6"/>
    <mergeCell ref="C6:D6"/>
    <mergeCell ref="E6:F6"/>
    <mergeCell ref="G6:H6"/>
    <mergeCell ref="I6:J6"/>
    <mergeCell ref="K6:L6"/>
    <mergeCell ref="M6:N6"/>
    <mergeCell ref="AC13:AD13"/>
    <mergeCell ref="AE13:AF13"/>
    <mergeCell ref="O13:P13"/>
    <mergeCell ref="Q13:R13"/>
    <mergeCell ref="S13:T13"/>
    <mergeCell ref="U13:V13"/>
    <mergeCell ref="W13:X13"/>
    <mergeCell ref="Y13:Z13"/>
    <mergeCell ref="AA13:AB13"/>
    <mergeCell ref="A7:B7"/>
    <mergeCell ref="O8:P8"/>
    <mergeCell ref="Q8:R8"/>
    <mergeCell ref="S8:T8"/>
    <mergeCell ref="U8:V8"/>
    <mergeCell ref="W8:X8"/>
    <mergeCell ref="Y8:Z8"/>
    <mergeCell ref="AA8:AB8"/>
    <mergeCell ref="K2:L2"/>
    <mergeCell ref="M2:N2"/>
    <mergeCell ref="O2:P2"/>
    <mergeCell ref="Q2:R2"/>
    <mergeCell ref="S2:T2"/>
    <mergeCell ref="U2:V2"/>
    <mergeCell ref="W2:X2"/>
    <mergeCell ref="Q3:R3"/>
    <mergeCell ref="S3:T3"/>
    <mergeCell ref="U3:V3"/>
    <mergeCell ref="W3:X3"/>
    <mergeCell ref="Y3:Z3"/>
    <mergeCell ref="AA3:AB3"/>
    <mergeCell ref="O1:P1"/>
    <mergeCell ref="Q1:R1"/>
    <mergeCell ref="S1:T1"/>
    <mergeCell ref="U1:V1"/>
    <mergeCell ref="W1:X1"/>
    <mergeCell ref="Y1:Z1"/>
    <mergeCell ref="AA1:AB1"/>
    <mergeCell ref="Y2:Z2"/>
    <mergeCell ref="AA2:AB2"/>
  </mergeCells>
  <phoneticPr fontId="60" type="noConversion"/>
  <conditionalFormatting sqref="C14 C49:AF49 C57:AF57 C27:AF27 E14 G14 I14 K14 M14 O14 Q14 S14 U14 W14 Y14 AA14 AC14 AE14">
    <cfRule type="cellIs" dxfId="43" priority="2" operator="equal">
      <formula>5</formula>
    </cfRule>
  </conditionalFormatting>
  <conditionalFormatting sqref="C46:C48 E50 G50 I50 K50 M50 O50 Q50 S50 U50 W50 Y50 AA50 AC50 AE50 E52 G52 I52 K52 M52 O52 Q52 S52 U52 W52 Y52 AA52 AC52 AE52 E54 G54 I54 K54 M54 O54 Q54 S54 U54 W54 Y54 AA54 AC54 AE54 C56 E56 G56 I56 K56 M56 O56 Q56 S56 U56 W56 Y56 AA56 AC56 AE56 E15:E26 G15:G26 I15:I26 K15:K26 M15:M26 O15:O26 Q15:Q26 S15:S26 U15:U26 W15:W26 Y15:Y26 AA15:AA26 AC15:AC26 AE15:AE26 E46:E48 G46:G48 I46:I48 K46:K48 M46:M48 O46:O48 Q46:Q48 S46:S48 U46:U48 W46:W48 Y46:Y48 AA46:AA48 AC46:AC48 AE46:AE48 C15:C26 C50:C54 C58:C68 E58:E68 G58:G68 I58:I68 K58:K68 M58:M68 O58:O68 Q58:Q68 S58:S68 U58:U68 W58:W68 Y58:Y68 AA58:AA68 AC58:AC68 AE58:AE68">
    <cfRule type="containsText" dxfId="42" priority="3" operator="containsText" text="X">
      <formula>NOT(ISERROR(SEARCH(("X"),(C15))))</formula>
    </cfRule>
  </conditionalFormatting>
  <conditionalFormatting sqref="AC17 C20 E20 G20 I20 K20 M20 O20 Q20 S20 U20 W20 Y20 AA20 AE20 C23:C24 E23:E24 G23:G24 I23:I24 K23:K24 M23:M24 O23:O24 Q23:Q24 S23:S24 U23:U24 W23:W24 Y23:Y24 AA23:AA24 AE23:AE24 C26 E26 G26 I26 K26 M26 O26 Q26 S26 U26 W26 Y26 AA26 AE26 E51 G51 I51 K51 M51 O51 Q51 S51 U51 W51 Y51 AA51 AC51 AE51 C55:C56 E53:E56 G53:G56 I53:I56 K53:K56 M53:M56 O53:O56 Q53:Q56 S53:S56 U53:U56 W53:W56 Y53:Y56 AA53:AA56 AC53:AC56 AE53:AE56 C67 E67 G67 I67 K67 M67 O67 Q67 S67 U67 W67 Y67 AA67 AE67 AC19:AC26 C28:C48 E28:E48 G28:G48 I28:I48 K28:K48 M28:M48 O28:O48 Q28:Q48 S28:S48 U28:U48 W28:W48 Y28:Y48 AA28:AA48 AC28:AC48 AE28:AE48 C58:C65 E58:E65 G58:G65 I58:I65 K58:K65 M58:M65 O58:O65 Q58:Q65 S58:S65 U58:U65 W58:W65 Y58:Y65 AA58:AA65 AC58:AC68 AE58:AE65">
    <cfRule type="containsText" dxfId="41" priority="5" operator="containsText" text="X">
      <formula>NOT(ISERROR(SEARCH(("X"),(AC17))))</formula>
    </cfRule>
  </conditionalFormatting>
  <conditionalFormatting sqref="C14 C49 E49 G49 I49 K49 M49 O49 Q49 S49 U49 W49 Y49 AA49 AC49 AE49 C57 E57 G57 I57 K57 M57 O57 Q57 S57 U57 W57 Y57 AA57 AC57 AE57 E14 G14 I14 K14 M14 O14 Q14 S14 U14 W14 Y14 AA14 AC14 AE14">
    <cfRule type="cellIs" dxfId="40" priority="6" operator="equal">
      <formula>0</formula>
    </cfRule>
  </conditionalFormatting>
  <conditionalFormatting sqref="C14 C49 E49 G49 I49 K49 M49 O49 Q49 S49 U49 W49 Y49 AA49 AC49 AE49 C57 E57 G57 I57 K57 M57 O57 Q57 S57 U57 W57 Y57 AA57 AC57 AE57 E14 G14 I14 K14 M14 O14 Q14 S14 U14 W14 Y14 AA14 AC14 AE14">
    <cfRule type="containsText" dxfId="39" priority="7" operator="containsText" text="X">
      <formula>NOT(ISERROR(SEARCH(("X"),(C14))))</formula>
    </cfRule>
  </conditionalFormatting>
  <conditionalFormatting sqref="C27 E27 G27 I27 K27 M27 O27 Q27 S27 U27 W27 Y27 AA27 AC27 AE27">
    <cfRule type="containsText" dxfId="38" priority="8" operator="containsText" text="0">
      <formula>NOT(ISERROR(SEARCH(("0"),(C27))))</formula>
    </cfRule>
  </conditionalFormatting>
  <conditionalFormatting sqref="C57:AG69">
    <cfRule type="containsText" dxfId="37" priority="9" operator="containsText" text="A">
      <formula>NOT(ISERROR(SEARCH(("A"),(C57))))</formula>
    </cfRule>
  </conditionalFormatting>
  <conditionalFormatting sqref="C70 E70 G70 I70 K70 M70 O70 Q70 S70 U70 W70 Y70 AA70 AC70 AE70">
    <cfRule type="notContainsBlanks" dxfId="36" priority="10">
      <formula>LEN(TRIM(C70))&gt;0</formula>
    </cfRule>
  </conditionalFormatting>
  <conditionalFormatting sqref="C70 E70 G70 I70 K70 M70 O70 Q70 S70 U70 W70 Y70 AA70 AC70 AE70">
    <cfRule type="notContainsBlanks" dxfId="35" priority="11">
      <formula>LEN(TRIM(C70))&gt;0</formula>
    </cfRule>
  </conditionalFormatting>
  <conditionalFormatting sqref="D70:F70 H70 J70 L70 N70 P70 R70 T70 V70 X70 Z70 AB70:AF70">
    <cfRule type="notContainsBlanks" dxfId="34" priority="12">
      <formula>LEN(TRIM(D70))&gt;0</formula>
    </cfRule>
  </conditionalFormatting>
  <conditionalFormatting sqref="C5:AF5">
    <cfRule type="containsText" dxfId="33" priority="13" operator="containsText" text="MIDI">
      <formula>NOT(ISERROR(SEARCH(("MIDI"),(C5))))</formula>
    </cfRule>
  </conditionalFormatting>
  <conditionalFormatting sqref="C5:AF5">
    <cfRule type="cellIs" dxfId="32" priority="14" operator="between">
      <formula>"09:00"</formula>
      <formula>"16:00"</formula>
    </cfRule>
  </conditionalFormatting>
  <conditionalFormatting sqref="C5:AF5">
    <cfRule type="cellIs" dxfId="31" priority="15" operator="between">
      <formula>"17:00"</formula>
      <formula>"23:59"</formula>
    </cfRule>
  </conditionalFormatting>
  <conditionalFormatting sqref="C5:AF5">
    <cfRule type="containsText" dxfId="30" priority="16" operator="containsText" text="SOIR">
      <formula>NOT(ISERROR(SEARCH(("SOIR"),(C5))))</formula>
    </cfRule>
  </conditionalFormatting>
  <conditionalFormatting sqref="C5:AF5">
    <cfRule type="cellIs" dxfId="29" priority="17" operator="equal">
      <formula>"00:00"</formula>
    </cfRule>
  </conditionalFormatting>
  <conditionalFormatting sqref="C2:AF2">
    <cfRule type="expression" dxfId="28" priority="18">
      <formula>AND(ISNUMBER(C2),TRUNC(C2)&lt;TODAY())</formula>
    </cfRule>
  </conditionalFormatting>
  <conditionalFormatting sqref="D4 F4 H4:L4 N4 P4 R4:V4 X4 Z4 AB4:AF4">
    <cfRule type="cellIs" dxfId="27" priority="19" operator="equal">
      <formula>4</formula>
    </cfRule>
  </conditionalFormatting>
  <conditionalFormatting sqref="D4 F4 H4:L4 N4 P4 R4:V4 X4 Z4 AB4:AF4">
    <cfRule type="cellIs" dxfId="26" priority="20" operator="equal">
      <formula>5</formula>
    </cfRule>
  </conditionalFormatting>
  <conditionalFormatting sqref="C8:AF8">
    <cfRule type="containsText" dxfId="25" priority="21" operator="containsText" text=".">
      <formula>NOT(ISERROR(SEARCH(("."),(C8))))</formula>
    </cfRule>
  </conditionalFormatting>
  <conditionalFormatting sqref="C72:AF73">
    <cfRule type="containsText" dxfId="24" priority="22" operator="containsText" text="OUI">
      <formula>NOT(ISERROR(SEARCH(("OUI"),(C72))))</formula>
    </cfRule>
  </conditionalFormatting>
  <conditionalFormatting sqref="C72:AF73">
    <cfRule type="containsText" dxfId="23" priority="23" operator="containsText" text="M">
      <formula>NOT(ISERROR(SEARCH(("M"),(C72))))</formula>
    </cfRule>
  </conditionalFormatting>
  <conditionalFormatting sqref="D79 F79 H79 J79 L79 N79 P79 R79 T79 V79 X79 Z79 AB79 AD79 AF79">
    <cfRule type="cellIs" dxfId="22" priority="24" operator="greaterThan">
      <formula>0.6</formula>
    </cfRule>
  </conditionalFormatting>
  <conditionalFormatting sqref="D79 F79 H79 J79 L79 N79 P79 R79 T79 V79 X79 Z79 AB79 AD79 AF79">
    <cfRule type="cellIs" dxfId="21" priority="25" operator="greaterThanOrEqual">
      <formula>0.75</formula>
    </cfRule>
  </conditionalFormatting>
  <conditionalFormatting sqref="C8:AF8">
    <cfRule type="containsBlanks" dxfId="20" priority="26">
      <formula>LEN(TRIM(C8))=0</formula>
    </cfRule>
  </conditionalFormatting>
  <conditionalFormatting sqref="C69:AF69">
    <cfRule type="cellIs" dxfId="19" priority="27" operator="equal">
      <formula>5</formula>
    </cfRule>
  </conditionalFormatting>
  <conditionalFormatting sqref="C1:D1">
    <cfRule type="containsText" dxfId="18" priority="28" operator="containsText" text="Lundi">
      <formula>NOT(ISERROR(SEARCH(("Lundi"),(C1))))</formula>
    </cfRule>
  </conditionalFormatting>
  <conditionalFormatting sqref="C1:AF1">
    <cfRule type="containsText" dxfId="17" priority="29" operator="containsText" text="Mardi">
      <formula>NOT(ISERROR(SEARCH(("Mardi"),(C1))))</formula>
    </cfRule>
  </conditionalFormatting>
  <conditionalFormatting sqref="C1:AF1">
    <cfRule type="containsText" dxfId="16" priority="30" operator="containsText" text="Mercredi">
      <formula>NOT(ISERROR(SEARCH(("Mercredi"),(C1))))</formula>
    </cfRule>
  </conditionalFormatting>
  <conditionalFormatting sqref="C1:AF1">
    <cfRule type="containsText" dxfId="15" priority="31" operator="containsText" text="Jeudi">
      <formula>NOT(ISERROR(SEARCH(("Jeudi"),(C1))))</formula>
    </cfRule>
  </conditionalFormatting>
  <conditionalFormatting sqref="C1:AF1">
    <cfRule type="containsText" dxfId="14" priority="32" operator="containsText" text="Vendredi">
      <formula>NOT(ISERROR(SEARCH(("Vendredi"),(C1))))</formula>
    </cfRule>
  </conditionalFormatting>
  <conditionalFormatting sqref="C1:AF1">
    <cfRule type="containsText" dxfId="13" priority="33" operator="containsText" text="Samedi">
      <formula>NOT(ISERROR(SEARCH(("Samedi"),(C1))))</formula>
    </cfRule>
  </conditionalFormatting>
  <conditionalFormatting sqref="C1:AF1">
    <cfRule type="containsText" dxfId="12" priority="34" operator="containsText" text="Dimanche">
      <formula>NOT(ISERROR(SEARCH(("Dimanche"),(C1))))</formula>
    </cfRule>
  </conditionalFormatting>
  <conditionalFormatting sqref="C13:AF13">
    <cfRule type="cellIs" dxfId="11" priority="35" operator="between">
      <formula>500</formula>
      <formula>600</formula>
    </cfRule>
  </conditionalFormatting>
  <conditionalFormatting sqref="C13:AF13">
    <cfRule type="cellIs" dxfId="10" priority="36" operator="greaterThan">
      <formula>600</formula>
    </cfRule>
  </conditionalFormatting>
  <conditionalFormatting sqref="B28:B40 B50:B53 B58:B65 B43:B45 B15:B26">
    <cfRule type="containsBlanks" dxfId="9" priority="37">
      <formula>LEN(TRIM(B15))=0</formula>
    </cfRule>
  </conditionalFormatting>
  <conditionalFormatting sqref="C9:AF9">
    <cfRule type="notContainsBlanks" dxfId="8" priority="38">
      <formula>LEN(TRIM(C9))&gt;0</formula>
    </cfRule>
  </conditionalFormatting>
  <conditionalFormatting sqref="B28:B48">
    <cfRule type="containsBlanks" dxfId="7" priority="39">
      <formula>LEN(TRIM(B28))=0</formula>
    </cfRule>
  </conditionalFormatting>
  <conditionalFormatting sqref="B50:B56">
    <cfRule type="containsBlanks" dxfId="6" priority="40">
      <formula>LEN(TRIM(B50))=0</formula>
    </cfRule>
  </conditionalFormatting>
  <conditionalFormatting sqref="B58:B68">
    <cfRule type="containsBlanks" dxfId="5" priority="41">
      <formula>LEN(TRIM(B58))=0</formula>
    </cfRule>
  </conditionalFormatting>
  <dataValidations disablePrompts="1" count="11">
    <dataValidation type="list" allowBlank="1" sqref="C1 E1 G1 I1 K1 M1 O1 Q1 S1 U1 W1 Y1 AA1 AC1 AE1">
      <formula1>"Sélectionner..,Lundi,Mardi,Mercredi,Jeudi,Vendredi,Samedi,Dimanche"</formula1>
    </dataValidation>
    <dataValidation type="list" allowBlank="1" sqref="D72 F72 H72 J72 L72 N72 P72 R72 T72 V72 X72 Z72 AB72 AD72 AF72 C73 E73 G73 I73 K73 M73 O73 Q73 S73 U73 W73 Y73 AA73 AC73 AE73">
      <formula1>"Non,Oui"</formula1>
    </dataValidation>
    <dataValidation type="list" allowBlank="1" sqref="C7 E7 G7 I7 K7 M7 O7 Q7 S7 U7 W7 Y7 AA7 AC7 AE7">
      <formula1>",5 mn,10 mn,15 mn,20 mn,25 mn,30 mn,35 mn,40 mn,45 mn,50 mn,55 mn,1 h,1 h 15,1 h 20,1 h 25,1 h 30,1 h 35,1 h 40,1 h 45,1 h 50,1 h 55,2 h,2 h 15,2 h 20,2 h 25,2 h 30,2 h 35,2 h 40,2 h 45,2 h 50,2 h 55,3 h,3 h 15,3 h 20,3 h 25,3 h 30,3 h 35,3 h 40,3 h 45,3 "&amp;"h 50,3 h 55,4 h,"</formula1>
    </dataValidation>
    <dataValidation type="custom" allowBlank="1" showDropDown="1" sqref="C2 E2 G2 I2 K2 M2 O2 Q2 S2 U2 W2 Y2 AA2 AC2 AE2 C9 E9 G9 I9 K9 M9 O9 Q9 S9 U9 W9 Y9 AA9 AC9 AE9">
      <formula1>OR(NOT(ISERROR(DATEVALUE(C2))), AND(ISNUMBER(C2), LEFT(CELL("format", C2))="D"))</formula1>
    </dataValidation>
    <dataValidation type="list" allowBlank="1" sqref="C5 E5 G5 I5 K5 M5 O5 Q5 S5 U5 W5 Y5 AA5 AC5 AE5">
      <formula1>"H,MIDI,11:00,11:30,12:00,12:30,13:00,13:30,14:00,14:30,15:00,15:30,/////////,SOIR,18:00,18:30,19:00,19:30,20:00,20:30,21:00,21:30,22:00,22:30,23:00,23:30,00:00"</formula1>
    </dataValidation>
    <dataValidation type="list" allowBlank="1" sqref="F4 H4 J4 L4 N4 P4 R4 T4 V4 X4 Z4 AB4 AD4 AF4">
      <formula1>"4,5"</formula1>
    </dataValidation>
    <dataValidation type="list" allowBlank="1" sqref="C10:C11 G10:G11 I10:I11 K10:K11 M10:M11 O10:O11 Q10:Q11 S10:S11 U10:U11 W10:W11 Y10:Y11 AA10:AA11 AC10:AC11 AE10:AE11 E10:E11">
      <formula1>"Sélectionner,1,2,3,4,5,6,7,8,9,10,11,12,13,14,15,16,17,18,19,20,21,22,23,24,25,26,27,28,29,30,31,32,33,34,35,36,37,38,39,40,41,42,43,44,45,46,47,48,49,50,51,52,53,54,55,56,57,58,59,60,61,62,63,64,65,66,67,68,69,70,71,72,73,74,75,76,77,78,79,80,81,82,83,84"&amp;",85,86,87,88,89,90,91,92,93,94,95,96,97,98,99,100,101,102,103,104,105,106,107,108,109,110,111,112,113,114,115,116,117,118,119,120,121,122,123,124,125,126,127,128,129,130,131,132,133,134,135,136,137,138,139,140,141,142,143,144,145,146,147,148,149,150,151,1"&amp;"52,153,154,155,156,157,158,159,160,161,162,163,164,165,166,167,168,169,170,171,172,173,174,175,176,177,178,179,180,181,182,183,184,185,186,187,188,189,190,191,192,193,194,195,196,197,198,199,200,201,202,203,204,205,206,207,208,209,210,211,212,213,214,215,"&amp;"216,217,218,219,220,221,222,223,224,225,226,227,228,229,230,231,232,233,234,235,236,237,238,239,240,241,242,243,244,245,246,247,248,249,250,251,252,253,254,255,256,257,258,259,260,261,262,263,264,265,266,267,268,269,270,271,272,273,274,275,276,277,278,279"&amp;",280,281,282,283,284,285,286,287,288,289,290,291,292,293,294,295,296,297,298,299,300,301,302,303,304,305,306,307,308,309,310,311,312,313,314,315,316,317,318,319,320,321,322,323,324,325,326,327,328,329,330,331,332,333,334,335,336,337,338,339,340,341,342,34"&amp;"3,344,345,346,347,348,349,350,351,352,353,354,355,356,357,358,359,360,361,362,363,364,365,366,367,368,369,370,371,372,373,374,375,376,377,378,379,380,381,382,383,384,385,386,387,388,389,390,391,392,393,394,395,396,397,398,399,400,401,402,403,404,405,406,4"&amp;"07,408,409,410,411,412,413,414,415,416,417,418,419,420,421,422,423,424,425,426,427,428,429,430,431,432,433,434,435,436,437,438,439,440,441,442,443,444,445,446,447,448,449,450,451,452,453,454,455,456,457,458,459,460,461,462,463,464,465,466,467,468,469,470,"&amp;"471,472,473,474,475,476,477,478,479,480,481,482,483,484,485,486,487,488,489,490,491,492,493,494,495,496,497,498,499"</formula1>
    </dataValidation>
    <dataValidation type="list" allowBlank="1" sqref="C8 E8 G8 I8 K8 M8 O8 Q8 S8 U8 W8 Y8 AA8 AC8 AE8">
      <formula1>".,Autonome,David,Gilles,Virginie,Yago,William,Magalie,Mélanie,Justine,Johnny,Alexis,Jonathan,David Bourgeais"</formula1>
    </dataValidation>
    <dataValidation type="list" allowBlank="1" sqref="D70 F70 H70 J70 L70 N70 P70 R70 T70 V70 X70 Z70 AB70 AD70 AF70">
      <formula1>"CROUSTILLANT,3 CHOCOLATS,LAETITIA,LE CARAPOMME,LE MENTON,L'ANDALOUSE,LE PLOUGASTEL,LE MOGADOR,LE FINGER,L'ARDOISIER,TARTE AUX POMMES,TARTE AUXFRUITS,TARTE AUX FRAISES,PAS DE GATEAU"</formula1>
    </dataValidation>
    <dataValidation type="list" allowBlank="1" sqref="D4">
      <formula1>"4,5,Brunch"</formula1>
    </dataValidation>
    <dataValidation type="list" allowBlank="1" showInputMessage="1" showErrorMessage="1" sqref="A1:A2">
      <formula1>$A$302:$A$353</formula1>
    </dataValidation>
  </dataValidations>
  <pageMargins left="0.25" right="0.25" top="0.75" bottom="0.75" header="0.3" footer="0.3"/>
  <pageSetup paperSize="9" scale="46" orientation="landscape" r:id="rId1"/>
  <drawing r:id="rId2"/>
  <legacyDrawing r:id="rId3"/>
  <controls>
    <control shapeId="2054" r:id="rId4" name="CheckBox1"/>
  </controls>
  <extLst xmlns:x14="http://schemas.microsoft.com/office/spreadsheetml/2009/9/main">
    <ext uri="{78C0D931-6437-407d-A8EE-F0AAD7539E65}">
      <x14:conditionalFormattings>
        <x14:conditionalFormatting xmlns:xm="http://schemas.microsoft.com/office/excel/2006/main">
          <x14:cfRule type="containsText" priority="1" operator="containsText" id="{09A16921-4946-4134-9FE1-BC106F265BCC}">
            <xm:f>NOT(ISERROR(SEARCH("x",D79)))</xm:f>
            <xm:f>"x"</xm:f>
            <x14:dxf>
              <font>
                <color theme="0" tint="-0.14996795556505021"/>
              </font>
              <fill>
                <patternFill patternType="solid">
                  <bgColor theme="0" tint="-0.14996795556505021"/>
                </patternFill>
              </fill>
            </x14:dxf>
          </x14:cfRule>
          <xm:sqref>D79 F79 H79 J79 L79 N79 P79 R79 T79 V79 X79 Z79 AB79 AD79 AF79</xm:sqref>
        </x14:conditionalFormatting>
      </x14:conditionalFormattings>
    </ext>
  </extLst>
</worksheet>
</file>

<file path=xl/worksheets/sheet3.xml><?xml version="1.0" encoding="utf-8"?>
<worksheet xmlns="http://schemas.openxmlformats.org/spreadsheetml/2006/main" xmlns:r="http://schemas.openxmlformats.org/officeDocument/2006/relationships">
  <sheetPr codeName="Feuil3">
    <tabColor rgb="FF980000"/>
    <outlinePr summaryBelow="0" summaryRight="0"/>
  </sheetPr>
  <dimension ref="A1:Z1042"/>
  <sheetViews>
    <sheetView showGridLines="0" tabSelected="1" zoomScaleNormal="100" workbookViewId="0">
      <pane ySplit="2" topLeftCell="A3" activePane="bottomLeft" state="frozen"/>
      <selection activeCell="E9" sqref="E9:F9"/>
      <selection pane="bottomLeft" activeCell="L22" sqref="L22"/>
    </sheetView>
  </sheetViews>
  <sheetFormatPr baseColWidth="10" defaultColWidth="14.42578125" defaultRowHeight="15.75" customHeight="1" outlineLevelRow="1" outlineLevelCol="1"/>
  <cols>
    <col min="1" max="1" width="6.28515625" customWidth="1"/>
    <col min="2" max="2" width="30.28515625" customWidth="1" collapsed="1"/>
    <col min="3" max="3" width="29.85546875" hidden="1" customWidth="1" outlineLevel="1"/>
    <col min="4" max="4" width="30.85546875" customWidth="1"/>
    <col min="5" max="5" width="5.7109375" bestFit="1" customWidth="1" collapsed="1"/>
    <col min="6" max="6" width="6.140625" hidden="1" customWidth="1" outlineLevel="1"/>
    <col min="7" max="8" width="11.7109375" customWidth="1"/>
    <col min="9" max="9" width="3.5703125" customWidth="1"/>
    <col min="10" max="10" width="15" bestFit="1" customWidth="1"/>
    <col min="12" max="12" width="38.85546875" customWidth="1" collapsed="1"/>
    <col min="13" max="15" width="14.42578125" hidden="1" customWidth="1" outlineLevel="1"/>
    <col min="16" max="16" width="11.42578125" hidden="1" customWidth="1" outlineLevel="1"/>
    <col min="17" max="18" width="14.42578125" hidden="1" customWidth="1" outlineLevel="1"/>
  </cols>
  <sheetData>
    <row r="1" spans="2:26" ht="33.75" customHeight="1" thickBot="1">
      <c r="B1" s="502" t="s">
        <v>152</v>
      </c>
      <c r="C1" s="501"/>
      <c r="D1" s="507"/>
      <c r="E1" s="507"/>
      <c r="F1" s="53"/>
      <c r="G1" s="97"/>
      <c r="H1" s="97"/>
      <c r="I1" s="507"/>
      <c r="J1" s="1"/>
      <c r="K1" s="507"/>
      <c r="L1" s="98"/>
      <c r="M1" s="98"/>
      <c r="N1" s="98"/>
      <c r="O1" s="98"/>
      <c r="P1" s="98"/>
      <c r="Q1" s="98"/>
      <c r="R1" s="98"/>
      <c r="S1" s="98"/>
      <c r="T1" s="98"/>
      <c r="U1" s="98"/>
      <c r="V1" s="98"/>
      <c r="W1" s="98"/>
      <c r="X1" s="98"/>
      <c r="Y1" s="98"/>
      <c r="Z1" s="98"/>
    </row>
    <row r="2" spans="2:26" ht="32.25" thickBot="1">
      <c r="B2" s="499" t="s">
        <v>315</v>
      </c>
      <c r="C2" s="500" t="s">
        <v>13</v>
      </c>
      <c r="D2" s="512" t="s">
        <v>316</v>
      </c>
      <c r="E2" s="512" t="s">
        <v>326</v>
      </c>
      <c r="F2" s="529"/>
      <c r="G2" s="99" t="s">
        <v>317</v>
      </c>
      <c r="H2" s="99" t="s">
        <v>318</v>
      </c>
      <c r="I2" s="100"/>
      <c r="J2" s="101" t="s">
        <v>319</v>
      </c>
      <c r="K2" s="507"/>
      <c r="L2" s="102"/>
      <c r="M2" s="102" t="s">
        <v>320</v>
      </c>
      <c r="N2" s="102" t="s">
        <v>321</v>
      </c>
      <c r="O2" s="102" t="s">
        <v>322</v>
      </c>
      <c r="P2" s="103" t="s">
        <v>323</v>
      </c>
      <c r="Q2" s="104"/>
      <c r="R2" s="104"/>
      <c r="S2" s="105"/>
      <c r="T2" s="106"/>
      <c r="U2" s="106"/>
      <c r="V2" s="106"/>
      <c r="W2" s="106"/>
      <c r="X2" s="106"/>
      <c r="Y2" s="51"/>
      <c r="Z2" s="51"/>
    </row>
    <row r="3" spans="2:26" ht="16.5" thickBot="1">
      <c r="B3" s="107"/>
      <c r="C3" s="286" t="s">
        <v>324</v>
      </c>
      <c r="D3" s="287" t="s">
        <v>325</v>
      </c>
      <c r="E3" s="288"/>
      <c r="F3" s="289" t="s">
        <v>327</v>
      </c>
      <c r="G3" s="290" t="s">
        <v>328</v>
      </c>
      <c r="H3" s="291" t="s">
        <v>329</v>
      </c>
      <c r="I3" s="108"/>
      <c r="J3" s="109"/>
      <c r="K3" s="507"/>
      <c r="L3" s="54"/>
      <c r="M3" s="648" t="s">
        <v>330</v>
      </c>
      <c r="N3" s="640"/>
      <c r="O3" s="640"/>
      <c r="P3" s="640"/>
      <c r="Q3" s="110"/>
      <c r="R3" s="110"/>
      <c r="S3" s="135"/>
      <c r="T3" s="507"/>
      <c r="U3" s="507"/>
      <c r="V3" s="507"/>
      <c r="W3" s="507"/>
      <c r="X3" s="507"/>
      <c r="Y3" s="507"/>
      <c r="Z3" s="507"/>
    </row>
    <row r="4" spans="2:26" outlineLevel="1" thickBot="1">
      <c r="B4" s="649" t="s">
        <v>170</v>
      </c>
      <c r="C4" s="292" t="str">
        <f>'Original Calculateur S'!$D4&amp;"_"&amp;COUNTIF($D$4:D4,D4)</f>
        <v>FROMAGE BLANC_1</v>
      </c>
      <c r="D4" s="293" t="s">
        <v>125</v>
      </c>
      <c r="E4" s="294"/>
      <c r="F4" s="295">
        <v>35</v>
      </c>
      <c r="G4" s="341">
        <f t="shared" ref="G4:G8" si="0">$F4*$J$4/100</f>
        <v>0</v>
      </c>
      <c r="H4" s="296"/>
      <c r="I4" s="111" t="s">
        <v>331</v>
      </c>
      <c r="J4" s="112">
        <f>VLOOKUP(B4,'Original Planning S'!A15:AG65,33,0)</f>
        <v>0</v>
      </c>
      <c r="K4" s="507"/>
      <c r="L4" s="54"/>
      <c r="M4" s="113"/>
      <c r="N4" s="119"/>
      <c r="O4" s="116"/>
      <c r="P4" s="117"/>
      <c r="Q4" s="110"/>
      <c r="R4" s="110"/>
      <c r="S4" s="135"/>
      <c r="T4" s="507"/>
      <c r="U4" s="507"/>
      <c r="V4" s="507"/>
      <c r="W4" s="507"/>
      <c r="X4" s="507"/>
      <c r="Y4" s="507"/>
      <c r="Z4" s="507"/>
    </row>
    <row r="5" spans="2:26" outlineLevel="1" thickBot="1">
      <c r="B5" s="650"/>
      <c r="C5" s="292" t="str">
        <f>'Original Calculateur S'!$D5&amp;"_"&amp;COUNTIF($D$4:D5,D5)</f>
        <v>THON_1</v>
      </c>
      <c r="D5" s="297" t="s">
        <v>45</v>
      </c>
      <c r="E5" s="298"/>
      <c r="F5" s="299">
        <v>54</v>
      </c>
      <c r="G5" s="343">
        <f t="shared" si="0"/>
        <v>0</v>
      </c>
      <c r="H5" s="300"/>
      <c r="I5" s="114" t="s">
        <v>331</v>
      </c>
      <c r="J5" s="115"/>
      <c r="K5" s="507"/>
      <c r="L5" s="54"/>
      <c r="M5" s="113"/>
      <c r="N5" s="119"/>
      <c r="O5" s="116"/>
      <c r="P5" s="117"/>
      <c r="Q5" s="110"/>
      <c r="R5" s="110"/>
      <c r="S5" s="135"/>
      <c r="T5" s="507"/>
      <c r="U5" s="507"/>
      <c r="V5" s="507"/>
      <c r="W5" s="507"/>
      <c r="X5" s="507"/>
      <c r="Y5" s="507"/>
      <c r="Z5" s="507"/>
    </row>
    <row r="6" spans="2:26" outlineLevel="1" thickBot="1">
      <c r="B6" s="650"/>
      <c r="C6" s="292" t="str">
        <f>'Original Calculateur S'!$D6&amp;"_"&amp;COUNTIF($D$4:D6,D6)</f>
        <v>MOUTARDE_1</v>
      </c>
      <c r="D6" s="301" t="s">
        <v>332</v>
      </c>
      <c r="E6" s="302"/>
      <c r="F6" s="303">
        <v>4</v>
      </c>
      <c r="G6" s="345">
        <f t="shared" si="0"/>
        <v>0</v>
      </c>
      <c r="H6" s="304"/>
      <c r="I6" s="118" t="s">
        <v>331</v>
      </c>
      <c r="J6" s="115"/>
      <c r="K6" s="507"/>
      <c r="L6" s="54"/>
      <c r="M6" s="113"/>
      <c r="N6" s="119"/>
      <c r="O6" s="116"/>
      <c r="P6" s="117"/>
      <c r="Q6" s="110"/>
      <c r="R6" s="110"/>
      <c r="S6" s="135"/>
      <c r="T6" s="507"/>
      <c r="U6" s="507"/>
      <c r="V6" s="507"/>
      <c r="W6" s="507"/>
      <c r="X6" s="507"/>
      <c r="Y6" s="507"/>
      <c r="Z6" s="507"/>
    </row>
    <row r="7" spans="2:26" outlineLevel="1" thickBot="1">
      <c r="B7" s="650"/>
      <c r="C7" s="292" t="str">
        <f>'Original Calculateur S'!$D7&amp;"_"&amp;COUNTIF($D$4:D7,D7)</f>
        <v>CREME FRAICHE_1</v>
      </c>
      <c r="D7" s="297" t="s">
        <v>128</v>
      </c>
      <c r="E7" s="298"/>
      <c r="F7" s="299">
        <v>5</v>
      </c>
      <c r="G7" s="343">
        <f t="shared" si="0"/>
        <v>0</v>
      </c>
      <c r="H7" s="300"/>
      <c r="I7" s="114" t="s">
        <v>331</v>
      </c>
      <c r="J7" s="115"/>
      <c r="K7" s="507"/>
      <c r="L7" s="54"/>
      <c r="M7" s="54"/>
      <c r="N7" s="120"/>
      <c r="O7" s="54"/>
      <c r="P7" s="121"/>
      <c r="Q7" s="122"/>
      <c r="R7" s="122"/>
      <c r="S7" s="123"/>
      <c r="T7" s="507"/>
      <c r="U7" s="507"/>
      <c r="V7" s="507"/>
      <c r="W7" s="507"/>
      <c r="X7" s="507"/>
      <c r="Y7" s="507"/>
      <c r="Z7" s="507"/>
    </row>
    <row r="8" spans="2:26" outlineLevel="1" thickBot="1">
      <c r="B8" s="651"/>
      <c r="C8" s="292" t="str">
        <f>'Original Calculateur S'!$D8&amp;"_"&amp;COUNTIF($D$4:D8,D8)</f>
        <v>CITRON_1</v>
      </c>
      <c r="D8" s="301" t="s">
        <v>63</v>
      </c>
      <c r="E8" s="302"/>
      <c r="F8" s="305">
        <v>2</v>
      </c>
      <c r="G8" s="345">
        <f t="shared" si="0"/>
        <v>0</v>
      </c>
      <c r="H8" s="304"/>
      <c r="I8" s="124" t="s">
        <v>331</v>
      </c>
      <c r="J8" s="115"/>
      <c r="K8" s="507"/>
      <c r="L8" s="125"/>
      <c r="M8" s="113"/>
      <c r="N8" s="119"/>
      <c r="O8" s="116"/>
      <c r="P8" s="117"/>
      <c r="Q8" s="110"/>
      <c r="R8" s="110"/>
      <c r="S8" s="135"/>
      <c r="T8" s="507"/>
      <c r="U8" s="507"/>
      <c r="V8" s="507"/>
      <c r="W8" s="507"/>
      <c r="X8" s="507"/>
      <c r="Y8" s="507"/>
      <c r="Z8" s="507"/>
    </row>
    <row r="9" spans="2:26" ht="5.25" customHeight="1" thickBot="1">
      <c r="B9" s="245"/>
      <c r="C9" s="306"/>
      <c r="D9" s="286"/>
      <c r="E9" s="307"/>
      <c r="F9" s="308"/>
      <c r="G9" s="505"/>
      <c r="H9" s="291"/>
      <c r="I9" s="126"/>
      <c r="J9" s="127"/>
      <c r="K9" s="507"/>
      <c r="L9" s="54"/>
      <c r="M9" s="648" t="s">
        <v>171</v>
      </c>
      <c r="N9" s="640"/>
      <c r="O9" s="640"/>
      <c r="P9" s="640"/>
      <c r="Q9" s="110"/>
      <c r="R9" s="110"/>
      <c r="S9" s="135"/>
      <c r="T9" s="507"/>
      <c r="U9" s="507"/>
      <c r="V9" s="507"/>
      <c r="W9" s="507"/>
      <c r="X9" s="507"/>
      <c r="Y9" s="507"/>
      <c r="Z9" s="507"/>
    </row>
    <row r="10" spans="2:26" outlineLevel="1" thickBot="1">
      <c r="B10" s="652" t="s">
        <v>171</v>
      </c>
      <c r="C10" s="292" t="str">
        <f>'Original Calculateur S'!$D10&amp;"_"&amp;COUNTIF($D$4:D10,D10)</f>
        <v>HARICOTS ROUGE (AZUKIS)_1</v>
      </c>
      <c r="D10" s="293" t="s">
        <v>333</v>
      </c>
      <c r="E10" s="294"/>
      <c r="F10" s="295">
        <v>16.920000000000002</v>
      </c>
      <c r="G10" s="341">
        <f t="shared" ref="G10:G15" si="1">$J$10*$F10/100</f>
        <v>0.16920000000000002</v>
      </c>
      <c r="H10" s="296"/>
      <c r="I10" s="128" t="s">
        <v>331</v>
      </c>
      <c r="J10" s="112">
        <f>VLOOKUP(B10,'Original Planning S'!A16:AG66,33,0)</f>
        <v>1</v>
      </c>
      <c r="K10" s="507"/>
      <c r="L10" s="54"/>
      <c r="M10" s="113"/>
      <c r="N10" s="119"/>
      <c r="O10" s="116"/>
      <c r="P10" s="117"/>
      <c r="Q10" s="110"/>
      <c r="R10" s="110"/>
      <c r="S10" s="135"/>
      <c r="T10" s="507"/>
      <c r="U10" s="507"/>
      <c r="V10" s="507"/>
      <c r="W10" s="507"/>
      <c r="X10" s="507"/>
      <c r="Y10" s="507"/>
      <c r="Z10" s="507"/>
    </row>
    <row r="11" spans="2:26" outlineLevel="1" thickBot="1">
      <c r="B11" s="650"/>
      <c r="C11" s="292" t="str">
        <f>'Original Calculateur S'!$D11&amp;"_"&amp;COUNTIF($D$4:D11,D11)</f>
        <v>PUREE DE SESAME (TAHIN)_1</v>
      </c>
      <c r="D11" s="297" t="s">
        <v>94</v>
      </c>
      <c r="E11" s="298"/>
      <c r="F11" s="299">
        <v>14.81</v>
      </c>
      <c r="G11" s="343">
        <f t="shared" si="1"/>
        <v>0.14810000000000001</v>
      </c>
      <c r="H11" s="300"/>
      <c r="I11" s="114" t="s">
        <v>331</v>
      </c>
      <c r="J11" s="129"/>
      <c r="K11" s="507"/>
      <c r="L11" s="54"/>
      <c r="M11" s="113"/>
      <c r="N11" s="119"/>
      <c r="O11" s="116"/>
      <c r="P11" s="117"/>
      <c r="Q11" s="110"/>
      <c r="R11" s="110"/>
      <c r="S11" s="135"/>
      <c r="T11" s="507"/>
      <c r="U11" s="507"/>
      <c r="V11" s="507"/>
      <c r="W11" s="507"/>
      <c r="X11" s="507"/>
      <c r="Y11" s="507"/>
      <c r="Z11" s="507"/>
    </row>
    <row r="12" spans="2:26" outlineLevel="1" thickBot="1">
      <c r="B12" s="650"/>
      <c r="C12" s="292" t="str">
        <f>'Original Calculateur S'!$D12&amp;"_"&amp;COUNTIF($D$4:D12,D12)</f>
        <v>EAU_1</v>
      </c>
      <c r="D12" s="309" t="s">
        <v>334</v>
      </c>
      <c r="E12" s="310"/>
      <c r="F12" s="303">
        <v>60</v>
      </c>
      <c r="G12" s="345">
        <f t="shared" si="1"/>
        <v>0.6</v>
      </c>
      <c r="H12" s="304"/>
      <c r="I12" s="130" t="s">
        <v>331</v>
      </c>
      <c r="J12" s="129"/>
      <c r="K12" s="507"/>
      <c r="L12" s="54"/>
      <c r="M12" s="113"/>
      <c r="N12" s="119"/>
      <c r="O12" s="116"/>
      <c r="P12" s="117"/>
      <c r="Q12" s="110"/>
      <c r="R12" s="110"/>
      <c r="S12" s="135"/>
      <c r="T12" s="507"/>
      <c r="U12" s="507"/>
      <c r="V12" s="507"/>
      <c r="W12" s="507"/>
      <c r="X12" s="507"/>
      <c r="Y12" s="507"/>
      <c r="Z12" s="507"/>
    </row>
    <row r="13" spans="2:26" outlineLevel="1" thickBot="1">
      <c r="B13" s="650"/>
      <c r="C13" s="292" t="str">
        <f>'Original Calculateur S'!$D13&amp;"_"&amp;COUNTIF($D$4:D13,D13)</f>
        <v>CITRON_2</v>
      </c>
      <c r="D13" s="297" t="s">
        <v>63</v>
      </c>
      <c r="E13" s="298"/>
      <c r="F13" s="299">
        <v>7.7</v>
      </c>
      <c r="G13" s="343">
        <f t="shared" si="1"/>
        <v>7.6999999999999999E-2</v>
      </c>
      <c r="H13" s="300"/>
      <c r="I13" s="114" t="s">
        <v>331</v>
      </c>
      <c r="J13" s="129"/>
      <c r="K13" s="507"/>
      <c r="L13" s="54"/>
      <c r="M13" s="113"/>
      <c r="N13" s="119"/>
      <c r="O13" s="116"/>
      <c r="P13" s="162"/>
      <c r="Q13" s="110"/>
      <c r="R13" s="110"/>
      <c r="S13" s="135"/>
      <c r="T13" s="507"/>
      <c r="U13" s="507"/>
      <c r="V13" s="507"/>
      <c r="W13" s="507"/>
      <c r="X13" s="507"/>
      <c r="Y13" s="507"/>
      <c r="Z13" s="507"/>
    </row>
    <row r="14" spans="2:26" outlineLevel="1" thickBot="1">
      <c r="B14" s="650"/>
      <c r="C14" s="292" t="str">
        <f>'Original Calculateur S'!$D14&amp;"_"&amp;COUNTIF($D$4:D14,D14)</f>
        <v>CURRY_1</v>
      </c>
      <c r="D14" s="301" t="s">
        <v>335</v>
      </c>
      <c r="E14" s="302"/>
      <c r="F14" s="303">
        <v>1</v>
      </c>
      <c r="G14" s="345">
        <f t="shared" si="1"/>
        <v>0.01</v>
      </c>
      <c r="H14" s="304"/>
      <c r="I14" s="130" t="s">
        <v>331</v>
      </c>
      <c r="J14" s="129"/>
      <c r="K14" s="507"/>
      <c r="L14" s="54"/>
      <c r="M14" s="54"/>
      <c r="N14" s="120"/>
      <c r="O14" s="54"/>
      <c r="P14" s="121"/>
      <c r="Q14" s="122"/>
      <c r="R14" s="122"/>
      <c r="S14" s="123"/>
      <c r="T14" s="507"/>
      <c r="U14" s="507"/>
      <c r="V14" s="507"/>
      <c r="W14" s="507"/>
      <c r="X14" s="507"/>
      <c r="Y14" s="507"/>
      <c r="Z14" s="507"/>
    </row>
    <row r="15" spans="2:26" outlineLevel="1" thickBot="1">
      <c r="B15" s="651"/>
      <c r="C15" s="292" t="str">
        <f>'Original Calculateur S'!$D15&amp;"_"&amp;COUNTIF($D$4:D15,D15)</f>
        <v>POIVRE_1</v>
      </c>
      <c r="D15" s="297" t="s">
        <v>78</v>
      </c>
      <c r="E15" s="298"/>
      <c r="F15" s="311">
        <v>1</v>
      </c>
      <c r="G15" s="343">
        <f t="shared" si="1"/>
        <v>0.01</v>
      </c>
      <c r="H15" s="300"/>
      <c r="I15" s="114" t="s">
        <v>331</v>
      </c>
      <c r="J15" s="129"/>
      <c r="K15" s="507"/>
      <c r="L15" s="125"/>
      <c r="M15" s="113"/>
      <c r="N15" s="119"/>
      <c r="O15" s="116"/>
      <c r="P15" s="117"/>
      <c r="Q15" s="110"/>
      <c r="R15" s="110"/>
      <c r="S15" s="135"/>
      <c r="T15" s="507"/>
      <c r="U15" s="507"/>
      <c r="V15" s="507"/>
      <c r="W15" s="507"/>
      <c r="X15" s="507"/>
      <c r="Y15" s="507"/>
      <c r="Z15" s="507"/>
    </row>
    <row r="16" spans="2:26" ht="5.25" customHeight="1" thickBot="1">
      <c r="B16" s="245"/>
      <c r="C16" s="306"/>
      <c r="D16" s="286"/>
      <c r="E16" s="307"/>
      <c r="F16" s="308"/>
      <c r="G16" s="505"/>
      <c r="H16" s="291"/>
      <c r="I16" s="126"/>
      <c r="J16" s="127"/>
      <c r="K16" s="507"/>
      <c r="L16" s="54"/>
      <c r="M16" s="648"/>
      <c r="N16" s="640"/>
      <c r="O16" s="640"/>
      <c r="P16" s="640"/>
      <c r="Q16" s="110"/>
      <c r="R16" s="110"/>
      <c r="S16" s="135"/>
      <c r="T16" s="507"/>
      <c r="U16" s="507"/>
      <c r="V16" s="507"/>
      <c r="W16" s="507"/>
      <c r="X16" s="507"/>
      <c r="Y16" s="507"/>
      <c r="Z16" s="507"/>
    </row>
    <row r="17" spans="2:19" outlineLevel="1" thickBot="1">
      <c r="B17" s="652" t="s">
        <v>172</v>
      </c>
      <c r="C17" s="292" t="str">
        <f>'Original Calculateur S'!$D17&amp;"_"&amp;COUNTIF($D$4:D17,D17)</f>
        <v>MAQUEREAU FUME_1</v>
      </c>
      <c r="D17" s="312" t="s">
        <v>336</v>
      </c>
      <c r="E17" s="313"/>
      <c r="F17" s="314">
        <v>65</v>
      </c>
      <c r="G17" s="449">
        <f>$F17*$J$17/100</f>
        <v>0</v>
      </c>
      <c r="H17" s="315"/>
      <c r="I17" s="131" t="s">
        <v>331</v>
      </c>
      <c r="J17" s="112">
        <f>VLOOKUP(B17,'Original Planning S'!A16:AG66,33,0)</f>
        <v>0</v>
      </c>
      <c r="K17" s="507"/>
      <c r="L17" s="132"/>
      <c r="M17" s="113"/>
      <c r="N17" s="119"/>
      <c r="O17" s="116"/>
      <c r="P17" s="117"/>
      <c r="Q17" s="110"/>
      <c r="R17" s="110"/>
      <c r="S17" s="135"/>
    </row>
    <row r="18" spans="2:19" outlineLevel="1" thickBot="1">
      <c r="B18" s="650"/>
      <c r="C18" s="292" t="str">
        <f>'Original Calculateur S'!$D18&amp;"_"&amp;COUNTIF($D$4:D18,D18)</f>
        <v>FROMAGE BLANC_2</v>
      </c>
      <c r="D18" s="301" t="s">
        <v>125</v>
      </c>
      <c r="E18" s="302"/>
      <c r="F18" s="305">
        <v>22</v>
      </c>
      <c r="G18" s="451">
        <f>$F18*$J$17/100</f>
        <v>0</v>
      </c>
      <c r="H18" s="137"/>
      <c r="I18" s="118" t="s">
        <v>331</v>
      </c>
      <c r="J18" s="129"/>
      <c r="K18" s="507"/>
      <c r="L18" s="54"/>
      <c r="M18" s="113"/>
      <c r="N18" s="119"/>
      <c r="O18" s="116"/>
      <c r="P18" s="117"/>
      <c r="Q18" s="110"/>
      <c r="R18" s="110"/>
      <c r="S18" s="135"/>
    </row>
    <row r="19" spans="2:19" outlineLevel="1" thickBot="1">
      <c r="B19" s="650"/>
      <c r="C19" s="292" t="str">
        <f>'Original Calculateur S'!$D19&amp;"_"&amp;COUNTIF($D$4:D19,D19)</f>
        <v>CREME FRAICHE_2</v>
      </c>
      <c r="D19" s="297" t="s">
        <v>128</v>
      </c>
      <c r="E19" s="298"/>
      <c r="F19" s="311">
        <v>11</v>
      </c>
      <c r="G19" s="343">
        <f>$F19*$J$17/100</f>
        <v>0</v>
      </c>
      <c r="H19" s="300"/>
      <c r="I19" s="114" t="s">
        <v>331</v>
      </c>
      <c r="J19" s="129"/>
      <c r="K19" s="507"/>
      <c r="L19" s="54"/>
      <c r="M19" s="113"/>
      <c r="N19" s="119"/>
      <c r="O19" s="116"/>
      <c r="P19" s="117"/>
      <c r="Q19" s="110"/>
      <c r="R19" s="110"/>
      <c r="S19" s="135"/>
    </row>
    <row r="20" spans="2:19" outlineLevel="1" thickBot="1">
      <c r="B20" s="651"/>
      <c r="C20" s="292" t="str">
        <f>'Original Calculateur S'!$D20&amp;"_"&amp;COUNTIF($D$4:D20,D20)</f>
        <v>CITRON_3</v>
      </c>
      <c r="D20" s="301" t="s">
        <v>63</v>
      </c>
      <c r="E20" s="302"/>
      <c r="F20" s="305">
        <v>2</v>
      </c>
      <c r="G20" s="451">
        <f>$F20*$J$17/100</f>
        <v>0</v>
      </c>
      <c r="H20" s="137"/>
      <c r="I20" s="124" t="s">
        <v>331</v>
      </c>
      <c r="J20" s="129"/>
      <c r="K20" s="507"/>
      <c r="L20" s="54"/>
      <c r="M20" s="113"/>
      <c r="N20" s="119"/>
      <c r="O20" s="116"/>
      <c r="P20" s="162"/>
      <c r="Q20" s="110"/>
      <c r="R20" s="110"/>
      <c r="S20" s="135"/>
    </row>
    <row r="21" spans="2:19" ht="5.25" customHeight="1" thickBot="1">
      <c r="B21" s="245"/>
      <c r="C21" s="306"/>
      <c r="D21" s="286"/>
      <c r="E21" s="307"/>
      <c r="F21" s="308"/>
      <c r="G21" s="505"/>
      <c r="H21" s="291"/>
      <c r="I21" s="126"/>
      <c r="J21" s="127"/>
      <c r="K21" s="507"/>
      <c r="L21" s="54"/>
      <c r="M21" s="648"/>
      <c r="N21" s="640"/>
      <c r="O21" s="640"/>
      <c r="P21" s="640"/>
      <c r="Q21" s="110"/>
      <c r="R21" s="110"/>
      <c r="S21" s="135"/>
    </row>
    <row r="22" spans="2:19" outlineLevel="1" thickBot="1">
      <c r="B22" s="652" t="s">
        <v>173</v>
      </c>
      <c r="C22" s="292" t="str">
        <f>'Original Calculateur S'!$D22&amp;"_"&amp;COUNTIF($D$4:D22,D22)</f>
        <v>FROMAGE BLANC_3</v>
      </c>
      <c r="D22" s="293" t="s">
        <v>125</v>
      </c>
      <c r="E22" s="316"/>
      <c r="F22" s="317">
        <v>3</v>
      </c>
      <c r="G22" s="341">
        <f t="shared" ref="G22:G27" si="2">$F22*$J$22/100</f>
        <v>0</v>
      </c>
      <c r="H22" s="296"/>
      <c r="I22" s="128" t="s">
        <v>331</v>
      </c>
      <c r="J22" s="112">
        <f>VLOOKUP(B22,'Original Planning S'!A16:AG66,33,0)</f>
        <v>0</v>
      </c>
      <c r="K22" s="507"/>
      <c r="L22" s="133"/>
      <c r="M22" s="113"/>
      <c r="N22" s="119"/>
      <c r="O22" s="55"/>
      <c r="P22" s="162"/>
      <c r="Q22" s="134"/>
      <c r="R22" s="122"/>
      <c r="S22" s="135"/>
    </row>
    <row r="23" spans="2:19" outlineLevel="1" thickBot="1">
      <c r="B23" s="650"/>
      <c r="C23" s="292" t="str">
        <f>'Original Calculateur S'!$D23&amp;"_"&amp;COUNTIF($D$4:D23,D23)</f>
        <v>THON_2</v>
      </c>
      <c r="D23" s="297" t="s">
        <v>45</v>
      </c>
      <c r="E23" s="298"/>
      <c r="F23" s="318">
        <v>9.5</v>
      </c>
      <c r="G23" s="343">
        <f t="shared" si="2"/>
        <v>0</v>
      </c>
      <c r="H23" s="300"/>
      <c r="I23" s="114" t="s">
        <v>331</v>
      </c>
      <c r="J23" s="136"/>
      <c r="K23" s="507"/>
      <c r="L23" s="54"/>
      <c r="M23" s="113"/>
      <c r="N23" s="119"/>
      <c r="O23" s="55"/>
      <c r="P23" s="162"/>
      <c r="Q23" s="134"/>
      <c r="R23" s="122"/>
      <c r="S23" s="135"/>
    </row>
    <row r="24" spans="2:19" outlineLevel="1" thickBot="1">
      <c r="B24" s="650"/>
      <c r="C24" s="292" t="str">
        <f>'Original Calculateur S'!$D24&amp;"_"&amp;COUNTIF($D$4:D24,D24)</f>
        <v>MOUTARDE_2</v>
      </c>
      <c r="D24" s="301" t="s">
        <v>332</v>
      </c>
      <c r="E24" s="319"/>
      <c r="F24" s="320">
        <v>2</v>
      </c>
      <c r="G24" s="345">
        <f t="shared" si="2"/>
        <v>0</v>
      </c>
      <c r="H24" s="304"/>
      <c r="I24" s="118" t="s">
        <v>331</v>
      </c>
      <c r="J24" s="129"/>
      <c r="K24" s="507"/>
      <c r="L24" s="54"/>
      <c r="M24" s="113"/>
      <c r="N24" s="119"/>
      <c r="O24" s="55"/>
      <c r="P24" s="162"/>
      <c r="Q24" s="134"/>
      <c r="R24" s="122"/>
      <c r="S24" s="135"/>
    </row>
    <row r="25" spans="2:19" outlineLevel="1" thickBot="1">
      <c r="B25" s="650"/>
      <c r="C25" s="292" t="str">
        <f>'Original Calculateur S'!$D25&amp;"_"&amp;COUNTIF($D$4:D25,D25)</f>
        <v>OIGNONS_1</v>
      </c>
      <c r="D25" s="297" t="s">
        <v>141</v>
      </c>
      <c r="E25" s="298"/>
      <c r="F25" s="318">
        <v>1</v>
      </c>
      <c r="G25" s="343">
        <f t="shared" si="2"/>
        <v>0</v>
      </c>
      <c r="H25" s="300"/>
      <c r="I25" s="114" t="s">
        <v>331</v>
      </c>
      <c r="J25" s="129"/>
      <c r="K25" s="507"/>
      <c r="L25" s="54"/>
      <c r="M25" s="113"/>
      <c r="N25" s="119"/>
      <c r="O25" s="54"/>
      <c r="P25" s="162"/>
      <c r="Q25" s="134"/>
      <c r="R25" s="122"/>
      <c r="S25" s="135"/>
    </row>
    <row r="26" spans="2:19" outlineLevel="1" thickBot="1">
      <c r="B26" s="650"/>
      <c r="C26" s="292" t="str">
        <f>'Original Calculateur S'!$D26&amp;"_"&amp;COUNTIF($D$4:D26,D26)</f>
        <v>CREME FRAICHE_3</v>
      </c>
      <c r="D26" s="321" t="s">
        <v>128</v>
      </c>
      <c r="E26" s="319"/>
      <c r="F26" s="322">
        <v>6.2</v>
      </c>
      <c r="G26" s="345">
        <f t="shared" si="2"/>
        <v>0</v>
      </c>
      <c r="H26" s="304"/>
      <c r="I26" s="118" t="s">
        <v>331</v>
      </c>
      <c r="J26" s="129"/>
      <c r="K26" s="507"/>
      <c r="L26" s="54"/>
      <c r="M26" s="54"/>
      <c r="N26" s="120"/>
      <c r="O26" s="54"/>
      <c r="P26" s="121"/>
      <c r="Q26" s="122"/>
      <c r="R26" s="122"/>
      <c r="S26" s="123"/>
    </row>
    <row r="27" spans="2:19" outlineLevel="1" thickBot="1">
      <c r="B27" s="650"/>
      <c r="C27" s="292" t="str">
        <f>'Original Calculateur S'!$D27&amp;"_"&amp;COUNTIF($D$4:D27,D27)</f>
        <v>POIVRON PIQUILLOS_1</v>
      </c>
      <c r="D27" s="297" t="s">
        <v>337</v>
      </c>
      <c r="E27" s="298"/>
      <c r="F27" s="318">
        <v>4</v>
      </c>
      <c r="G27" s="343">
        <f t="shared" si="2"/>
        <v>0</v>
      </c>
      <c r="H27" s="300"/>
      <c r="I27" s="114" t="s">
        <v>331</v>
      </c>
      <c r="J27" s="129"/>
      <c r="K27" s="507"/>
      <c r="L27" s="125"/>
      <c r="M27" s="113"/>
      <c r="N27" s="119"/>
      <c r="O27" s="116"/>
      <c r="P27" s="110"/>
      <c r="Q27" s="117"/>
      <c r="R27" s="110"/>
      <c r="S27" s="135"/>
    </row>
    <row r="28" spans="2:19" outlineLevel="1" thickBot="1">
      <c r="B28" s="651"/>
      <c r="C28" s="292" t="str">
        <f>'Original Calculateur S'!$D28&amp;"_"&amp;COUNTIF($D$4:D28,D28)</f>
        <v>ANETH_1</v>
      </c>
      <c r="D28" s="321" t="s">
        <v>53</v>
      </c>
      <c r="E28" s="319"/>
      <c r="F28" s="322">
        <v>0.5</v>
      </c>
      <c r="G28" s="451">
        <f>F28*J22/100</f>
        <v>0</v>
      </c>
      <c r="H28" s="137"/>
      <c r="I28" s="124" t="s">
        <v>331</v>
      </c>
      <c r="J28" s="129"/>
      <c r="K28" s="507"/>
      <c r="L28" s="138"/>
      <c r="M28" s="113"/>
      <c r="N28" s="119"/>
      <c r="O28" s="116"/>
      <c r="P28" s="110"/>
      <c r="Q28" s="117"/>
      <c r="R28" s="110"/>
      <c r="S28" s="135"/>
    </row>
    <row r="29" spans="2:19" ht="5.25" customHeight="1" thickBot="1">
      <c r="B29" s="245"/>
      <c r="C29" s="306"/>
      <c r="D29" s="286"/>
      <c r="E29" s="307"/>
      <c r="F29" s="308"/>
      <c r="G29" s="505"/>
      <c r="H29" s="291"/>
      <c r="I29" s="126"/>
      <c r="J29" s="127"/>
      <c r="K29" s="507"/>
      <c r="L29" s="54"/>
      <c r="M29" s="648"/>
      <c r="N29" s="640"/>
      <c r="O29" s="640"/>
      <c r="P29" s="640"/>
      <c r="Q29" s="110"/>
      <c r="R29" s="110"/>
      <c r="S29" s="135"/>
    </row>
    <row r="30" spans="2:19" outlineLevel="1" thickBot="1">
      <c r="B30" s="653" t="s">
        <v>174</v>
      </c>
      <c r="C30" s="292" t="str">
        <f>'Original Calculateur S'!$D30&amp;"_"&amp;COUNTIF($D$4:D30,D30)</f>
        <v>CONCOMBRE_1</v>
      </c>
      <c r="D30" s="293" t="s">
        <v>338</v>
      </c>
      <c r="E30" s="294"/>
      <c r="F30" s="295">
        <v>53</v>
      </c>
      <c r="G30" s="341">
        <f t="shared" ref="G30:G36" si="3">$F30*$J$30/100</f>
        <v>0</v>
      </c>
      <c r="H30" s="296"/>
      <c r="I30" s="128" t="s">
        <v>331</v>
      </c>
      <c r="J30" s="112">
        <f>VLOOKUP(B30,'Original Planning S'!A16:AG66,33,0)</f>
        <v>0</v>
      </c>
      <c r="K30" s="507"/>
      <c r="L30" s="138"/>
      <c r="M30" s="113"/>
      <c r="N30" s="119"/>
      <c r="O30" s="116"/>
      <c r="P30" s="110"/>
      <c r="Q30" s="117"/>
      <c r="R30" s="110"/>
      <c r="S30" s="135"/>
    </row>
    <row r="31" spans="2:19" outlineLevel="1" thickBot="1">
      <c r="B31" s="650"/>
      <c r="C31" s="292" t="str">
        <f>'Original Calculateur S'!$D31&amp;"_"&amp;COUNTIF($D$4:D31,D31)</f>
        <v>FROMAGE BLANC_4</v>
      </c>
      <c r="D31" s="297" t="s">
        <v>125</v>
      </c>
      <c r="E31" s="298"/>
      <c r="F31" s="299">
        <v>42</v>
      </c>
      <c r="G31" s="343">
        <f t="shared" si="3"/>
        <v>0</v>
      </c>
      <c r="H31" s="300"/>
      <c r="I31" s="114" t="s">
        <v>331</v>
      </c>
      <c r="J31" s="259"/>
      <c r="K31" s="507"/>
      <c r="L31" s="138"/>
      <c r="M31" s="113"/>
      <c r="N31" s="119"/>
      <c r="O31" s="116"/>
      <c r="P31" s="110"/>
      <c r="Q31" s="117"/>
      <c r="R31" s="110"/>
      <c r="S31" s="135"/>
    </row>
    <row r="32" spans="2:19" outlineLevel="1" thickBot="1">
      <c r="B32" s="650"/>
      <c r="C32" s="292" t="str">
        <f>'Original Calculateur S'!$D32&amp;"_"&amp;COUNTIF($D$4:D32,D32)</f>
        <v>MENTHE _1</v>
      </c>
      <c r="D32" s="301" t="s">
        <v>339</v>
      </c>
      <c r="E32" s="302"/>
      <c r="F32" s="303">
        <v>3.5</v>
      </c>
      <c r="G32" s="345">
        <f t="shared" si="3"/>
        <v>0</v>
      </c>
      <c r="H32" s="304"/>
      <c r="I32" s="118" t="s">
        <v>331</v>
      </c>
      <c r="J32" s="260"/>
      <c r="K32" s="507"/>
      <c r="L32" s="138"/>
      <c r="M32" s="113"/>
      <c r="N32" s="119"/>
      <c r="O32" s="116"/>
      <c r="P32" s="139"/>
      <c r="Q32" s="164"/>
      <c r="R32" s="110"/>
      <c r="S32" s="135"/>
    </row>
    <row r="33" spans="2:19" outlineLevel="1" thickBot="1">
      <c r="B33" s="650"/>
      <c r="C33" s="292" t="str">
        <f>'Original Calculateur S'!$D33&amp;"_"&amp;COUNTIF($D$4:D33,D33)</f>
        <v>HUILE D'OLIVE_1</v>
      </c>
      <c r="D33" s="297" t="s">
        <v>82</v>
      </c>
      <c r="E33" s="298"/>
      <c r="F33" s="299">
        <v>2.68</v>
      </c>
      <c r="G33" s="343">
        <f t="shared" si="3"/>
        <v>0</v>
      </c>
      <c r="H33" s="300"/>
      <c r="I33" s="114" t="s">
        <v>331</v>
      </c>
      <c r="J33" s="260"/>
      <c r="K33" s="507"/>
      <c r="L33" s="140"/>
      <c r="M33" s="113"/>
      <c r="N33" s="119"/>
      <c r="O33" s="116"/>
      <c r="P33" s="139"/>
      <c r="Q33" s="164"/>
      <c r="R33" s="110"/>
      <c r="S33" s="135"/>
    </row>
    <row r="34" spans="2:19" outlineLevel="1" thickBot="1">
      <c r="B34" s="650"/>
      <c r="C34" s="292" t="str">
        <f>'Original Calculateur S'!$D34&amp;"_"&amp;COUNTIF($D$4:D34,D34)</f>
        <v>CIBOULETTE_1</v>
      </c>
      <c r="D34" s="301" t="s">
        <v>57</v>
      </c>
      <c r="E34" s="302"/>
      <c r="F34" s="303">
        <v>3.58</v>
      </c>
      <c r="G34" s="345">
        <f t="shared" si="3"/>
        <v>0</v>
      </c>
      <c r="H34" s="304"/>
      <c r="I34" s="118" t="s">
        <v>331</v>
      </c>
      <c r="J34" s="260"/>
      <c r="K34" s="507"/>
      <c r="L34" s="54"/>
      <c r="M34" s="54"/>
      <c r="N34" s="120"/>
      <c r="O34" s="54"/>
      <c r="P34" s="121"/>
      <c r="Q34" s="122"/>
      <c r="R34" s="122"/>
      <c r="S34" s="123"/>
    </row>
    <row r="35" spans="2:19" outlineLevel="1" thickBot="1">
      <c r="B35" s="650"/>
      <c r="C35" s="292" t="str">
        <f>'Original Calculateur S'!$D35&amp;"_"&amp;COUNTIF($D$4:D35,D35)</f>
        <v>AIL_1</v>
      </c>
      <c r="D35" s="297" t="s">
        <v>76</v>
      </c>
      <c r="E35" s="298"/>
      <c r="F35" s="299">
        <v>1.26</v>
      </c>
      <c r="G35" s="343">
        <f t="shared" si="3"/>
        <v>0</v>
      </c>
      <c r="H35" s="300"/>
      <c r="I35" s="114" t="s">
        <v>331</v>
      </c>
      <c r="J35" s="260"/>
      <c r="K35" s="507"/>
      <c r="L35" s="54"/>
      <c r="M35" s="113"/>
      <c r="N35" s="119"/>
      <c r="O35" s="116"/>
      <c r="P35" s="162"/>
      <c r="Q35" s="110"/>
      <c r="R35" s="110"/>
      <c r="S35" s="135"/>
    </row>
    <row r="36" spans="2:19" outlineLevel="1" thickBot="1">
      <c r="B36" s="651"/>
      <c r="C36" s="292" t="str">
        <f>'Original Calculateur S'!$D36&amp;"_"&amp;COUNTIF($D$4:D36,D36)</f>
        <v>JUS DE CITRON_1</v>
      </c>
      <c r="D36" s="301" t="s">
        <v>340</v>
      </c>
      <c r="E36" s="302"/>
      <c r="F36" s="303">
        <v>2.68</v>
      </c>
      <c r="G36" s="345">
        <f t="shared" si="3"/>
        <v>0</v>
      </c>
      <c r="H36" s="304"/>
      <c r="I36" s="118" t="s">
        <v>331</v>
      </c>
      <c r="J36" s="260"/>
      <c r="K36" s="507"/>
      <c r="L36" s="54"/>
      <c r="M36" s="113"/>
      <c r="N36" s="119"/>
      <c r="O36" s="116"/>
      <c r="P36" s="162"/>
      <c r="Q36" s="110"/>
      <c r="R36" s="110"/>
      <c r="S36" s="135"/>
    </row>
    <row r="37" spans="2:19" ht="5.25" customHeight="1" thickBot="1">
      <c r="B37" s="245"/>
      <c r="C37" s="306"/>
      <c r="D37" s="286"/>
      <c r="E37" s="307"/>
      <c r="F37" s="308"/>
      <c r="G37" s="505"/>
      <c r="H37" s="291"/>
      <c r="I37" s="126"/>
      <c r="J37" s="127"/>
      <c r="K37" s="507"/>
      <c r="L37" s="54"/>
      <c r="M37" s="648"/>
      <c r="N37" s="640"/>
      <c r="O37" s="640"/>
      <c r="P37" s="640"/>
      <c r="Q37" s="110"/>
      <c r="R37" s="110"/>
      <c r="S37" s="135"/>
    </row>
    <row r="38" spans="2:19" outlineLevel="1" thickBot="1">
      <c r="B38" s="653" t="s">
        <v>175</v>
      </c>
      <c r="C38" s="292" t="str">
        <f>'Original Calculateur S'!$D38&amp;"_"&amp;COUNTIF($D$4:D38,D38)</f>
        <v>BETRAVE CUITE_1</v>
      </c>
      <c r="D38" s="293" t="s">
        <v>341</v>
      </c>
      <c r="E38" s="294"/>
      <c r="F38" s="295">
        <v>60</v>
      </c>
      <c r="G38" s="341">
        <f>$F38*$J$38/100</f>
        <v>0</v>
      </c>
      <c r="H38" s="323"/>
      <c r="I38" s="118" t="s">
        <v>331</v>
      </c>
      <c r="J38" s="112">
        <f>VLOOKUP(B38,'Original Planning S'!A16:AG66,33,0)</f>
        <v>0</v>
      </c>
      <c r="K38" s="507"/>
      <c r="L38" s="54"/>
      <c r="M38" s="113"/>
      <c r="N38" s="119"/>
      <c r="O38" s="116"/>
      <c r="P38" s="162"/>
      <c r="Q38" s="110"/>
      <c r="R38" s="110"/>
      <c r="S38" s="135"/>
    </row>
    <row r="39" spans="2:19" outlineLevel="1" thickBot="1">
      <c r="B39" s="650"/>
      <c r="C39" s="292" t="str">
        <f>'Original Calculateur S'!$D39&amp;"_"&amp;COUNTIF($D$4:D39,D39)</f>
        <v>CHEVRE_1</v>
      </c>
      <c r="D39" s="297" t="s">
        <v>203</v>
      </c>
      <c r="E39" s="298"/>
      <c r="F39" s="299">
        <v>20</v>
      </c>
      <c r="G39" s="343">
        <f>$F39*$J$38/100</f>
        <v>0</v>
      </c>
      <c r="H39" s="300"/>
      <c r="I39" s="114" t="s">
        <v>331</v>
      </c>
      <c r="J39" s="261"/>
      <c r="K39" s="507"/>
      <c r="L39" s="54"/>
      <c r="M39" s="113"/>
      <c r="N39" s="119"/>
      <c r="O39" s="116"/>
      <c r="P39" s="162"/>
      <c r="Q39" s="110"/>
      <c r="R39" s="110"/>
      <c r="S39" s="135"/>
    </row>
    <row r="40" spans="2:19" outlineLevel="1" thickBot="1">
      <c r="B40" s="650"/>
      <c r="C40" s="292" t="str">
        <f>'Original Calculateur S'!$D40&amp;"_"&amp;COUNTIF($D$4:D40,D40)</f>
        <v>FROMAGE BLANC_5</v>
      </c>
      <c r="D40" s="301" t="s">
        <v>125</v>
      </c>
      <c r="E40" s="302"/>
      <c r="F40" s="303">
        <v>20</v>
      </c>
      <c r="G40" s="345">
        <f>$F40*$J$38/100</f>
        <v>0</v>
      </c>
      <c r="H40" s="304"/>
      <c r="I40" s="118" t="s">
        <v>331</v>
      </c>
      <c r="J40" s="260"/>
      <c r="K40" s="507"/>
      <c r="L40" s="54"/>
      <c r="M40" s="113"/>
      <c r="N40" s="119"/>
      <c r="O40" s="116"/>
      <c r="P40" s="162"/>
      <c r="Q40" s="110"/>
      <c r="R40" s="110"/>
      <c r="S40" s="135"/>
    </row>
    <row r="41" spans="2:19" outlineLevel="1" thickBot="1">
      <c r="B41" s="650"/>
      <c r="C41" s="292" t="str">
        <f>'Original Calculateur S'!$D41&amp;"_"&amp;COUNTIF($D$4:D41,D41)</f>
        <v>HUILE D'OLIVE_2</v>
      </c>
      <c r="D41" s="297" t="s">
        <v>82</v>
      </c>
      <c r="E41" s="298"/>
      <c r="F41" s="299">
        <v>3</v>
      </c>
      <c r="G41" s="343">
        <f>$F41*$J$38/100</f>
        <v>0</v>
      </c>
      <c r="H41" s="300"/>
      <c r="I41" s="114" t="s">
        <v>331</v>
      </c>
      <c r="J41" s="260"/>
      <c r="K41" s="507"/>
      <c r="L41" s="54"/>
      <c r="M41" s="113"/>
      <c r="N41" s="119"/>
      <c r="O41" s="116"/>
      <c r="P41" s="162"/>
      <c r="Q41" s="110"/>
      <c r="R41" s="110"/>
      <c r="S41" s="135"/>
    </row>
    <row r="42" spans="2:19" ht="5.25" customHeight="1" thickBot="1">
      <c r="B42" s="245"/>
      <c r="C42" s="306"/>
      <c r="D42" s="286"/>
      <c r="E42" s="307"/>
      <c r="F42" s="308"/>
      <c r="G42" s="505"/>
      <c r="H42" s="291"/>
      <c r="I42" s="126"/>
      <c r="J42" s="127"/>
      <c r="K42" s="507"/>
      <c r="L42" s="54"/>
      <c r="M42" s="648"/>
      <c r="N42" s="640"/>
      <c r="O42" s="640"/>
      <c r="P42" s="640"/>
      <c r="Q42" s="110"/>
      <c r="R42" s="110"/>
      <c r="S42" s="135"/>
    </row>
    <row r="43" spans="2:19" ht="16.5" customHeight="1" outlineLevel="1" thickBot="1">
      <c r="B43" s="649" t="s">
        <v>176</v>
      </c>
      <c r="C43" s="292" t="str">
        <f>'Original Calculateur S'!$D43&amp;"_"&amp;COUNTIF($D$4:D43,D43)</f>
        <v>FOIES DE VOLAILLE_1</v>
      </c>
      <c r="D43" s="324" t="s">
        <v>342</v>
      </c>
      <c r="E43" s="316"/>
      <c r="F43" s="325">
        <v>78</v>
      </c>
      <c r="G43" s="450">
        <f>$F43*$J$43/100</f>
        <v>0</v>
      </c>
      <c r="H43" s="326"/>
      <c r="I43" s="141" t="s">
        <v>331</v>
      </c>
      <c r="J43" s="142">
        <f>VLOOKUP(B43,'Original Planning S'!A16:AG66,33,0)</f>
        <v>0</v>
      </c>
      <c r="K43" s="507"/>
      <c r="L43" s="54"/>
      <c r="M43" s="113"/>
      <c r="N43" s="119"/>
      <c r="O43" s="116"/>
      <c r="P43" s="117"/>
      <c r="Q43" s="110"/>
      <c r="R43" s="110"/>
      <c r="S43" s="135"/>
    </row>
    <row r="44" spans="2:19" ht="16.5" customHeight="1" outlineLevel="1" thickBot="1">
      <c r="B44" s="654"/>
      <c r="C44" s="292" t="str">
        <f>'Original Calculateur S'!$D44&amp;"_"&amp;COUNTIF($D$4:D44,D44)</f>
        <v>BEURRE_1</v>
      </c>
      <c r="D44" s="327" t="s">
        <v>343</v>
      </c>
      <c r="E44" s="298"/>
      <c r="F44" s="328">
        <v>33</v>
      </c>
      <c r="G44" s="458">
        <f>$F44*$J$43/100</f>
        <v>0</v>
      </c>
      <c r="H44" s="300"/>
      <c r="I44" s="143" t="s">
        <v>331</v>
      </c>
      <c r="J44" s="144"/>
      <c r="K44" s="507"/>
      <c r="L44" s="140" t="s">
        <v>344</v>
      </c>
      <c r="M44" s="113"/>
      <c r="N44" s="119"/>
      <c r="O44" s="116"/>
      <c r="P44" s="117"/>
      <c r="Q44" s="110"/>
      <c r="R44" s="110"/>
      <c r="S44" s="135"/>
    </row>
    <row r="45" spans="2:19" ht="16.5" customHeight="1" outlineLevel="1" thickBot="1">
      <c r="B45" s="654"/>
      <c r="C45" s="292" t="str">
        <f>'Original Calculateur S'!$D45&amp;"_"&amp;COUNTIF($D$4:D45,D45)</f>
        <v>PORTO_1</v>
      </c>
      <c r="D45" s="309" t="s">
        <v>111</v>
      </c>
      <c r="E45" s="319"/>
      <c r="F45" s="329">
        <v>1</v>
      </c>
      <c r="G45" s="451">
        <f>$F45*$J$43/100</f>
        <v>0</v>
      </c>
      <c r="H45" s="137"/>
      <c r="I45" s="141" t="s">
        <v>331</v>
      </c>
      <c r="J45" s="144"/>
      <c r="K45" s="507"/>
      <c r="L45" s="140"/>
      <c r="M45" s="113"/>
      <c r="N45" s="119"/>
      <c r="O45" s="116"/>
      <c r="P45" s="117"/>
      <c r="Q45" s="110"/>
      <c r="R45" s="110"/>
      <c r="S45" s="135"/>
    </row>
    <row r="46" spans="2:19" ht="16.5" customHeight="1" outlineLevel="1" thickBot="1">
      <c r="B46" s="654"/>
      <c r="C46" s="292" t="str">
        <f>'Original Calculateur S'!$D46&amp;"_"&amp;COUNTIF($D$4:D46,D46)</f>
        <v>ECHALOTTES_1</v>
      </c>
      <c r="D46" s="327" t="s">
        <v>74</v>
      </c>
      <c r="E46" s="298"/>
      <c r="F46" s="328">
        <v>2</v>
      </c>
      <c r="G46" s="458">
        <f>$F46*$J$43/100</f>
        <v>0</v>
      </c>
      <c r="H46" s="300"/>
      <c r="I46" s="143" t="s">
        <v>331</v>
      </c>
      <c r="J46" s="144"/>
      <c r="K46" s="507"/>
      <c r="L46" s="54"/>
      <c r="M46" s="113"/>
      <c r="N46" s="119"/>
      <c r="O46" s="116"/>
      <c r="P46" s="117"/>
      <c r="Q46" s="110"/>
      <c r="R46" s="110"/>
      <c r="S46" s="135"/>
    </row>
    <row r="47" spans="2:19" ht="5.25" customHeight="1" thickBot="1">
      <c r="B47" s="245"/>
      <c r="C47" s="306"/>
      <c r="D47" s="286"/>
      <c r="E47" s="307"/>
      <c r="F47" s="308"/>
      <c r="G47" s="505"/>
      <c r="H47" s="291"/>
      <c r="I47" s="126"/>
      <c r="J47" s="127"/>
      <c r="K47" s="507"/>
      <c r="L47" s="54"/>
      <c r="M47" s="648"/>
      <c r="N47" s="640"/>
      <c r="O47" s="640"/>
      <c r="P47" s="640"/>
      <c r="Q47" s="110"/>
      <c r="R47" s="110"/>
      <c r="S47" s="135"/>
    </row>
    <row r="48" spans="2:19" outlineLevel="1" thickBot="1">
      <c r="B48" s="655" t="s">
        <v>177</v>
      </c>
      <c r="C48" s="292" t="str">
        <f>'Original Calculateur S'!$D48&amp;"_"&amp;COUNTIF($D$4:D48,D48)</f>
        <v>TOMATES_1</v>
      </c>
      <c r="D48" s="324" t="s">
        <v>345</v>
      </c>
      <c r="E48" s="316"/>
      <c r="F48" s="325">
        <v>100</v>
      </c>
      <c r="G48" s="450">
        <f>$F48*$J$48/100</f>
        <v>0</v>
      </c>
      <c r="H48" s="326"/>
      <c r="I48" s="141" t="s">
        <v>331</v>
      </c>
      <c r="J48" s="112">
        <f>VLOOKUP(B48,'Original Planning S'!A16:AG66,33,0)</f>
        <v>0</v>
      </c>
      <c r="K48" s="507"/>
      <c r="L48" s="54"/>
      <c r="M48" s="113"/>
      <c r="N48" s="119"/>
      <c r="O48" s="116"/>
      <c r="P48" s="162"/>
      <c r="Q48" s="110"/>
      <c r="R48" s="110"/>
      <c r="S48" s="135"/>
    </row>
    <row r="49" spans="2:19" outlineLevel="1" thickBot="1">
      <c r="B49" s="642"/>
      <c r="C49" s="292" t="str">
        <f>'Original Calculateur S'!$D49&amp;"_"&amp;COUNTIF($D$4:D49,D49)</f>
        <v>FETA NATURE_1</v>
      </c>
      <c r="D49" s="327" t="s">
        <v>135</v>
      </c>
      <c r="E49" s="298"/>
      <c r="F49" s="328">
        <v>14</v>
      </c>
      <c r="G49" s="458">
        <f>$F49*$J$48/100</f>
        <v>0</v>
      </c>
      <c r="H49" s="300"/>
      <c r="I49" s="143" t="s">
        <v>331</v>
      </c>
      <c r="J49" s="129"/>
      <c r="K49" s="507"/>
      <c r="L49" s="140" t="s">
        <v>344</v>
      </c>
      <c r="M49" s="145"/>
      <c r="N49" s="119"/>
      <c r="O49" s="155"/>
      <c r="P49" s="162"/>
      <c r="Q49" s="146"/>
      <c r="R49" s="146"/>
      <c r="S49" s="135"/>
    </row>
    <row r="50" spans="2:19" outlineLevel="1" thickBot="1">
      <c r="B50" s="642"/>
      <c r="C50" s="292" t="str">
        <f>'Original Calculateur S'!$D50&amp;"_"&amp;COUNTIF($D$4:D50,D50)</f>
        <v>HUILE D'OLIVE_3</v>
      </c>
      <c r="D50" s="309" t="s">
        <v>82</v>
      </c>
      <c r="E50" s="319"/>
      <c r="F50" s="329">
        <v>14</v>
      </c>
      <c r="G50" s="451">
        <f>$F50*$J$48/100</f>
        <v>0</v>
      </c>
      <c r="H50" s="137"/>
      <c r="I50" s="141" t="s">
        <v>331</v>
      </c>
      <c r="J50" s="129"/>
      <c r="K50" s="507"/>
      <c r="L50" s="54"/>
      <c r="M50" s="145"/>
      <c r="N50" s="119"/>
      <c r="O50" s="155"/>
      <c r="P50" s="162"/>
      <c r="Q50" s="146"/>
      <c r="R50" s="146"/>
      <c r="S50" s="135"/>
    </row>
    <row r="51" spans="2:19" outlineLevel="1" thickBot="1">
      <c r="B51" s="642"/>
      <c r="C51" s="292" t="str">
        <f>'Original Calculateur S'!$D51&amp;"_"&amp;COUNTIF($D$4:D51,D51)</f>
        <v>HERBES DE PROVENCE_1</v>
      </c>
      <c r="D51" s="327" t="s">
        <v>72</v>
      </c>
      <c r="E51" s="298"/>
      <c r="F51" s="328">
        <v>1</v>
      </c>
      <c r="G51" s="458">
        <f>$F51*$J$48/100</f>
        <v>0</v>
      </c>
      <c r="H51" s="300"/>
      <c r="I51" s="143" t="s">
        <v>331</v>
      </c>
      <c r="J51" s="129"/>
      <c r="K51" s="507"/>
      <c r="L51" s="54"/>
      <c r="M51" s="145"/>
      <c r="N51" s="119"/>
      <c r="O51" s="155"/>
      <c r="P51" s="162"/>
      <c r="Q51" s="146"/>
      <c r="R51" s="146"/>
      <c r="S51" s="135"/>
    </row>
    <row r="52" spans="2:19" outlineLevel="1" thickBot="1">
      <c r="B52" s="642"/>
      <c r="C52" s="292" t="str">
        <f>'Original Calculateur S'!$D52&amp;"_"&amp;COUNTIF($D$4:D52,D52)</f>
        <v>BASILIC FRAIS_1</v>
      </c>
      <c r="D52" s="309" t="s">
        <v>346</v>
      </c>
      <c r="E52" s="319"/>
      <c r="F52" s="329">
        <v>1</v>
      </c>
      <c r="G52" s="451">
        <f>$F52*$J$48/100</f>
        <v>0</v>
      </c>
      <c r="H52" s="137"/>
      <c r="I52" s="141" t="s">
        <v>331</v>
      </c>
      <c r="J52" s="129"/>
      <c r="K52" s="507"/>
      <c r="L52" s="54"/>
      <c r="M52" s="145"/>
      <c r="N52" s="119"/>
      <c r="O52" s="155"/>
      <c r="P52" s="162"/>
      <c r="Q52" s="146"/>
      <c r="R52" s="146"/>
      <c r="S52" s="135"/>
    </row>
    <row r="53" spans="2:19" ht="5.25" customHeight="1" thickBot="1">
      <c r="B53" s="245"/>
      <c r="C53" s="306"/>
      <c r="D53" s="286"/>
      <c r="E53" s="307"/>
      <c r="F53" s="308"/>
      <c r="G53" s="505"/>
      <c r="H53" s="291"/>
      <c r="I53" s="126"/>
      <c r="J53" s="127"/>
      <c r="K53" s="507"/>
      <c r="L53" s="54"/>
      <c r="M53" s="648"/>
      <c r="N53" s="640"/>
      <c r="O53" s="640"/>
      <c r="P53" s="640"/>
      <c r="Q53" s="110"/>
      <c r="R53" s="110"/>
      <c r="S53" s="135"/>
    </row>
    <row r="54" spans="2:19" outlineLevel="1" thickBot="1">
      <c r="B54" s="655" t="s">
        <v>178</v>
      </c>
      <c r="C54" s="292" t="str">
        <f>'Original Calculateur S'!$D54&amp;"_"&amp;COUNTIF($D$4:D54,D54)</f>
        <v>LENTILLES CORAIL_1</v>
      </c>
      <c r="D54" s="324" t="s">
        <v>149</v>
      </c>
      <c r="E54" s="316"/>
      <c r="F54" s="325">
        <v>31</v>
      </c>
      <c r="G54" s="450">
        <f t="shared" ref="G54:G59" si="4">$F54*$J$54/100</f>
        <v>0</v>
      </c>
      <c r="H54" s="326"/>
      <c r="I54" s="141" t="s">
        <v>331</v>
      </c>
      <c r="J54" s="112">
        <f>VLOOKUP(B54,'Original Planning S'!A16:AG66,33,0)</f>
        <v>0</v>
      </c>
      <c r="K54" s="507"/>
      <c r="L54" s="54"/>
      <c r="M54" s="145"/>
      <c r="N54" s="119"/>
      <c r="O54" s="155"/>
      <c r="P54" s="162"/>
      <c r="Q54" s="146"/>
      <c r="R54" s="146"/>
      <c r="S54" s="135"/>
    </row>
    <row r="55" spans="2:19" outlineLevel="1" thickBot="1">
      <c r="B55" s="642"/>
      <c r="C55" s="292" t="str">
        <f>'Original Calculateur S'!$D55&amp;"_"&amp;COUNTIF($D$4:D55,D55)</f>
        <v>JUS DE CITRON_2</v>
      </c>
      <c r="D55" s="327" t="s">
        <v>340</v>
      </c>
      <c r="E55" s="298"/>
      <c r="F55" s="328">
        <v>0.63</v>
      </c>
      <c r="G55" s="458">
        <f t="shared" si="4"/>
        <v>0</v>
      </c>
      <c r="H55" s="300"/>
      <c r="I55" s="143" t="s">
        <v>331</v>
      </c>
      <c r="J55" s="129"/>
      <c r="K55" s="507"/>
      <c r="L55" s="54"/>
      <c r="M55" s="145"/>
      <c r="N55" s="119"/>
      <c r="O55" s="155"/>
      <c r="P55" s="162"/>
      <c r="Q55" s="146"/>
      <c r="R55" s="146"/>
      <c r="S55" s="135"/>
    </row>
    <row r="56" spans="2:19" outlineLevel="1" thickBot="1">
      <c r="B56" s="642"/>
      <c r="C56" s="292" t="str">
        <f>'Original Calculateur S'!$D56&amp;"_"&amp;COUNTIF($D$4:D56,D56)</f>
        <v>LAIT DE COCO_1</v>
      </c>
      <c r="D56" s="309" t="s">
        <v>347</v>
      </c>
      <c r="E56" s="319"/>
      <c r="F56" s="329">
        <v>3.75</v>
      </c>
      <c r="G56" s="451">
        <f t="shared" si="4"/>
        <v>0</v>
      </c>
      <c r="H56" s="137"/>
      <c r="I56" s="141" t="s">
        <v>331</v>
      </c>
      <c r="J56" s="129"/>
      <c r="K56" s="507"/>
      <c r="L56" s="140" t="s">
        <v>344</v>
      </c>
      <c r="M56" s="145"/>
      <c r="N56" s="119"/>
      <c r="O56" s="155"/>
      <c r="P56" s="162"/>
      <c r="Q56" s="146"/>
      <c r="R56" s="146"/>
      <c r="S56" s="135"/>
    </row>
    <row r="57" spans="2:19" outlineLevel="1" thickBot="1">
      <c r="B57" s="642"/>
      <c r="C57" s="292" t="str">
        <f>'Original Calculateur S'!$D57&amp;"_"&amp;COUNTIF($D$4:D57,D57)</f>
        <v>CURRY_2</v>
      </c>
      <c r="D57" s="327" t="s">
        <v>335</v>
      </c>
      <c r="E57" s="298"/>
      <c r="F57" s="328">
        <v>0.63</v>
      </c>
      <c r="G57" s="458">
        <f t="shared" si="4"/>
        <v>0</v>
      </c>
      <c r="H57" s="300"/>
      <c r="I57" s="143" t="s">
        <v>331</v>
      </c>
      <c r="J57" s="129"/>
      <c r="K57" s="507"/>
      <c r="L57" s="54"/>
      <c r="M57" s="145"/>
      <c r="N57" s="119"/>
      <c r="O57" s="155"/>
      <c r="P57" s="162"/>
      <c r="Q57" s="146"/>
      <c r="R57" s="146"/>
      <c r="S57" s="135"/>
    </row>
    <row r="58" spans="2:19" outlineLevel="1" thickBot="1">
      <c r="B58" s="642"/>
      <c r="C58" s="292" t="str">
        <f>'Original Calculateur S'!$D58&amp;"_"&amp;COUNTIF($D$4:D58,D58)</f>
        <v>CUMIN_1</v>
      </c>
      <c r="D58" s="309" t="s">
        <v>348</v>
      </c>
      <c r="E58" s="319"/>
      <c r="F58" s="329">
        <v>0.63</v>
      </c>
      <c r="G58" s="451">
        <f t="shared" si="4"/>
        <v>0</v>
      </c>
      <c r="H58" s="137"/>
      <c r="I58" s="141" t="s">
        <v>331</v>
      </c>
      <c r="J58" s="129"/>
      <c r="K58" s="507"/>
      <c r="L58" s="54"/>
      <c r="M58" s="145"/>
      <c r="N58" s="119"/>
      <c r="O58" s="155"/>
      <c r="P58" s="162"/>
      <c r="Q58" s="146"/>
      <c r="R58" s="146"/>
      <c r="S58" s="135"/>
    </row>
    <row r="59" spans="2:19" outlineLevel="1" thickBot="1">
      <c r="B59" s="642"/>
      <c r="C59" s="292" t="str">
        <f>'Original Calculateur S'!$D59&amp;"_"&amp;COUNTIF($D$4:D59,D59)</f>
        <v>CORIANDRE_1</v>
      </c>
      <c r="D59" s="327" t="s">
        <v>65</v>
      </c>
      <c r="E59" s="298"/>
      <c r="F59" s="311"/>
      <c r="G59" s="458">
        <f t="shared" si="4"/>
        <v>0</v>
      </c>
      <c r="H59" s="300"/>
      <c r="I59" s="143" t="s">
        <v>331</v>
      </c>
      <c r="J59" s="129"/>
      <c r="K59" s="507"/>
      <c r="L59" s="54"/>
      <c r="M59" s="145"/>
      <c r="N59" s="119"/>
      <c r="O59" s="155"/>
      <c r="P59" s="162"/>
      <c r="Q59" s="146"/>
      <c r="R59" s="146"/>
      <c r="S59" s="135"/>
    </row>
    <row r="60" spans="2:19" ht="5.25" customHeight="1" thickBot="1">
      <c r="B60" s="245"/>
      <c r="C60" s="306"/>
      <c r="D60" s="286"/>
      <c r="E60" s="307"/>
      <c r="F60" s="308"/>
      <c r="G60" s="505"/>
      <c r="H60" s="291"/>
      <c r="I60" s="126"/>
      <c r="J60" s="127"/>
      <c r="K60" s="507"/>
      <c r="L60" s="54"/>
      <c r="M60" s="648"/>
      <c r="N60" s="640"/>
      <c r="O60" s="640"/>
      <c r="P60" s="640"/>
      <c r="Q60" s="110"/>
      <c r="R60" s="110"/>
      <c r="S60" s="135"/>
    </row>
    <row r="61" spans="2:19" outlineLevel="1" thickBot="1">
      <c r="B61" s="652" t="s">
        <v>201</v>
      </c>
      <c r="C61" s="292" t="str">
        <f>'Original Calculateur S'!$D61&amp;"_"&amp;COUNTIF($D$4:D61,D61)</f>
        <v>FROMAGE BLANC_6</v>
      </c>
      <c r="D61" s="293" t="s">
        <v>125</v>
      </c>
      <c r="E61" s="294"/>
      <c r="F61" s="295">
        <v>90</v>
      </c>
      <c r="G61" s="341">
        <f>F61*J61/100</f>
        <v>0</v>
      </c>
      <c r="H61" s="296"/>
      <c r="I61" s="128" t="s">
        <v>331</v>
      </c>
      <c r="J61" s="112">
        <f>VLOOKUP(B61,'Original Planning S'!A16:AG66,33,0)</f>
        <v>0</v>
      </c>
      <c r="K61" s="507"/>
      <c r="L61" s="54"/>
      <c r="M61" s="54"/>
      <c r="N61" s="120"/>
      <c r="O61" s="54"/>
      <c r="P61" s="117"/>
      <c r="Q61" s="110"/>
      <c r="R61" s="110"/>
      <c r="S61" s="135"/>
    </row>
    <row r="62" spans="2:19" outlineLevel="1" thickBot="1">
      <c r="B62" s="650"/>
      <c r="C62" s="292" t="str">
        <f>'Original Calculateur S'!$D62&amp;"_"&amp;COUNTIF($D$4:D62,D62)</f>
        <v>CREME FRAICHE_4</v>
      </c>
      <c r="D62" s="297" t="s">
        <v>128</v>
      </c>
      <c r="E62" s="298"/>
      <c r="F62" s="299">
        <v>10</v>
      </c>
      <c r="G62" s="343">
        <f>F62*J61/100</f>
        <v>0</v>
      </c>
      <c r="H62" s="300"/>
      <c r="I62" s="114" t="s">
        <v>331</v>
      </c>
      <c r="J62" s="129"/>
      <c r="K62" s="507"/>
      <c r="L62" s="54"/>
      <c r="M62" s="113"/>
      <c r="N62" s="119"/>
      <c r="O62" s="116"/>
      <c r="P62" s="117"/>
      <c r="Q62" s="110"/>
      <c r="R62" s="110"/>
      <c r="S62" s="135"/>
    </row>
    <row r="63" spans="2:19" outlineLevel="1" thickBot="1">
      <c r="B63" s="650"/>
      <c r="C63" s="292" t="str">
        <f>'Original Calculateur S'!$D63&amp;"_"&amp;COUNTIF($D$4:D63,D63)</f>
        <v>AIL_2</v>
      </c>
      <c r="D63" s="301" t="s">
        <v>76</v>
      </c>
      <c r="E63" s="302"/>
      <c r="F63" s="303">
        <v>2</v>
      </c>
      <c r="G63" s="345">
        <f>F63*J61/100</f>
        <v>0</v>
      </c>
      <c r="H63" s="304"/>
      <c r="I63" s="118" t="s">
        <v>331</v>
      </c>
      <c r="J63" s="129"/>
      <c r="K63" s="507"/>
      <c r="L63" s="54"/>
      <c r="M63" s="113"/>
      <c r="N63" s="119"/>
      <c r="O63" s="116"/>
      <c r="P63" s="117"/>
      <c r="Q63" s="110"/>
      <c r="R63" s="110"/>
      <c r="S63" s="135"/>
    </row>
    <row r="64" spans="2:19" outlineLevel="1" thickBot="1">
      <c r="B64" s="651"/>
      <c r="C64" s="292" t="str">
        <f>'Original Calculateur S'!$D64&amp;"_"&amp;COUNTIF($D$4:D64,D64)</f>
        <v>CIBOULETTE_2</v>
      </c>
      <c r="D64" s="297" t="s">
        <v>57</v>
      </c>
      <c r="E64" s="298"/>
      <c r="F64" s="311">
        <v>2</v>
      </c>
      <c r="G64" s="343">
        <f>F64*J61/100</f>
        <v>0</v>
      </c>
      <c r="H64" s="300"/>
      <c r="I64" s="147" t="s">
        <v>331</v>
      </c>
      <c r="J64" s="129"/>
      <c r="K64" s="507"/>
      <c r="L64" s="54"/>
      <c r="M64" s="113"/>
      <c r="N64" s="119"/>
      <c r="O64" s="116"/>
      <c r="P64" s="162"/>
      <c r="Q64" s="110"/>
      <c r="R64" s="110"/>
      <c r="S64" s="135"/>
    </row>
    <row r="65" spans="2:19" ht="5.25" customHeight="1" collapsed="1" thickBot="1">
      <c r="B65" s="245"/>
      <c r="C65" s="306"/>
      <c r="D65" s="286"/>
      <c r="E65" s="307"/>
      <c r="F65" s="308"/>
      <c r="G65" s="505"/>
      <c r="H65" s="291"/>
      <c r="I65" s="126"/>
      <c r="J65" s="127"/>
      <c r="K65" s="507"/>
      <c r="L65" s="54"/>
      <c r="M65" s="648"/>
      <c r="N65" s="640"/>
      <c r="O65" s="640"/>
      <c r="P65" s="640"/>
      <c r="Q65" s="146"/>
      <c r="R65" s="146"/>
      <c r="S65" s="135"/>
    </row>
    <row r="66" spans="2:19" thickBot="1">
      <c r="B66" s="655"/>
      <c r="C66" s="292" t="str">
        <f>'Original Calculateur S'!$D66&amp;"_"&amp;COUNTIF($D$4:D66,D66)</f>
        <v>_0</v>
      </c>
      <c r="D66" s="324"/>
      <c r="E66" s="316"/>
      <c r="F66" s="330"/>
      <c r="G66" s="450">
        <f>$F66*$J$66/100</f>
        <v>0</v>
      </c>
      <c r="H66" s="326"/>
      <c r="I66" s="141" t="s">
        <v>331</v>
      </c>
      <c r="J66" s="112"/>
      <c r="K66" s="507"/>
      <c r="L66" s="54"/>
      <c r="M66" s="145"/>
      <c r="N66" s="119"/>
      <c r="O66" s="155"/>
      <c r="P66" s="162"/>
      <c r="Q66" s="146"/>
      <c r="R66" s="146"/>
      <c r="S66" s="135"/>
    </row>
    <row r="67" spans="2:19" thickBot="1">
      <c r="B67" s="642"/>
      <c r="C67" s="292" t="str">
        <f>'Original Calculateur S'!$D67&amp;"_"&amp;COUNTIF($D$4:D67,D67)</f>
        <v>_0</v>
      </c>
      <c r="D67" s="327"/>
      <c r="E67" s="298"/>
      <c r="F67" s="305"/>
      <c r="G67" s="451">
        <f>$F67*$J$66/100</f>
        <v>0</v>
      </c>
      <c r="H67" s="300"/>
      <c r="I67" s="143" t="s">
        <v>331</v>
      </c>
      <c r="J67" s="129"/>
      <c r="K67" s="507"/>
      <c r="L67" s="148" t="s">
        <v>344</v>
      </c>
      <c r="M67" s="145"/>
      <c r="N67" s="119"/>
      <c r="O67" s="155"/>
      <c r="P67" s="162"/>
      <c r="Q67" s="146"/>
      <c r="R67" s="146"/>
      <c r="S67" s="135"/>
    </row>
    <row r="68" spans="2:19" thickBot="1">
      <c r="B68" s="642"/>
      <c r="C68" s="292" t="str">
        <f>'Original Calculateur S'!$D68&amp;"_"&amp;COUNTIF($D$4:D68,D68)</f>
        <v>_0</v>
      </c>
      <c r="D68" s="309"/>
      <c r="E68" s="319"/>
      <c r="F68" s="305"/>
      <c r="G68" s="451">
        <f>$F68*$J$66/100</f>
        <v>0</v>
      </c>
      <c r="H68" s="137"/>
      <c r="I68" s="141" t="s">
        <v>331</v>
      </c>
      <c r="J68" s="129"/>
      <c r="K68" s="507"/>
      <c r="L68" s="54"/>
      <c r="M68" s="145"/>
      <c r="N68" s="119"/>
      <c r="O68" s="155"/>
      <c r="P68" s="162"/>
      <c r="Q68" s="146"/>
      <c r="R68" s="146"/>
      <c r="S68" s="135"/>
    </row>
    <row r="69" spans="2:19" ht="16.5" thickBot="1">
      <c r="B69" s="245"/>
      <c r="C69" s="292" t="str">
        <f>'Original Calculateur S'!$D69&amp;"_"&amp;COUNTIF($D$4:D69,D69)</f>
        <v>_0</v>
      </c>
      <c r="D69" s="331"/>
      <c r="E69" s="307"/>
      <c r="F69" s="308"/>
      <c r="G69" s="505"/>
      <c r="H69" s="291"/>
      <c r="I69" s="126"/>
      <c r="J69" s="127"/>
      <c r="K69" s="507"/>
      <c r="L69" s="54"/>
      <c r="M69" s="145"/>
      <c r="N69" s="119"/>
      <c r="O69" s="155"/>
      <c r="P69" s="162"/>
      <c r="Q69" s="146"/>
      <c r="R69" s="146"/>
      <c r="S69" s="135"/>
    </row>
    <row r="70" spans="2:19" thickBot="1">
      <c r="B70" s="655"/>
      <c r="C70" s="292" t="str">
        <f>'Original Calculateur S'!$D70&amp;"_"&amp;COUNTIF($D$4:D70,D70)</f>
        <v>_0</v>
      </c>
      <c r="D70" s="332"/>
      <c r="E70" s="316"/>
      <c r="F70" s="333"/>
      <c r="G70" s="450">
        <f>F70*J70/100</f>
        <v>0</v>
      </c>
      <c r="H70" s="326"/>
      <c r="I70" s="141" t="s">
        <v>331</v>
      </c>
      <c r="J70" s="112"/>
      <c r="K70" s="507"/>
      <c r="L70" s="54"/>
      <c r="M70" s="145"/>
      <c r="N70" s="119"/>
      <c r="O70" s="155"/>
      <c r="P70" s="162"/>
      <c r="Q70" s="146"/>
      <c r="R70" s="146"/>
      <c r="S70" s="135"/>
    </row>
    <row r="71" spans="2:19" thickBot="1">
      <c r="B71" s="642"/>
      <c r="C71" s="292" t="str">
        <f>'Original Calculateur S'!$D71&amp;"_"&amp;COUNTIF($D$4:D71,D71)</f>
        <v>_0</v>
      </c>
      <c r="D71" s="297"/>
      <c r="E71" s="298"/>
      <c r="F71" s="311"/>
      <c r="G71" s="451">
        <f>J71*$F$70/100</f>
        <v>0</v>
      </c>
      <c r="H71" s="300"/>
      <c r="I71" s="143" t="s">
        <v>331</v>
      </c>
      <c r="J71" s="129"/>
      <c r="K71" s="507"/>
      <c r="L71" s="54"/>
      <c r="M71" s="145"/>
      <c r="N71" s="119"/>
      <c r="O71" s="155"/>
      <c r="P71" s="162"/>
      <c r="Q71" s="146"/>
      <c r="R71" s="146"/>
      <c r="S71" s="135"/>
    </row>
    <row r="72" spans="2:19" thickBot="1">
      <c r="B72" s="642"/>
      <c r="C72" s="292" t="str">
        <f>'Original Calculateur S'!$D72&amp;"_"&amp;COUNTIF($D$4:D72,D72)</f>
        <v>_0</v>
      </c>
      <c r="D72" s="321"/>
      <c r="E72" s="319"/>
      <c r="F72" s="334"/>
      <c r="G72" s="451">
        <f>J72*$F$70/100</f>
        <v>0</v>
      </c>
      <c r="H72" s="137"/>
      <c r="I72" s="141" t="s">
        <v>331</v>
      </c>
      <c r="J72" s="129"/>
      <c r="K72" s="507"/>
      <c r="L72" s="148"/>
      <c r="M72" s="145"/>
      <c r="N72" s="119"/>
      <c r="O72" s="155"/>
      <c r="P72" s="162"/>
      <c r="Q72" s="146"/>
      <c r="R72" s="146"/>
      <c r="S72" s="135"/>
    </row>
    <row r="73" spans="2:19" thickBot="1">
      <c r="B73" s="642"/>
      <c r="C73" s="292" t="str">
        <f>'Original Calculateur S'!$D73&amp;"_"&amp;COUNTIF($D$4:D73,D73)</f>
        <v>_0</v>
      </c>
      <c r="D73" s="297"/>
      <c r="E73" s="298"/>
      <c r="F73" s="311"/>
      <c r="G73" s="451">
        <f>J73*$F$70/100</f>
        <v>0</v>
      </c>
      <c r="H73" s="300"/>
      <c r="I73" s="143" t="s">
        <v>331</v>
      </c>
      <c r="J73" s="129"/>
      <c r="K73" s="507"/>
      <c r="L73" s="54"/>
      <c r="M73" s="145"/>
      <c r="N73" s="119"/>
      <c r="O73" s="155"/>
      <c r="P73" s="162"/>
      <c r="Q73" s="146"/>
      <c r="R73" s="146"/>
      <c r="S73" s="135"/>
    </row>
    <row r="74" spans="2:19" thickBot="1">
      <c r="B74" s="642"/>
      <c r="C74" s="292" t="str">
        <f>'Original Calculateur S'!$D74&amp;"_"&amp;COUNTIF($D$4:D74,D74)</f>
        <v>_0</v>
      </c>
      <c r="D74" s="321"/>
      <c r="E74" s="319"/>
      <c r="F74" s="334"/>
      <c r="G74" s="451">
        <f>J74*$F$70/100</f>
        <v>0</v>
      </c>
      <c r="H74" s="137"/>
      <c r="I74" s="141" t="s">
        <v>331</v>
      </c>
      <c r="J74" s="129"/>
      <c r="K74" s="507"/>
      <c r="L74" s="54"/>
      <c r="M74" s="145"/>
      <c r="N74" s="119"/>
      <c r="O74" s="155"/>
      <c r="P74" s="162"/>
      <c r="Q74" s="146"/>
      <c r="R74" s="146"/>
      <c r="S74" s="135"/>
    </row>
    <row r="75" spans="2:19" ht="15" customHeight="1" thickBot="1">
      <c r="B75" s="642"/>
      <c r="C75" s="292" t="str">
        <f>'Original Calculateur S'!$D75&amp;"_"&amp;COUNTIF($D$4:D75,D75)</f>
        <v>_0</v>
      </c>
      <c r="D75" s="297"/>
      <c r="E75" s="298"/>
      <c r="F75" s="311"/>
      <c r="G75" s="451">
        <f>J75*$F$70/100</f>
        <v>0</v>
      </c>
      <c r="H75" s="300"/>
      <c r="I75" s="143" t="s">
        <v>331</v>
      </c>
      <c r="J75" s="129"/>
      <c r="K75" s="507"/>
      <c r="L75" s="54"/>
      <c r="M75" s="507"/>
      <c r="N75" s="507"/>
      <c r="O75" s="507"/>
      <c r="P75" s="507"/>
      <c r="Q75" s="110"/>
      <c r="R75" s="110"/>
      <c r="S75" s="135"/>
    </row>
    <row r="76" spans="2:19" ht="16.5" thickBot="1">
      <c r="B76" s="245"/>
      <c r="C76" s="292" t="str">
        <f>'Original Calculateur S'!$D76&amp;"_"&amp;COUNTIF($D$4:D76,D76)</f>
        <v>_0</v>
      </c>
      <c r="D76" s="331"/>
      <c r="E76" s="307"/>
      <c r="F76" s="308"/>
      <c r="G76" s="505"/>
      <c r="H76" s="291"/>
      <c r="I76" s="126"/>
      <c r="J76" s="127"/>
      <c r="K76" s="507"/>
      <c r="L76" s="54"/>
      <c r="M76" s="648"/>
      <c r="N76" s="640"/>
      <c r="O76" s="640"/>
      <c r="P76" s="640"/>
      <c r="Q76" s="146"/>
      <c r="R76" s="146"/>
      <c r="S76" s="135"/>
    </row>
    <row r="77" spans="2:19" ht="16.5" thickBot="1">
      <c r="B77" s="510"/>
      <c r="C77" s="292" t="str">
        <f>'Original Calculateur S'!$D77&amp;"_"&amp;COUNTIF($D$4:D77,D77)</f>
        <v>_0</v>
      </c>
      <c r="D77" s="312"/>
      <c r="E77" s="313"/>
      <c r="F77" s="314"/>
      <c r="G77" s="449">
        <f>$F77*$J$77/100</f>
        <v>0</v>
      </c>
      <c r="H77" s="315"/>
      <c r="I77" s="143" t="s">
        <v>331</v>
      </c>
      <c r="J77" s="112"/>
      <c r="K77" s="507"/>
      <c r="L77" s="54"/>
      <c r="M77" s="145"/>
      <c r="N77" s="119"/>
      <c r="O77" s="155"/>
      <c r="P77" s="162"/>
      <c r="Q77" s="146"/>
      <c r="R77" s="146"/>
      <c r="S77" s="135"/>
    </row>
    <row r="78" spans="2:19" ht="16.5" thickBot="1">
      <c r="B78" s="510"/>
      <c r="C78" s="292" t="str">
        <f>'Original Calculateur S'!$D78&amp;"_"&amp;COUNTIF($D$4:D78,D78)</f>
        <v>_0</v>
      </c>
      <c r="D78" s="321"/>
      <c r="E78" s="319"/>
      <c r="F78" s="334"/>
      <c r="G78" s="343">
        <f>$F78*$J$77/100</f>
        <v>0</v>
      </c>
      <c r="H78" s="137"/>
      <c r="I78" s="141" t="s">
        <v>331</v>
      </c>
      <c r="J78" s="129"/>
      <c r="K78" s="507"/>
      <c r="L78" s="54"/>
      <c r="M78" s="145"/>
      <c r="N78" s="119"/>
      <c r="O78" s="155"/>
      <c r="P78" s="162"/>
      <c r="Q78" s="146"/>
      <c r="R78" s="146"/>
      <c r="S78" s="135"/>
    </row>
    <row r="79" spans="2:19" ht="16.5" thickBot="1">
      <c r="B79" s="510"/>
      <c r="C79" s="292" t="str">
        <f>'Original Calculateur S'!$D79&amp;"_"&amp;COUNTIF($D$4:D79,D79)</f>
        <v>_0</v>
      </c>
      <c r="D79" s="297"/>
      <c r="E79" s="298"/>
      <c r="F79" s="311"/>
      <c r="G79" s="343">
        <f>$F79*$J$77/100</f>
        <v>0</v>
      </c>
      <c r="H79" s="300"/>
      <c r="I79" s="143" t="s">
        <v>331</v>
      </c>
      <c r="J79" s="129"/>
      <c r="K79" s="507"/>
      <c r="L79" s="54"/>
      <c r="M79" s="145"/>
      <c r="N79" s="119"/>
      <c r="O79" s="155"/>
      <c r="P79" s="162"/>
      <c r="Q79" s="146"/>
      <c r="R79" s="146"/>
      <c r="S79" s="135"/>
    </row>
    <row r="80" spans="2:19" ht="16.5" thickBot="1">
      <c r="B80" s="510"/>
      <c r="C80" s="292" t="str">
        <f>'Original Calculateur S'!$D80&amp;"_"&amp;COUNTIF($D$4:D80,D80)</f>
        <v>_0</v>
      </c>
      <c r="D80" s="321"/>
      <c r="E80" s="319"/>
      <c r="F80" s="334"/>
      <c r="G80" s="343">
        <f>$F80*$J$77/100</f>
        <v>0</v>
      </c>
      <c r="H80" s="137"/>
      <c r="I80" s="141" t="s">
        <v>331</v>
      </c>
      <c r="J80" s="129"/>
      <c r="K80" s="507"/>
      <c r="L80" s="54"/>
      <c r="M80" s="145"/>
      <c r="N80" s="119"/>
      <c r="O80" s="155"/>
      <c r="P80" s="162"/>
      <c r="Q80" s="146"/>
      <c r="R80" s="146"/>
      <c r="S80" s="135"/>
    </row>
    <row r="81" spans="2:19" ht="16.5" thickBot="1">
      <c r="B81" s="510"/>
      <c r="C81" s="292" t="str">
        <f>'Original Calculateur S'!$D81&amp;"_"&amp;COUNTIF($D$4:D81,D81)</f>
        <v>_0</v>
      </c>
      <c r="D81" s="297"/>
      <c r="E81" s="298"/>
      <c r="F81" s="311"/>
      <c r="G81" s="343">
        <f>$F81*$J$77/100</f>
        <v>0</v>
      </c>
      <c r="H81" s="300"/>
      <c r="I81" s="143" t="s">
        <v>331</v>
      </c>
      <c r="J81" s="129"/>
      <c r="K81" s="507"/>
      <c r="L81" s="54"/>
      <c r="M81" s="145"/>
      <c r="N81" s="119"/>
      <c r="O81" s="155"/>
      <c r="P81" s="162"/>
      <c r="Q81" s="146"/>
      <c r="R81" s="146"/>
      <c r="S81" s="135"/>
    </row>
    <row r="82" spans="2:19" ht="15" customHeight="1" thickBot="1">
      <c r="B82" s="245"/>
      <c r="C82" s="292" t="str">
        <f>'Original Calculateur S'!$D82&amp;"_"&amp;COUNTIF($D$4:D82,D82)</f>
        <v>_0</v>
      </c>
      <c r="D82" s="331"/>
      <c r="E82" s="307"/>
      <c r="F82" s="308"/>
      <c r="G82" s="505"/>
      <c r="H82" s="291"/>
      <c r="I82" s="126"/>
      <c r="J82" s="127"/>
      <c r="K82" s="507"/>
      <c r="L82" s="54"/>
      <c r="M82" s="648"/>
      <c r="N82" s="640"/>
      <c r="O82" s="640"/>
      <c r="P82" s="640"/>
      <c r="Q82" s="110"/>
      <c r="R82" s="110"/>
      <c r="S82" s="135"/>
    </row>
    <row r="83" spans="2:19" ht="21" customHeight="1" thickBot="1">
      <c r="B83" s="246"/>
      <c r="C83" s="335"/>
      <c r="D83" s="336" t="s">
        <v>349</v>
      </c>
      <c r="E83" s="337"/>
      <c r="F83" s="338"/>
      <c r="G83" s="339"/>
      <c r="H83" s="340"/>
      <c r="I83" s="149"/>
      <c r="J83" s="150"/>
      <c r="K83" s="507"/>
      <c r="L83" s="54"/>
      <c r="M83" s="639"/>
      <c r="N83" s="640"/>
      <c r="O83" s="640"/>
      <c r="P83" s="640"/>
      <c r="Q83" s="151"/>
      <c r="R83" s="146"/>
      <c r="S83" s="135"/>
    </row>
    <row r="84" spans="2:19" outlineLevel="1" thickBot="1">
      <c r="B84" s="643" t="s">
        <v>181</v>
      </c>
      <c r="C84" s="292" t="str">
        <f>'Original Calculateur S'!$D84&amp;"_"&amp;COUNTIF($D$4:D84,D84)</f>
        <v>AUBERGINES_1</v>
      </c>
      <c r="D84" s="293" t="s">
        <v>140</v>
      </c>
      <c r="E84" s="294"/>
      <c r="F84" s="295">
        <v>57</v>
      </c>
      <c r="G84" s="341">
        <f t="shared" ref="G84:G90" si="5">$F84*$J$84/100</f>
        <v>0</v>
      </c>
      <c r="H84" s="296"/>
      <c r="I84" s="223" t="s">
        <v>331</v>
      </c>
      <c r="J84" s="152">
        <f>VLOOKUP(B84,'Original Planning S'!A16:AG66,33,0)</f>
        <v>0</v>
      </c>
      <c r="K84" s="507"/>
      <c r="L84" s="54"/>
      <c r="M84" s="54"/>
      <c r="N84" s="120"/>
      <c r="O84" s="533"/>
      <c r="P84" s="121"/>
      <c r="Q84" s="153"/>
      <c r="R84" s="153"/>
      <c r="S84" s="123"/>
    </row>
    <row r="85" spans="2:19" outlineLevel="1" thickBot="1">
      <c r="B85" s="642"/>
      <c r="C85" s="292" t="str">
        <f>'Original Calculateur S'!$D85&amp;"_"&amp;COUNTIF($D$4:D85,D85)</f>
        <v>TOMATES PELEES_1</v>
      </c>
      <c r="D85" s="297" t="s">
        <v>350</v>
      </c>
      <c r="E85" s="298"/>
      <c r="F85" s="299">
        <v>37</v>
      </c>
      <c r="G85" s="343">
        <f t="shared" si="5"/>
        <v>0</v>
      </c>
      <c r="H85" s="300"/>
      <c r="I85" s="114" t="s">
        <v>331</v>
      </c>
      <c r="J85" s="129"/>
      <c r="K85" s="507"/>
      <c r="L85" s="158"/>
      <c r="M85" s="145"/>
      <c r="N85" s="119"/>
      <c r="O85" s="155"/>
      <c r="P85" s="117"/>
      <c r="Q85" s="146"/>
      <c r="R85" s="146"/>
      <c r="S85" s="135"/>
    </row>
    <row r="86" spans="2:19" outlineLevel="1" thickBot="1">
      <c r="B86" s="642"/>
      <c r="C86" s="292" t="str">
        <f>'Original Calculateur S'!$D86&amp;"_"&amp;COUNTIF($D$4:D86,D86)</f>
        <v>OIGNONS_2</v>
      </c>
      <c r="D86" s="301" t="s">
        <v>141</v>
      </c>
      <c r="E86" s="302"/>
      <c r="F86" s="303">
        <v>5</v>
      </c>
      <c r="G86" s="345">
        <f t="shared" si="5"/>
        <v>0</v>
      </c>
      <c r="H86" s="304"/>
      <c r="I86" s="118" t="s">
        <v>331</v>
      </c>
      <c r="J86" s="129"/>
      <c r="K86" s="507"/>
      <c r="L86" s="54"/>
      <c r="M86" s="145"/>
      <c r="N86" s="119"/>
      <c r="O86" s="155"/>
      <c r="P86" s="117"/>
      <c r="Q86" s="146"/>
      <c r="R86" s="146"/>
      <c r="S86" s="135"/>
    </row>
    <row r="87" spans="2:19" outlineLevel="1" thickBot="1">
      <c r="B87" s="642"/>
      <c r="C87" s="292" t="str">
        <f>'Original Calculateur S'!$D87&amp;"_"&amp;COUNTIF($D$4:D87,D87)</f>
        <v>POIS CHICHES_1</v>
      </c>
      <c r="D87" s="297" t="s">
        <v>26</v>
      </c>
      <c r="E87" s="298"/>
      <c r="F87" s="299">
        <v>12</v>
      </c>
      <c r="G87" s="343">
        <f t="shared" si="5"/>
        <v>0</v>
      </c>
      <c r="H87" s="300"/>
      <c r="I87" s="114" t="s">
        <v>331</v>
      </c>
      <c r="J87" s="129"/>
      <c r="K87" s="507"/>
      <c r="L87" s="154"/>
      <c r="M87" s="145"/>
      <c r="N87" s="119"/>
      <c r="O87" s="155"/>
      <c r="P87" s="117"/>
      <c r="Q87" s="146"/>
      <c r="R87" s="146"/>
      <c r="S87" s="135"/>
    </row>
    <row r="88" spans="2:19" outlineLevel="1" thickBot="1">
      <c r="B88" s="642"/>
      <c r="C88" s="292" t="str">
        <f>'Original Calculateur S'!$D88&amp;"_"&amp;COUNTIF($D$4:D88,D88)</f>
        <v>CONCENTRE TOMATES_1</v>
      </c>
      <c r="D88" s="301" t="s">
        <v>351</v>
      </c>
      <c r="E88" s="302"/>
      <c r="F88" s="303">
        <v>7</v>
      </c>
      <c r="G88" s="345">
        <f t="shared" si="5"/>
        <v>0</v>
      </c>
      <c r="H88" s="304"/>
      <c r="I88" s="118" t="s">
        <v>331</v>
      </c>
      <c r="J88" s="129"/>
      <c r="K88" s="507"/>
      <c r="L88" s="54"/>
      <c r="M88" s="145"/>
      <c r="N88" s="119"/>
      <c r="O88" s="155"/>
      <c r="P88" s="117"/>
      <c r="Q88" s="146"/>
      <c r="R88" s="146"/>
      <c r="S88" s="135"/>
    </row>
    <row r="89" spans="2:19" outlineLevel="1" thickBot="1">
      <c r="B89" s="642"/>
      <c r="C89" s="292" t="str">
        <f>'Original Calculateur S'!$D89&amp;"_"&amp;COUNTIF($D$4:D89,D89)</f>
        <v>PAPRIKA_1</v>
      </c>
      <c r="D89" s="297" t="s">
        <v>69</v>
      </c>
      <c r="E89" s="298"/>
      <c r="F89" s="311">
        <v>0.1</v>
      </c>
      <c r="G89" s="343">
        <f t="shared" si="5"/>
        <v>0</v>
      </c>
      <c r="H89" s="300"/>
      <c r="I89" s="114" t="s">
        <v>331</v>
      </c>
      <c r="J89" s="129"/>
      <c r="K89" s="507"/>
      <c r="L89" s="54"/>
      <c r="M89" s="145"/>
      <c r="N89" s="119"/>
      <c r="O89" s="155"/>
      <c r="P89" s="117"/>
      <c r="Q89" s="146"/>
      <c r="R89" s="146"/>
      <c r="S89" s="135"/>
    </row>
    <row r="90" spans="2:19" outlineLevel="1" thickBot="1">
      <c r="B90" s="642"/>
      <c r="C90" s="292" t="str">
        <f>'Original Calculateur S'!$D90&amp;"_"&amp;COUNTIF($D$4:D90,D90)</f>
        <v>HUILE D'OLIVE_4</v>
      </c>
      <c r="D90" s="301" t="s">
        <v>82</v>
      </c>
      <c r="E90" s="302"/>
      <c r="F90" s="305">
        <v>0.5</v>
      </c>
      <c r="G90" s="345">
        <f t="shared" si="5"/>
        <v>0</v>
      </c>
      <c r="H90" s="304"/>
      <c r="I90" s="124" t="s">
        <v>331</v>
      </c>
      <c r="J90" s="129"/>
      <c r="K90" s="507"/>
      <c r="L90" s="54"/>
      <c r="M90" s="145"/>
      <c r="N90" s="119"/>
      <c r="O90" s="155"/>
      <c r="P90" s="121"/>
      <c r="Q90" s="153"/>
      <c r="R90" s="153"/>
      <c r="S90" s="135"/>
    </row>
    <row r="91" spans="2:19" ht="5.25" customHeight="1" thickBot="1">
      <c r="B91" s="246"/>
      <c r="C91" s="335"/>
      <c r="D91" s="336"/>
      <c r="E91" s="337"/>
      <c r="F91" s="338"/>
      <c r="G91" s="455"/>
      <c r="H91" s="340"/>
      <c r="I91" s="149"/>
      <c r="J91" s="150"/>
      <c r="K91" s="507"/>
      <c r="L91" s="54"/>
      <c r="M91" s="639"/>
      <c r="N91" s="640"/>
      <c r="O91" s="640"/>
      <c r="P91" s="640"/>
      <c r="Q91" s="153"/>
      <c r="R91" s="153"/>
      <c r="S91" s="135"/>
    </row>
    <row r="92" spans="2:19" outlineLevel="1" thickBot="1">
      <c r="B92" s="643" t="s">
        <v>182</v>
      </c>
      <c r="C92" s="292" t="str">
        <f>'Original Calculateur S'!$D92&amp;"_"&amp;COUNTIF($D$4:D92,D92)</f>
        <v>MOGETTES_1</v>
      </c>
      <c r="D92" s="293" t="s">
        <v>150</v>
      </c>
      <c r="E92" s="294"/>
      <c r="F92" s="330">
        <v>26</v>
      </c>
      <c r="G92" s="341">
        <f t="shared" ref="G92:G97" si="6">$F92*$J$92/100</f>
        <v>0</v>
      </c>
      <c r="H92" s="296"/>
      <c r="I92" s="130" t="s">
        <v>331</v>
      </c>
      <c r="J92" s="152">
        <f>VLOOKUP(B92,'Original Planning S'!A16:AG66,33,0)</f>
        <v>0</v>
      </c>
      <c r="K92" s="507"/>
      <c r="L92" s="54"/>
      <c r="M92" s="54"/>
      <c r="N92" s="120"/>
      <c r="O92" s="533"/>
      <c r="P92" s="121"/>
      <c r="Q92" s="153"/>
      <c r="R92" s="153"/>
      <c r="S92" s="123"/>
    </row>
    <row r="93" spans="2:19" outlineLevel="1" thickBot="1">
      <c r="B93" s="642"/>
      <c r="C93" s="292" t="str">
        <f>'Original Calculateur S'!$D93&amp;"_"&amp;COUNTIF($D$4:D93,D93)</f>
        <v>EAU_2</v>
      </c>
      <c r="D93" s="297" t="s">
        <v>334</v>
      </c>
      <c r="E93" s="298"/>
      <c r="F93" s="311">
        <v>78</v>
      </c>
      <c r="G93" s="343">
        <f t="shared" si="6"/>
        <v>0</v>
      </c>
      <c r="H93" s="300"/>
      <c r="I93" s="114" t="s">
        <v>331</v>
      </c>
      <c r="J93" s="129"/>
      <c r="K93" s="507"/>
      <c r="L93" s="158"/>
      <c r="M93" s="145"/>
      <c r="N93" s="119"/>
      <c r="O93" s="155"/>
      <c r="P93" s="121"/>
      <c r="Q93" s="146"/>
      <c r="R93" s="146"/>
      <c r="S93" s="135"/>
    </row>
    <row r="94" spans="2:19" outlineLevel="1" thickBot="1">
      <c r="B94" s="642"/>
      <c r="C94" s="292" t="str">
        <f>'Original Calculateur S'!$D94&amp;"_"&amp;COUNTIF($D$4:D94,D94)</f>
        <v>LARDONS_1</v>
      </c>
      <c r="D94" s="301" t="s">
        <v>137</v>
      </c>
      <c r="E94" s="302"/>
      <c r="F94" s="305">
        <v>25</v>
      </c>
      <c r="G94" s="345">
        <f t="shared" si="6"/>
        <v>0</v>
      </c>
      <c r="H94" s="304"/>
      <c r="I94" s="118" t="s">
        <v>331</v>
      </c>
      <c r="J94" s="129"/>
      <c r="K94" s="507"/>
      <c r="L94" s="148" t="s">
        <v>344</v>
      </c>
      <c r="M94" s="145"/>
      <c r="N94" s="119"/>
      <c r="O94" s="155"/>
      <c r="P94" s="117"/>
      <c r="Q94" s="146"/>
      <c r="R94" s="146"/>
      <c r="S94" s="135"/>
    </row>
    <row r="95" spans="2:19" outlineLevel="1" thickBot="1">
      <c r="B95" s="642"/>
      <c r="C95" s="292" t="str">
        <f>'Original Calculateur S'!$D95&amp;"_"&amp;COUNTIF($D$4:D95,D95)</f>
        <v>SAUCISSES FUMEE_1</v>
      </c>
      <c r="D95" s="297" t="s">
        <v>352</v>
      </c>
      <c r="E95" s="298"/>
      <c r="F95" s="311">
        <v>20</v>
      </c>
      <c r="G95" s="343">
        <f t="shared" si="6"/>
        <v>0</v>
      </c>
      <c r="H95" s="300"/>
      <c r="I95" s="114" t="s">
        <v>331</v>
      </c>
      <c r="J95" s="129"/>
      <c r="K95" s="507"/>
      <c r="L95" s="54"/>
      <c r="M95" s="145"/>
      <c r="N95" s="119"/>
      <c r="O95" s="155"/>
      <c r="P95" s="117"/>
      <c r="Q95" s="146"/>
      <c r="R95" s="146"/>
      <c r="S95" s="135"/>
    </row>
    <row r="96" spans="2:19" outlineLevel="1" thickBot="1">
      <c r="B96" s="642"/>
      <c r="C96" s="292" t="str">
        <f>'Original Calculateur S'!$D96&amp;"_"&amp;COUNTIF($D$4:D96,D96)</f>
        <v>SAUCISSES TOULOUSE_1</v>
      </c>
      <c r="D96" s="301" t="s">
        <v>353</v>
      </c>
      <c r="E96" s="302"/>
      <c r="F96" s="305">
        <v>20</v>
      </c>
      <c r="G96" s="345">
        <f t="shared" si="6"/>
        <v>0</v>
      </c>
      <c r="H96" s="304"/>
      <c r="I96" s="118" t="s">
        <v>331</v>
      </c>
      <c r="J96" s="129"/>
      <c r="K96" s="507"/>
      <c r="L96" s="54"/>
      <c r="M96" s="145"/>
      <c r="N96" s="119"/>
      <c r="O96" s="155"/>
      <c r="P96" s="117"/>
      <c r="Q96" s="146"/>
      <c r="R96" s="146"/>
      <c r="S96" s="135"/>
    </row>
    <row r="97" spans="2:19" outlineLevel="1" thickBot="1">
      <c r="B97" s="642"/>
      <c r="C97" s="292" t="str">
        <f>'Original Calculateur S'!$D97&amp;"_"&amp;COUNTIF($D$4:D97,D97)</f>
        <v>CAROTTES_1</v>
      </c>
      <c r="D97" s="297" t="s">
        <v>143</v>
      </c>
      <c r="E97" s="298"/>
      <c r="F97" s="311">
        <v>11</v>
      </c>
      <c r="G97" s="343">
        <f t="shared" si="6"/>
        <v>0</v>
      </c>
      <c r="H97" s="300"/>
      <c r="I97" s="114" t="s">
        <v>331</v>
      </c>
      <c r="J97" s="129"/>
      <c r="K97" s="507"/>
      <c r="L97" s="54"/>
      <c r="M97" s="145"/>
      <c r="N97" s="119"/>
      <c r="O97" s="155"/>
      <c r="P97" s="117"/>
      <c r="Q97" s="146"/>
      <c r="R97" s="146"/>
      <c r="S97" s="135"/>
    </row>
    <row r="98" spans="2:19" s="395" customFormat="1" ht="5.25" customHeight="1" thickBot="1">
      <c r="B98" s="246"/>
      <c r="C98" s="335"/>
      <c r="D98" s="336"/>
      <c r="E98" s="337"/>
      <c r="F98" s="338"/>
      <c r="G98" s="339"/>
      <c r="H98" s="340"/>
      <c r="I98" s="149"/>
      <c r="J98" s="150"/>
      <c r="K98" s="507"/>
      <c r="L98" s="54"/>
      <c r="M98" s="145"/>
      <c r="N98" s="119"/>
      <c r="O98" s="155"/>
      <c r="P98" s="117"/>
      <c r="Q98" s="146"/>
      <c r="R98" s="146"/>
      <c r="S98" s="135"/>
    </row>
    <row r="99" spans="2:19" s="395" customFormat="1" ht="15.75" customHeight="1" outlineLevel="1" thickBot="1">
      <c r="B99" s="656" t="s">
        <v>150</v>
      </c>
      <c r="C99" s="292" t="str">
        <f>'Original Calculateur S'!$D99&amp;"_"&amp;COUNTIF($D$4:D99,D99)</f>
        <v>MOGETTES_2</v>
      </c>
      <c r="D99" s="404" t="s">
        <v>150</v>
      </c>
      <c r="E99" s="405"/>
      <c r="F99" s="406">
        <v>26</v>
      </c>
      <c r="G99" s="407">
        <f>$F99*$J$99/100</f>
        <v>0</v>
      </c>
      <c r="H99" s="407"/>
      <c r="I99" s="396" t="s">
        <v>331</v>
      </c>
      <c r="J99" s="152">
        <f>VLOOKUP(B99,'Original Planning S'!A23:AG73,33,0)</f>
        <v>0</v>
      </c>
      <c r="K99" s="507"/>
      <c r="L99" s="54"/>
      <c r="M99" s="145"/>
      <c r="N99" s="119"/>
      <c r="O99" s="155"/>
      <c r="P99" s="117"/>
      <c r="Q99" s="146"/>
      <c r="R99" s="146"/>
      <c r="S99" s="135"/>
    </row>
    <row r="100" spans="2:19" s="395" customFormat="1" outlineLevel="1" thickBot="1">
      <c r="B100" s="643"/>
      <c r="C100" s="292" t="str">
        <f>'Original Calculateur S'!$D100&amp;"_"&amp;COUNTIF($D$4:D100,D100)</f>
        <v>EAU_3</v>
      </c>
      <c r="D100" s="408" t="s">
        <v>334</v>
      </c>
      <c r="E100" s="409"/>
      <c r="F100" s="410">
        <v>78</v>
      </c>
      <c r="G100" s="411">
        <f t="shared" ref="G100:G102" si="7">$F100*$J$99/100</f>
        <v>0</v>
      </c>
      <c r="H100" s="411"/>
      <c r="I100" s="397" t="s">
        <v>331</v>
      </c>
      <c r="J100" s="129"/>
      <c r="K100" s="507"/>
      <c r="L100" s="54"/>
      <c r="M100" s="145"/>
      <c r="N100" s="119"/>
      <c r="O100" s="155"/>
      <c r="P100" s="117"/>
      <c r="Q100" s="146"/>
      <c r="R100" s="146"/>
      <c r="S100" s="135"/>
    </row>
    <row r="101" spans="2:19" s="395" customFormat="1" outlineLevel="1" thickBot="1">
      <c r="B101" s="643"/>
      <c r="C101" s="292" t="str">
        <f>'Original Calculateur S'!$D101&amp;"_"&amp;COUNTIF($D$4:D101,D101)</f>
        <v>CAROTTES_2</v>
      </c>
      <c r="D101" s="404" t="s">
        <v>143</v>
      </c>
      <c r="E101" s="405"/>
      <c r="F101" s="412">
        <v>15</v>
      </c>
      <c r="G101" s="407">
        <f t="shared" si="7"/>
        <v>0</v>
      </c>
      <c r="H101" s="407"/>
      <c r="I101" s="398" t="s">
        <v>331</v>
      </c>
      <c r="J101" s="129"/>
      <c r="K101" s="507"/>
      <c r="L101" s="54"/>
      <c r="M101" s="145"/>
      <c r="N101" s="119"/>
      <c r="O101" s="155"/>
      <c r="P101" s="117"/>
      <c r="Q101" s="146"/>
      <c r="R101" s="146"/>
      <c r="S101" s="135"/>
    </row>
    <row r="102" spans="2:19" s="395" customFormat="1" outlineLevel="1" thickBot="1">
      <c r="B102" s="657"/>
      <c r="C102" s="292" t="str">
        <f>'Original Calculateur S'!$D102&amp;"_"&amp;COUNTIF($D$4:D102,D102)</f>
        <v>LARDONS_2</v>
      </c>
      <c r="D102" s="408" t="s">
        <v>137</v>
      </c>
      <c r="E102" s="409"/>
      <c r="F102" s="413">
        <v>25</v>
      </c>
      <c r="G102" s="411">
        <f t="shared" si="7"/>
        <v>0</v>
      </c>
      <c r="H102" s="414"/>
      <c r="I102" s="397" t="s">
        <v>331</v>
      </c>
      <c r="J102" s="129"/>
      <c r="K102" s="507"/>
      <c r="L102" s="54"/>
      <c r="M102" s="145"/>
      <c r="N102" s="119"/>
      <c r="O102" s="155"/>
      <c r="P102" s="117"/>
      <c r="Q102" s="146"/>
      <c r="R102" s="146"/>
      <c r="S102" s="135"/>
    </row>
    <row r="103" spans="2:19" ht="5.25" customHeight="1" thickBot="1">
      <c r="B103" s="246"/>
      <c r="C103" s="335"/>
      <c r="D103" s="399"/>
      <c r="E103" s="400"/>
      <c r="F103" s="401"/>
      <c r="G103" s="402"/>
      <c r="H103" s="403"/>
      <c r="I103" s="149"/>
      <c r="J103" s="150"/>
      <c r="K103" s="507"/>
      <c r="L103" s="54"/>
      <c r="M103" s="639"/>
      <c r="N103" s="640"/>
      <c r="O103" s="640"/>
      <c r="P103" s="640"/>
      <c r="Q103" s="146"/>
      <c r="R103" s="146"/>
      <c r="S103" s="135"/>
    </row>
    <row r="104" spans="2:19" outlineLevel="1" thickBot="1">
      <c r="B104" s="643" t="s">
        <v>183</v>
      </c>
      <c r="C104" s="292" t="str">
        <f>'Original Calculateur S'!$D104&amp;"_"&amp;COUNTIF($D$4:D104,D104)</f>
        <v>MOGETTES_3</v>
      </c>
      <c r="D104" s="293" t="s">
        <v>150</v>
      </c>
      <c r="E104" s="294"/>
      <c r="F104" s="295">
        <v>26</v>
      </c>
      <c r="G104" s="341">
        <f>$F104*$J$104/100</f>
        <v>0</v>
      </c>
      <c r="H104" s="342"/>
      <c r="I104" s="130" t="s">
        <v>331</v>
      </c>
      <c r="J104" s="152">
        <f>VLOOKUP(B104,'Original Planning S'!A16:AG66,33,0)</f>
        <v>0</v>
      </c>
      <c r="K104" s="507"/>
      <c r="L104" s="54"/>
      <c r="M104" s="54"/>
      <c r="N104" s="120"/>
      <c r="O104" s="533"/>
      <c r="P104" s="121"/>
      <c r="Q104" s="156"/>
      <c r="R104" s="156"/>
      <c r="S104" s="157"/>
    </row>
    <row r="105" spans="2:19" outlineLevel="1" thickBot="1">
      <c r="B105" s="642"/>
      <c r="C105" s="292" t="str">
        <f>'Original Calculateur S'!$D105&amp;"_"&amp;COUNTIF($D$4:D105,D105)</f>
        <v>EAU_4</v>
      </c>
      <c r="D105" s="297" t="s">
        <v>334</v>
      </c>
      <c r="E105" s="298"/>
      <c r="F105" s="299">
        <v>78</v>
      </c>
      <c r="G105" s="343">
        <f>$F105*$J$104/100</f>
        <v>0</v>
      </c>
      <c r="H105" s="344"/>
      <c r="I105" s="114" t="s">
        <v>331</v>
      </c>
      <c r="J105" s="129"/>
      <c r="K105" s="507"/>
      <c r="L105" s="158"/>
      <c r="M105" s="145"/>
      <c r="N105" s="119"/>
      <c r="O105" s="155"/>
      <c r="P105" s="117"/>
      <c r="Q105" s="146"/>
      <c r="R105" s="146"/>
      <c r="S105" s="135"/>
    </row>
    <row r="106" spans="2:19" outlineLevel="1" thickBot="1">
      <c r="B106" s="642"/>
      <c r="C106" s="292" t="str">
        <f>'Original Calculateur S'!$D106&amp;"_"&amp;COUNTIF($D$4:D106,D106)</f>
        <v>CAROTTES_3</v>
      </c>
      <c r="D106" s="301" t="s">
        <v>143</v>
      </c>
      <c r="E106" s="302"/>
      <c r="F106" s="305">
        <v>15</v>
      </c>
      <c r="G106" s="345">
        <f>$F106*$J$104/100</f>
        <v>0</v>
      </c>
      <c r="H106" s="346"/>
      <c r="I106" s="118" t="s">
        <v>331</v>
      </c>
      <c r="J106" s="129"/>
      <c r="K106" s="507"/>
      <c r="L106" s="54"/>
      <c r="M106" s="145"/>
      <c r="N106" s="119"/>
      <c r="O106" s="155"/>
      <c r="P106" s="117"/>
      <c r="Q106" s="146"/>
      <c r="R106" s="146"/>
      <c r="S106" s="135"/>
    </row>
    <row r="107" spans="2:19" ht="5.25" customHeight="1" collapsed="1" thickBot="1">
      <c r="B107" s="246"/>
      <c r="C107" s="335"/>
      <c r="D107" s="336"/>
      <c r="E107" s="337"/>
      <c r="F107" s="338"/>
      <c r="G107" s="339"/>
      <c r="H107" s="340"/>
      <c r="I107" s="149"/>
      <c r="J107" s="150"/>
      <c r="K107" s="507"/>
      <c r="L107" s="54"/>
      <c r="M107" s="639"/>
      <c r="N107" s="640"/>
      <c r="O107" s="640"/>
      <c r="P107" s="640"/>
      <c r="Q107" s="146"/>
      <c r="R107" s="146"/>
      <c r="S107" s="135"/>
    </row>
    <row r="108" spans="2:19" outlineLevel="1" thickBot="1">
      <c r="B108" s="643" t="s">
        <v>184</v>
      </c>
      <c r="C108" s="292" t="str">
        <f>'Original Calculateur S'!$D108&amp;"_"&amp;COUNTIF($D$4:D108,D108)</f>
        <v>COULIS TOMATES_1</v>
      </c>
      <c r="D108" s="293" t="s">
        <v>354</v>
      </c>
      <c r="E108" s="294"/>
      <c r="F108" s="330">
        <v>25</v>
      </c>
      <c r="G108" s="341">
        <f t="shared" ref="G108:G117" si="8">$F108*$J$108/100</f>
        <v>0</v>
      </c>
      <c r="H108" s="342"/>
      <c r="I108" s="130" t="s">
        <v>331</v>
      </c>
      <c r="J108" s="152">
        <f>VLOOKUP(B108,'Original Planning S'!A16:AG66,33,0)</f>
        <v>0</v>
      </c>
      <c r="K108" s="507"/>
      <c r="L108" s="54"/>
      <c r="M108" s="54"/>
      <c r="N108" s="120"/>
      <c r="O108" s="54"/>
      <c r="P108" s="121"/>
      <c r="Q108" s="153"/>
      <c r="R108" s="153"/>
      <c r="S108" s="123"/>
    </row>
    <row r="109" spans="2:19" outlineLevel="1" thickBot="1">
      <c r="B109" s="642"/>
      <c r="C109" s="292" t="str">
        <f>'Original Calculateur S'!$D109&amp;"_"&amp;COUNTIF($D$4:D109,D109)</f>
        <v>CAROTTES_4</v>
      </c>
      <c r="D109" s="297" t="s">
        <v>143</v>
      </c>
      <c r="E109" s="298"/>
      <c r="F109" s="299">
        <v>8.33</v>
      </c>
      <c r="G109" s="343">
        <f t="shared" si="8"/>
        <v>0</v>
      </c>
      <c r="H109" s="344"/>
      <c r="I109" s="114" t="s">
        <v>331</v>
      </c>
      <c r="J109" s="129"/>
      <c r="K109" s="507"/>
      <c r="L109" s="159"/>
      <c r="M109" s="160"/>
      <c r="N109" s="119"/>
      <c r="O109" s="161"/>
      <c r="P109" s="162"/>
      <c r="Q109" s="163"/>
      <c r="R109" s="163"/>
      <c r="S109" s="135"/>
    </row>
    <row r="110" spans="2:19" outlineLevel="1" thickBot="1">
      <c r="B110" s="642"/>
      <c r="C110" s="292" t="str">
        <f>'Original Calculateur S'!$D110&amp;"_"&amp;COUNTIF($D$4:D110,D110)</f>
        <v>AIL_3</v>
      </c>
      <c r="D110" s="301" t="s">
        <v>76</v>
      </c>
      <c r="E110" s="302"/>
      <c r="F110" s="303">
        <v>0.01</v>
      </c>
      <c r="G110" s="345">
        <f t="shared" si="8"/>
        <v>0</v>
      </c>
      <c r="H110" s="346"/>
      <c r="I110" s="130" t="s">
        <v>331</v>
      </c>
      <c r="J110" s="129"/>
      <c r="K110" s="507"/>
      <c r="L110" s="54"/>
      <c r="M110" s="160"/>
      <c r="N110" s="119"/>
      <c r="O110" s="161"/>
      <c r="P110" s="164"/>
      <c r="Q110" s="163"/>
      <c r="R110" s="163"/>
      <c r="S110" s="135"/>
    </row>
    <row r="111" spans="2:19" outlineLevel="1" thickBot="1">
      <c r="B111" s="642"/>
      <c r="C111" s="292" t="str">
        <f>'Original Calculateur S'!$D111&amp;"_"&amp;COUNTIF($D$4:D111,D111)</f>
        <v>OIGNONS_3</v>
      </c>
      <c r="D111" s="297" t="s">
        <v>141</v>
      </c>
      <c r="E111" s="298"/>
      <c r="F111" s="299">
        <v>8.33</v>
      </c>
      <c r="G111" s="343">
        <f t="shared" si="8"/>
        <v>0</v>
      </c>
      <c r="H111" s="344"/>
      <c r="I111" s="114" t="s">
        <v>331</v>
      </c>
      <c r="J111" s="129"/>
      <c r="K111" s="507"/>
      <c r="L111" s="54"/>
      <c r="M111" s="160"/>
      <c r="N111" s="119"/>
      <c r="O111" s="161"/>
      <c r="P111" s="164"/>
      <c r="Q111" s="163"/>
      <c r="R111" s="163"/>
      <c r="S111" s="135"/>
    </row>
    <row r="112" spans="2:19" outlineLevel="1" thickBot="1">
      <c r="B112" s="642"/>
      <c r="C112" s="292" t="str">
        <f>'Original Calculateur S'!$D112&amp;"_"&amp;COUNTIF($D$4:D112,D112)</f>
        <v>VIANDE_1</v>
      </c>
      <c r="D112" s="301" t="s">
        <v>355</v>
      </c>
      <c r="E112" s="302"/>
      <c r="F112" s="303">
        <v>30</v>
      </c>
      <c r="G112" s="345">
        <f t="shared" si="8"/>
        <v>0</v>
      </c>
      <c r="H112" s="346"/>
      <c r="I112" s="130" t="s">
        <v>331</v>
      </c>
      <c r="J112" s="129"/>
      <c r="K112" s="507"/>
      <c r="L112" s="54"/>
      <c r="M112" s="160"/>
      <c r="N112" s="119"/>
      <c r="O112" s="161"/>
      <c r="P112" s="164"/>
      <c r="Q112" s="163"/>
      <c r="R112" s="163"/>
      <c r="S112" s="135"/>
    </row>
    <row r="113" spans="2:19" outlineLevel="1" thickBot="1">
      <c r="B113" s="642"/>
      <c r="C113" s="292" t="str">
        <f>'Original Calculateur S'!$D113&amp;"_"&amp;COUNTIF($D$4:D113,D113)</f>
        <v>PROTEINE DE SOJA_1</v>
      </c>
      <c r="D113" s="297" t="s">
        <v>356</v>
      </c>
      <c r="E113" s="298"/>
      <c r="F113" s="299">
        <v>3.47</v>
      </c>
      <c r="G113" s="343">
        <f t="shared" si="8"/>
        <v>0</v>
      </c>
      <c r="H113" s="344"/>
      <c r="I113" s="114" t="s">
        <v>331</v>
      </c>
      <c r="J113" s="129"/>
      <c r="K113" s="507"/>
      <c r="L113" s="54"/>
      <c r="M113" s="160"/>
      <c r="N113" s="119"/>
      <c r="O113" s="161"/>
      <c r="P113" s="164"/>
      <c r="Q113" s="163"/>
      <c r="R113" s="163"/>
      <c r="S113" s="135"/>
    </row>
    <row r="114" spans="2:19" outlineLevel="1" thickBot="1">
      <c r="B114" s="642"/>
      <c r="C114" s="292" t="str">
        <f>'Original Calculateur S'!$D114&amp;"_"&amp;COUNTIF($D$4:D114,D114)</f>
        <v>FARINE_1</v>
      </c>
      <c r="D114" s="301" t="s">
        <v>151</v>
      </c>
      <c r="E114" s="302"/>
      <c r="F114" s="334">
        <v>3.47</v>
      </c>
      <c r="G114" s="345">
        <f t="shared" si="8"/>
        <v>0</v>
      </c>
      <c r="H114" s="346"/>
      <c r="I114" s="130" t="s">
        <v>331</v>
      </c>
      <c r="J114" s="129"/>
      <c r="K114" s="507"/>
      <c r="L114" s="54"/>
      <c r="M114" s="160"/>
      <c r="N114" s="119"/>
      <c r="O114" s="161"/>
      <c r="P114" s="164"/>
      <c r="Q114" s="163"/>
      <c r="R114" s="163"/>
      <c r="S114" s="135"/>
    </row>
    <row r="115" spans="2:19" outlineLevel="1" thickBot="1">
      <c r="B115" s="642"/>
      <c r="C115" s="292" t="str">
        <f>'Original Calculateur S'!$D115&amp;"_"&amp;COUNTIF($D$4:D115,D115)</f>
        <v>BEURRE_2</v>
      </c>
      <c r="D115" s="297" t="s">
        <v>343</v>
      </c>
      <c r="E115" s="298"/>
      <c r="F115" s="311">
        <v>3.47</v>
      </c>
      <c r="G115" s="343">
        <f t="shared" si="8"/>
        <v>0</v>
      </c>
      <c r="H115" s="344"/>
      <c r="I115" s="114" t="s">
        <v>331</v>
      </c>
      <c r="J115" s="129"/>
      <c r="K115" s="507"/>
      <c r="L115" s="54"/>
      <c r="M115" s="160"/>
      <c r="N115" s="119"/>
      <c r="O115" s="161"/>
      <c r="P115" s="165"/>
      <c r="Q115" s="163"/>
      <c r="R115" s="163"/>
      <c r="S115" s="135"/>
    </row>
    <row r="116" spans="2:19" outlineLevel="1" thickBot="1">
      <c r="B116" s="642"/>
      <c r="C116" s="292" t="str">
        <f>'Original Calculateur S'!$D116&amp;"_"&amp;COUNTIF($D$4:D116,D116)</f>
        <v>LAIT_1</v>
      </c>
      <c r="D116" s="301" t="s">
        <v>357</v>
      </c>
      <c r="E116" s="302"/>
      <c r="F116" s="334">
        <v>13.89</v>
      </c>
      <c r="G116" s="345">
        <f t="shared" si="8"/>
        <v>0</v>
      </c>
      <c r="H116" s="346"/>
      <c r="I116" s="130" t="s">
        <v>331</v>
      </c>
      <c r="J116" s="129"/>
      <c r="K116" s="507"/>
      <c r="L116" s="54"/>
      <c r="M116" s="160"/>
      <c r="N116" s="119"/>
      <c r="O116" s="161"/>
      <c r="P116" s="165"/>
      <c r="Q116" s="163"/>
      <c r="R116" s="163"/>
      <c r="S116" s="135"/>
    </row>
    <row r="117" spans="2:19" outlineLevel="1" thickBot="1">
      <c r="B117" s="642"/>
      <c r="C117" s="292" t="str">
        <f>'Original Calculateur S'!$D117&amp;"_"&amp;COUNTIF($D$4:D117,D117)</f>
        <v>Eau_5</v>
      </c>
      <c r="D117" s="297" t="s">
        <v>358</v>
      </c>
      <c r="E117" s="298"/>
      <c r="F117" s="299">
        <v>7.64</v>
      </c>
      <c r="G117" s="343">
        <f t="shared" si="8"/>
        <v>0</v>
      </c>
      <c r="H117" s="344"/>
      <c r="I117" s="114" t="s">
        <v>331</v>
      </c>
      <c r="J117" s="129"/>
      <c r="K117" s="507"/>
      <c r="L117" s="54"/>
      <c r="M117" s="160"/>
      <c r="N117" s="119"/>
      <c r="O117" s="161"/>
      <c r="P117" s="165"/>
      <c r="Q117" s="163"/>
      <c r="R117" s="163"/>
      <c r="S117" s="135"/>
    </row>
    <row r="118" spans="2:19" ht="5.25" customHeight="1" collapsed="1" thickBot="1">
      <c r="B118" s="247"/>
      <c r="C118" s="335"/>
      <c r="D118" s="347"/>
      <c r="E118" s="348"/>
      <c r="F118" s="349"/>
      <c r="G118" s="350"/>
      <c r="H118" s="351"/>
      <c r="I118" s="166"/>
      <c r="J118" s="167"/>
      <c r="K118" s="507"/>
      <c r="L118" s="54"/>
      <c r="M118" s="639"/>
      <c r="N118" s="640"/>
      <c r="O118" s="640"/>
      <c r="P118" s="640"/>
      <c r="Q118" s="163"/>
      <c r="R118" s="163"/>
      <c r="S118" s="135"/>
    </row>
    <row r="119" spans="2:19" outlineLevel="1" thickBot="1">
      <c r="B119" s="643" t="s">
        <v>185</v>
      </c>
      <c r="C119" s="292" t="str">
        <f>'Original Calculateur S'!$D119&amp;"_"&amp;COUNTIF($D$4:D119,D119)</f>
        <v>PDT_1</v>
      </c>
      <c r="D119" s="293" t="s">
        <v>25</v>
      </c>
      <c r="E119" s="294"/>
      <c r="F119" s="330">
        <v>54</v>
      </c>
      <c r="G119" s="341">
        <f>$F119*$J$119/100</f>
        <v>0</v>
      </c>
      <c r="H119" s="296"/>
      <c r="I119" s="118" t="s">
        <v>331</v>
      </c>
      <c r="J119" s="152">
        <f>VLOOKUP(B119,'Original Planning S'!A16:AG66,33,0)</f>
        <v>0</v>
      </c>
      <c r="K119" s="507"/>
      <c r="L119" s="54"/>
      <c r="M119" s="54"/>
      <c r="N119" s="120"/>
      <c r="O119" s="54"/>
      <c r="P119" s="121"/>
      <c r="Q119" s="153"/>
      <c r="R119" s="153"/>
      <c r="S119" s="123"/>
    </row>
    <row r="120" spans="2:19" outlineLevel="1" thickBot="1">
      <c r="B120" s="642"/>
      <c r="C120" s="292" t="str">
        <f>'Original Calculateur S'!$D120&amp;"_"&amp;COUNTIF($D$4:D120,D120)</f>
        <v>FROMAGE TARTIFLETTE_1</v>
      </c>
      <c r="D120" s="297" t="s">
        <v>359</v>
      </c>
      <c r="E120" s="298"/>
      <c r="F120" s="299">
        <v>14</v>
      </c>
      <c r="G120" s="343">
        <f>$F120*$J$119/100</f>
        <v>0</v>
      </c>
      <c r="H120" s="300"/>
      <c r="I120" s="114" t="s">
        <v>331</v>
      </c>
      <c r="J120" s="129"/>
      <c r="K120" s="507"/>
      <c r="L120" s="158"/>
      <c r="M120" s="160"/>
      <c r="N120" s="119"/>
      <c r="O120" s="161"/>
      <c r="P120" s="162"/>
      <c r="Q120" s="163"/>
      <c r="R120" s="163"/>
      <c r="S120" s="135"/>
    </row>
    <row r="121" spans="2:19" outlineLevel="1" thickBot="1">
      <c r="B121" s="642"/>
      <c r="C121" s="292" t="str">
        <f>'Original Calculateur S'!$D121&amp;"_"&amp;COUNTIF($D$4:D121,D121)</f>
        <v>CREME FRAICHE_5</v>
      </c>
      <c r="D121" s="301" t="s">
        <v>128</v>
      </c>
      <c r="E121" s="302"/>
      <c r="F121" s="303">
        <v>5.5</v>
      </c>
      <c r="G121" s="345">
        <f>$F121*$J$119/100</f>
        <v>0</v>
      </c>
      <c r="H121" s="304"/>
      <c r="I121" s="118" t="s">
        <v>331</v>
      </c>
      <c r="J121" s="129"/>
      <c r="K121" s="507"/>
      <c r="L121" s="54"/>
      <c r="M121" s="160"/>
      <c r="N121" s="119"/>
      <c r="O121" s="161"/>
      <c r="P121" s="164"/>
      <c r="Q121" s="163"/>
      <c r="R121" s="163"/>
      <c r="S121" s="135"/>
    </row>
    <row r="122" spans="2:19" outlineLevel="1" thickBot="1">
      <c r="B122" s="642"/>
      <c r="C122" s="292" t="str">
        <f>'Original Calculateur S'!$D122&amp;"_"&amp;COUNTIF($D$4:D122,D122)</f>
        <v>OIGNONS_4</v>
      </c>
      <c r="D122" s="297" t="s">
        <v>141</v>
      </c>
      <c r="E122" s="298"/>
      <c r="F122" s="299">
        <v>14</v>
      </c>
      <c r="G122" s="343">
        <f>$F122*$J$119/100</f>
        <v>0</v>
      </c>
      <c r="H122" s="300"/>
      <c r="I122" s="114" t="s">
        <v>331</v>
      </c>
      <c r="J122" s="129"/>
      <c r="K122" s="507"/>
      <c r="L122" s="54"/>
      <c r="M122" s="145"/>
      <c r="N122" s="119"/>
      <c r="O122" s="155"/>
      <c r="P122" s="117"/>
      <c r="Q122" s="163"/>
      <c r="R122" s="163"/>
      <c r="S122" s="135"/>
    </row>
    <row r="123" spans="2:19" outlineLevel="1" thickBot="1">
      <c r="B123" s="642"/>
      <c r="C123" s="292" t="str">
        <f>'Original Calculateur S'!$D123&amp;"_"&amp;COUNTIF($D$4:D123,D123)</f>
        <v>LARDONS_3</v>
      </c>
      <c r="D123" s="301" t="s">
        <v>137</v>
      </c>
      <c r="E123" s="302"/>
      <c r="F123" s="303">
        <v>14</v>
      </c>
      <c r="G123" s="345">
        <f>$F123*$J$119/100</f>
        <v>0</v>
      </c>
      <c r="H123" s="304"/>
      <c r="I123" s="118" t="s">
        <v>331</v>
      </c>
      <c r="J123" s="129"/>
      <c r="K123" s="507"/>
      <c r="L123" s="168"/>
      <c r="M123" s="145"/>
      <c r="N123" s="119"/>
      <c r="O123" s="155"/>
      <c r="P123" s="117"/>
      <c r="Q123" s="163"/>
      <c r="R123" s="163"/>
      <c r="S123" s="135"/>
    </row>
    <row r="124" spans="2:19" ht="5.25" customHeight="1" collapsed="1" thickBot="1">
      <c r="B124" s="247"/>
      <c r="C124" s="335"/>
      <c r="D124" s="347"/>
      <c r="E124" s="348"/>
      <c r="F124" s="349"/>
      <c r="G124" s="350"/>
      <c r="H124" s="351"/>
      <c r="I124" s="166"/>
      <c r="J124" s="167"/>
      <c r="K124" s="507"/>
      <c r="L124" s="54"/>
      <c r="M124" s="639"/>
      <c r="N124" s="640"/>
      <c r="O124" s="640"/>
      <c r="P124" s="640"/>
      <c r="Q124" s="163"/>
      <c r="R124" s="163"/>
      <c r="S124" s="135"/>
    </row>
    <row r="125" spans="2:19" outlineLevel="1" thickBot="1">
      <c r="B125" s="643" t="s">
        <v>186</v>
      </c>
      <c r="C125" s="292" t="str">
        <f>'Original Calculateur S'!$D125&amp;"_"&amp;COUNTIF($D$4:D125,D125)</f>
        <v>PDT_2</v>
      </c>
      <c r="D125" s="293" t="s">
        <v>25</v>
      </c>
      <c r="E125" s="294"/>
      <c r="F125" s="330">
        <v>54</v>
      </c>
      <c r="G125" s="341">
        <f>$F125*$J$125/100</f>
        <v>0</v>
      </c>
      <c r="H125" s="296"/>
      <c r="I125" s="118" t="s">
        <v>331</v>
      </c>
      <c r="J125" s="152">
        <f>VLOOKUP(B125,'Original Planning S'!A16:AG66,33,0)</f>
        <v>0</v>
      </c>
      <c r="K125" s="169"/>
      <c r="L125" s="54"/>
      <c r="M125" s="145"/>
      <c r="N125" s="119"/>
      <c r="O125" s="155"/>
      <c r="P125" s="162"/>
      <c r="Q125" s="163"/>
      <c r="R125" s="163"/>
      <c r="S125" s="135"/>
    </row>
    <row r="126" spans="2:19" outlineLevel="1" thickBot="1">
      <c r="B126" s="642"/>
      <c r="C126" s="292" t="str">
        <f>'Original Calculateur S'!$D126&amp;"_"&amp;COUNTIF($D$4:D126,D126)</f>
        <v>FROMAGE TARTIFLETTE_2</v>
      </c>
      <c r="D126" s="297" t="s">
        <v>359</v>
      </c>
      <c r="E126" s="298"/>
      <c r="F126" s="299">
        <v>14</v>
      </c>
      <c r="G126" s="343">
        <f>$F126*$J$125/100</f>
        <v>0</v>
      </c>
      <c r="H126" s="300"/>
      <c r="I126" s="114" t="s">
        <v>331</v>
      </c>
      <c r="J126" s="129"/>
      <c r="K126" s="507"/>
      <c r="L126" s="54"/>
      <c r="M126" s="54"/>
      <c r="N126" s="120"/>
      <c r="O126" s="54"/>
      <c r="P126" s="121"/>
      <c r="Q126" s="153"/>
      <c r="R126" s="153"/>
      <c r="S126" s="123"/>
    </row>
    <row r="127" spans="2:19" outlineLevel="1" thickBot="1">
      <c r="B127" s="642"/>
      <c r="C127" s="292" t="str">
        <f>'Original Calculateur S'!$D127&amp;"_"&amp;COUNTIF($D$4:D127,D127)</f>
        <v>CREME FRAICHE_6</v>
      </c>
      <c r="D127" s="301" t="s">
        <v>128</v>
      </c>
      <c r="E127" s="302"/>
      <c r="F127" s="303">
        <v>5.5</v>
      </c>
      <c r="G127" s="345">
        <f>$F127*$J$125/100</f>
        <v>0</v>
      </c>
      <c r="H127" s="304"/>
      <c r="I127" s="118" t="s">
        <v>331</v>
      </c>
      <c r="J127" s="129"/>
      <c r="K127" s="507"/>
      <c r="L127" s="159"/>
      <c r="M127" s="160"/>
      <c r="N127" s="119"/>
      <c r="O127" s="161"/>
      <c r="P127" s="162"/>
      <c r="Q127" s="146"/>
      <c r="R127" s="146"/>
      <c r="S127" s="135"/>
    </row>
    <row r="128" spans="2:19" outlineLevel="1" thickBot="1">
      <c r="B128" s="642"/>
      <c r="C128" s="292" t="str">
        <f>'Original Calculateur S'!$D128&amp;"_"&amp;COUNTIF($D$4:D128,D128)</f>
        <v>OIGNONS_5</v>
      </c>
      <c r="D128" s="297" t="s">
        <v>141</v>
      </c>
      <c r="E128" s="298"/>
      <c r="F128" s="299">
        <v>14</v>
      </c>
      <c r="G128" s="343">
        <f>$F128*$J$125/100</f>
        <v>0</v>
      </c>
      <c r="H128" s="300"/>
      <c r="I128" s="114" t="s">
        <v>331</v>
      </c>
      <c r="J128" s="129"/>
      <c r="K128" s="507"/>
      <c r="L128" s="54"/>
      <c r="M128" s="145"/>
      <c r="N128" s="119"/>
      <c r="O128" s="155"/>
      <c r="P128" s="164"/>
      <c r="Q128" s="146"/>
      <c r="R128" s="146"/>
      <c r="S128" s="135"/>
    </row>
    <row r="129" spans="2:19" outlineLevel="1" thickBot="1">
      <c r="B129" s="642"/>
      <c r="C129" s="292" t="str">
        <f>'Original Calculateur S'!$D129&amp;"_"&amp;COUNTIF($D$4:D129,D129)</f>
        <v>TOFU_1</v>
      </c>
      <c r="D129" s="301" t="s">
        <v>133</v>
      </c>
      <c r="E129" s="302"/>
      <c r="F129" s="303">
        <v>14</v>
      </c>
      <c r="G129" s="345">
        <f>$F129*$J$125/100</f>
        <v>0</v>
      </c>
      <c r="H129" s="304"/>
      <c r="I129" s="118" t="s">
        <v>331</v>
      </c>
      <c r="J129" s="129"/>
      <c r="K129" s="507"/>
      <c r="L129" s="54"/>
      <c r="M129" s="160"/>
      <c r="N129" s="119"/>
      <c r="O129" s="161"/>
      <c r="P129" s="164"/>
      <c r="Q129" s="146"/>
      <c r="R129" s="146"/>
      <c r="S129" s="135"/>
    </row>
    <row r="130" spans="2:19" ht="5.25" customHeight="1" collapsed="1" thickBot="1">
      <c r="B130" s="247"/>
      <c r="C130" s="335"/>
      <c r="D130" s="347"/>
      <c r="E130" s="348"/>
      <c r="F130" s="349"/>
      <c r="G130" s="350"/>
      <c r="H130" s="351"/>
      <c r="I130" s="166"/>
      <c r="J130" s="167"/>
      <c r="K130" s="507"/>
      <c r="L130" s="54"/>
      <c r="M130" s="639"/>
      <c r="N130" s="640"/>
      <c r="O130" s="640"/>
      <c r="P130" s="640"/>
      <c r="Q130" s="146"/>
      <c r="R130" s="146"/>
      <c r="S130" s="135"/>
    </row>
    <row r="131" spans="2:19" outlineLevel="1" thickBot="1">
      <c r="B131" s="643" t="s">
        <v>187</v>
      </c>
      <c r="C131" s="292" t="str">
        <f>'Original Calculateur S'!$D131&amp;"_"&amp;COUNTIF($D$4:D131,D131)</f>
        <v>POULET_1</v>
      </c>
      <c r="D131" s="293" t="s">
        <v>360</v>
      </c>
      <c r="E131" s="294"/>
      <c r="F131" s="295">
        <v>30</v>
      </c>
      <c r="G131" s="341">
        <f t="shared" ref="G131:G137" si="9">$F131*$J$131/100</f>
        <v>0</v>
      </c>
      <c r="H131" s="296"/>
      <c r="I131" s="118" t="s">
        <v>331</v>
      </c>
      <c r="J131" s="152">
        <f>VLOOKUP(B131,'Original Planning S'!A16:AG66,33,0)</f>
        <v>0</v>
      </c>
      <c r="K131" s="507"/>
      <c r="L131" s="54"/>
      <c r="M131" s="160"/>
      <c r="N131" s="119"/>
      <c r="O131" s="161"/>
      <c r="P131" s="164"/>
      <c r="Q131" s="146"/>
      <c r="R131" s="146"/>
      <c r="S131" s="135"/>
    </row>
    <row r="132" spans="2:19" outlineLevel="1" thickBot="1">
      <c r="B132" s="642"/>
      <c r="C132" s="292" t="str">
        <f>'Original Calculateur S'!$D132&amp;"_"&amp;COUNTIF($D$4:D132,D132)</f>
        <v>CREME FRAICHE_7</v>
      </c>
      <c r="D132" s="297" t="s">
        <v>128</v>
      </c>
      <c r="E132" s="298"/>
      <c r="F132" s="299">
        <v>21</v>
      </c>
      <c r="G132" s="343">
        <f t="shared" si="9"/>
        <v>0</v>
      </c>
      <c r="H132" s="300"/>
      <c r="I132" s="114" t="s">
        <v>331</v>
      </c>
      <c r="J132" s="129"/>
      <c r="K132" s="507"/>
      <c r="L132" s="54"/>
      <c r="M132" s="54"/>
      <c r="N132" s="120"/>
      <c r="O132" s="54"/>
      <c r="P132" s="164"/>
      <c r="Q132" s="156"/>
      <c r="R132" s="156"/>
      <c r="S132" s="157"/>
    </row>
    <row r="133" spans="2:19" outlineLevel="1" thickBot="1">
      <c r="B133" s="642"/>
      <c r="C133" s="292" t="str">
        <f>'Original Calculateur S'!$D133&amp;"_"&amp;COUNTIF($D$4:D133,D133)</f>
        <v>OIGNONS_6</v>
      </c>
      <c r="D133" s="301" t="s">
        <v>141</v>
      </c>
      <c r="E133" s="302"/>
      <c r="F133" s="303">
        <v>10</v>
      </c>
      <c r="G133" s="345">
        <f t="shared" si="9"/>
        <v>0</v>
      </c>
      <c r="H133" s="304"/>
      <c r="I133" s="118" t="s">
        <v>331</v>
      </c>
      <c r="J133" s="129"/>
      <c r="K133" s="507"/>
      <c r="L133" s="140"/>
      <c r="M133" s="160"/>
      <c r="N133" s="119"/>
      <c r="O133" s="161"/>
      <c r="P133" s="162"/>
      <c r="Q133" s="146"/>
      <c r="R133" s="146"/>
      <c r="S133" s="135"/>
    </row>
    <row r="134" spans="2:19" outlineLevel="1" thickBot="1">
      <c r="B134" s="642"/>
      <c r="C134" s="292" t="str">
        <f>'Original Calculateur S'!$D134&amp;"_"&amp;COUNTIF($D$4:D134,D134)</f>
        <v>VIN BLANC_1</v>
      </c>
      <c r="D134" s="297" t="s">
        <v>113</v>
      </c>
      <c r="E134" s="298"/>
      <c r="F134" s="299">
        <v>4</v>
      </c>
      <c r="G134" s="343">
        <f t="shared" si="9"/>
        <v>0</v>
      </c>
      <c r="H134" s="300"/>
      <c r="I134" s="114" t="s">
        <v>331</v>
      </c>
      <c r="J134" s="129"/>
      <c r="K134" s="507"/>
      <c r="L134" s="54"/>
      <c r="M134" s="145"/>
      <c r="N134" s="119"/>
      <c r="O134" s="155"/>
      <c r="P134" s="164"/>
      <c r="Q134" s="146"/>
      <c r="R134" s="146"/>
      <c r="S134" s="135"/>
    </row>
    <row r="135" spans="2:19" outlineLevel="1" thickBot="1">
      <c r="B135" s="642"/>
      <c r="C135" s="292" t="str">
        <f>'Original Calculateur S'!$D135&amp;"_"&amp;COUNTIF($D$4:D135,D135)</f>
        <v>CAROTTES_5</v>
      </c>
      <c r="D135" s="301" t="s">
        <v>143</v>
      </c>
      <c r="E135" s="302"/>
      <c r="F135" s="305">
        <v>10</v>
      </c>
      <c r="G135" s="345">
        <f t="shared" si="9"/>
        <v>0</v>
      </c>
      <c r="H135" s="304"/>
      <c r="I135" s="118" t="s">
        <v>331</v>
      </c>
      <c r="J135" s="129"/>
      <c r="K135" s="507"/>
      <c r="L135" s="54"/>
      <c r="M135" s="160"/>
      <c r="N135" s="119"/>
      <c r="O135" s="161"/>
      <c r="P135" s="164"/>
      <c r="Q135" s="146"/>
      <c r="R135" s="146"/>
      <c r="S135" s="135"/>
    </row>
    <row r="136" spans="2:19" outlineLevel="1" thickBot="1">
      <c r="B136" s="642"/>
      <c r="C136" s="292" t="str">
        <f>'Original Calculateur S'!$D136&amp;"_"&amp;COUNTIF($D$4:D136,D136)</f>
        <v>ECHALOTTES_2</v>
      </c>
      <c r="D136" s="297" t="s">
        <v>74</v>
      </c>
      <c r="E136" s="298"/>
      <c r="F136" s="299">
        <v>3</v>
      </c>
      <c r="G136" s="343">
        <f t="shared" si="9"/>
        <v>0</v>
      </c>
      <c r="H136" s="300"/>
      <c r="I136" s="114" t="s">
        <v>331</v>
      </c>
      <c r="J136" s="129"/>
      <c r="K136" s="507"/>
      <c r="L136" s="54"/>
      <c r="M136" s="160"/>
      <c r="N136" s="119"/>
      <c r="O136" s="161"/>
      <c r="P136" s="164"/>
      <c r="Q136" s="146"/>
      <c r="R136" s="146"/>
      <c r="S136" s="135"/>
    </row>
    <row r="137" spans="2:19" outlineLevel="1" thickBot="1">
      <c r="B137" s="642"/>
      <c r="C137" s="292" t="str">
        <f>'Original Calculateur S'!$D137&amp;"_"&amp;COUNTIF($D$4:D137,D137)</f>
        <v>POIREAUX_1</v>
      </c>
      <c r="D137" s="301" t="s">
        <v>144</v>
      </c>
      <c r="E137" s="302"/>
      <c r="F137" s="305">
        <v>28.5</v>
      </c>
      <c r="G137" s="345">
        <f t="shared" si="9"/>
        <v>0</v>
      </c>
      <c r="H137" s="304"/>
      <c r="I137" s="118" t="s">
        <v>331</v>
      </c>
      <c r="J137" s="129"/>
      <c r="K137" s="507"/>
      <c r="L137" s="54"/>
      <c r="M137" s="160"/>
      <c r="N137" s="119"/>
      <c r="O137" s="161"/>
      <c r="P137" s="164"/>
      <c r="Q137" s="146"/>
      <c r="R137" s="146"/>
      <c r="S137" s="135"/>
    </row>
    <row r="138" spans="2:19" ht="6" customHeight="1" collapsed="1" thickBot="1">
      <c r="B138" s="247"/>
      <c r="C138" s="335"/>
      <c r="D138" s="347"/>
      <c r="E138" s="348"/>
      <c r="F138" s="349"/>
      <c r="G138" s="350"/>
      <c r="H138" s="351"/>
      <c r="I138" s="166"/>
      <c r="J138" s="167"/>
      <c r="K138" s="507"/>
      <c r="L138" s="54"/>
      <c r="M138" s="639"/>
      <c r="N138" s="640"/>
      <c r="O138" s="640"/>
      <c r="P138" s="640"/>
      <c r="Q138" s="153"/>
      <c r="R138" s="153"/>
      <c r="S138" s="123"/>
    </row>
    <row r="139" spans="2:19" outlineLevel="1" thickBot="1">
      <c r="B139" s="643" t="s">
        <v>188</v>
      </c>
      <c r="C139" s="292" t="str">
        <f>'Original Calculateur S'!$D139&amp;"_"&amp;COUNTIF($D$4:D139,D139)</f>
        <v>POIREAUX_2</v>
      </c>
      <c r="D139" s="293" t="s">
        <v>144</v>
      </c>
      <c r="E139" s="294"/>
      <c r="F139" s="295">
        <v>130</v>
      </c>
      <c r="G139" s="341">
        <f>$F139*$J$139/100</f>
        <v>0</v>
      </c>
      <c r="H139" s="296"/>
      <c r="I139" s="118" t="s">
        <v>331</v>
      </c>
      <c r="J139" s="152">
        <f>VLOOKUP(B139,'Original Planning S'!A16:AG66,33,0)</f>
        <v>0</v>
      </c>
      <c r="K139" s="507"/>
      <c r="L139" s="158"/>
      <c r="M139" s="145"/>
      <c r="N139" s="119"/>
      <c r="O139" s="155"/>
      <c r="P139" s="162"/>
      <c r="Q139" s="163"/>
      <c r="R139" s="163"/>
      <c r="S139" s="135"/>
    </row>
    <row r="140" spans="2:19" outlineLevel="1" thickBot="1">
      <c r="B140" s="642"/>
      <c r="C140" s="292" t="str">
        <f>'Original Calculateur S'!$D140&amp;"_"&amp;COUNTIF($D$4:D140,D140)</f>
        <v>CAROTTES_6</v>
      </c>
      <c r="D140" s="297" t="s">
        <v>143</v>
      </c>
      <c r="E140" s="298"/>
      <c r="F140" s="299">
        <v>20</v>
      </c>
      <c r="G140" s="343">
        <f>$F140*$J$139/100</f>
        <v>0</v>
      </c>
      <c r="H140" s="300"/>
      <c r="I140" s="114" t="s">
        <v>331</v>
      </c>
      <c r="J140" s="129"/>
      <c r="K140" s="507"/>
      <c r="L140" s="140" t="s">
        <v>344</v>
      </c>
      <c r="M140" s="145"/>
      <c r="N140" s="119"/>
      <c r="O140" s="155"/>
      <c r="P140" s="117"/>
      <c r="Q140" s="163"/>
      <c r="R140" s="163"/>
      <c r="S140" s="135"/>
    </row>
    <row r="141" spans="2:19" outlineLevel="1" thickBot="1">
      <c r="B141" s="642"/>
      <c r="C141" s="292" t="str">
        <f>'Original Calculateur S'!$D141&amp;"_"&amp;COUNTIF($D$4:D141,D141)</f>
        <v>CREME FRAICHE_8</v>
      </c>
      <c r="D141" s="301" t="s">
        <v>128</v>
      </c>
      <c r="E141" s="302"/>
      <c r="F141" s="305">
        <v>7.7</v>
      </c>
      <c r="G141" s="345">
        <f>$F141*$J$139/100</f>
        <v>0</v>
      </c>
      <c r="H141" s="304"/>
      <c r="I141" s="118" t="s">
        <v>331</v>
      </c>
      <c r="J141" s="129"/>
      <c r="K141" s="507"/>
      <c r="L141" s="54"/>
      <c r="M141" s="145"/>
      <c r="N141" s="119"/>
      <c r="O141" s="155"/>
      <c r="P141" s="117"/>
      <c r="Q141" s="163"/>
      <c r="R141" s="163"/>
      <c r="S141" s="135"/>
    </row>
    <row r="142" spans="2:19" ht="5.25" customHeight="1" collapsed="1" thickBot="1">
      <c r="B142" s="247"/>
      <c r="C142" s="335"/>
      <c r="D142" s="347"/>
      <c r="E142" s="348"/>
      <c r="F142" s="349"/>
      <c r="G142" s="350"/>
      <c r="H142" s="351"/>
      <c r="I142" s="166"/>
      <c r="J142" s="167"/>
      <c r="K142" s="507"/>
      <c r="L142" s="54"/>
      <c r="M142" s="639"/>
      <c r="N142" s="640"/>
      <c r="O142" s="640"/>
      <c r="P142" s="640"/>
      <c r="Q142" s="163"/>
      <c r="R142" s="163"/>
      <c r="S142" s="135"/>
    </row>
    <row r="143" spans="2:19" outlineLevel="1" thickBot="1">
      <c r="B143" s="643" t="s">
        <v>189</v>
      </c>
      <c r="C143" s="292" t="str">
        <f>'Original Calculateur S'!$D143&amp;"_"&amp;COUNTIF($D$4:D143,D143)</f>
        <v>PDT_3</v>
      </c>
      <c r="D143" s="293" t="s">
        <v>25</v>
      </c>
      <c r="E143" s="294"/>
      <c r="F143" s="295">
        <v>53</v>
      </c>
      <c r="G143" s="341">
        <f>$F143*$J$143/100</f>
        <v>0</v>
      </c>
      <c r="H143" s="296"/>
      <c r="I143" s="118" t="s">
        <v>331</v>
      </c>
      <c r="J143" s="152">
        <f>VLOOKUP(B143,'Original Planning S'!A16:AG66,33,0)</f>
        <v>0</v>
      </c>
      <c r="K143" s="507"/>
      <c r="L143" s="169"/>
      <c r="M143" s="145"/>
      <c r="N143" s="119"/>
      <c r="O143" s="155"/>
      <c r="P143" s="117"/>
      <c r="Q143" s="163"/>
      <c r="R143" s="163"/>
      <c r="S143" s="135"/>
    </row>
    <row r="144" spans="2:19" outlineLevel="1" thickBot="1">
      <c r="B144" s="642"/>
      <c r="C144" s="292" t="str">
        <f>'Original Calculateur S'!$D144&amp;"_"&amp;COUNTIF($D$4:D144,D144)</f>
        <v>HADDOCK_1</v>
      </c>
      <c r="D144" s="297" t="s">
        <v>138</v>
      </c>
      <c r="E144" s="298"/>
      <c r="F144" s="299">
        <v>22</v>
      </c>
      <c r="G144" s="343">
        <f>$F144*$J$143/100</f>
        <v>0</v>
      </c>
      <c r="H144" s="300"/>
      <c r="I144" s="114" t="s">
        <v>331</v>
      </c>
      <c r="J144" s="129"/>
      <c r="K144" s="507"/>
      <c r="L144" s="169"/>
      <c r="M144" s="145"/>
      <c r="N144" s="119"/>
      <c r="O144" s="155"/>
      <c r="P144" s="162"/>
      <c r="Q144" s="163"/>
      <c r="R144" s="163"/>
      <c r="S144" s="135"/>
    </row>
    <row r="145" spans="2:19" outlineLevel="1" thickBot="1">
      <c r="B145" s="642"/>
      <c r="C145" s="292" t="str">
        <f>'Original Calculateur S'!$D145&amp;"_"&amp;COUNTIF($D$4:D145,D145)</f>
        <v>CREME FRAICHE_9</v>
      </c>
      <c r="D145" s="301" t="s">
        <v>128</v>
      </c>
      <c r="E145" s="302"/>
      <c r="F145" s="303">
        <v>11</v>
      </c>
      <c r="G145" s="345">
        <f>$F145*$J$143/100</f>
        <v>0</v>
      </c>
      <c r="H145" s="304"/>
      <c r="I145" s="118" t="s">
        <v>331</v>
      </c>
      <c r="J145" s="129"/>
      <c r="K145" s="507"/>
      <c r="L145" s="140" t="s">
        <v>344</v>
      </c>
      <c r="M145" s="54"/>
      <c r="N145" s="120"/>
      <c r="O145" s="54"/>
      <c r="P145" s="121"/>
      <c r="Q145" s="153"/>
      <c r="R145" s="153"/>
      <c r="S145" s="123"/>
    </row>
    <row r="146" spans="2:19" outlineLevel="1" thickBot="1">
      <c r="B146" s="642"/>
      <c r="C146" s="292" t="str">
        <f>'Original Calculateur S'!$D146&amp;"_"&amp;COUNTIF($D$4:D146,D146)</f>
        <v>LAIT_2</v>
      </c>
      <c r="D146" s="297" t="s">
        <v>357</v>
      </c>
      <c r="E146" s="298"/>
      <c r="F146" s="299">
        <v>26</v>
      </c>
      <c r="G146" s="343">
        <f>$F146*$J$143/100</f>
        <v>0</v>
      </c>
      <c r="H146" s="300"/>
      <c r="I146" s="114" t="s">
        <v>331</v>
      </c>
      <c r="J146" s="129"/>
      <c r="K146" s="507"/>
      <c r="L146" s="170"/>
      <c r="M146" s="160"/>
      <c r="N146" s="119"/>
      <c r="O146" s="161"/>
      <c r="P146" s="117"/>
      <c r="Q146" s="146"/>
      <c r="R146" s="146"/>
      <c r="S146" s="135"/>
    </row>
    <row r="147" spans="2:19" ht="5.25" customHeight="1" collapsed="1" thickBot="1">
      <c r="B147" s="247"/>
      <c r="C147" s="335"/>
      <c r="D147" s="347"/>
      <c r="E147" s="348"/>
      <c r="F147" s="349"/>
      <c r="G147" s="350"/>
      <c r="H147" s="351"/>
      <c r="I147" s="166"/>
      <c r="J147" s="167"/>
      <c r="K147" s="507"/>
      <c r="L147" s="169"/>
      <c r="M147" s="639"/>
      <c r="N147" s="640"/>
      <c r="O147" s="640"/>
      <c r="P147" s="640"/>
      <c r="Q147" s="146"/>
      <c r="R147" s="146"/>
      <c r="S147" s="135"/>
    </row>
    <row r="148" spans="2:19" outlineLevel="1" thickBot="1">
      <c r="B148" s="643" t="s">
        <v>190</v>
      </c>
      <c r="C148" s="292" t="str">
        <f>'Original Calculateur S'!$D148&amp;"_"&amp;COUNTIF($D$4:D148,D148)</f>
        <v>MELANGE CURRY_1</v>
      </c>
      <c r="D148" s="293" t="s">
        <v>361</v>
      </c>
      <c r="E148" s="294"/>
      <c r="F148" s="330">
        <v>28.5</v>
      </c>
      <c r="G148" s="341">
        <f>$F148*$J$148/100</f>
        <v>0</v>
      </c>
      <c r="H148" s="296"/>
      <c r="I148" s="118" t="s">
        <v>331</v>
      </c>
      <c r="J148" s="152">
        <f>VLOOKUP(B148,'Original Planning S'!A16:AG66,33,0)</f>
        <v>0</v>
      </c>
      <c r="K148" s="507"/>
      <c r="L148" s="140" t="s">
        <v>344</v>
      </c>
      <c r="M148" s="160"/>
      <c r="N148" s="119"/>
      <c r="O148" s="161"/>
      <c r="P148" s="117"/>
      <c r="Q148" s="146"/>
      <c r="R148" s="146"/>
      <c r="S148" s="135"/>
    </row>
    <row r="149" spans="2:19" outlineLevel="1" thickBot="1">
      <c r="B149" s="642"/>
      <c r="C149" s="292" t="str">
        <f>'Original Calculateur S'!$D149&amp;"_"&amp;COUNTIF($D$4:D149,D149)</f>
        <v>EAU_6</v>
      </c>
      <c r="D149" s="297" t="s">
        <v>334</v>
      </c>
      <c r="E149" s="298"/>
      <c r="F149" s="311">
        <v>71</v>
      </c>
      <c r="G149" s="343">
        <f>$F149*$J$148/100</f>
        <v>0</v>
      </c>
      <c r="H149" s="300"/>
      <c r="I149" s="114" t="s">
        <v>331</v>
      </c>
      <c r="J149" s="129"/>
      <c r="K149" s="507"/>
      <c r="L149" s="169"/>
      <c r="M149" s="160"/>
      <c r="N149" s="119"/>
      <c r="O149" s="161"/>
      <c r="P149" s="162"/>
      <c r="Q149" s="146"/>
      <c r="R149" s="146"/>
      <c r="S149" s="135"/>
    </row>
    <row r="150" spans="2:19" ht="5.25" customHeight="1" collapsed="1" thickBot="1">
      <c r="B150" s="247"/>
      <c r="C150" s="335"/>
      <c r="D150" s="347"/>
      <c r="E150" s="348"/>
      <c r="F150" s="349"/>
      <c r="G150" s="350"/>
      <c r="H150" s="351"/>
      <c r="I150" s="166"/>
      <c r="J150" s="167"/>
      <c r="K150" s="507"/>
      <c r="L150" s="169"/>
      <c r="M150" s="639"/>
      <c r="N150" s="640"/>
      <c r="O150" s="640"/>
      <c r="P150" s="640"/>
      <c r="Q150" s="146"/>
      <c r="R150" s="146"/>
      <c r="S150" s="135"/>
    </row>
    <row r="151" spans="2:19" outlineLevel="1" thickBot="1">
      <c r="B151" s="643" t="s">
        <v>191</v>
      </c>
      <c r="C151" s="292" t="str">
        <f>'Original Calculateur S'!$D151&amp;"_"&amp;COUNTIF($D$4:D151,D151)</f>
        <v>HARICOTS BLANC_1</v>
      </c>
      <c r="D151" s="293" t="s">
        <v>147</v>
      </c>
      <c r="E151" s="294"/>
      <c r="F151" s="295">
        <v>30</v>
      </c>
      <c r="G151" s="341">
        <f t="shared" ref="G151:G156" si="10">$F151*$J$151/100</f>
        <v>0</v>
      </c>
      <c r="H151" s="296"/>
      <c r="I151" s="118" t="s">
        <v>331</v>
      </c>
      <c r="J151" s="152">
        <f>VLOOKUP(B151,'Original Planning S'!A16:AG66,33,0)</f>
        <v>0</v>
      </c>
      <c r="K151" s="507"/>
      <c r="L151" s="169"/>
      <c r="M151" s="160"/>
      <c r="N151" s="119"/>
      <c r="O151" s="161"/>
      <c r="P151" s="162"/>
      <c r="Q151" s="146"/>
      <c r="R151" s="146"/>
      <c r="S151" s="135"/>
    </row>
    <row r="152" spans="2:19" outlineLevel="1" thickBot="1">
      <c r="B152" s="642"/>
      <c r="C152" s="292" t="str">
        <f>'Original Calculateur S'!$D152&amp;"_"&amp;COUNTIF($D$4:D152,D152)</f>
        <v>CAROTTES_7</v>
      </c>
      <c r="D152" s="297" t="s">
        <v>143</v>
      </c>
      <c r="E152" s="298"/>
      <c r="F152" s="299">
        <v>21</v>
      </c>
      <c r="G152" s="343">
        <f t="shared" si="10"/>
        <v>0</v>
      </c>
      <c r="H152" s="300"/>
      <c r="I152" s="114" t="s">
        <v>331</v>
      </c>
      <c r="J152" s="129"/>
      <c r="K152" s="507"/>
      <c r="L152" s="169"/>
      <c r="M152" s="54"/>
      <c r="N152" s="120"/>
      <c r="O152" s="54"/>
      <c r="P152" s="121"/>
      <c r="Q152" s="153"/>
      <c r="R152" s="153"/>
      <c r="S152" s="123"/>
    </row>
    <row r="153" spans="2:19" outlineLevel="1" thickBot="1">
      <c r="B153" s="642"/>
      <c r="C153" s="292" t="str">
        <f>'Original Calculateur S'!$D153&amp;"_"&amp;COUNTIF($D$4:D153,D153)</f>
        <v>EAU_7</v>
      </c>
      <c r="D153" s="301" t="s">
        <v>334</v>
      </c>
      <c r="E153" s="302"/>
      <c r="F153" s="352">
        <v>4</v>
      </c>
      <c r="G153" s="345">
        <f t="shared" si="10"/>
        <v>0</v>
      </c>
      <c r="H153" s="304"/>
      <c r="I153" s="118" t="s">
        <v>331</v>
      </c>
      <c r="J153" s="129"/>
      <c r="K153" s="507"/>
      <c r="L153" s="140" t="s">
        <v>344</v>
      </c>
      <c r="M153" s="145"/>
      <c r="N153" s="119"/>
      <c r="O153" s="155"/>
      <c r="P153" s="117"/>
      <c r="Q153" s="146"/>
      <c r="R153" s="146"/>
      <c r="S153" s="135"/>
    </row>
    <row r="154" spans="2:19" outlineLevel="1" thickBot="1">
      <c r="B154" s="642"/>
      <c r="C154" s="292" t="str">
        <f>'Original Calculateur S'!$D154&amp;"_"&amp;COUNTIF($D$4:D154,D154)</f>
        <v>POIREAUX_3</v>
      </c>
      <c r="D154" s="297" t="s">
        <v>144</v>
      </c>
      <c r="E154" s="298"/>
      <c r="F154" s="311">
        <v>10</v>
      </c>
      <c r="G154" s="343">
        <f t="shared" si="10"/>
        <v>0</v>
      </c>
      <c r="H154" s="300"/>
      <c r="I154" s="114" t="s">
        <v>331</v>
      </c>
      <c r="J154" s="129"/>
      <c r="K154" s="507"/>
      <c r="L154" s="169"/>
      <c r="M154" s="145"/>
      <c r="N154" s="119"/>
      <c r="O154" s="155"/>
      <c r="P154" s="117"/>
      <c r="Q154" s="146"/>
      <c r="R154" s="146"/>
      <c r="S154" s="135"/>
    </row>
    <row r="155" spans="2:19" outlineLevel="1" thickBot="1">
      <c r="B155" s="642"/>
      <c r="C155" s="292" t="str">
        <f>'Original Calculateur S'!$D155&amp;"_"&amp;COUNTIF($D$4:D155,D155)</f>
        <v>LAIT DE COCO_2</v>
      </c>
      <c r="D155" s="301" t="s">
        <v>347</v>
      </c>
      <c r="E155" s="302"/>
      <c r="F155" s="352">
        <v>3</v>
      </c>
      <c r="G155" s="345">
        <f t="shared" si="10"/>
        <v>0</v>
      </c>
      <c r="H155" s="304"/>
      <c r="I155" s="118" t="s">
        <v>331</v>
      </c>
      <c r="J155" s="129"/>
      <c r="K155" s="507"/>
      <c r="L155" s="169"/>
      <c r="M155" s="145"/>
      <c r="N155" s="119"/>
      <c r="O155" s="155"/>
      <c r="P155" s="162"/>
      <c r="Q155" s="146"/>
      <c r="R155" s="146"/>
      <c r="S155" s="135"/>
    </row>
    <row r="156" spans="2:19" outlineLevel="1" thickBot="1">
      <c r="B156" s="642"/>
      <c r="C156" s="292" t="str">
        <f>'Original Calculateur S'!$D156&amp;"_"&amp;COUNTIF($D$4:D156,D156)</f>
        <v>ANIS VERT_1</v>
      </c>
      <c r="D156" s="297" t="s">
        <v>55</v>
      </c>
      <c r="E156" s="298"/>
      <c r="F156" s="311">
        <v>28.5</v>
      </c>
      <c r="G156" s="343">
        <f t="shared" si="10"/>
        <v>0</v>
      </c>
      <c r="H156" s="300"/>
      <c r="I156" s="114" t="s">
        <v>331</v>
      </c>
      <c r="J156" s="129"/>
      <c r="K156" s="507"/>
      <c r="L156" s="54"/>
      <c r="M156" s="54"/>
      <c r="N156" s="120"/>
      <c r="O156" s="54"/>
      <c r="P156" s="121"/>
      <c r="Q156" s="153"/>
      <c r="R156" s="153"/>
      <c r="S156" s="123"/>
    </row>
    <row r="157" spans="2:19" ht="5.25" customHeight="1" collapsed="1" thickBot="1">
      <c r="B157" s="247"/>
      <c r="C157" s="335"/>
      <c r="D157" s="347"/>
      <c r="E157" s="348"/>
      <c r="F157" s="349"/>
      <c r="G157" s="350"/>
      <c r="H157" s="351"/>
      <c r="I157" s="166"/>
      <c r="J157" s="167"/>
      <c r="K157" s="507"/>
      <c r="L157" s="158"/>
      <c r="M157" s="639"/>
      <c r="N157" s="640"/>
      <c r="O157" s="640"/>
      <c r="P157" s="640"/>
      <c r="Q157" s="146"/>
      <c r="R157" s="146"/>
      <c r="S157" s="135"/>
    </row>
    <row r="158" spans="2:19" outlineLevel="1" thickBot="1">
      <c r="B158" s="643" t="s">
        <v>192</v>
      </c>
      <c r="C158" s="292" t="str">
        <f>'Original Calculateur S'!$D158&amp;"_"&amp;COUNTIF($D$4:D158,D158)</f>
        <v>PROTEINES DE SOJA_1</v>
      </c>
      <c r="D158" s="293" t="s">
        <v>362</v>
      </c>
      <c r="E158" s="294"/>
      <c r="F158" s="295">
        <v>10</v>
      </c>
      <c r="G158" s="341">
        <f t="shared" ref="G158:G167" si="11">$F158*$J$158/100</f>
        <v>0</v>
      </c>
      <c r="H158" s="296"/>
      <c r="I158" s="118" t="s">
        <v>331</v>
      </c>
      <c r="J158" s="152">
        <f>VLOOKUP(B158,'Original Planning S'!A16:AG66,33,0)</f>
        <v>0</v>
      </c>
      <c r="K158" s="507"/>
      <c r="L158" s="54"/>
      <c r="M158" s="145"/>
      <c r="N158" s="119"/>
      <c r="O158" s="155"/>
      <c r="P158" s="117"/>
      <c r="Q158" s="146"/>
      <c r="R158" s="146"/>
      <c r="S158" s="135"/>
    </row>
    <row r="159" spans="2:19" outlineLevel="1" thickBot="1">
      <c r="B159" s="642"/>
      <c r="C159" s="292" t="str">
        <f>'Original Calculateur S'!$D159&amp;"_"&amp;COUNTIF($D$4:D159,D159)</f>
        <v>EAU_8</v>
      </c>
      <c r="D159" s="297" t="s">
        <v>334</v>
      </c>
      <c r="E159" s="298"/>
      <c r="F159" s="299">
        <v>15.5</v>
      </c>
      <c r="G159" s="343">
        <f t="shared" si="11"/>
        <v>0</v>
      </c>
      <c r="H159" s="300"/>
      <c r="I159" s="114" t="s">
        <v>331</v>
      </c>
      <c r="J159" s="259"/>
      <c r="K159" s="507"/>
      <c r="L159" s="54"/>
      <c r="M159" s="145"/>
      <c r="N159" s="119"/>
      <c r="O159" s="155"/>
      <c r="P159" s="117"/>
      <c r="Q159" s="146"/>
      <c r="R159" s="146"/>
      <c r="S159" s="135"/>
    </row>
    <row r="160" spans="2:19" outlineLevel="1" thickBot="1">
      <c r="B160" s="642"/>
      <c r="C160" s="292" t="str">
        <f>'Original Calculateur S'!$D160&amp;"_"&amp;COUNTIF($D$4:D160,D160)</f>
        <v>POIVRON PIQUILLOS_2</v>
      </c>
      <c r="D160" s="301" t="s">
        <v>337</v>
      </c>
      <c r="E160" s="302"/>
      <c r="F160" s="303">
        <v>10.33</v>
      </c>
      <c r="G160" s="345">
        <f t="shared" si="11"/>
        <v>0</v>
      </c>
      <c r="H160" s="304"/>
      <c r="I160" s="118" t="s">
        <v>331</v>
      </c>
      <c r="J160" s="260"/>
      <c r="K160" s="507"/>
      <c r="L160" s="54"/>
      <c r="M160" s="145"/>
      <c r="N160" s="119"/>
      <c r="O160" s="155"/>
      <c r="P160" s="117"/>
      <c r="Q160" s="146"/>
      <c r="R160" s="146"/>
      <c r="S160" s="135"/>
    </row>
    <row r="161" spans="2:19" outlineLevel="1" thickBot="1">
      <c r="B161" s="642"/>
      <c r="C161" s="292" t="str">
        <f>'Original Calculateur S'!$D161&amp;"_"&amp;COUNTIF($D$4:D161,D161)</f>
        <v>OIGNONS_7</v>
      </c>
      <c r="D161" s="297" t="s">
        <v>141</v>
      </c>
      <c r="E161" s="298"/>
      <c r="F161" s="299">
        <v>15</v>
      </c>
      <c r="G161" s="343">
        <f t="shared" si="11"/>
        <v>0</v>
      </c>
      <c r="H161" s="300"/>
      <c r="I161" s="114" t="s">
        <v>331</v>
      </c>
      <c r="J161" s="260"/>
      <c r="K161" s="507"/>
      <c r="L161" s="54"/>
      <c r="M161" s="54"/>
      <c r="N161" s="120"/>
      <c r="O161" s="54"/>
      <c r="P161" s="121"/>
      <c r="Q161" s="153"/>
      <c r="R161" s="153"/>
      <c r="S161" s="123"/>
    </row>
    <row r="162" spans="2:19" outlineLevel="1" thickBot="1">
      <c r="B162" s="642"/>
      <c r="C162" s="292" t="str">
        <f>'Original Calculateur S'!$D162&amp;"_"&amp;COUNTIF($D$4:D162,D162)</f>
        <v>TOMATES PELEES_2</v>
      </c>
      <c r="D162" s="301" t="s">
        <v>350</v>
      </c>
      <c r="E162" s="302"/>
      <c r="F162" s="303">
        <v>17</v>
      </c>
      <c r="G162" s="345">
        <f t="shared" si="11"/>
        <v>0</v>
      </c>
      <c r="H162" s="304"/>
      <c r="I162" s="118" t="s">
        <v>331</v>
      </c>
      <c r="J162" s="260"/>
      <c r="K162" s="507"/>
      <c r="L162" s="140" t="s">
        <v>344</v>
      </c>
      <c r="M162" s="54"/>
      <c r="N162" s="120"/>
      <c r="O162" s="54"/>
      <c r="P162" s="117"/>
      <c r="Q162" s="153"/>
      <c r="R162" s="153"/>
      <c r="S162" s="135"/>
    </row>
    <row r="163" spans="2:19" outlineLevel="1" thickBot="1">
      <c r="B163" s="642"/>
      <c r="C163" s="292" t="str">
        <f>'Original Calculateur S'!$D163&amp;"_"&amp;COUNTIF($D$4:D163,D163)</f>
        <v>CONCENTRE TOMATES_2</v>
      </c>
      <c r="D163" s="297" t="s">
        <v>351</v>
      </c>
      <c r="E163" s="298"/>
      <c r="F163" s="299">
        <v>5</v>
      </c>
      <c r="G163" s="343">
        <f t="shared" si="11"/>
        <v>0</v>
      </c>
      <c r="H163" s="300"/>
      <c r="I163" s="114" t="s">
        <v>331</v>
      </c>
      <c r="J163" s="260"/>
      <c r="K163" s="507"/>
      <c r="L163" s="171"/>
      <c r="M163" s="172"/>
      <c r="N163" s="173"/>
      <c r="O163" s="174"/>
      <c r="P163" s="162"/>
      <c r="Q163" s="163"/>
      <c r="R163" s="163"/>
      <c r="S163" s="135"/>
    </row>
    <row r="164" spans="2:19" outlineLevel="1" thickBot="1">
      <c r="B164" s="642"/>
      <c r="C164" s="292" t="str">
        <f>'Original Calculateur S'!$D164&amp;"_"&amp;COUNTIF($D$4:D164,D164)</f>
        <v>HARICOTS ROUGES_1</v>
      </c>
      <c r="D164" s="301" t="s">
        <v>148</v>
      </c>
      <c r="E164" s="302"/>
      <c r="F164" s="303">
        <v>10.33</v>
      </c>
      <c r="G164" s="345">
        <f t="shared" si="11"/>
        <v>0</v>
      </c>
      <c r="H164" s="304"/>
      <c r="I164" s="118" t="s">
        <v>331</v>
      </c>
      <c r="J164" s="260"/>
      <c r="K164" s="507"/>
      <c r="L164" s="171"/>
      <c r="M164" s="52"/>
      <c r="N164" s="120"/>
      <c r="O164" s="54"/>
      <c r="P164" s="162"/>
      <c r="Q164" s="163"/>
      <c r="R164" s="163"/>
      <c r="S164" s="135"/>
    </row>
    <row r="165" spans="2:19" outlineLevel="1" thickBot="1">
      <c r="B165" s="642"/>
      <c r="C165" s="292" t="str">
        <f>'Original Calculateur S'!$D165&amp;"_"&amp;COUNTIF($D$4:D165,D165)</f>
        <v>MAIS_1</v>
      </c>
      <c r="D165" s="297" t="s">
        <v>36</v>
      </c>
      <c r="E165" s="298"/>
      <c r="F165" s="299">
        <v>10</v>
      </c>
      <c r="G165" s="343">
        <f t="shared" si="11"/>
        <v>0</v>
      </c>
      <c r="H165" s="300"/>
      <c r="I165" s="114" t="s">
        <v>331</v>
      </c>
      <c r="J165" s="260"/>
      <c r="K165" s="507"/>
      <c r="L165" s="171"/>
      <c r="M165" s="54"/>
      <c r="N165" s="120"/>
      <c r="O165" s="54"/>
      <c r="P165" s="121"/>
      <c r="Q165" s="153"/>
      <c r="R165" s="153"/>
      <c r="S165" s="135"/>
    </row>
    <row r="166" spans="2:19" outlineLevel="1" thickBot="1">
      <c r="B166" s="642"/>
      <c r="C166" s="292" t="str">
        <f>'Original Calculateur S'!$D166&amp;"_"&amp;COUNTIF($D$4:D166,D166)</f>
        <v>TAMARI_1</v>
      </c>
      <c r="D166" s="301" t="s">
        <v>363</v>
      </c>
      <c r="E166" s="302"/>
      <c r="F166" s="303">
        <v>1.3</v>
      </c>
      <c r="G166" s="345">
        <f t="shared" si="11"/>
        <v>0</v>
      </c>
      <c r="H166" s="304"/>
      <c r="I166" s="118" t="s">
        <v>331</v>
      </c>
      <c r="J166" s="260"/>
      <c r="K166" s="507"/>
      <c r="L166" s="54"/>
      <c r="M166" s="54"/>
      <c r="N166" s="120"/>
      <c r="O166" s="54"/>
      <c r="P166" s="121"/>
      <c r="Q166" s="153"/>
      <c r="R166" s="153"/>
      <c r="S166" s="175"/>
    </row>
    <row r="167" spans="2:19" outlineLevel="1" thickBot="1">
      <c r="B167" s="642"/>
      <c r="C167" s="292" t="str">
        <f>'Original Calculateur S'!$D167&amp;"_"&amp;COUNTIF($D$4:D167,D167)</f>
        <v>EPICES A CHILI_1</v>
      </c>
      <c r="D167" s="297" t="s">
        <v>67</v>
      </c>
      <c r="E167" s="298"/>
      <c r="F167" s="311">
        <v>1</v>
      </c>
      <c r="G167" s="343">
        <f t="shared" si="11"/>
        <v>0</v>
      </c>
      <c r="H167" s="300"/>
      <c r="I167" s="114" t="s">
        <v>331</v>
      </c>
      <c r="J167" s="260"/>
      <c r="K167" s="507"/>
      <c r="L167" s="158"/>
      <c r="M167" s="145"/>
      <c r="N167" s="119"/>
      <c r="O167" s="155"/>
      <c r="P167" s="117"/>
      <c r="Q167" s="146"/>
      <c r="R167" s="146"/>
      <c r="S167" s="135"/>
    </row>
    <row r="168" spans="2:19" ht="5.25" customHeight="1" collapsed="1" thickBot="1">
      <c r="B168" s="247"/>
      <c r="C168" s="335"/>
      <c r="D168" s="347"/>
      <c r="E168" s="348"/>
      <c r="F168" s="349"/>
      <c r="G168" s="350"/>
      <c r="H168" s="351"/>
      <c r="I168" s="166"/>
      <c r="J168" s="167"/>
      <c r="K168" s="507"/>
      <c r="L168" s="54"/>
      <c r="M168" s="639"/>
      <c r="N168" s="640"/>
      <c r="O168" s="640"/>
      <c r="P168" s="640"/>
      <c r="Q168" s="146"/>
      <c r="R168" s="146"/>
      <c r="S168" s="135"/>
    </row>
    <row r="169" spans="2:19" outlineLevel="1" thickBot="1">
      <c r="B169" s="643" t="s">
        <v>193</v>
      </c>
      <c r="C169" s="292" t="str">
        <f>'Original Calculateur S'!$D169&amp;"_"&amp;COUNTIF($D$4:D169,D169)</f>
        <v>CHAMPIGNONS NOIRS_1</v>
      </c>
      <c r="D169" s="312" t="s">
        <v>364</v>
      </c>
      <c r="E169" s="313"/>
      <c r="F169" s="353"/>
      <c r="G169" s="449">
        <f t="shared" ref="G169:G177" si="12">$F169*$J$169/100</f>
        <v>0</v>
      </c>
      <c r="H169" s="315"/>
      <c r="I169" s="114" t="s">
        <v>331</v>
      </c>
      <c r="J169" s="152">
        <f>VLOOKUP(B169,'Original Planning S'!A16:AG66,33,0)</f>
        <v>0</v>
      </c>
      <c r="K169" s="507"/>
      <c r="L169" s="54"/>
      <c r="M169" s="145"/>
      <c r="N169" s="119"/>
      <c r="O169" s="155"/>
      <c r="P169" s="117"/>
      <c r="Q169" s="146"/>
      <c r="R169" s="146"/>
      <c r="S169" s="135"/>
    </row>
    <row r="170" spans="2:19" outlineLevel="1" thickBot="1">
      <c r="B170" s="642"/>
      <c r="C170" s="292" t="str">
        <f>'Original Calculateur S'!$D170&amp;"_"&amp;COUNTIF($D$4:D170,D170)</f>
        <v>CHAMPIGNONS PARFUMES_1</v>
      </c>
      <c r="D170" s="301" t="s">
        <v>365</v>
      </c>
      <c r="E170" s="302"/>
      <c r="F170" s="354"/>
      <c r="G170" s="345">
        <f t="shared" si="12"/>
        <v>0</v>
      </c>
      <c r="H170" s="304"/>
      <c r="I170" s="118" t="s">
        <v>331</v>
      </c>
      <c r="J170" s="129"/>
      <c r="K170" s="507"/>
      <c r="L170" s="54"/>
      <c r="M170" s="145"/>
      <c r="N170" s="119"/>
      <c r="O170" s="155"/>
      <c r="P170" s="117"/>
      <c r="Q170" s="146"/>
      <c r="R170" s="146"/>
      <c r="S170" s="135"/>
    </row>
    <row r="171" spans="2:19" outlineLevel="1" thickBot="1">
      <c r="B171" s="642"/>
      <c r="C171" s="292" t="str">
        <f>'Original Calculateur S'!$D171&amp;"_"&amp;COUNTIF($D$4:D171,D171)</f>
        <v>VERMICELLE CHINOIS_1</v>
      </c>
      <c r="D171" s="297" t="s">
        <v>366</v>
      </c>
      <c r="E171" s="298"/>
      <c r="F171" s="354"/>
      <c r="G171" s="343">
        <f t="shared" si="12"/>
        <v>0</v>
      </c>
      <c r="H171" s="300"/>
      <c r="I171" s="114" t="s">
        <v>331</v>
      </c>
      <c r="J171" s="129"/>
      <c r="K171" s="507"/>
      <c r="L171" s="54"/>
      <c r="M171" s="145"/>
      <c r="N171" s="119"/>
      <c r="O171" s="155"/>
      <c r="P171" s="117"/>
      <c r="Q171" s="146"/>
      <c r="R171" s="146"/>
      <c r="S171" s="135"/>
    </row>
    <row r="172" spans="2:19" outlineLevel="1" thickBot="1">
      <c r="B172" s="642"/>
      <c r="C172" s="292" t="str">
        <f>'Original Calculateur S'!$D172&amp;"_"&amp;COUNTIF($D$4:D172,D172)</f>
        <v>GERME DE SOJA_1</v>
      </c>
      <c r="D172" s="301" t="s">
        <v>367</v>
      </c>
      <c r="E172" s="302"/>
      <c r="F172" s="354"/>
      <c r="G172" s="345">
        <f t="shared" si="12"/>
        <v>0</v>
      </c>
      <c r="H172" s="304"/>
      <c r="I172" s="118" t="s">
        <v>331</v>
      </c>
      <c r="J172" s="176" t="s">
        <v>344</v>
      </c>
      <c r="K172" s="507"/>
      <c r="L172" s="54"/>
      <c r="M172" s="145"/>
      <c r="N172" s="119"/>
      <c r="O172" s="155"/>
      <c r="P172" s="117"/>
      <c r="Q172" s="146"/>
      <c r="R172" s="146"/>
      <c r="S172" s="135"/>
    </row>
    <row r="173" spans="2:19" outlineLevel="1" thickBot="1">
      <c r="B173" s="642"/>
      <c r="C173" s="292" t="str">
        <f>'Original Calculateur S'!$D173&amp;"_"&amp;COUNTIF($D$4:D173,D173)</f>
        <v>CAROTTES_8</v>
      </c>
      <c r="D173" s="297" t="s">
        <v>143</v>
      </c>
      <c r="E173" s="298"/>
      <c r="F173" s="354"/>
      <c r="G173" s="343">
        <f t="shared" si="12"/>
        <v>0</v>
      </c>
      <c r="H173" s="300"/>
      <c r="I173" s="114" t="s">
        <v>331</v>
      </c>
      <c r="J173" s="129"/>
      <c r="K173" s="507"/>
      <c r="L173" s="148" t="s">
        <v>344</v>
      </c>
      <c r="M173" s="145"/>
      <c r="N173" s="119"/>
      <c r="O173" s="155"/>
      <c r="P173" s="117"/>
      <c r="Q173" s="146"/>
      <c r="R173" s="146"/>
      <c r="S173" s="135"/>
    </row>
    <row r="174" spans="2:19" outlineLevel="1" thickBot="1">
      <c r="B174" s="642"/>
      <c r="C174" s="292" t="str">
        <f>'Original Calculateur S'!$D174&amp;"_"&amp;COUNTIF($D$4:D174,D174)</f>
        <v>SAUCE SOJA_1</v>
      </c>
      <c r="D174" s="301" t="s">
        <v>368</v>
      </c>
      <c r="E174" s="302"/>
      <c r="F174" s="354"/>
      <c r="G174" s="345">
        <f t="shared" si="12"/>
        <v>0</v>
      </c>
      <c r="H174" s="304"/>
      <c r="I174" s="118" t="s">
        <v>331</v>
      </c>
      <c r="J174" s="129"/>
      <c r="K174" s="507"/>
      <c r="L174" s="54"/>
      <c r="M174" s="145"/>
      <c r="N174" s="119"/>
      <c r="O174" s="155"/>
      <c r="P174" s="117"/>
      <c r="Q174" s="146"/>
      <c r="R174" s="146"/>
      <c r="S174" s="135"/>
    </row>
    <row r="175" spans="2:19" outlineLevel="1" thickBot="1">
      <c r="B175" s="642"/>
      <c r="C175" s="292" t="str">
        <f>'Original Calculateur S'!$D175&amp;"_"&amp;COUNTIF($D$4:D175,D175)</f>
        <v>EPICES ASIATIQUES_1</v>
      </c>
      <c r="D175" s="297" t="s">
        <v>369</v>
      </c>
      <c r="E175" s="298"/>
      <c r="F175" s="354"/>
      <c r="G175" s="343">
        <f t="shared" si="12"/>
        <v>0</v>
      </c>
      <c r="H175" s="300"/>
      <c r="I175" s="143" t="s">
        <v>331</v>
      </c>
      <c r="J175" s="129"/>
      <c r="K175" s="507"/>
      <c r="L175" s="54"/>
      <c r="M175" s="145"/>
      <c r="N175" s="119"/>
      <c r="O175" s="155"/>
      <c r="P175" s="117"/>
      <c r="Q175" s="146"/>
      <c r="R175" s="146"/>
      <c r="S175" s="135"/>
    </row>
    <row r="176" spans="2:19" outlineLevel="1" thickBot="1">
      <c r="B176" s="642"/>
      <c r="C176" s="292" t="str">
        <f>'Original Calculateur S'!$D176&amp;"_"&amp;COUNTIF($D$4:D176,D176)</f>
        <v>OIGNONS_8</v>
      </c>
      <c r="D176" s="301" t="s">
        <v>141</v>
      </c>
      <c r="E176" s="319"/>
      <c r="F176" s="354"/>
      <c r="G176" s="345">
        <f t="shared" si="12"/>
        <v>0</v>
      </c>
      <c r="H176" s="137"/>
      <c r="I176" s="141" t="s">
        <v>331</v>
      </c>
      <c r="J176" s="129"/>
      <c r="K176" s="507"/>
      <c r="L176" s="54"/>
      <c r="M176" s="145"/>
      <c r="N176" s="119"/>
      <c r="O176" s="155"/>
      <c r="P176" s="162"/>
      <c r="Q176" s="146"/>
      <c r="R176" s="146"/>
      <c r="S176" s="135"/>
    </row>
    <row r="177" spans="2:19" outlineLevel="1" thickBot="1">
      <c r="B177" s="642"/>
      <c r="C177" s="292" t="str">
        <f>'Original Calculateur S'!$D177&amp;"_"&amp;COUNTIF($D$4:D177,D177)</f>
        <v>AIL_4</v>
      </c>
      <c r="D177" s="297" t="s">
        <v>76</v>
      </c>
      <c r="E177" s="298"/>
      <c r="F177" s="354"/>
      <c r="G177" s="343">
        <f t="shared" si="12"/>
        <v>0</v>
      </c>
      <c r="H177" s="300"/>
      <c r="I177" s="143" t="s">
        <v>331</v>
      </c>
      <c r="J177" s="129"/>
      <c r="K177" s="507"/>
      <c r="L177" s="54"/>
      <c r="M177" s="145"/>
      <c r="N177" s="119"/>
      <c r="O177" s="155"/>
      <c r="P177" s="162"/>
      <c r="Q177" s="146"/>
      <c r="R177" s="146"/>
      <c r="S177" s="135"/>
    </row>
    <row r="178" spans="2:19" ht="5.25" customHeight="1" collapsed="1" thickBot="1">
      <c r="B178" s="247"/>
      <c r="C178" s="335"/>
      <c r="D178" s="347"/>
      <c r="E178" s="348"/>
      <c r="F178" s="349"/>
      <c r="G178" s="350"/>
      <c r="H178" s="351"/>
      <c r="I178" s="166"/>
      <c r="J178" s="167"/>
      <c r="K178" s="507"/>
      <c r="L178" s="54"/>
      <c r="M178" s="639"/>
      <c r="N178" s="640"/>
      <c r="O178" s="640"/>
      <c r="P178" s="640"/>
      <c r="Q178" s="153"/>
      <c r="R178" s="153"/>
      <c r="S178" s="175"/>
    </row>
    <row r="179" spans="2:19" outlineLevel="1" thickBot="1">
      <c r="B179" s="643" t="s">
        <v>194</v>
      </c>
      <c r="C179" s="292" t="str">
        <f>'Original Calculateur S'!$D179&amp;"_"&amp;COUNTIF($D$4:D179,D179)</f>
        <v>ECHINE DE PORC_1</v>
      </c>
      <c r="D179" s="293" t="s">
        <v>370</v>
      </c>
      <c r="E179" s="294"/>
      <c r="F179" s="330">
        <v>20</v>
      </c>
      <c r="G179" s="341">
        <f>$F179*$J$179/100</f>
        <v>0</v>
      </c>
      <c r="H179" s="296"/>
      <c r="I179" s="118" t="s">
        <v>331</v>
      </c>
      <c r="J179" s="152">
        <f>VLOOKUP(B179,'Original Planning S'!A16:AG66,33,0)</f>
        <v>0</v>
      </c>
      <c r="K179" s="507"/>
      <c r="L179" s="158"/>
      <c r="M179" s="145"/>
      <c r="N179" s="119"/>
      <c r="O179" s="155"/>
      <c r="P179" s="117"/>
      <c r="Q179" s="146"/>
      <c r="R179" s="146"/>
      <c r="S179" s="135"/>
    </row>
    <row r="180" spans="2:19" outlineLevel="1" thickBot="1">
      <c r="B180" s="642"/>
      <c r="C180" s="292" t="str">
        <f>'Original Calculateur S'!$D180&amp;"_"&amp;COUNTIF($D$4:D180,D180)</f>
        <v>COULIS TOMATES_2</v>
      </c>
      <c r="D180" s="297" t="s">
        <v>354</v>
      </c>
      <c r="E180" s="298"/>
      <c r="F180" s="311">
        <v>23</v>
      </c>
      <c r="G180" s="343">
        <f>$F180*$J$179/100</f>
        <v>0</v>
      </c>
      <c r="H180" s="300"/>
      <c r="I180" s="114" t="s">
        <v>331</v>
      </c>
      <c r="J180" s="129"/>
      <c r="K180" s="507"/>
      <c r="L180" s="54"/>
      <c r="M180" s="145"/>
      <c r="N180" s="119"/>
      <c r="O180" s="155"/>
      <c r="P180" s="117"/>
      <c r="Q180" s="146"/>
      <c r="R180" s="146"/>
      <c r="S180" s="135"/>
    </row>
    <row r="181" spans="2:19" outlineLevel="1" thickBot="1">
      <c r="B181" s="642"/>
      <c r="C181" s="292" t="str">
        <f>'Original Calculateur S'!$D181&amp;"_"&amp;COUNTIF($D$4:D181,D181)</f>
        <v>CHORIZO_1</v>
      </c>
      <c r="D181" s="301" t="s">
        <v>139</v>
      </c>
      <c r="E181" s="302"/>
      <c r="F181" s="305">
        <v>5</v>
      </c>
      <c r="G181" s="345">
        <f>$F181*$J$179/100</f>
        <v>0</v>
      </c>
      <c r="H181" s="304"/>
      <c r="I181" s="118" t="s">
        <v>331</v>
      </c>
      <c r="J181" s="178" t="s">
        <v>344</v>
      </c>
      <c r="K181" s="507"/>
      <c r="L181" s="140"/>
      <c r="M181" s="145"/>
      <c r="N181" s="119"/>
      <c r="O181" s="155"/>
      <c r="P181" s="117"/>
      <c r="Q181" s="146"/>
      <c r="R181" s="146"/>
      <c r="S181" s="135"/>
    </row>
    <row r="182" spans="2:19" outlineLevel="1" thickBot="1">
      <c r="B182" s="642"/>
      <c r="C182" s="292" t="str">
        <f>'Original Calculateur S'!$D182&amp;"_"&amp;COUNTIF($D$4:D182,D182)</f>
        <v>CREME FRAICHE_10</v>
      </c>
      <c r="D182" s="297" t="s">
        <v>128</v>
      </c>
      <c r="E182" s="298"/>
      <c r="F182" s="311">
        <v>5</v>
      </c>
      <c r="G182" s="343">
        <f>$F182*$J$179/100</f>
        <v>0</v>
      </c>
      <c r="H182" s="300"/>
      <c r="I182" s="114" t="s">
        <v>331</v>
      </c>
      <c r="J182" s="129"/>
      <c r="K182" s="507"/>
      <c r="L182" s="54"/>
      <c r="M182" s="145"/>
      <c r="N182" s="119"/>
      <c r="O182" s="155"/>
      <c r="P182" s="162"/>
      <c r="Q182" s="146"/>
      <c r="R182" s="146"/>
      <c r="S182" s="135"/>
    </row>
    <row r="183" spans="2:19" outlineLevel="1" thickBot="1">
      <c r="B183" s="642"/>
      <c r="C183" s="292" t="str">
        <f>'Original Calculateur S'!$D183&amp;"_"&amp;COUNTIF($D$4:D183,D183)</f>
        <v>OIGNONS_9</v>
      </c>
      <c r="D183" s="301" t="s">
        <v>141</v>
      </c>
      <c r="E183" s="302"/>
      <c r="F183" s="305">
        <v>9</v>
      </c>
      <c r="G183" s="345">
        <f>$F183*$J$179/100</f>
        <v>0</v>
      </c>
      <c r="H183" s="304"/>
      <c r="I183" s="118" t="s">
        <v>331</v>
      </c>
      <c r="J183" s="129"/>
      <c r="K183" s="507"/>
      <c r="L183" s="54"/>
      <c r="M183" s="658"/>
      <c r="N183" s="640"/>
      <c r="O183" s="640"/>
      <c r="P183" s="640"/>
      <c r="Q183" s="640"/>
      <c r="R183" s="640"/>
      <c r="S183" s="640"/>
    </row>
    <row r="184" spans="2:19" outlineLevel="1" thickBot="1">
      <c r="B184" s="642"/>
      <c r="C184" s="292" t="str">
        <f>'Original Calculateur S'!$D184&amp;"_"&amp;COUNTIF($D$4:D184,D184)</f>
        <v>COURGETTES_1</v>
      </c>
      <c r="D184" s="457" t="s">
        <v>142</v>
      </c>
      <c r="E184" s="300"/>
      <c r="F184" s="456">
        <v>4.5999999999999996</v>
      </c>
      <c r="G184" s="458">
        <f>F184*J179/100</f>
        <v>0</v>
      </c>
      <c r="H184" s="300"/>
      <c r="I184" s="114" t="s">
        <v>331</v>
      </c>
      <c r="J184" s="129"/>
      <c r="K184" s="507"/>
      <c r="L184" s="54"/>
      <c r="M184" s="511"/>
      <c r="N184" s="511"/>
      <c r="O184" s="511"/>
      <c r="P184" s="511"/>
      <c r="Q184" s="511"/>
      <c r="R184" s="511"/>
      <c r="S184" s="511"/>
    </row>
    <row r="185" spans="2:19" outlineLevel="1" thickBot="1">
      <c r="B185" s="642"/>
      <c r="C185" s="292" t="str">
        <f>'Original Calculateur S'!$D185&amp;"_"&amp;COUNTIF($D$4:D185,D185)</f>
        <v>EAU_9</v>
      </c>
      <c r="D185" s="301" t="s">
        <v>334</v>
      </c>
      <c r="E185" s="302"/>
      <c r="F185" s="305">
        <v>6.4</v>
      </c>
      <c r="G185" s="345">
        <f>F185*J179/100</f>
        <v>0</v>
      </c>
      <c r="H185" s="304"/>
      <c r="I185" s="118" t="s">
        <v>331</v>
      </c>
      <c r="J185" s="129"/>
      <c r="K185" s="507"/>
      <c r="L185" s="54"/>
      <c r="M185" s="511"/>
      <c r="N185" s="511"/>
      <c r="O185" s="511"/>
      <c r="P185" s="511"/>
      <c r="Q185" s="511"/>
      <c r="R185" s="511"/>
      <c r="S185" s="511"/>
    </row>
    <row r="186" spans="2:19" outlineLevel="1" thickBot="1">
      <c r="B186" s="642"/>
      <c r="C186" s="292" t="str">
        <f>'Original Calculateur S'!$D186&amp;"_"&amp;COUNTIF($D$4:D186,D186)</f>
        <v>CHAMPIGNONS_1</v>
      </c>
      <c r="D186" s="297" t="s">
        <v>145</v>
      </c>
      <c r="E186" s="298"/>
      <c r="F186" s="311">
        <v>27</v>
      </c>
      <c r="G186" s="343">
        <f>$F186*$J$179/100</f>
        <v>0</v>
      </c>
      <c r="H186" s="300"/>
      <c r="I186" s="114" t="s">
        <v>331</v>
      </c>
      <c r="J186" s="129"/>
      <c r="K186" s="507"/>
      <c r="L186" s="54"/>
      <c r="M186" s="54"/>
      <c r="N186" s="120"/>
      <c r="O186" s="54"/>
      <c r="P186" s="121"/>
      <c r="Q186" s="153"/>
      <c r="R186" s="153"/>
      <c r="S186" s="175"/>
    </row>
    <row r="187" spans="2:19" ht="5.25" customHeight="1" collapsed="1" thickBot="1">
      <c r="B187" s="247"/>
      <c r="C187" s="335"/>
      <c r="D187" s="347"/>
      <c r="E187" s="348"/>
      <c r="F187" s="349"/>
      <c r="G187" s="350"/>
      <c r="H187" s="351"/>
      <c r="I187" s="166"/>
      <c r="J187" s="167"/>
      <c r="K187" s="507"/>
      <c r="L187" s="158"/>
      <c r="M187" s="639"/>
      <c r="N187" s="640"/>
      <c r="O187" s="640"/>
      <c r="P187" s="640"/>
      <c r="Q187" s="146"/>
      <c r="R187" s="146"/>
      <c r="S187" s="135"/>
    </row>
    <row r="188" spans="2:19" outlineLevel="1" thickBot="1">
      <c r="B188" s="643" t="s">
        <v>195</v>
      </c>
      <c r="C188" s="292" t="str">
        <f>'Original Calculateur S'!$D188&amp;"_"&amp;COUNTIF($D$4:D188,D188)</f>
        <v>COULIS TOMATES_3</v>
      </c>
      <c r="D188" s="293" t="s">
        <v>354</v>
      </c>
      <c r="E188" s="294"/>
      <c r="F188" s="330">
        <v>28</v>
      </c>
      <c r="G188" s="341">
        <f>$F188*$J$188/100</f>
        <v>0</v>
      </c>
      <c r="H188" s="296"/>
      <c r="I188" s="118" t="s">
        <v>331</v>
      </c>
      <c r="J188" s="152">
        <f>VLOOKUP(B188,'Original Planning S'!A16:AG66,33,0)</f>
        <v>0</v>
      </c>
      <c r="K188" s="507"/>
      <c r="L188" s="54"/>
      <c r="M188" s="145"/>
      <c r="N188" s="119"/>
      <c r="O188" s="155"/>
      <c r="P188" s="117"/>
      <c r="Q188" s="146"/>
      <c r="R188" s="146"/>
      <c r="S188" s="135"/>
    </row>
    <row r="189" spans="2:19" outlineLevel="1" thickBot="1">
      <c r="B189" s="642"/>
      <c r="C189" s="292" t="str">
        <f>'Original Calculateur S'!$D189&amp;"_"&amp;COUNTIF($D$4:D189,D189)</f>
        <v>CAROTTES_9</v>
      </c>
      <c r="D189" s="297" t="s">
        <v>143</v>
      </c>
      <c r="E189" s="298"/>
      <c r="F189" s="299">
        <v>11</v>
      </c>
      <c r="G189" s="343">
        <f>$F189*$J$188/100</f>
        <v>0</v>
      </c>
      <c r="H189" s="300"/>
      <c r="I189" s="114" t="s">
        <v>331</v>
      </c>
      <c r="J189" s="259"/>
      <c r="K189" s="507"/>
      <c r="L189" s="54"/>
      <c r="M189" s="145"/>
      <c r="N189" s="119"/>
      <c r="O189" s="155"/>
      <c r="P189" s="117"/>
      <c r="Q189" s="146"/>
      <c r="R189" s="146"/>
      <c r="S189" s="135"/>
    </row>
    <row r="190" spans="2:19" outlineLevel="1" thickBot="1">
      <c r="B190" s="642"/>
      <c r="C190" s="292" t="str">
        <f>'Original Calculateur S'!$D190&amp;"_"&amp;COUNTIF($D$4:D190,D190)</f>
        <v>OIGNONS_10</v>
      </c>
      <c r="D190" s="301" t="s">
        <v>141</v>
      </c>
      <c r="E190" s="302"/>
      <c r="F190" s="303">
        <v>8</v>
      </c>
      <c r="G190" s="345">
        <f>$F190*$J$188/100</f>
        <v>0</v>
      </c>
      <c r="H190" s="304"/>
      <c r="I190" s="118" t="s">
        <v>331</v>
      </c>
      <c r="J190" s="260"/>
      <c r="K190" s="507"/>
      <c r="L190" s="140" t="s">
        <v>344</v>
      </c>
      <c r="M190" s="145"/>
      <c r="N190" s="119"/>
      <c r="O190" s="155"/>
      <c r="P190" s="117"/>
      <c r="Q190" s="146"/>
      <c r="R190" s="146"/>
      <c r="S190" s="135"/>
    </row>
    <row r="191" spans="2:19" outlineLevel="1" thickBot="1">
      <c r="B191" s="642"/>
      <c r="C191" s="292" t="str">
        <f>'Original Calculateur S'!$D191&amp;"_"&amp;COUNTIF($D$4:D191,D191)</f>
        <v>PROTEINE DE SOJA _1</v>
      </c>
      <c r="D191" s="297" t="s">
        <v>92</v>
      </c>
      <c r="E191" s="298"/>
      <c r="F191" s="299">
        <v>28</v>
      </c>
      <c r="G191" s="343">
        <f>$F191*$J$188/100</f>
        <v>0</v>
      </c>
      <c r="H191" s="300"/>
      <c r="I191" s="114" t="s">
        <v>331</v>
      </c>
      <c r="J191" s="260"/>
      <c r="K191" s="507"/>
      <c r="L191" s="54"/>
      <c r="M191" s="145"/>
      <c r="N191" s="119"/>
      <c r="O191" s="155"/>
      <c r="P191" s="162"/>
      <c r="Q191" s="146"/>
      <c r="R191" s="146"/>
      <c r="S191" s="135"/>
    </row>
    <row r="192" spans="2:19" outlineLevel="1" thickBot="1">
      <c r="B192" s="642"/>
      <c r="C192" s="292" t="str">
        <f>'Original Calculateur S'!$D192&amp;"_"&amp;COUNTIF($D$4:D192,D192)</f>
        <v>TAMARI_2</v>
      </c>
      <c r="D192" s="301" t="s">
        <v>363</v>
      </c>
      <c r="E192" s="302"/>
      <c r="F192" s="305">
        <v>1</v>
      </c>
      <c r="G192" s="345">
        <f>$F192*$J$188/100</f>
        <v>0</v>
      </c>
      <c r="H192" s="304"/>
      <c r="I192" s="118" t="s">
        <v>331</v>
      </c>
      <c r="J192" s="260"/>
      <c r="K192" s="507"/>
      <c r="L192" s="54"/>
      <c r="M192" s="145"/>
      <c r="N192" s="119"/>
      <c r="O192" s="155"/>
      <c r="P192" s="162"/>
      <c r="Q192" s="146"/>
      <c r="R192" s="146"/>
      <c r="S192" s="135"/>
    </row>
    <row r="193" spans="2:19" ht="5.25" customHeight="1" collapsed="1" thickBot="1">
      <c r="B193" s="247"/>
      <c r="C193" s="335"/>
      <c r="D193" s="347"/>
      <c r="E193" s="348"/>
      <c r="F193" s="349"/>
      <c r="G193" s="350"/>
      <c r="H193" s="351"/>
      <c r="I193" s="166"/>
      <c r="J193" s="167"/>
      <c r="K193" s="507"/>
      <c r="L193" s="54"/>
      <c r="M193" s="639"/>
      <c r="N193" s="640"/>
      <c r="O193" s="640"/>
      <c r="P193" s="640"/>
      <c r="Q193" s="146"/>
      <c r="R193" s="146"/>
      <c r="S193" s="135"/>
    </row>
    <row r="194" spans="2:19" outlineLevel="1" thickBot="1">
      <c r="B194" s="643" t="s">
        <v>196</v>
      </c>
      <c r="C194" s="292" t="str">
        <f>'Original Calculateur S'!$D194&amp;"_"&amp;COUNTIF($D$4:D194,D194)</f>
        <v>COURGETTES_2</v>
      </c>
      <c r="D194" s="324" t="s">
        <v>142</v>
      </c>
      <c r="E194" s="294"/>
      <c r="F194" s="330">
        <v>10</v>
      </c>
      <c r="G194" s="341">
        <f t="shared" ref="G194:G200" si="13">$F194*$J$194/100</f>
        <v>0</v>
      </c>
      <c r="H194" s="296"/>
      <c r="I194" s="118" t="s">
        <v>331</v>
      </c>
      <c r="J194" s="152">
        <f>VLOOKUP(B194,'Original Planning S'!A16:AG66,33,0)</f>
        <v>0</v>
      </c>
      <c r="K194" s="507"/>
      <c r="L194" s="54"/>
      <c r="M194" s="145"/>
      <c r="N194" s="119"/>
      <c r="O194" s="155"/>
      <c r="P194" s="162"/>
      <c r="Q194" s="146"/>
      <c r="R194" s="146"/>
      <c r="S194" s="135"/>
    </row>
    <row r="195" spans="2:19" outlineLevel="1" thickBot="1">
      <c r="B195" s="642"/>
      <c r="C195" s="292" t="str">
        <f>'Original Calculateur S'!$D195&amp;"_"&amp;COUNTIF($D$4:D195,D195)</f>
        <v>CAROTTES_10</v>
      </c>
      <c r="D195" s="327" t="s">
        <v>143</v>
      </c>
      <c r="E195" s="298"/>
      <c r="F195" s="299">
        <v>10</v>
      </c>
      <c r="G195" s="343">
        <f t="shared" si="13"/>
        <v>0</v>
      </c>
      <c r="H195" s="300"/>
      <c r="I195" s="114" t="s">
        <v>331</v>
      </c>
      <c r="J195" s="179"/>
      <c r="K195" s="507"/>
      <c r="L195" s="148"/>
      <c r="M195" s="145"/>
      <c r="N195" s="119"/>
      <c r="O195" s="155"/>
      <c r="P195" s="162"/>
      <c r="Q195" s="146"/>
      <c r="R195" s="146"/>
      <c r="S195" s="135"/>
    </row>
    <row r="196" spans="2:19" outlineLevel="1" thickBot="1">
      <c r="B196" s="642"/>
      <c r="C196" s="292" t="str">
        <f>'Original Calculateur S'!$D196&amp;"_"&amp;COUNTIF($D$4:D196,D196)</f>
        <v>AUBERGINES_2</v>
      </c>
      <c r="D196" s="309" t="s">
        <v>140</v>
      </c>
      <c r="E196" s="302"/>
      <c r="F196" s="305">
        <v>20</v>
      </c>
      <c r="G196" s="345">
        <f t="shared" si="13"/>
        <v>0</v>
      </c>
      <c r="H196" s="304"/>
      <c r="I196" s="118" t="s">
        <v>331</v>
      </c>
      <c r="J196" s="179"/>
      <c r="K196" s="507"/>
      <c r="L196" s="54"/>
      <c r="M196" s="145"/>
      <c r="N196" s="119"/>
      <c r="O196" s="155"/>
      <c r="P196" s="162"/>
      <c r="Q196" s="146"/>
      <c r="R196" s="146"/>
      <c r="S196" s="135"/>
    </row>
    <row r="197" spans="2:19" outlineLevel="1" thickBot="1">
      <c r="B197" s="642"/>
      <c r="C197" s="292" t="str">
        <f>'Original Calculateur S'!$D197&amp;"_"&amp;COUNTIF($D$4:D197,D197)</f>
        <v>TOMATES_2</v>
      </c>
      <c r="D197" s="327" t="s">
        <v>345</v>
      </c>
      <c r="E197" s="298"/>
      <c r="F197" s="299">
        <v>20</v>
      </c>
      <c r="G197" s="343">
        <f t="shared" si="13"/>
        <v>0</v>
      </c>
      <c r="H197" s="300"/>
      <c r="I197" s="114" t="s">
        <v>331</v>
      </c>
      <c r="J197" s="179"/>
      <c r="K197" s="507"/>
      <c r="L197" s="54"/>
      <c r="M197" s="145"/>
      <c r="N197" s="119"/>
      <c r="O197" s="155"/>
      <c r="P197" s="162"/>
      <c r="Q197" s="146"/>
      <c r="R197" s="146"/>
      <c r="S197" s="135"/>
    </row>
    <row r="198" spans="2:19" outlineLevel="1" thickBot="1">
      <c r="B198" s="642"/>
      <c r="C198" s="292" t="str">
        <f>'Original Calculateur S'!$D198&amp;"_"&amp;COUNTIF($D$4:D198,D198)</f>
        <v>PDT_4</v>
      </c>
      <c r="D198" s="309" t="s">
        <v>25</v>
      </c>
      <c r="E198" s="302"/>
      <c r="F198" s="305">
        <v>20</v>
      </c>
      <c r="G198" s="345">
        <f t="shared" si="13"/>
        <v>0</v>
      </c>
      <c r="H198" s="304"/>
      <c r="I198" s="118" t="s">
        <v>331</v>
      </c>
      <c r="J198" s="179"/>
      <c r="K198" s="507"/>
      <c r="L198" s="54"/>
      <c r="M198" s="145"/>
      <c r="N198" s="119"/>
      <c r="O198" s="155"/>
      <c r="P198" s="162"/>
      <c r="Q198" s="146"/>
      <c r="R198" s="146"/>
      <c r="S198" s="135"/>
    </row>
    <row r="199" spans="2:19" outlineLevel="1" thickBot="1">
      <c r="B199" s="642"/>
      <c r="C199" s="292" t="str">
        <f>'Original Calculateur S'!$D199&amp;"_"&amp;COUNTIF($D$4:D199,D199)</f>
        <v>OIGNONS_11</v>
      </c>
      <c r="D199" s="327" t="s">
        <v>141</v>
      </c>
      <c r="E199" s="298"/>
      <c r="F199" s="299">
        <v>10</v>
      </c>
      <c r="G199" s="343">
        <f t="shared" si="13"/>
        <v>0</v>
      </c>
      <c r="H199" s="300"/>
      <c r="I199" s="114" t="s">
        <v>331</v>
      </c>
      <c r="J199" s="179"/>
      <c r="K199" s="507"/>
      <c r="L199" s="54"/>
      <c r="M199" s="145"/>
      <c r="N199" s="119"/>
      <c r="O199" s="155"/>
      <c r="P199" s="162"/>
      <c r="Q199" s="146"/>
      <c r="R199" s="146"/>
      <c r="S199" s="135"/>
    </row>
    <row r="200" spans="2:19" outlineLevel="1" thickBot="1">
      <c r="B200" s="642"/>
      <c r="C200" s="292" t="str">
        <f>'Original Calculateur S'!$D200&amp;"_"&amp;COUNTIF($D$4:D200,D200)</f>
        <v>CHOUX FLEURS_1</v>
      </c>
      <c r="D200" s="309" t="s">
        <v>371</v>
      </c>
      <c r="E200" s="302"/>
      <c r="F200" s="305">
        <v>30</v>
      </c>
      <c r="G200" s="345">
        <f t="shared" si="13"/>
        <v>0</v>
      </c>
      <c r="H200" s="304"/>
      <c r="I200" s="118" t="s">
        <v>331</v>
      </c>
      <c r="J200" s="179"/>
      <c r="K200" s="507"/>
      <c r="L200" s="54"/>
      <c r="M200" s="145"/>
      <c r="N200" s="119"/>
      <c r="O200" s="155"/>
      <c r="P200" s="162"/>
      <c r="Q200" s="146"/>
      <c r="R200" s="146"/>
      <c r="S200" s="135"/>
    </row>
    <row r="201" spans="2:19" ht="5.25" customHeight="1" collapsed="1" thickBot="1">
      <c r="B201" s="247"/>
      <c r="C201" s="335"/>
      <c r="D201" s="347"/>
      <c r="E201" s="348"/>
      <c r="F201" s="349"/>
      <c r="G201" s="350"/>
      <c r="H201" s="351"/>
      <c r="I201" s="166"/>
      <c r="J201" s="167"/>
      <c r="K201" s="507"/>
      <c r="L201" s="54"/>
      <c r="M201" s="639"/>
      <c r="N201" s="640"/>
      <c r="O201" s="640"/>
      <c r="P201" s="640"/>
      <c r="Q201" s="146"/>
      <c r="R201" s="146"/>
      <c r="S201" s="135"/>
    </row>
    <row r="202" spans="2:19" outlineLevel="1" thickBot="1">
      <c r="B202" s="643" t="s">
        <v>197</v>
      </c>
      <c r="C202" s="292" t="str">
        <f>'Original Calculateur S'!$D202&amp;"_"&amp;COUNTIF($D$4:D202,D202)</f>
        <v>ECHINE DE PORC_2</v>
      </c>
      <c r="D202" s="324" t="s">
        <v>370</v>
      </c>
      <c r="E202" s="294"/>
      <c r="F202" s="355">
        <v>25</v>
      </c>
      <c r="G202" s="341">
        <f>$F202*$J$202/100</f>
        <v>0</v>
      </c>
      <c r="H202" s="296"/>
      <c r="I202" s="118" t="s">
        <v>331</v>
      </c>
      <c r="J202" s="152">
        <f>VLOOKUP(B202,'Original Planning S'!A16:AG66,33,0)</f>
        <v>0</v>
      </c>
      <c r="K202" s="507"/>
      <c r="L202" s="54"/>
      <c r="M202" s="145"/>
      <c r="N202" s="119"/>
      <c r="O202" s="155"/>
      <c r="P202" s="162"/>
      <c r="Q202" s="146"/>
      <c r="R202" s="146"/>
      <c r="S202" s="135"/>
    </row>
    <row r="203" spans="2:19" outlineLevel="1" thickBot="1">
      <c r="B203" s="642"/>
      <c r="C203" s="292" t="str">
        <f>'Original Calculateur S'!$D203&amp;"_"&amp;COUNTIF($D$4:D203,D203)</f>
        <v>TOMATES_3</v>
      </c>
      <c r="D203" s="297" t="s">
        <v>345</v>
      </c>
      <c r="E203" s="298"/>
      <c r="F203" s="356">
        <v>30</v>
      </c>
      <c r="G203" s="343">
        <f>$F203*$J$202/100</f>
        <v>0</v>
      </c>
      <c r="H203" s="300"/>
      <c r="I203" s="114" t="s">
        <v>331</v>
      </c>
      <c r="J203" s="179"/>
      <c r="K203" s="507"/>
      <c r="L203" s="140" t="s">
        <v>344</v>
      </c>
      <c r="M203" s="145"/>
      <c r="N203" s="119"/>
      <c r="O203" s="155"/>
      <c r="P203" s="162"/>
      <c r="Q203" s="146"/>
      <c r="R203" s="146"/>
      <c r="S203" s="135"/>
    </row>
    <row r="204" spans="2:19" outlineLevel="1" thickBot="1">
      <c r="B204" s="642"/>
      <c r="C204" s="292" t="str">
        <f>'Original Calculateur S'!$D204&amp;"_"&amp;COUNTIF($D$4:D204,D204)</f>
        <v>CONCENTRE TOMATES_3</v>
      </c>
      <c r="D204" s="321" t="s">
        <v>351</v>
      </c>
      <c r="E204" s="302"/>
      <c r="F204" s="357">
        <v>10</v>
      </c>
      <c r="G204" s="345">
        <f>$F204*$J$202/100</f>
        <v>0</v>
      </c>
      <c r="H204" s="304"/>
      <c r="I204" s="118" t="s">
        <v>331</v>
      </c>
      <c r="J204" s="179"/>
      <c r="K204" s="507"/>
      <c r="L204" s="54"/>
      <c r="M204" s="145"/>
      <c r="N204" s="119"/>
      <c r="O204" s="155"/>
      <c r="P204" s="162"/>
      <c r="Q204" s="146"/>
      <c r="R204" s="146"/>
      <c r="S204" s="135"/>
    </row>
    <row r="205" spans="2:19" outlineLevel="1" thickBot="1">
      <c r="B205" s="642"/>
      <c r="C205" s="292" t="str">
        <f>'Original Calculateur S'!$D205&amp;"_"&amp;COUNTIF($D$4:D205,D205)</f>
        <v>COURGETTES_3</v>
      </c>
      <c r="D205" s="297" t="s">
        <v>142</v>
      </c>
      <c r="E205" s="298"/>
      <c r="F205" s="356">
        <v>30</v>
      </c>
      <c r="G205" s="343">
        <f>$F205*$J$202/100</f>
        <v>0</v>
      </c>
      <c r="H205" s="300"/>
      <c r="I205" s="114" t="s">
        <v>331</v>
      </c>
      <c r="J205" s="179"/>
      <c r="K205" s="507"/>
      <c r="L205" s="54"/>
      <c r="M205" s="145"/>
      <c r="N205" s="119"/>
      <c r="O205" s="155"/>
      <c r="P205" s="162"/>
      <c r="Q205" s="146"/>
      <c r="R205" s="146"/>
      <c r="S205" s="135"/>
    </row>
    <row r="206" spans="2:19" outlineLevel="1" thickBot="1">
      <c r="B206" s="642"/>
      <c r="C206" s="292" t="str">
        <f>'Original Calculateur S'!$D206&amp;"_"&amp;COUNTIF($D$4:D206,D206)</f>
        <v>OIGNONS_12</v>
      </c>
      <c r="D206" s="321" t="s">
        <v>141</v>
      </c>
      <c r="E206" s="302"/>
      <c r="F206" s="357">
        <v>20</v>
      </c>
      <c r="G206" s="345">
        <f>$F206*$J$202/100</f>
        <v>0</v>
      </c>
      <c r="H206" s="304"/>
      <c r="I206" s="118" t="s">
        <v>331</v>
      </c>
      <c r="J206" s="179"/>
      <c r="K206" s="507"/>
      <c r="L206" s="54"/>
      <c r="M206" s="145"/>
      <c r="N206" s="119"/>
      <c r="O206" s="155"/>
      <c r="P206" s="162"/>
      <c r="Q206" s="146"/>
      <c r="R206" s="146"/>
      <c r="S206" s="135"/>
    </row>
    <row r="207" spans="2:19" ht="5.25" customHeight="1" collapsed="1" thickBot="1">
      <c r="B207" s="247"/>
      <c r="C207" s="335"/>
      <c r="D207" s="347"/>
      <c r="E207" s="348"/>
      <c r="F207" s="349"/>
      <c r="G207" s="350"/>
      <c r="H207" s="351"/>
      <c r="I207" s="166"/>
      <c r="J207" s="167"/>
      <c r="K207" s="507"/>
      <c r="L207" s="54"/>
      <c r="M207" s="639"/>
      <c r="N207" s="640"/>
      <c r="O207" s="640"/>
      <c r="P207" s="640"/>
      <c r="Q207" s="146"/>
      <c r="R207" s="146"/>
      <c r="S207" s="135"/>
    </row>
    <row r="208" spans="2:19" ht="16.5" outlineLevel="1" thickBot="1">
      <c r="B208" s="509"/>
      <c r="C208" s="292" t="str">
        <f>'Original Calculateur S'!$D208&amp;"_"&amp;COUNTIF($D$4:D208,D208)</f>
        <v>_0</v>
      </c>
      <c r="D208" s="293"/>
      <c r="E208" s="294"/>
      <c r="F208" s="330"/>
      <c r="G208" s="341"/>
      <c r="H208" s="296"/>
      <c r="I208" s="118" t="s">
        <v>331</v>
      </c>
      <c r="J208" s="152">
        <v>1</v>
      </c>
      <c r="K208" s="507"/>
      <c r="L208" s="54"/>
      <c r="M208" s="145"/>
      <c r="N208" s="119"/>
      <c r="O208" s="155"/>
      <c r="P208" s="162"/>
      <c r="Q208" s="146"/>
      <c r="R208" s="146"/>
      <c r="S208" s="135"/>
    </row>
    <row r="209" spans="2:19" ht="16.5" outlineLevel="1" thickBot="1">
      <c r="B209" s="509"/>
      <c r="C209" s="292" t="str">
        <f>'Original Calculateur S'!$D209&amp;"_"&amp;COUNTIF($D$4:D209,D209)</f>
        <v>_0</v>
      </c>
      <c r="D209" s="297"/>
      <c r="E209" s="298"/>
      <c r="F209" s="311"/>
      <c r="G209" s="343"/>
      <c r="H209" s="300"/>
      <c r="I209" s="114" t="s">
        <v>331</v>
      </c>
      <c r="J209" s="129"/>
      <c r="K209" s="507"/>
      <c r="L209" s="54"/>
      <c r="M209" s="145"/>
      <c r="N209" s="119"/>
      <c r="O209" s="155"/>
      <c r="P209" s="162"/>
      <c r="Q209" s="146"/>
      <c r="R209" s="146"/>
      <c r="S209" s="135"/>
    </row>
    <row r="210" spans="2:19" ht="16.5" outlineLevel="1" thickBot="1">
      <c r="B210" s="509"/>
      <c r="C210" s="292" t="str">
        <f>'Original Calculateur S'!$D210&amp;"_"&amp;COUNTIF($D$4:D210,D210)</f>
        <v>_0</v>
      </c>
      <c r="D210" s="301"/>
      <c r="E210" s="302"/>
      <c r="F210" s="305"/>
      <c r="G210" s="345"/>
      <c r="H210" s="304"/>
      <c r="I210" s="118" t="s">
        <v>331</v>
      </c>
      <c r="J210" s="129"/>
      <c r="K210" s="507"/>
      <c r="L210" s="54"/>
      <c r="M210" s="145"/>
      <c r="N210" s="119"/>
      <c r="O210" s="155"/>
      <c r="P210" s="162"/>
      <c r="Q210" s="146"/>
      <c r="R210" s="146"/>
      <c r="S210" s="135"/>
    </row>
    <row r="211" spans="2:19" ht="16.5" outlineLevel="1" thickBot="1">
      <c r="B211" s="509"/>
      <c r="C211" s="292" t="str">
        <f>'Original Calculateur S'!$D211&amp;"_"&amp;COUNTIF($D$4:D211,D211)</f>
        <v>_0</v>
      </c>
      <c r="D211" s="297"/>
      <c r="E211" s="298"/>
      <c r="F211" s="311"/>
      <c r="G211" s="343"/>
      <c r="H211" s="300"/>
      <c r="I211" s="114" t="s">
        <v>331</v>
      </c>
      <c r="J211" s="129"/>
      <c r="K211" s="507"/>
      <c r="L211" s="54"/>
      <c r="M211" s="145"/>
      <c r="N211" s="119"/>
      <c r="O211" s="155"/>
      <c r="P211" s="162"/>
      <c r="Q211" s="146"/>
      <c r="R211" s="146"/>
      <c r="S211" s="135"/>
    </row>
    <row r="212" spans="2:19" ht="16.5" outlineLevel="1" thickBot="1">
      <c r="B212" s="509"/>
      <c r="C212" s="292" t="str">
        <f>'Original Calculateur S'!$D212&amp;"_"&amp;COUNTIF($D$4:D212,D212)</f>
        <v>_0</v>
      </c>
      <c r="D212" s="301"/>
      <c r="E212" s="302"/>
      <c r="F212" s="305"/>
      <c r="G212" s="345"/>
      <c r="H212" s="304"/>
      <c r="I212" s="118" t="s">
        <v>331</v>
      </c>
      <c r="J212" s="129"/>
      <c r="K212" s="507"/>
      <c r="L212" s="54"/>
      <c r="M212" s="145"/>
      <c r="N212" s="119"/>
      <c r="O212" s="155"/>
      <c r="P212" s="162"/>
      <c r="Q212" s="146"/>
      <c r="R212" s="146"/>
      <c r="S212" s="135"/>
    </row>
    <row r="213" spans="2:19" ht="16.5" outlineLevel="1" thickBot="1">
      <c r="B213" s="509"/>
      <c r="C213" s="292" t="str">
        <f>'Original Calculateur S'!$D213&amp;"_"&amp;COUNTIF($D$4:D213,D213)</f>
        <v>_0</v>
      </c>
      <c r="D213" s="297"/>
      <c r="E213" s="298"/>
      <c r="F213" s="311"/>
      <c r="G213" s="343"/>
      <c r="H213" s="300"/>
      <c r="I213" s="114" t="s">
        <v>331</v>
      </c>
      <c r="J213" s="129"/>
      <c r="K213" s="507"/>
      <c r="L213" s="54"/>
      <c r="M213" s="145"/>
      <c r="N213" s="119"/>
      <c r="O213" s="155"/>
      <c r="P213" s="162"/>
      <c r="Q213" s="146"/>
      <c r="R213" s="146"/>
      <c r="S213" s="135"/>
    </row>
    <row r="214" spans="2:19" ht="16.5" outlineLevel="1" thickBot="1">
      <c r="B214" s="509"/>
      <c r="C214" s="292" t="str">
        <f>'Original Calculateur S'!$D214&amp;"_"&amp;COUNTIF($D$4:D214,D214)</f>
        <v>_0</v>
      </c>
      <c r="D214" s="301"/>
      <c r="E214" s="302"/>
      <c r="F214" s="305"/>
      <c r="G214" s="345"/>
      <c r="H214" s="304"/>
      <c r="I214" s="118" t="s">
        <v>331</v>
      </c>
      <c r="J214" s="129"/>
      <c r="K214" s="507"/>
      <c r="L214" s="54"/>
      <c r="M214" s="145"/>
      <c r="N214" s="119"/>
      <c r="O214" s="155"/>
      <c r="P214" s="162"/>
      <c r="Q214" s="146"/>
      <c r="R214" s="146"/>
      <c r="S214" s="135"/>
    </row>
    <row r="215" spans="2:19" ht="16.5" outlineLevel="1" thickBot="1">
      <c r="B215" s="509"/>
      <c r="C215" s="292" t="str">
        <f>'Original Calculateur S'!$D215&amp;"_"&amp;COUNTIF($D$4:D215,D215)</f>
        <v>_0</v>
      </c>
      <c r="D215" s="297"/>
      <c r="E215" s="298"/>
      <c r="F215" s="311"/>
      <c r="G215" s="343"/>
      <c r="H215" s="300"/>
      <c r="I215" s="114" t="s">
        <v>331</v>
      </c>
      <c r="J215" s="129"/>
      <c r="K215" s="507"/>
      <c r="L215" s="54"/>
      <c r="M215" s="145"/>
      <c r="N215" s="119"/>
      <c r="O215" s="155"/>
      <c r="P215" s="162"/>
      <c r="Q215" s="146"/>
      <c r="R215" s="146"/>
      <c r="S215" s="135"/>
    </row>
    <row r="216" spans="2:19" ht="16.5" outlineLevel="1" thickBot="1">
      <c r="B216" s="509"/>
      <c r="C216" s="292" t="str">
        <f>'Original Calculateur S'!$D216&amp;"_"&amp;COUNTIF($D$4:D216,D216)</f>
        <v>_0</v>
      </c>
      <c r="D216" s="301"/>
      <c r="E216" s="302"/>
      <c r="F216" s="305"/>
      <c r="G216" s="345"/>
      <c r="H216" s="304"/>
      <c r="I216" s="118" t="s">
        <v>331</v>
      </c>
      <c r="J216" s="129"/>
      <c r="K216" s="507"/>
      <c r="L216" s="54"/>
      <c r="M216" s="145"/>
      <c r="N216" s="119"/>
      <c r="O216" s="155"/>
      <c r="P216" s="162"/>
      <c r="Q216" s="146"/>
      <c r="R216" s="146"/>
      <c r="S216" s="135"/>
    </row>
    <row r="217" spans="2:19" ht="16.5" outlineLevel="1" thickBot="1">
      <c r="B217" s="509"/>
      <c r="C217" s="292" t="str">
        <f>'Original Calculateur S'!$D217&amp;"_"&amp;COUNTIF($D$4:D217,D217)</f>
        <v>_0</v>
      </c>
      <c r="D217" s="297"/>
      <c r="E217" s="298"/>
      <c r="F217" s="311"/>
      <c r="G217" s="343"/>
      <c r="H217" s="300"/>
      <c r="I217" s="114" t="s">
        <v>331</v>
      </c>
      <c r="J217" s="129"/>
      <c r="K217" s="507"/>
      <c r="L217" s="54"/>
      <c r="M217" s="145"/>
      <c r="N217" s="119"/>
      <c r="O217" s="155"/>
      <c r="P217" s="162"/>
      <c r="Q217" s="146"/>
      <c r="R217" s="146"/>
      <c r="S217" s="135"/>
    </row>
    <row r="218" spans="2:19" ht="16.5" outlineLevel="1" thickBot="1">
      <c r="B218" s="509"/>
      <c r="C218" s="292" t="str">
        <f>'Original Calculateur S'!$D218&amp;"_"&amp;COUNTIF($D$4:D218,D218)</f>
        <v>_0</v>
      </c>
      <c r="D218" s="301"/>
      <c r="E218" s="302"/>
      <c r="F218" s="305"/>
      <c r="G218" s="345"/>
      <c r="H218" s="304"/>
      <c r="I218" s="118" t="s">
        <v>331</v>
      </c>
      <c r="J218" s="129"/>
      <c r="K218" s="507"/>
      <c r="L218" s="54"/>
      <c r="M218" s="145"/>
      <c r="N218" s="119"/>
      <c r="O218" s="155"/>
      <c r="P218" s="162"/>
      <c r="Q218" s="146"/>
      <c r="R218" s="146"/>
      <c r="S218" s="135"/>
    </row>
    <row r="219" spans="2:19" ht="16.5" outlineLevel="1" thickBot="1">
      <c r="B219" s="509"/>
      <c r="C219" s="292" t="str">
        <f>'Original Calculateur S'!$D219&amp;"_"&amp;COUNTIF($D$4:D219,D219)</f>
        <v>_0</v>
      </c>
      <c r="D219" s="297"/>
      <c r="E219" s="298"/>
      <c r="F219" s="311"/>
      <c r="G219" s="343"/>
      <c r="H219" s="300"/>
      <c r="I219" s="114" t="s">
        <v>331</v>
      </c>
      <c r="J219" s="129"/>
      <c r="K219" s="507"/>
      <c r="L219" s="54"/>
      <c r="M219" s="145"/>
      <c r="N219" s="119"/>
      <c r="O219" s="155"/>
      <c r="P219" s="162"/>
      <c r="Q219" s="146"/>
      <c r="R219" s="146"/>
      <c r="S219" s="135"/>
    </row>
    <row r="220" spans="2:19" ht="16.5" outlineLevel="1" thickBot="1">
      <c r="B220" s="509"/>
      <c r="C220" s="292" t="str">
        <f>'Original Calculateur S'!$D220&amp;"_"&amp;COUNTIF($D$4:D220,D220)</f>
        <v>_0</v>
      </c>
      <c r="D220" s="301"/>
      <c r="E220" s="302"/>
      <c r="F220" s="305"/>
      <c r="G220" s="345"/>
      <c r="H220" s="304"/>
      <c r="I220" s="118" t="s">
        <v>331</v>
      </c>
      <c r="J220" s="129"/>
      <c r="K220" s="507"/>
      <c r="L220" s="54"/>
      <c r="M220" s="145"/>
      <c r="N220" s="119"/>
      <c r="O220" s="155"/>
      <c r="P220" s="162"/>
      <c r="Q220" s="146"/>
      <c r="R220" s="146"/>
      <c r="S220" s="135"/>
    </row>
    <row r="221" spans="2:19" ht="16.5" outlineLevel="1" thickBot="1">
      <c r="B221" s="509"/>
      <c r="C221" s="292" t="str">
        <f>'Original Calculateur S'!$D221&amp;"_"&amp;COUNTIF($D$4:D221,D221)</f>
        <v>_0</v>
      </c>
      <c r="D221" s="297"/>
      <c r="E221" s="298"/>
      <c r="F221" s="311"/>
      <c r="G221" s="343"/>
      <c r="H221" s="300"/>
      <c r="I221" s="114" t="s">
        <v>331</v>
      </c>
      <c r="J221" s="129"/>
      <c r="K221" s="507"/>
      <c r="L221" s="54"/>
      <c r="M221" s="145"/>
      <c r="N221" s="119"/>
      <c r="O221" s="155"/>
      <c r="P221" s="162"/>
      <c r="Q221" s="146"/>
      <c r="R221" s="146"/>
      <c r="S221" s="135"/>
    </row>
    <row r="222" spans="2:19" ht="23.25" customHeight="1" collapsed="1" thickBot="1">
      <c r="B222" s="248"/>
      <c r="C222" s="358"/>
      <c r="D222" s="359" t="s">
        <v>372</v>
      </c>
      <c r="E222" s="360"/>
      <c r="F222" s="361"/>
      <c r="G222" s="362"/>
      <c r="H222" s="363"/>
      <c r="I222" s="180"/>
      <c r="J222" s="181"/>
      <c r="K222" s="507"/>
      <c r="L222" s="54"/>
      <c r="M222" s="647"/>
      <c r="N222" s="640"/>
      <c r="O222" s="640"/>
      <c r="P222" s="640"/>
      <c r="Q222" s="146"/>
      <c r="R222" s="146"/>
      <c r="S222" s="135"/>
    </row>
    <row r="223" spans="2:19" outlineLevel="1" thickBot="1">
      <c r="B223" s="641" t="s">
        <v>207</v>
      </c>
      <c r="C223" s="292" t="str">
        <f>'Original Calculateur S'!$D223&amp;"_"&amp;COUNTIF($D$4:D223,D223)</f>
        <v>SUCRE ROUX_1</v>
      </c>
      <c r="D223" s="293" t="s">
        <v>98</v>
      </c>
      <c r="E223" s="294"/>
      <c r="F223" s="295">
        <v>40</v>
      </c>
      <c r="G223" s="341">
        <f>$F223*$J$223/100</f>
        <v>0</v>
      </c>
      <c r="H223" s="296"/>
      <c r="I223" s="182" t="s">
        <v>331</v>
      </c>
      <c r="J223" s="415">
        <f>VLOOKUP(B223,'Original Planning S'!A16:AG66,33,0)+G228+G232+G241+G247</f>
        <v>0</v>
      </c>
      <c r="K223" s="507"/>
      <c r="L223" s="54"/>
      <c r="M223" s="145"/>
      <c r="N223" s="119"/>
      <c r="O223" s="155"/>
      <c r="P223" s="162"/>
      <c r="Q223" s="146"/>
      <c r="R223" s="146"/>
      <c r="S223" s="135"/>
    </row>
    <row r="224" spans="2:19" outlineLevel="1" thickBot="1">
      <c r="B224" s="642"/>
      <c r="C224" s="292" t="str">
        <f>'Original Calculateur S'!$D224&amp;"_"&amp;COUNTIF($D$4:D224,D224)</f>
        <v>LAIT_3</v>
      </c>
      <c r="D224" s="297" t="s">
        <v>357</v>
      </c>
      <c r="E224" s="298"/>
      <c r="F224" s="299">
        <v>25</v>
      </c>
      <c r="G224" s="458">
        <f>$F224*$J$223/100</f>
        <v>0</v>
      </c>
      <c r="H224" s="299"/>
      <c r="I224" s="114" t="s">
        <v>331</v>
      </c>
      <c r="J224" s="129"/>
      <c r="K224" s="507"/>
      <c r="L224" s="140" t="s">
        <v>344</v>
      </c>
      <c r="M224" s="145"/>
      <c r="N224" s="119"/>
      <c r="O224" s="155"/>
      <c r="P224" s="162"/>
      <c r="Q224" s="146"/>
      <c r="R224" s="146"/>
      <c r="S224" s="135"/>
    </row>
    <row r="225" spans="2:19" outlineLevel="1" thickBot="1">
      <c r="B225" s="642"/>
      <c r="C225" s="292" t="str">
        <f>'Original Calculateur S'!$D225&amp;"_"&amp;COUNTIF($D$4:D225,D225)</f>
        <v>BEURRE_3</v>
      </c>
      <c r="D225" s="301" t="s">
        <v>343</v>
      </c>
      <c r="E225" s="302"/>
      <c r="F225" s="303">
        <v>20</v>
      </c>
      <c r="G225" s="345">
        <f>$F225*$J$223/100</f>
        <v>0</v>
      </c>
      <c r="H225" s="304"/>
      <c r="I225" s="118" t="s">
        <v>331</v>
      </c>
      <c r="J225" s="129"/>
      <c r="K225" s="507"/>
      <c r="L225" s="54"/>
      <c r="M225" s="145"/>
      <c r="N225" s="119"/>
      <c r="O225" s="155"/>
      <c r="P225" s="162"/>
      <c r="Q225" s="146"/>
      <c r="R225" s="146"/>
      <c r="S225" s="135"/>
    </row>
    <row r="226" spans="2:19" outlineLevel="1" thickBot="1">
      <c r="B226" s="642"/>
      <c r="C226" s="292" t="str">
        <f>'Original Calculateur S'!$D226&amp;"_"&amp;COUNTIF($D$4:D226,D226)</f>
        <v>CREME FRAICHE_11</v>
      </c>
      <c r="D226" s="297" t="s">
        <v>128</v>
      </c>
      <c r="E226" s="298"/>
      <c r="F226" s="311">
        <v>15</v>
      </c>
      <c r="G226" s="458">
        <f>$F226*$J$223/100</f>
        <v>0</v>
      </c>
      <c r="H226" s="300"/>
      <c r="I226" s="114" t="s">
        <v>331</v>
      </c>
      <c r="J226" s="129"/>
      <c r="K226" s="507"/>
      <c r="L226" s="54"/>
      <c r="M226" s="145"/>
      <c r="N226" s="119"/>
      <c r="O226" s="155"/>
      <c r="P226" s="162"/>
      <c r="Q226" s="146"/>
      <c r="R226" s="146"/>
      <c r="S226" s="135"/>
    </row>
    <row r="227" spans="2:19" ht="5.25" customHeight="1" collapsed="1" thickBot="1">
      <c r="B227" s="248"/>
      <c r="C227" s="358"/>
      <c r="D227" s="359"/>
      <c r="E227" s="360"/>
      <c r="F227" s="361"/>
      <c r="G227" s="362"/>
      <c r="H227" s="363"/>
      <c r="I227" s="180"/>
      <c r="J227" s="181"/>
      <c r="K227" s="507"/>
      <c r="L227" s="54"/>
      <c r="M227" s="647"/>
      <c r="N227" s="640"/>
      <c r="O227" s="640"/>
      <c r="P227" s="640"/>
      <c r="Q227" s="146"/>
      <c r="R227" s="146"/>
      <c r="S227" s="135"/>
    </row>
    <row r="228" spans="2:19" outlineLevel="1" thickBot="1">
      <c r="B228" s="641" t="s">
        <v>209</v>
      </c>
      <c r="C228" s="292" t="str">
        <f>'Original Calculateur S'!$D228&amp;"_"&amp;COUNTIF($D$4:D228,D228)</f>
        <v>BASE CARAMEL_1</v>
      </c>
      <c r="D228" s="293" t="s">
        <v>207</v>
      </c>
      <c r="E228" s="294"/>
      <c r="F228" s="330">
        <v>70</v>
      </c>
      <c r="G228" s="341">
        <f>$F228*$J$228/100</f>
        <v>0</v>
      </c>
      <c r="H228" s="296"/>
      <c r="I228" s="118" t="s">
        <v>331</v>
      </c>
      <c r="J228" s="415">
        <f>VLOOKUP(B228,'Original Planning S'!A16:AG66,33,0)+G239</f>
        <v>0</v>
      </c>
      <c r="K228" s="507"/>
      <c r="L228" s="54"/>
      <c r="M228" s="145"/>
      <c r="N228" s="119"/>
      <c r="O228" s="155"/>
      <c r="P228" s="162"/>
      <c r="Q228" s="146"/>
      <c r="R228" s="146"/>
      <c r="S228" s="135"/>
    </row>
    <row r="229" spans="2:19" outlineLevel="1" thickBot="1">
      <c r="B229" s="642"/>
      <c r="C229" s="292" t="str">
        <f>'Original Calculateur S'!$D229&amp;"_"&amp;COUNTIF($D$4:D229,D229)</f>
        <v>CHOCOLAT_1</v>
      </c>
      <c r="D229" s="297" t="s">
        <v>373</v>
      </c>
      <c r="E229" s="298"/>
      <c r="F229" s="311">
        <v>30</v>
      </c>
      <c r="G229" s="458">
        <f>$F229*$J$228/100</f>
        <v>0</v>
      </c>
      <c r="H229" s="300"/>
      <c r="I229" s="114" t="s">
        <v>331</v>
      </c>
      <c r="J229" s="129"/>
      <c r="K229" s="507"/>
      <c r="L229" s="140" t="s">
        <v>344</v>
      </c>
      <c r="M229" s="145"/>
      <c r="N229" s="119"/>
      <c r="O229" s="155"/>
      <c r="P229" s="162"/>
      <c r="Q229" s="146"/>
      <c r="R229" s="146"/>
      <c r="S229" s="135"/>
    </row>
    <row r="230" spans="2:19" s="395" customFormat="1" ht="5.25" customHeight="1" collapsed="1" thickBot="1">
      <c r="B230" s="248"/>
      <c r="C230" s="358"/>
      <c r="D230" s="359"/>
      <c r="E230" s="360"/>
      <c r="F230" s="361"/>
      <c r="G230" s="362"/>
      <c r="H230" s="363"/>
      <c r="I230" s="180"/>
      <c r="J230" s="181"/>
      <c r="K230" s="507"/>
      <c r="L230" s="140"/>
      <c r="M230" s="145"/>
      <c r="N230" s="119"/>
      <c r="O230" s="155"/>
      <c r="P230" s="162"/>
      <c r="Q230" s="146"/>
      <c r="R230" s="146"/>
      <c r="S230" s="135"/>
    </row>
    <row r="231" spans="2:19" s="395" customFormat="1" ht="15.75" customHeight="1" outlineLevel="1" thickBot="1">
      <c r="B231" s="644" t="s">
        <v>208</v>
      </c>
      <c r="C231" s="292" t="str">
        <f>'Original Calculateur S'!$D231&amp;"_"&amp;COUNTIF($D$4:D231,D231)</f>
        <v>POMMES_1</v>
      </c>
      <c r="D231" s="465" t="s">
        <v>146</v>
      </c>
      <c r="E231" s="313"/>
      <c r="F231" s="314">
        <v>98</v>
      </c>
      <c r="G231" s="449">
        <f>$F231*$J$234/100</f>
        <v>0</v>
      </c>
      <c r="H231" s="315"/>
      <c r="I231" s="114" t="s">
        <v>331</v>
      </c>
      <c r="J231" s="183">
        <f>VLOOKUP(B231,'Original Planning S'!A12:AG62,33,0)</f>
        <v>0</v>
      </c>
      <c r="K231" s="507"/>
      <c r="L231" s="140"/>
      <c r="M231" s="145"/>
      <c r="N231" s="119"/>
      <c r="O231" s="155"/>
      <c r="P231" s="162"/>
      <c r="Q231" s="146"/>
      <c r="R231" s="146"/>
      <c r="S231" s="135"/>
    </row>
    <row r="232" spans="2:19" s="395" customFormat="1" outlineLevel="1" thickBot="1">
      <c r="B232" s="645"/>
      <c r="C232" s="292" t="str">
        <f>'Original Calculateur S'!$D232&amp;"_"&amp;COUNTIF($D$4:D232,D232)</f>
        <v>BASE CARAMEL_2</v>
      </c>
      <c r="D232" s="464" t="s">
        <v>207</v>
      </c>
      <c r="E232" s="459"/>
      <c r="F232" s="460">
        <v>0.5</v>
      </c>
      <c r="G232" s="461">
        <f>$F232*$J$234/100</f>
        <v>0</v>
      </c>
      <c r="H232" s="462"/>
      <c r="I232" s="463" t="s">
        <v>331</v>
      </c>
      <c r="J232" s="129"/>
      <c r="K232" s="507"/>
      <c r="L232" s="140"/>
      <c r="M232" s="145"/>
      <c r="N232" s="119"/>
      <c r="O232" s="155"/>
      <c r="P232" s="162"/>
      <c r="Q232" s="146"/>
      <c r="R232" s="146"/>
      <c r="S232" s="135"/>
    </row>
    <row r="233" spans="2:19" ht="5.25" customHeight="1" collapsed="1" thickBot="1">
      <c r="B233" s="248"/>
      <c r="C233" s="358"/>
      <c r="D233" s="359"/>
      <c r="E233" s="360"/>
      <c r="F233" s="361"/>
      <c r="G233" s="362"/>
      <c r="H233" s="363"/>
      <c r="I233" s="180"/>
      <c r="J233" s="181"/>
      <c r="K233" s="507"/>
      <c r="L233" s="54"/>
      <c r="M233" s="647"/>
      <c r="N233" s="640"/>
      <c r="O233" s="640"/>
      <c r="P233" s="640"/>
      <c r="Q233" s="146"/>
      <c r="R233" s="146"/>
      <c r="S233" s="135"/>
    </row>
    <row r="234" spans="2:19" outlineLevel="1" thickBot="1">
      <c r="B234" s="641" t="s">
        <v>210</v>
      </c>
      <c r="C234" s="292" t="str">
        <f>'Original Calculateur S'!$D234&amp;"_"&amp;COUNTIF($D$4:D234,D234)</f>
        <v>POMMES_2</v>
      </c>
      <c r="D234" s="312" t="s">
        <v>146</v>
      </c>
      <c r="E234" s="313"/>
      <c r="F234" s="314">
        <v>98</v>
      </c>
      <c r="G234" s="467">
        <f>$F234*$J$234/100</f>
        <v>0</v>
      </c>
      <c r="H234" s="315"/>
      <c r="I234" s="114" t="s">
        <v>331</v>
      </c>
      <c r="J234" s="183">
        <f>VLOOKUP(B234,'Original Planning S'!A16:AG66,33,0)</f>
        <v>0</v>
      </c>
      <c r="K234" s="507"/>
      <c r="L234" s="54"/>
      <c r="M234" s="145"/>
      <c r="N234" s="119"/>
      <c r="O234" s="155"/>
      <c r="P234" s="162"/>
      <c r="Q234" s="146"/>
      <c r="R234" s="146"/>
      <c r="S234" s="135"/>
    </row>
    <row r="235" spans="2:19" outlineLevel="1" thickBot="1">
      <c r="B235" s="642"/>
      <c r="C235" s="292" t="str">
        <f>'Original Calculateur S'!$D235&amp;"_"&amp;COUNTIF($D$4:D235,D235)</f>
        <v>BEURRE_4</v>
      </c>
      <c r="D235" s="321" t="s">
        <v>343</v>
      </c>
      <c r="E235" s="302"/>
      <c r="F235" s="305">
        <v>4</v>
      </c>
      <c r="G235" s="466">
        <f>$F235*$J$234/100</f>
        <v>0</v>
      </c>
      <c r="H235" s="304"/>
      <c r="I235" s="118" t="s">
        <v>331</v>
      </c>
      <c r="J235" s="129"/>
      <c r="K235" s="507"/>
      <c r="L235" s="140" t="s">
        <v>344</v>
      </c>
      <c r="M235" s="145"/>
      <c r="N235" s="119"/>
      <c r="O235" s="155"/>
      <c r="P235" s="162"/>
      <c r="Q235" s="146"/>
      <c r="R235" s="146"/>
      <c r="S235" s="135"/>
    </row>
    <row r="236" spans="2:19" outlineLevel="1" thickBot="1">
      <c r="B236" s="642"/>
      <c r="C236" s="292" t="str">
        <f>'Original Calculateur S'!$D236&amp;"_"&amp;COUNTIF($D$4:D236,D236)</f>
        <v>CANNELLE_1</v>
      </c>
      <c r="D236" s="297" t="s">
        <v>59</v>
      </c>
      <c r="E236" s="298"/>
      <c r="F236" s="311">
        <v>0.5</v>
      </c>
      <c r="G236" s="343">
        <f>$F236*$J$234/100</f>
        <v>0</v>
      </c>
      <c r="H236" s="300"/>
      <c r="I236" s="114" t="s">
        <v>331</v>
      </c>
      <c r="J236" s="129"/>
      <c r="K236" s="507"/>
      <c r="L236" s="54"/>
      <c r="M236" s="145"/>
      <c r="N236" s="119"/>
      <c r="O236" s="155"/>
      <c r="P236" s="162"/>
      <c r="Q236" s="146"/>
      <c r="R236" s="146"/>
      <c r="S236" s="135"/>
    </row>
    <row r="237" spans="2:19" ht="5.25" customHeight="1" collapsed="1" thickBot="1">
      <c r="B237" s="248"/>
      <c r="C237" s="358"/>
      <c r="D237" s="359"/>
      <c r="E237" s="360"/>
      <c r="F237" s="361"/>
      <c r="G237" s="362"/>
      <c r="H237" s="363"/>
      <c r="I237" s="180"/>
      <c r="J237" s="181"/>
      <c r="K237" s="507"/>
      <c r="L237" s="54"/>
      <c r="M237" s="647"/>
      <c r="N237" s="640"/>
      <c r="O237" s="640"/>
      <c r="P237" s="640"/>
      <c r="Q237" s="146"/>
      <c r="R237" s="146"/>
      <c r="S237" s="135"/>
    </row>
    <row r="238" spans="2:19" outlineLevel="1" thickBot="1">
      <c r="B238" s="641" t="s">
        <v>211</v>
      </c>
      <c r="C238" s="292" t="str">
        <f>'Original Calculateur S'!$D238&amp;"_"&amp;COUNTIF($D$4:D238,D238)</f>
        <v>POIRES AU SIROP_1</v>
      </c>
      <c r="D238" s="293" t="s">
        <v>374</v>
      </c>
      <c r="E238" s="294"/>
      <c r="F238" s="330">
        <v>60</v>
      </c>
      <c r="G238" s="341">
        <f>$F238*$J$238/100</f>
        <v>0</v>
      </c>
      <c r="H238" s="296"/>
      <c r="I238" s="118" t="s">
        <v>331</v>
      </c>
      <c r="J238" s="183">
        <f>VLOOKUP(B238,'Original Planning S'!A16:AG66,33,0)</f>
        <v>0</v>
      </c>
      <c r="K238" s="507"/>
      <c r="L238" s="54"/>
      <c r="M238" s="145"/>
      <c r="N238" s="119"/>
      <c r="O238" s="155"/>
      <c r="P238" s="162"/>
      <c r="Q238" s="146"/>
      <c r="R238" s="146"/>
      <c r="S238" s="135"/>
    </row>
    <row r="239" spans="2:19" outlineLevel="1" thickBot="1">
      <c r="B239" s="642"/>
      <c r="C239" s="292" t="str">
        <f>'Original Calculateur S'!$D239&amp;"_"&amp;COUNTIF($D$4:D239,D239)</f>
        <v>CARAMEL AU CHOCOLAT_1</v>
      </c>
      <c r="D239" s="297" t="s">
        <v>375</v>
      </c>
      <c r="E239" s="298"/>
      <c r="F239" s="311">
        <v>40</v>
      </c>
      <c r="G239" s="343">
        <f>$F239*$J$238/100</f>
        <v>0</v>
      </c>
      <c r="H239" s="300"/>
      <c r="I239" s="114" t="s">
        <v>331</v>
      </c>
      <c r="J239" s="184" t="s">
        <v>376</v>
      </c>
      <c r="K239" s="507"/>
      <c r="L239" s="140" t="s">
        <v>344</v>
      </c>
      <c r="M239" s="145"/>
      <c r="N239" s="119"/>
      <c r="O239" s="155"/>
      <c r="P239" s="162"/>
      <c r="Q239" s="146"/>
      <c r="R239" s="146"/>
      <c r="S239" s="135"/>
    </row>
    <row r="240" spans="2:19" ht="5.25" customHeight="1" collapsed="1" thickBot="1">
      <c r="B240" s="248"/>
      <c r="C240" s="358"/>
      <c r="D240" s="359"/>
      <c r="E240" s="360"/>
      <c r="F240" s="361"/>
      <c r="G240" s="362"/>
      <c r="H240" s="363"/>
      <c r="I240" s="180"/>
      <c r="J240" s="181"/>
      <c r="K240" s="507"/>
      <c r="L240" s="54"/>
      <c r="M240" s="647"/>
      <c r="N240" s="640"/>
      <c r="O240" s="640"/>
      <c r="P240" s="640"/>
      <c r="Q240" s="146"/>
      <c r="R240" s="146"/>
      <c r="S240" s="135"/>
    </row>
    <row r="241" spans="2:19" outlineLevel="1" thickBot="1">
      <c r="B241" s="641" t="s">
        <v>213</v>
      </c>
      <c r="C241" s="292" t="str">
        <f>'Original Calculateur S'!$D241&amp;"_"&amp;COUNTIF($D$4:D241,D241)</f>
        <v>BASE CARAMEL_3</v>
      </c>
      <c r="D241" s="293" t="s">
        <v>207</v>
      </c>
      <c r="E241" s="316"/>
      <c r="F241" s="364">
        <v>67</v>
      </c>
      <c r="G241" s="450">
        <f>$F241*$J$241/100</f>
        <v>0</v>
      </c>
      <c r="H241" s="326"/>
      <c r="I241" s="118" t="s">
        <v>331</v>
      </c>
      <c r="J241" s="185">
        <f>VLOOKUP(B241,'Original Planning S'!A16:AG66,33,0)</f>
        <v>0</v>
      </c>
      <c r="K241" s="507"/>
      <c r="L241" s="54"/>
      <c r="M241" s="54"/>
      <c r="N241" s="120"/>
      <c r="O241" s="54"/>
      <c r="P241" s="121"/>
      <c r="Q241" s="153"/>
      <c r="R241" s="153"/>
      <c r="S241" s="175"/>
    </row>
    <row r="242" spans="2:19" ht="16.5" customHeight="1" outlineLevel="1" thickBot="1">
      <c r="B242" s="642"/>
      <c r="C242" s="292" t="str">
        <f>'Original Calculateur S'!$D242&amp;"_"&amp;COUNTIF($D$4:D242,D242)</f>
        <v>CHOCOLAT PRALINE_1</v>
      </c>
      <c r="D242" s="297" t="s">
        <v>61</v>
      </c>
      <c r="E242" s="298"/>
      <c r="F242" s="299">
        <v>11</v>
      </c>
      <c r="G242" s="343">
        <f>$F242*$J$241/100</f>
        <v>0</v>
      </c>
      <c r="H242" s="300"/>
      <c r="I242" s="114" t="s">
        <v>331</v>
      </c>
      <c r="J242" s="636" t="s">
        <v>377</v>
      </c>
      <c r="K242" s="507"/>
      <c r="L242" s="140" t="s">
        <v>344</v>
      </c>
      <c r="M242" s="145"/>
      <c r="N242" s="119"/>
      <c r="O242" s="155"/>
      <c r="P242" s="162"/>
      <c r="Q242" s="146"/>
      <c r="R242" s="146"/>
      <c r="S242" s="135"/>
    </row>
    <row r="243" spans="2:19" outlineLevel="1" thickBot="1">
      <c r="B243" s="642"/>
      <c r="C243" s="292" t="str">
        <f>'Original Calculateur S'!$D243&amp;"_"&amp;COUNTIF($D$4:D243,D243)</f>
        <v>NOISETTES TORRIFIEES_1</v>
      </c>
      <c r="D243" s="301" t="s">
        <v>378</v>
      </c>
      <c r="E243" s="459"/>
      <c r="F243" s="303">
        <v>19</v>
      </c>
      <c r="G243" s="451">
        <f>$F243*$J$241/100</f>
        <v>0</v>
      </c>
      <c r="H243" s="137"/>
      <c r="I243" s="118" t="s">
        <v>331</v>
      </c>
      <c r="J243" s="637"/>
      <c r="K243" s="507"/>
      <c r="L243" s="54"/>
      <c r="M243" s="145"/>
      <c r="N243" s="119"/>
      <c r="O243" s="155"/>
      <c r="P243" s="162"/>
      <c r="Q243" s="146"/>
      <c r="R243" s="146"/>
      <c r="S243" s="135"/>
    </row>
    <row r="244" spans="2:19" outlineLevel="1" thickBot="1">
      <c r="B244" s="642"/>
      <c r="C244" s="292" t="str">
        <f>'Original Calculateur S'!$D244&amp;"_"&amp;COUNTIF($D$4:D244,D244)</f>
        <v>CACAO_1</v>
      </c>
      <c r="D244" s="297" t="s">
        <v>101</v>
      </c>
      <c r="E244" s="298"/>
      <c r="F244" s="299">
        <v>1</v>
      </c>
      <c r="G244" s="343">
        <f>$F244*$J$241/100</f>
        <v>0</v>
      </c>
      <c r="H244" s="300"/>
      <c r="I244" s="114" t="s">
        <v>331</v>
      </c>
      <c r="J244" s="637"/>
      <c r="K244" s="507"/>
      <c r="L244" s="54"/>
      <c r="M244" s="54"/>
      <c r="N244" s="120"/>
      <c r="O244" s="54"/>
      <c r="P244" s="121"/>
      <c r="Q244" s="153"/>
      <c r="R244" s="153"/>
      <c r="S244" s="175"/>
    </row>
    <row r="245" spans="2:19" outlineLevel="1" thickBot="1">
      <c r="B245" s="642"/>
      <c r="C245" s="292" t="str">
        <f>'Original Calculateur S'!$D245&amp;"_"&amp;COUNTIF($D$4:D245,D245)</f>
        <v>HUILE DE NOISETTES_1</v>
      </c>
      <c r="D245" s="321" t="s">
        <v>85</v>
      </c>
      <c r="E245" s="319"/>
      <c r="F245" s="305">
        <v>3</v>
      </c>
      <c r="G245" s="451">
        <f>$F245*$J$241/100</f>
        <v>0</v>
      </c>
      <c r="H245" s="137"/>
      <c r="I245" s="118" t="s">
        <v>331</v>
      </c>
      <c r="J245" s="638"/>
      <c r="K245" s="507"/>
      <c r="L245" s="158"/>
      <c r="M245" s="145"/>
      <c r="N245" s="119"/>
      <c r="O245" s="155"/>
      <c r="P245" s="117"/>
      <c r="Q245" s="146"/>
      <c r="R245" s="146"/>
      <c r="S245" s="135"/>
    </row>
    <row r="246" spans="2:19" ht="5.25" customHeight="1" collapsed="1" thickBot="1">
      <c r="B246" s="248"/>
      <c r="C246" s="358"/>
      <c r="D246" s="359"/>
      <c r="E246" s="360"/>
      <c r="F246" s="361"/>
      <c r="G246" s="362"/>
      <c r="H246" s="363"/>
      <c r="I246" s="180"/>
      <c r="J246" s="181"/>
      <c r="K246" s="507"/>
      <c r="L246" s="54"/>
      <c r="M246" s="647"/>
      <c r="N246" s="640"/>
      <c r="O246" s="640"/>
      <c r="P246" s="640"/>
      <c r="Q246" s="146"/>
      <c r="R246" s="146"/>
      <c r="S246" s="135"/>
    </row>
    <row r="247" spans="2:19" ht="16.5" outlineLevel="1" thickBot="1">
      <c r="B247" s="249" t="s">
        <v>212</v>
      </c>
      <c r="C247" s="292" t="str">
        <f>'Original Calculateur S'!$D247&amp;"_"&amp;COUNTIF($D$4:D247,D247)</f>
        <v>BASE CARAMEL_4</v>
      </c>
      <c r="D247" s="312" t="s">
        <v>207</v>
      </c>
      <c r="E247" s="313"/>
      <c r="F247" s="299">
        <v>67</v>
      </c>
      <c r="G247" s="449">
        <f>'Original Calculateur S'!$F247*J247/100</f>
        <v>0</v>
      </c>
      <c r="H247" s="315"/>
      <c r="I247" s="114" t="s">
        <v>331</v>
      </c>
      <c r="J247" s="185">
        <f>VLOOKUP(B247,'Original Planning S'!A16:AG66,33,0)</f>
        <v>0</v>
      </c>
      <c r="K247" s="507"/>
      <c r="L247" s="54"/>
      <c r="M247" s="145"/>
      <c r="N247" s="119"/>
      <c r="O247" s="155"/>
      <c r="P247" s="162"/>
      <c r="Q247" s="146"/>
      <c r="R247" s="146"/>
      <c r="S247" s="135"/>
    </row>
    <row r="248" spans="2:19" ht="16.5" outlineLevel="1" thickBot="1">
      <c r="B248" s="508"/>
      <c r="C248" s="292" t="str">
        <f>'Original Calculateur S'!$D248&amp;"_"&amp;COUNTIF($D$4:D248,D248)</f>
        <v>SPECULOOS_1</v>
      </c>
      <c r="D248" s="301" t="s">
        <v>109</v>
      </c>
      <c r="E248" s="302"/>
      <c r="F248" s="365">
        <v>33</v>
      </c>
      <c r="G248" s="345">
        <f>'Original Calculateur S'!$F248*J247/100</f>
        <v>0</v>
      </c>
      <c r="H248" s="304"/>
      <c r="I248" s="118" t="s">
        <v>331</v>
      </c>
      <c r="J248" s="129"/>
      <c r="K248" s="507"/>
      <c r="L248" s="54"/>
      <c r="M248" s="54"/>
      <c r="N248" s="120"/>
      <c r="O248" s="54"/>
      <c r="P248" s="121"/>
      <c r="Q248" s="153"/>
      <c r="R248" s="153"/>
      <c r="S248" s="123"/>
    </row>
    <row r="249" spans="2:19" ht="5.25" customHeight="1" collapsed="1" thickBot="1">
      <c r="B249" s="534"/>
      <c r="C249" s="366"/>
      <c r="D249" s="359"/>
      <c r="E249" s="360"/>
      <c r="F249" s="367"/>
      <c r="G249" s="368"/>
      <c r="H249" s="369"/>
      <c r="I249" s="187"/>
      <c r="J249" s="188"/>
      <c r="K249" s="507"/>
      <c r="L249" s="535"/>
      <c r="M249" s="647"/>
      <c r="N249" s="640"/>
      <c r="O249" s="640"/>
      <c r="P249" s="640"/>
      <c r="Q249" s="146"/>
      <c r="R249" s="146"/>
      <c r="S249" s="135"/>
    </row>
    <row r="250" spans="2:19" ht="16.5" outlineLevel="1" thickBot="1">
      <c r="B250" s="186"/>
      <c r="C250" s="292" t="str">
        <f>'Original Calculateur S'!$D250&amp;"_"&amp;COUNTIF($D$4:D250,D250)</f>
        <v>_0</v>
      </c>
      <c r="D250" s="293"/>
      <c r="E250" s="294"/>
      <c r="F250" s="330"/>
      <c r="G250" s="341"/>
      <c r="H250" s="296"/>
      <c r="I250" s="118" t="s">
        <v>331</v>
      </c>
      <c r="J250" s="129"/>
      <c r="K250" s="507"/>
      <c r="L250" s="169"/>
      <c r="M250" s="169"/>
      <c r="N250" s="189"/>
      <c r="O250" s="191"/>
      <c r="P250" s="192"/>
      <c r="Q250" s="193"/>
      <c r="R250" s="193"/>
      <c r="S250" s="223"/>
    </row>
    <row r="251" spans="2:19" ht="16.5" outlineLevel="1" thickBot="1">
      <c r="B251" s="186"/>
      <c r="C251" s="292" t="str">
        <f>'Original Calculateur S'!$D251&amp;"_"&amp;COUNTIF($D$4:D251,D251)</f>
        <v>_0</v>
      </c>
      <c r="D251" s="297"/>
      <c r="E251" s="298"/>
      <c r="F251" s="311"/>
      <c r="G251" s="343"/>
      <c r="H251" s="300"/>
      <c r="I251" s="114" t="s">
        <v>331</v>
      </c>
      <c r="J251" s="129"/>
      <c r="K251" s="507"/>
      <c r="L251" s="169"/>
      <c r="M251" s="169"/>
      <c r="N251" s="189"/>
      <c r="O251" s="191"/>
      <c r="P251" s="192"/>
      <c r="Q251" s="193"/>
      <c r="R251" s="193"/>
      <c r="S251" s="223"/>
    </row>
    <row r="252" spans="2:19" ht="16.5" outlineLevel="1" thickBot="1">
      <c r="B252" s="186"/>
      <c r="C252" s="292" t="str">
        <f>'Original Calculateur S'!$D252&amp;"_"&amp;COUNTIF($D$4:D252,D252)</f>
        <v>_0</v>
      </c>
      <c r="D252" s="301"/>
      <c r="E252" s="302"/>
      <c r="F252" s="305"/>
      <c r="G252" s="345"/>
      <c r="H252" s="304"/>
      <c r="I252" s="118" t="s">
        <v>331</v>
      </c>
      <c r="J252" s="129"/>
      <c r="K252" s="507"/>
      <c r="L252" s="169"/>
      <c r="M252" s="169"/>
      <c r="N252" s="189"/>
      <c r="O252" s="191"/>
      <c r="P252" s="192"/>
      <c r="Q252" s="193"/>
      <c r="R252" s="193"/>
      <c r="S252" s="223"/>
    </row>
    <row r="253" spans="2:19" ht="16.5" outlineLevel="1" thickBot="1">
      <c r="B253" s="186"/>
      <c r="C253" s="292" t="str">
        <f>'Original Calculateur S'!$D253&amp;"_"&amp;COUNTIF($D$4:D253,D253)</f>
        <v>_0</v>
      </c>
      <c r="D253" s="297"/>
      <c r="E253" s="298"/>
      <c r="F253" s="311"/>
      <c r="G253" s="343"/>
      <c r="H253" s="300"/>
      <c r="I253" s="114" t="s">
        <v>331</v>
      </c>
      <c r="J253" s="129"/>
      <c r="K253" s="507"/>
      <c r="L253" s="169"/>
      <c r="M253" s="169"/>
      <c r="N253" s="190"/>
      <c r="O253" s="191"/>
      <c r="P253" s="192"/>
      <c r="Q253" s="193"/>
      <c r="R253" s="193"/>
      <c r="S253" s="194"/>
    </row>
    <row r="254" spans="2:19" ht="16.5" outlineLevel="1" thickBot="1">
      <c r="B254" s="186"/>
      <c r="C254" s="292" t="str">
        <f>'Original Calculateur S'!$D254&amp;"_"&amp;COUNTIF($D$4:D254,D254)</f>
        <v>_0</v>
      </c>
      <c r="D254" s="301"/>
      <c r="E254" s="302"/>
      <c r="F254" s="305"/>
      <c r="G254" s="345"/>
      <c r="H254" s="304"/>
      <c r="I254" s="118" t="s">
        <v>331</v>
      </c>
      <c r="J254" s="129"/>
      <c r="K254" s="507"/>
      <c r="L254" s="191"/>
      <c r="M254" s="169"/>
      <c r="N254" s="189"/>
      <c r="O254" s="195"/>
      <c r="P254" s="192"/>
      <c r="Q254" s="193"/>
      <c r="R254" s="193"/>
      <c r="S254" s="223"/>
    </row>
    <row r="255" spans="2:19" ht="16.5" outlineLevel="1" thickBot="1">
      <c r="B255" s="186"/>
      <c r="C255" s="292" t="str">
        <f>'Original Calculateur S'!$D255&amp;"_"&amp;COUNTIF($D$4:D255,D255)</f>
        <v>_0</v>
      </c>
      <c r="D255" s="297"/>
      <c r="E255" s="298"/>
      <c r="F255" s="311"/>
      <c r="G255" s="343"/>
      <c r="H255" s="300"/>
      <c r="I255" s="114" t="s">
        <v>331</v>
      </c>
      <c r="J255" s="129"/>
      <c r="K255" s="507"/>
      <c r="L255" s="169"/>
      <c r="M255" s="169"/>
      <c r="N255" s="189"/>
      <c r="O255" s="195"/>
      <c r="P255" s="192"/>
      <c r="Q255" s="193"/>
      <c r="R255" s="193"/>
      <c r="S255" s="223"/>
    </row>
    <row r="256" spans="2:19" ht="16.5" outlineLevel="1" thickBot="1">
      <c r="B256" s="186"/>
      <c r="C256" s="292" t="str">
        <f>'Original Calculateur S'!$D256&amp;"_"&amp;COUNTIF($D$4:D256,D256)</f>
        <v>_0</v>
      </c>
      <c r="D256" s="301"/>
      <c r="E256" s="302"/>
      <c r="F256" s="305"/>
      <c r="G256" s="345"/>
      <c r="H256" s="304"/>
      <c r="I256" s="118" t="s">
        <v>331</v>
      </c>
      <c r="J256" s="129"/>
      <c r="K256" s="507"/>
      <c r="L256" s="169"/>
      <c r="M256" s="169"/>
      <c r="N256" s="189"/>
      <c r="O256" s="195"/>
      <c r="P256" s="192"/>
      <c r="Q256" s="193"/>
      <c r="R256" s="193"/>
      <c r="S256" s="223"/>
    </row>
    <row r="257" spans="2:19" ht="16.5" outlineLevel="1" thickBot="1">
      <c r="B257" s="186"/>
      <c r="C257" s="292" t="str">
        <f>'Original Calculateur S'!$D257&amp;"_"&amp;COUNTIF($D$4:D257,D257)</f>
        <v>_0</v>
      </c>
      <c r="D257" s="297"/>
      <c r="E257" s="298"/>
      <c r="F257" s="311"/>
      <c r="G257" s="343"/>
      <c r="H257" s="300"/>
      <c r="I257" s="114" t="s">
        <v>331</v>
      </c>
      <c r="J257" s="129"/>
      <c r="K257" s="507"/>
      <c r="L257" s="169"/>
      <c r="M257" s="169"/>
      <c r="N257" s="189"/>
      <c r="O257" s="191"/>
      <c r="P257" s="192"/>
      <c r="Q257" s="193"/>
      <c r="R257" s="193"/>
      <c r="S257" s="223"/>
    </row>
    <row r="258" spans="2:19" ht="16.5" outlineLevel="1" thickBot="1">
      <c r="B258" s="186"/>
      <c r="C258" s="292" t="str">
        <f>'Original Calculateur S'!$D258&amp;"_"&amp;COUNTIF($D$4:D258,D258)</f>
        <v>_0</v>
      </c>
      <c r="D258" s="301"/>
      <c r="E258" s="302"/>
      <c r="F258" s="305"/>
      <c r="G258" s="345"/>
      <c r="H258" s="304"/>
      <c r="I258" s="118" t="s">
        <v>331</v>
      </c>
      <c r="J258" s="129"/>
      <c r="K258" s="507"/>
      <c r="L258" s="169"/>
      <c r="M258" s="169"/>
      <c r="N258" s="190"/>
      <c r="O258" s="191"/>
      <c r="P258" s="192"/>
      <c r="Q258" s="193"/>
      <c r="R258" s="193"/>
      <c r="S258" s="194"/>
    </row>
    <row r="259" spans="2:19" ht="16.5" outlineLevel="1" thickBot="1">
      <c r="B259" s="186"/>
      <c r="C259" s="292" t="str">
        <f>'Original Calculateur S'!$D259&amp;"_"&amp;COUNTIF($D$4:D259,D259)</f>
        <v>_0</v>
      </c>
      <c r="D259" s="297"/>
      <c r="E259" s="298"/>
      <c r="F259" s="311"/>
      <c r="G259" s="343"/>
      <c r="H259" s="300"/>
      <c r="I259" s="114" t="s">
        <v>331</v>
      </c>
      <c r="J259" s="129"/>
      <c r="K259" s="507"/>
      <c r="L259" s="191"/>
      <c r="M259" s="169"/>
      <c r="N259" s="189"/>
      <c r="O259" s="191"/>
      <c r="P259" s="192"/>
      <c r="Q259" s="193"/>
      <c r="R259" s="193"/>
      <c r="S259" s="223"/>
    </row>
    <row r="260" spans="2:19" ht="16.5" outlineLevel="1" thickBot="1">
      <c r="B260" s="186"/>
      <c r="C260" s="292" t="str">
        <f>'Original Calculateur S'!$D260&amp;"_"&amp;COUNTIF($D$4:D260,D260)</f>
        <v>_0</v>
      </c>
      <c r="D260" s="301"/>
      <c r="E260" s="302"/>
      <c r="F260" s="305"/>
      <c r="G260" s="345"/>
      <c r="H260" s="304"/>
      <c r="I260" s="118" t="s">
        <v>331</v>
      </c>
      <c r="J260" s="129"/>
      <c r="K260" s="507"/>
      <c r="L260" s="169"/>
      <c r="M260" s="169"/>
      <c r="N260" s="189"/>
      <c r="O260" s="191"/>
      <c r="P260" s="192"/>
      <c r="Q260" s="193"/>
      <c r="R260" s="193"/>
      <c r="S260" s="223"/>
    </row>
    <row r="261" spans="2:19" ht="16.5" outlineLevel="1" thickBot="1">
      <c r="B261" s="186"/>
      <c r="C261" s="292" t="str">
        <f>'Original Calculateur S'!$D261&amp;"_"&amp;COUNTIF($D$4:D261,D261)</f>
        <v>_0</v>
      </c>
      <c r="D261" s="297"/>
      <c r="E261" s="298"/>
      <c r="F261" s="311"/>
      <c r="G261" s="343"/>
      <c r="H261" s="300"/>
      <c r="I261" s="114" t="s">
        <v>331</v>
      </c>
      <c r="J261" s="129"/>
      <c r="K261" s="507"/>
      <c r="L261" s="169"/>
      <c r="M261" s="169"/>
      <c r="N261" s="189"/>
      <c r="O261" s="191"/>
      <c r="P261" s="192"/>
      <c r="Q261" s="193"/>
      <c r="R261" s="193"/>
      <c r="S261" s="223"/>
    </row>
    <row r="262" spans="2:19" ht="16.5" outlineLevel="1" thickBot="1">
      <c r="B262" s="186"/>
      <c r="C262" s="292" t="str">
        <f>'Original Calculateur S'!$D262&amp;"_"&amp;COUNTIF($D$4:D262,D262)</f>
        <v>_0</v>
      </c>
      <c r="D262" s="301"/>
      <c r="E262" s="302"/>
      <c r="F262" s="305"/>
      <c r="G262" s="345"/>
      <c r="H262" s="304"/>
      <c r="I262" s="118" t="s">
        <v>331</v>
      </c>
      <c r="J262" s="129"/>
      <c r="K262" s="507"/>
      <c r="L262" s="169"/>
      <c r="M262" s="169"/>
      <c r="N262" s="189"/>
      <c r="O262" s="191"/>
      <c r="P262" s="192"/>
      <c r="Q262" s="193"/>
      <c r="R262" s="193"/>
      <c r="S262" s="223"/>
    </row>
    <row r="263" spans="2:19" ht="16.5" outlineLevel="1" thickBot="1">
      <c r="B263" s="186"/>
      <c r="C263" s="292" t="str">
        <f>'Original Calculateur S'!$D263&amp;"_"&amp;COUNTIF($D$4:D263,D263)</f>
        <v>_0</v>
      </c>
      <c r="D263" s="297"/>
      <c r="E263" s="298"/>
      <c r="F263" s="311"/>
      <c r="G263" s="343"/>
      <c r="H263" s="300"/>
      <c r="I263" s="114" t="s">
        <v>331</v>
      </c>
      <c r="J263" s="129"/>
      <c r="K263" s="507"/>
      <c r="L263" s="169"/>
      <c r="M263" s="169"/>
      <c r="N263" s="189"/>
      <c r="O263" s="191"/>
      <c r="P263" s="192"/>
      <c r="Q263" s="193"/>
      <c r="R263" s="193"/>
      <c r="S263" s="223"/>
    </row>
    <row r="264" spans="2:19" ht="16.5" outlineLevel="1" thickBot="1">
      <c r="B264" s="186"/>
      <c r="C264" s="292" t="str">
        <f>'Original Calculateur S'!$D264&amp;"_"&amp;COUNTIF($D$4:D264,D264)</f>
        <v>_0</v>
      </c>
      <c r="D264" s="301"/>
      <c r="E264" s="302"/>
      <c r="F264" s="305"/>
      <c r="G264" s="345"/>
      <c r="H264" s="304"/>
      <c r="I264" s="118" t="s">
        <v>331</v>
      </c>
      <c r="J264" s="129"/>
      <c r="K264" s="507"/>
      <c r="L264" s="169"/>
      <c r="M264" s="169"/>
      <c r="N264" s="189"/>
      <c r="O264" s="191"/>
      <c r="P264" s="192"/>
      <c r="Q264" s="193"/>
      <c r="R264" s="193"/>
      <c r="S264" s="223"/>
    </row>
    <row r="265" spans="2:19" ht="16.5" outlineLevel="1" thickBot="1">
      <c r="B265" s="186"/>
      <c r="C265" s="292" t="str">
        <f>'Original Calculateur S'!$D265&amp;"_"&amp;COUNTIF($D$4:D265,D265)</f>
        <v>_0</v>
      </c>
      <c r="D265" s="297"/>
      <c r="E265" s="298"/>
      <c r="F265" s="311"/>
      <c r="G265" s="343"/>
      <c r="H265" s="300"/>
      <c r="I265" s="114" t="s">
        <v>331</v>
      </c>
      <c r="J265" s="129"/>
      <c r="K265" s="507"/>
      <c r="L265" s="169"/>
      <c r="M265" s="169"/>
      <c r="N265" s="190"/>
      <c r="O265" s="191"/>
      <c r="P265" s="192"/>
      <c r="Q265" s="193"/>
      <c r="R265" s="193"/>
      <c r="S265" s="194"/>
    </row>
    <row r="266" spans="2:19" ht="16.5" outlineLevel="1" thickBot="1">
      <c r="B266" s="186"/>
      <c r="C266" s="292" t="str">
        <f>'Original Calculateur S'!$D266&amp;"_"&amp;COUNTIF($D$4:D266,D266)</f>
        <v>_0</v>
      </c>
      <c r="D266" s="301"/>
      <c r="E266" s="302"/>
      <c r="F266" s="305"/>
      <c r="G266" s="345"/>
      <c r="H266" s="304"/>
      <c r="I266" s="118" t="s">
        <v>331</v>
      </c>
      <c r="J266" s="129"/>
      <c r="K266" s="507"/>
      <c r="L266" s="191"/>
      <c r="M266" s="169"/>
      <c r="N266" s="189"/>
      <c r="O266" s="191"/>
      <c r="P266" s="192"/>
      <c r="Q266" s="193"/>
      <c r="R266" s="193"/>
      <c r="S266" s="223"/>
    </row>
    <row r="267" spans="2:19" ht="16.5" outlineLevel="1" thickBot="1">
      <c r="B267" s="186"/>
      <c r="C267" s="292" t="str">
        <f>'Original Calculateur S'!$D267&amp;"_"&amp;COUNTIF($D$4:D267,D267)</f>
        <v>_0</v>
      </c>
      <c r="D267" s="297"/>
      <c r="E267" s="298"/>
      <c r="F267" s="311"/>
      <c r="G267" s="343"/>
      <c r="H267" s="300"/>
      <c r="I267" s="114" t="s">
        <v>331</v>
      </c>
      <c r="J267" s="129"/>
      <c r="K267" s="507"/>
      <c r="L267" s="169"/>
      <c r="M267" s="169"/>
      <c r="N267" s="189"/>
      <c r="O267" s="191"/>
      <c r="P267" s="192"/>
      <c r="Q267" s="193"/>
      <c r="R267" s="193"/>
      <c r="S267" s="223"/>
    </row>
    <row r="268" spans="2:19" ht="16.5" outlineLevel="1" thickBot="1">
      <c r="B268" s="186"/>
      <c r="C268" s="292" t="str">
        <f>'Original Calculateur S'!$D268&amp;"_"&amp;COUNTIF($D$4:D268,D268)</f>
        <v>_0</v>
      </c>
      <c r="D268" s="301"/>
      <c r="E268" s="302"/>
      <c r="F268" s="305"/>
      <c r="G268" s="345"/>
      <c r="H268" s="304"/>
      <c r="I268" s="118" t="s">
        <v>331</v>
      </c>
      <c r="J268" s="129"/>
      <c r="K268" s="507"/>
      <c r="L268" s="169"/>
      <c r="M268" s="169"/>
      <c r="N268" s="189"/>
      <c r="O268" s="191"/>
      <c r="P268" s="192"/>
      <c r="Q268" s="193"/>
      <c r="R268" s="193"/>
      <c r="S268" s="223"/>
    </row>
    <row r="269" spans="2:19" collapsed="1" thickBot="1">
      <c r="B269" s="196"/>
      <c r="C269" s="370"/>
      <c r="D269" s="371" t="s">
        <v>379</v>
      </c>
      <c r="E269" s="372"/>
      <c r="F269" s="373"/>
      <c r="G269" s="374"/>
      <c r="H269" s="375"/>
      <c r="I269" s="197"/>
      <c r="J269" s="198"/>
      <c r="K269" s="507"/>
      <c r="L269" s="169"/>
      <c r="M269" s="646"/>
      <c r="N269" s="640"/>
      <c r="O269" s="640"/>
      <c r="P269" s="640"/>
      <c r="Q269" s="193"/>
      <c r="R269" s="193"/>
      <c r="S269" s="223"/>
    </row>
    <row r="270" spans="2:19" outlineLevel="1" thickBot="1">
      <c r="B270" s="252" t="s">
        <v>180</v>
      </c>
      <c r="C270" s="292" t="str">
        <f>'Original Calculateur S'!$D270&amp;"_"&amp;COUNTIF($D$4:D270,D270)</f>
        <v>RILLETTES PORC_1</v>
      </c>
      <c r="D270" s="293" t="s">
        <v>180</v>
      </c>
      <c r="E270" s="294"/>
      <c r="F270" s="330">
        <v>100</v>
      </c>
      <c r="G270" s="341">
        <f>'Original Calculateur S'!$F270*J270/100</f>
        <v>0</v>
      </c>
      <c r="H270" s="243"/>
      <c r="I270" s="124" t="s">
        <v>331</v>
      </c>
      <c r="J270" s="129">
        <f>VLOOKUP('Original Calculateur S'!$D270,'Original Planning S'!A16:AG66,33,0)</f>
        <v>0</v>
      </c>
      <c r="K270" s="507"/>
      <c r="L270" s="169"/>
      <c r="M270" s="169"/>
      <c r="N270" s="189"/>
      <c r="O270" s="191"/>
      <c r="P270" s="192"/>
      <c r="Q270" s="193"/>
      <c r="R270" s="193"/>
      <c r="S270" s="223"/>
    </row>
    <row r="271" spans="2:19" ht="5.25" customHeight="1" collapsed="1" thickBot="1">
      <c r="B271" s="253"/>
      <c r="C271" s="257"/>
      <c r="D271" s="262"/>
      <c r="E271" s="203"/>
      <c r="F271" s="203"/>
      <c r="G271" s="452"/>
      <c r="H271" s="376"/>
      <c r="I271" s="199"/>
      <c r="J271" s="200"/>
      <c r="K271" s="507"/>
      <c r="L271" s="169"/>
      <c r="M271" s="646"/>
      <c r="N271" s="640"/>
      <c r="O271" s="640"/>
      <c r="P271" s="640"/>
      <c r="Q271" s="193"/>
      <c r="R271" s="193"/>
      <c r="S271" s="223"/>
    </row>
    <row r="272" spans="2:19" outlineLevel="1" thickBot="1">
      <c r="B272" s="254" t="s">
        <v>202</v>
      </c>
      <c r="C272" s="292" t="str">
        <f>'Original Calculateur S'!$D272&amp;"_"&amp;COUNTIF($D$4:D272,D272)</f>
        <v>CAMEMBERT_1</v>
      </c>
      <c r="D272" s="293" t="s">
        <v>202</v>
      </c>
      <c r="E272" s="294"/>
      <c r="F272" s="330">
        <v>100</v>
      </c>
      <c r="G272" s="341">
        <f>'Original Calculateur S'!$F272*J272/100</f>
        <v>0</v>
      </c>
      <c r="H272" s="243"/>
      <c r="I272" s="130" t="s">
        <v>331</v>
      </c>
      <c r="J272" s="129">
        <f>VLOOKUP('Original Calculateur S'!$D272,'Original Planning S'!A16:AG66,33,0)</f>
        <v>0</v>
      </c>
      <c r="K272" s="507"/>
      <c r="L272" s="169"/>
      <c r="M272" s="169"/>
      <c r="N272" s="190"/>
      <c r="O272" s="191"/>
      <c r="P272" s="192"/>
      <c r="Q272" s="193"/>
      <c r="R272" s="193"/>
      <c r="S272" s="194"/>
    </row>
    <row r="273" spans="2:19" ht="5.25" customHeight="1" collapsed="1" thickBot="1">
      <c r="B273" s="253"/>
      <c r="C273" s="257"/>
      <c r="D273" s="262"/>
      <c r="E273" s="203"/>
      <c r="F273" s="204"/>
      <c r="G273" s="453"/>
      <c r="H273" s="377"/>
      <c r="I273" s="199"/>
      <c r="J273" s="200"/>
      <c r="K273" s="507"/>
      <c r="L273" s="191"/>
      <c r="M273" s="646"/>
      <c r="N273" s="640"/>
      <c r="O273" s="640"/>
      <c r="P273" s="640"/>
      <c r="Q273" s="193"/>
      <c r="R273" s="193"/>
      <c r="S273" s="223"/>
    </row>
    <row r="274" spans="2:19" outlineLevel="1" thickBot="1">
      <c r="B274" s="255" t="s">
        <v>131</v>
      </c>
      <c r="C274" s="292" t="str">
        <f>'Original Calculateur S'!$D274&amp;"_"&amp;COUNTIF($D$4:D274,D274)</f>
        <v>LOTTIER_1</v>
      </c>
      <c r="D274" s="293" t="s">
        <v>131</v>
      </c>
      <c r="E274" s="294"/>
      <c r="F274" s="330">
        <v>100</v>
      </c>
      <c r="G274" s="341">
        <f>'Original Calculateur S'!$F274*J274/100</f>
        <v>0</v>
      </c>
      <c r="H274" s="243"/>
      <c r="I274" s="118" t="s">
        <v>331</v>
      </c>
      <c r="J274" s="129">
        <f>VLOOKUP('Original Calculateur S'!$D274,'Original Planning S'!A16:AG66,33,0)</f>
        <v>0</v>
      </c>
      <c r="K274" s="507"/>
      <c r="L274" s="191"/>
      <c r="M274" s="169"/>
      <c r="N274" s="189"/>
      <c r="O274" s="191"/>
      <c r="P274" s="192"/>
      <c r="Q274" s="193"/>
      <c r="R274" s="193"/>
      <c r="S274" s="223"/>
    </row>
    <row r="275" spans="2:19" ht="5.25" customHeight="1" collapsed="1" thickBot="1">
      <c r="B275" s="253"/>
      <c r="C275" s="257"/>
      <c r="D275" s="262"/>
      <c r="E275" s="203"/>
      <c r="F275" s="204"/>
      <c r="G275" s="453"/>
      <c r="H275" s="377"/>
      <c r="I275" s="199"/>
      <c r="J275" s="200"/>
      <c r="K275" s="507"/>
      <c r="L275" s="169"/>
      <c r="M275" s="646"/>
      <c r="N275" s="640"/>
      <c r="O275" s="640"/>
      <c r="P275" s="640"/>
      <c r="Q275" s="193"/>
      <c r="R275" s="193"/>
      <c r="S275" s="223"/>
    </row>
    <row r="276" spans="2:19" outlineLevel="1" thickBot="1">
      <c r="B276" s="255" t="s">
        <v>204</v>
      </c>
      <c r="C276" s="292" t="str">
        <f>'Original Calculateur S'!$D276&amp;"_"&amp;COUNTIF($D$4:D276,D276)</f>
        <v>ENTRAMMES_1</v>
      </c>
      <c r="D276" s="293" t="s">
        <v>204</v>
      </c>
      <c r="E276" s="294"/>
      <c r="F276" s="330">
        <v>100</v>
      </c>
      <c r="G276" s="341">
        <f>'Original Calculateur S'!$F276*J276/100</f>
        <v>0</v>
      </c>
      <c r="H276" s="243"/>
      <c r="I276" s="118" t="s">
        <v>331</v>
      </c>
      <c r="J276" s="129">
        <f>VLOOKUP('Original Calculateur S'!$D276,'Original Planning S'!A16:AG66,33,0)</f>
        <v>0</v>
      </c>
      <c r="K276" s="507"/>
      <c r="L276" s="169"/>
      <c r="M276" s="169"/>
      <c r="N276" s="189"/>
      <c r="O276" s="191"/>
      <c r="P276" s="192"/>
      <c r="Q276" s="193"/>
      <c r="R276" s="193"/>
      <c r="S276" s="223"/>
    </row>
    <row r="277" spans="2:19" ht="5.25" customHeight="1" collapsed="1" thickBot="1">
      <c r="B277" s="253"/>
      <c r="C277" s="257"/>
      <c r="D277" s="262"/>
      <c r="E277" s="203"/>
      <c r="F277" s="204"/>
      <c r="G277" s="453"/>
      <c r="H277" s="377"/>
      <c r="I277" s="199"/>
      <c r="J277" s="200"/>
      <c r="K277" s="507"/>
      <c r="L277" s="169"/>
      <c r="M277" s="646"/>
      <c r="N277" s="640"/>
      <c r="O277" s="640"/>
      <c r="P277" s="640"/>
      <c r="Q277" s="193"/>
      <c r="R277" s="193"/>
      <c r="S277" s="223"/>
    </row>
    <row r="278" spans="2:19" outlineLevel="1" thickBot="1">
      <c r="B278" s="255" t="s">
        <v>203</v>
      </c>
      <c r="C278" s="292" t="str">
        <f>'Original Calculateur S'!$D278&amp;"_"&amp;COUNTIF($D$4:D278,D278)</f>
        <v>CHEVRE_2</v>
      </c>
      <c r="D278" s="293" t="s">
        <v>203</v>
      </c>
      <c r="E278" s="294"/>
      <c r="F278" s="330">
        <v>100</v>
      </c>
      <c r="G278" s="341">
        <f>'Original Calculateur S'!$F278*J278/100</f>
        <v>0</v>
      </c>
      <c r="H278" s="243"/>
      <c r="I278" s="118" t="s">
        <v>331</v>
      </c>
      <c r="J278" s="129">
        <f>VLOOKUP('Original Calculateur S'!$D278,'Original Planning S'!A16:AG66,33,0)</f>
        <v>0</v>
      </c>
      <c r="K278" s="507"/>
      <c r="L278" s="169"/>
      <c r="M278" s="169"/>
      <c r="N278" s="189"/>
      <c r="O278" s="191"/>
      <c r="P278" s="192"/>
      <c r="Q278" s="193"/>
      <c r="R278" s="193"/>
      <c r="S278" s="223"/>
    </row>
    <row r="279" spans="2:19" ht="5.25" customHeight="1" collapsed="1" thickBot="1">
      <c r="B279" s="253"/>
      <c r="C279" s="257"/>
      <c r="D279" s="262"/>
      <c r="E279" s="203"/>
      <c r="F279" s="204"/>
      <c r="G279" s="453"/>
      <c r="H279" s="377"/>
      <c r="I279" s="199"/>
      <c r="J279" s="200"/>
      <c r="K279" s="507"/>
      <c r="L279" s="169"/>
      <c r="M279" s="646"/>
      <c r="N279" s="640"/>
      <c r="O279" s="640"/>
      <c r="P279" s="640"/>
      <c r="Q279" s="193"/>
      <c r="R279" s="193"/>
      <c r="S279" s="223"/>
    </row>
    <row r="280" spans="2:19" outlineLevel="1" thickBot="1">
      <c r="B280" s="256" t="s">
        <v>179</v>
      </c>
      <c r="C280" s="292" t="str">
        <f>'Original Calculateur S'!$D280&amp;"_"&amp;COUNTIF($D$4:D280,D280)</f>
        <v>BEURRE SEL GUERANDE_1</v>
      </c>
      <c r="D280" s="378" t="s">
        <v>179</v>
      </c>
      <c r="E280" s="294"/>
      <c r="F280" s="330">
        <v>100</v>
      </c>
      <c r="G280" s="341">
        <f>'Original Calculateur S'!$F280*J280/100</f>
        <v>0</v>
      </c>
      <c r="H280" s="243"/>
      <c r="I280" s="124" t="s">
        <v>331</v>
      </c>
      <c r="J280" s="129">
        <f>VLOOKUP('Original Calculateur S'!$D280,'Original Planning S'!A16:AG66,33,0)</f>
        <v>0</v>
      </c>
      <c r="K280" s="507"/>
      <c r="L280" s="169"/>
      <c r="M280" s="169"/>
      <c r="N280" s="189"/>
      <c r="O280" s="191"/>
      <c r="P280" s="192"/>
      <c r="Q280" s="193"/>
      <c r="R280" s="193"/>
      <c r="S280" s="223"/>
    </row>
    <row r="281" spans="2:19" ht="5.25" customHeight="1" collapsed="1" thickBot="1">
      <c r="B281" s="253"/>
      <c r="C281" s="257"/>
      <c r="D281" s="262"/>
      <c r="E281" s="203"/>
      <c r="F281" s="204"/>
      <c r="G281" s="453"/>
      <c r="H281" s="377"/>
      <c r="I281" s="199"/>
      <c r="J281" s="200"/>
      <c r="K281" s="507"/>
      <c r="L281" s="169"/>
      <c r="M281" s="646"/>
      <c r="N281" s="640"/>
      <c r="O281" s="640"/>
      <c r="P281" s="640"/>
      <c r="Q281" s="193"/>
      <c r="R281" s="193"/>
      <c r="S281" s="223"/>
    </row>
    <row r="282" spans="2:19" outlineLevel="1" thickBot="1">
      <c r="B282" s="254" t="s">
        <v>136</v>
      </c>
      <c r="C282" s="292" t="str">
        <f>'Original Calculateur S'!$D282&amp;"_"&amp;COUNTIF($D$4:D282,D282)</f>
        <v>BEURRE AILLE_1</v>
      </c>
      <c r="D282" s="379" t="s">
        <v>136</v>
      </c>
      <c r="E282" s="294"/>
      <c r="F282" s="330">
        <v>100</v>
      </c>
      <c r="G282" s="341">
        <f>'Original Calculateur S'!$F282*J282/100</f>
        <v>0</v>
      </c>
      <c r="H282" s="243"/>
      <c r="I282" s="130" t="s">
        <v>331</v>
      </c>
      <c r="J282" s="129">
        <f>VLOOKUP('Original Calculateur S'!$D282,'Original Planning S'!A16:AG66,33,0)</f>
        <v>0</v>
      </c>
      <c r="K282" s="507"/>
      <c r="L282" s="169"/>
      <c r="M282" s="169"/>
      <c r="N282" s="189"/>
      <c r="O282" s="191"/>
      <c r="P282" s="192"/>
      <c r="Q282" s="193"/>
      <c r="R282" s="193"/>
      <c r="S282" s="223"/>
    </row>
    <row r="283" spans="2:19" ht="5.25" customHeight="1" collapsed="1" thickBot="1">
      <c r="B283" s="257"/>
      <c r="C283" s="257"/>
      <c r="D283" s="380"/>
      <c r="E283" s="203"/>
      <c r="F283" s="204"/>
      <c r="G283" s="453"/>
      <c r="H283" s="377"/>
      <c r="I283" s="205"/>
      <c r="J283" s="206"/>
      <c r="K283" s="507"/>
      <c r="L283" s="169"/>
      <c r="M283" s="169"/>
      <c r="N283" s="190"/>
      <c r="O283" s="191"/>
      <c r="P283" s="192"/>
      <c r="Q283" s="193"/>
      <c r="R283" s="193"/>
      <c r="S283" s="194"/>
    </row>
    <row r="284" spans="2:19" outlineLevel="1" thickBot="1">
      <c r="B284" s="254" t="s">
        <v>107</v>
      </c>
      <c r="C284" s="292" t="str">
        <f>'Original Calculateur S'!$D284&amp;"_"&amp;COUNTIF($D$4:D284,D284)</f>
        <v>CONFITURES_1</v>
      </c>
      <c r="D284" s="381" t="s">
        <v>107</v>
      </c>
      <c r="E284" s="382"/>
      <c r="F284" s="383">
        <v>100</v>
      </c>
      <c r="G284" s="345">
        <f>'Original Calculateur S'!$F284*J284/100</f>
        <v>0</v>
      </c>
      <c r="H284" s="244"/>
      <c r="I284" s="130" t="s">
        <v>331</v>
      </c>
      <c r="J284" s="129">
        <f>VLOOKUP('Original Calculateur S'!$D284,'Original Planning S'!A16:AG66,33,0)</f>
        <v>0</v>
      </c>
      <c r="K284" s="507"/>
      <c r="L284" s="207"/>
      <c r="M284" s="169"/>
      <c r="N284" s="189"/>
      <c r="O284" s="191"/>
      <c r="P284" s="192"/>
      <c r="Q284" s="193"/>
      <c r="R284" s="193"/>
      <c r="S284" s="223"/>
    </row>
    <row r="285" spans="2:19" ht="5.25" customHeight="1" collapsed="1" thickBot="1">
      <c r="B285" s="257"/>
      <c r="C285" s="257"/>
      <c r="D285" s="380"/>
      <c r="E285" s="203"/>
      <c r="F285" s="204"/>
      <c r="G285" s="453"/>
      <c r="H285" s="377"/>
      <c r="I285" s="205"/>
      <c r="J285" s="206"/>
      <c r="K285" s="507"/>
      <c r="L285" s="169"/>
      <c r="M285" s="169"/>
      <c r="N285" s="190"/>
      <c r="O285" s="191"/>
      <c r="P285" s="192"/>
      <c r="Q285" s="193"/>
      <c r="R285" s="193"/>
      <c r="S285" s="194"/>
    </row>
    <row r="286" spans="2:19" outlineLevel="1" thickBot="1">
      <c r="B286" s="258" t="s">
        <v>151</v>
      </c>
      <c r="C286" s="292" t="str">
        <f>'Original Calculateur S'!$D286&amp;"_"&amp;COUNTIF($D$4:D286,D286)</f>
        <v>FARINE_2</v>
      </c>
      <c r="D286" s="381" t="s">
        <v>151</v>
      </c>
      <c r="E286" s="382"/>
      <c r="F286" s="384">
        <v>100</v>
      </c>
      <c r="G286" s="345">
        <f>'Original Calculateur S'!$F286*J286/100</f>
        <v>0</v>
      </c>
      <c r="H286" s="244"/>
      <c r="I286" s="130" t="s">
        <v>331</v>
      </c>
      <c r="J286" s="208">
        <f>VLOOKUP('Original Calculateur S'!$D286,'Original Planning S'!A14:AG79,33,0)</f>
        <v>0</v>
      </c>
      <c r="K286" s="507"/>
      <c r="L286" s="169"/>
      <c r="M286" s="169"/>
      <c r="N286" s="189"/>
      <c r="O286" s="191"/>
      <c r="P286" s="192"/>
      <c r="Q286" s="193"/>
      <c r="R286" s="193"/>
      <c r="S286" s="223"/>
    </row>
    <row r="287" spans="2:19" ht="6" customHeight="1" thickBot="1">
      <c r="B287" s="202"/>
      <c r="C287" s="253"/>
      <c r="D287" s="385"/>
      <c r="E287" s="386"/>
      <c r="F287" s="387"/>
      <c r="G287" s="454"/>
      <c r="H287" s="388"/>
      <c r="I287" s="205"/>
      <c r="J287" s="209"/>
      <c r="K287" s="507"/>
      <c r="L287" s="169"/>
      <c r="M287" s="169"/>
      <c r="N287" s="190"/>
      <c r="O287" s="191"/>
      <c r="P287" s="192"/>
      <c r="Q287" s="193"/>
      <c r="R287" s="193"/>
      <c r="S287" s="194"/>
    </row>
    <row r="288" spans="2:19">
      <c r="B288" s="210"/>
      <c r="C288" s="228"/>
      <c r="D288" s="211"/>
      <c r="E288" s="228"/>
      <c r="F288" s="212"/>
      <c r="G288" s="213"/>
      <c r="H288" s="213"/>
      <c r="I288" s="219"/>
      <c r="J288" s="1"/>
      <c r="K288" s="507"/>
      <c r="L288" s="191"/>
      <c r="M288" s="169"/>
      <c r="N288" s="189"/>
      <c r="O288" s="191"/>
      <c r="P288" s="192"/>
      <c r="Q288" s="193"/>
      <c r="R288" s="193"/>
      <c r="S288" s="223"/>
    </row>
    <row r="289" spans="2:19">
      <c r="B289" s="210"/>
      <c r="C289" s="228"/>
      <c r="D289" s="211"/>
      <c r="E289" s="228"/>
      <c r="F289" s="212"/>
      <c r="G289" s="213"/>
      <c r="H289" s="213"/>
      <c r="I289" s="219"/>
      <c r="J289" s="1"/>
      <c r="K289" s="507"/>
      <c r="L289" s="169"/>
      <c r="M289" s="169"/>
      <c r="N289" s="189"/>
      <c r="O289" s="191"/>
      <c r="P289" s="192"/>
      <c r="Q289" s="193"/>
      <c r="R289" s="193"/>
      <c r="S289" s="223"/>
    </row>
    <row r="290" spans="2:19">
      <c r="B290" s="210"/>
      <c r="C290" s="228"/>
      <c r="D290" s="211"/>
      <c r="E290" s="228"/>
      <c r="F290" s="212"/>
      <c r="G290" s="213"/>
      <c r="H290" s="213"/>
      <c r="I290" s="219"/>
      <c r="J290" s="1"/>
      <c r="K290" s="507"/>
      <c r="L290" s="169"/>
      <c r="M290" s="169"/>
      <c r="N290" s="189"/>
      <c r="O290" s="191"/>
      <c r="P290" s="192"/>
      <c r="Q290" s="193"/>
      <c r="R290" s="193"/>
      <c r="S290" s="223"/>
    </row>
    <row r="291" spans="2:19">
      <c r="B291" s="210"/>
      <c r="C291" s="228"/>
      <c r="D291" s="211"/>
      <c r="E291" s="228"/>
      <c r="F291" s="212"/>
      <c r="G291" s="213"/>
      <c r="H291" s="213"/>
      <c r="I291" s="219"/>
      <c r="J291" s="1"/>
      <c r="K291" s="507"/>
      <c r="L291" s="169"/>
      <c r="M291" s="169"/>
      <c r="N291" s="189"/>
      <c r="O291" s="191"/>
      <c r="P291" s="192"/>
      <c r="Q291" s="193"/>
      <c r="R291" s="193"/>
      <c r="S291" s="223"/>
    </row>
    <row r="292" spans="2:19">
      <c r="B292" s="210"/>
      <c r="C292" s="228"/>
      <c r="D292" s="211"/>
      <c r="E292" s="228"/>
      <c r="F292" s="212"/>
      <c r="G292" s="213"/>
      <c r="H292" s="213"/>
      <c r="I292" s="219"/>
      <c r="J292" s="1"/>
      <c r="K292" s="507"/>
      <c r="L292" s="169"/>
      <c r="M292" s="169"/>
      <c r="N292" s="189"/>
      <c r="O292" s="191"/>
      <c r="P292" s="192"/>
      <c r="Q292" s="193"/>
      <c r="R292" s="193"/>
      <c r="S292" s="223"/>
    </row>
    <row r="293" spans="2:19">
      <c r="B293" s="210"/>
      <c r="C293" s="228"/>
      <c r="D293" s="211"/>
      <c r="E293" s="228"/>
      <c r="F293" s="212"/>
      <c r="G293" s="213"/>
      <c r="H293" s="213"/>
      <c r="I293" s="219"/>
      <c r="J293" s="1"/>
      <c r="K293" s="507"/>
      <c r="L293" s="169"/>
      <c r="M293" s="169"/>
      <c r="N293" s="189"/>
      <c r="O293" s="191"/>
      <c r="P293" s="192"/>
      <c r="Q293" s="193"/>
      <c r="R293" s="193"/>
      <c r="S293" s="223"/>
    </row>
    <row r="294" spans="2:19">
      <c r="B294" s="210"/>
      <c r="C294" s="228"/>
      <c r="D294" s="211"/>
      <c r="E294" s="228"/>
      <c r="F294" s="212"/>
      <c r="G294" s="213"/>
      <c r="H294" s="213"/>
      <c r="I294" s="219"/>
      <c r="J294" s="1"/>
      <c r="K294" s="507"/>
      <c r="L294" s="169"/>
      <c r="M294" s="169"/>
      <c r="N294" s="189"/>
      <c r="O294" s="191"/>
      <c r="P294" s="192"/>
      <c r="Q294" s="193"/>
      <c r="R294" s="193"/>
      <c r="S294" s="223"/>
    </row>
    <row r="295" spans="2:19">
      <c r="B295" s="210"/>
      <c r="C295" s="228"/>
      <c r="D295" s="211"/>
      <c r="E295" s="228"/>
      <c r="F295" s="212"/>
      <c r="G295" s="213"/>
      <c r="H295" s="213"/>
      <c r="I295" s="219"/>
      <c r="J295" s="1"/>
      <c r="K295" s="507"/>
      <c r="L295" s="169"/>
      <c r="M295" s="169"/>
      <c r="N295" s="190"/>
      <c r="O295" s="191"/>
      <c r="P295" s="192"/>
      <c r="Q295" s="193"/>
      <c r="R295" s="193"/>
      <c r="S295" s="194"/>
    </row>
    <row r="296" spans="2:19">
      <c r="B296" s="210"/>
      <c r="C296" s="228"/>
      <c r="D296" s="211"/>
      <c r="E296" s="228"/>
      <c r="F296" s="212"/>
      <c r="G296" s="213"/>
      <c r="H296" s="213"/>
      <c r="I296" s="219"/>
      <c r="J296" s="1"/>
      <c r="K296" s="507"/>
      <c r="L296" s="191"/>
      <c r="M296" s="169"/>
      <c r="N296" s="189"/>
      <c r="O296" s="191"/>
      <c r="P296" s="192"/>
      <c r="Q296" s="193"/>
      <c r="R296" s="193"/>
      <c r="S296" s="223"/>
    </row>
    <row r="297" spans="2:19">
      <c r="B297" s="210"/>
      <c r="C297" s="228"/>
      <c r="D297" s="211"/>
      <c r="E297" s="228"/>
      <c r="F297" s="212"/>
      <c r="G297" s="213"/>
      <c r="H297" s="213"/>
      <c r="I297" s="219"/>
      <c r="J297" s="1"/>
      <c r="K297" s="507"/>
      <c r="L297" s="169"/>
      <c r="M297" s="169"/>
      <c r="N297" s="189"/>
      <c r="O297" s="191"/>
      <c r="P297" s="192"/>
      <c r="Q297" s="193"/>
      <c r="R297" s="193"/>
      <c r="S297" s="223"/>
    </row>
    <row r="298" spans="2:19">
      <c r="B298" s="210"/>
      <c r="C298" s="228"/>
      <c r="D298" s="211"/>
      <c r="E298" s="228"/>
      <c r="F298" s="212"/>
      <c r="G298" s="213"/>
      <c r="H298" s="213"/>
      <c r="I298" s="219"/>
      <c r="J298" s="1"/>
      <c r="K298" s="507"/>
      <c r="L298" s="169"/>
      <c r="M298" s="169"/>
      <c r="N298" s="189"/>
      <c r="O298" s="191"/>
      <c r="P298" s="192"/>
      <c r="Q298" s="193"/>
      <c r="R298" s="193"/>
      <c r="S298" s="223"/>
    </row>
    <row r="299" spans="2:19">
      <c r="B299" s="210"/>
      <c r="C299" s="228"/>
      <c r="D299" s="211"/>
      <c r="E299" s="228"/>
      <c r="F299" s="212"/>
      <c r="G299" s="213"/>
      <c r="H299" s="213"/>
      <c r="I299" s="219"/>
      <c r="J299" s="1"/>
      <c r="K299" s="507"/>
      <c r="L299" s="169"/>
      <c r="M299" s="169"/>
      <c r="N299" s="190"/>
      <c r="O299" s="191"/>
      <c r="P299" s="192"/>
      <c r="Q299" s="193"/>
      <c r="R299" s="193"/>
      <c r="S299" s="194"/>
    </row>
    <row r="300" spans="2:19">
      <c r="B300" s="210"/>
      <c r="C300" s="228"/>
      <c r="D300" s="211"/>
      <c r="E300" s="228"/>
      <c r="F300" s="212"/>
      <c r="G300" s="213"/>
      <c r="H300" s="213"/>
      <c r="I300" s="219"/>
      <c r="J300" s="1"/>
      <c r="K300" s="507"/>
      <c r="L300" s="191"/>
      <c r="M300" s="169"/>
      <c r="N300" s="189"/>
      <c r="O300" s="191"/>
      <c r="P300" s="214"/>
      <c r="Q300" s="193"/>
      <c r="R300" s="193"/>
      <c r="S300" s="223"/>
    </row>
    <row r="301" spans="2:19">
      <c r="B301" s="210"/>
      <c r="C301" s="228"/>
      <c r="D301" s="211"/>
      <c r="E301" s="228"/>
      <c r="F301" s="212"/>
      <c r="G301" s="213"/>
      <c r="H301" s="213"/>
      <c r="I301" s="219"/>
      <c r="J301" s="1"/>
      <c r="K301" s="507"/>
      <c r="L301" s="507"/>
      <c r="M301" s="169"/>
      <c r="N301" s="189"/>
      <c r="O301" s="216"/>
      <c r="P301" s="214"/>
      <c r="Q301" s="193"/>
      <c r="R301" s="193"/>
      <c r="S301" s="223"/>
    </row>
    <row r="302" spans="2:19">
      <c r="B302" s="210"/>
      <c r="C302" s="228"/>
      <c r="D302" s="211"/>
      <c r="E302" s="228"/>
      <c r="F302" s="212"/>
      <c r="G302" s="213"/>
      <c r="H302" s="213"/>
      <c r="I302" s="219"/>
      <c r="J302" s="1"/>
      <c r="K302" s="507"/>
      <c r="L302" s="169"/>
      <c r="M302" s="169"/>
      <c r="N302" s="189"/>
      <c r="O302" s="216"/>
      <c r="P302" s="214"/>
      <c r="Q302" s="193"/>
      <c r="R302" s="193"/>
      <c r="S302" s="223"/>
    </row>
    <row r="303" spans="2:19">
      <c r="B303" s="210"/>
      <c r="C303" s="228"/>
      <c r="D303" s="211"/>
      <c r="E303" s="228"/>
      <c r="F303" s="212"/>
      <c r="G303" s="213"/>
      <c r="H303" s="213"/>
      <c r="I303" s="219"/>
      <c r="J303" s="1"/>
      <c r="K303" s="507"/>
      <c r="L303" s="169"/>
      <c r="M303" s="169"/>
      <c r="N303" s="189"/>
      <c r="O303" s="216"/>
      <c r="P303" s="214"/>
      <c r="Q303" s="193"/>
      <c r="R303" s="193"/>
      <c r="S303" s="223"/>
    </row>
    <row r="304" spans="2:19">
      <c r="B304" s="210"/>
      <c r="C304" s="228"/>
      <c r="D304" s="211"/>
      <c r="E304" s="228"/>
      <c r="F304" s="212"/>
      <c r="G304" s="213"/>
      <c r="H304" s="213"/>
      <c r="I304" s="219"/>
      <c r="J304" s="1"/>
      <c r="K304" s="507"/>
      <c r="L304" s="169"/>
      <c r="M304" s="169"/>
      <c r="N304" s="189"/>
      <c r="O304" s="216"/>
      <c r="P304" s="214"/>
      <c r="Q304" s="193"/>
      <c r="R304" s="193"/>
      <c r="S304" s="223"/>
    </row>
    <row r="305" spans="1:18">
      <c r="A305" s="507"/>
      <c r="B305" s="210"/>
      <c r="C305" s="228"/>
      <c r="D305" s="211"/>
      <c r="E305" s="228"/>
      <c r="F305" s="212"/>
      <c r="G305" s="213"/>
      <c r="H305" s="213"/>
      <c r="I305" s="219"/>
      <c r="J305" s="1"/>
      <c r="K305" s="507"/>
      <c r="L305" s="215"/>
      <c r="M305" s="53"/>
      <c r="N305" s="216"/>
      <c r="O305" s="217"/>
      <c r="P305" s="218"/>
      <c r="Q305" s="218"/>
      <c r="R305" s="219"/>
    </row>
    <row r="306" spans="1:18">
      <c r="A306" s="507"/>
      <c r="B306" s="210"/>
      <c r="C306" s="228"/>
      <c r="D306" s="211"/>
      <c r="E306" s="228"/>
      <c r="F306" s="212"/>
      <c r="G306" s="213"/>
      <c r="H306" s="213"/>
      <c r="I306" s="219"/>
      <c r="J306" s="1"/>
      <c r="K306" s="507"/>
      <c r="L306" s="169"/>
      <c r="M306" s="53"/>
      <c r="N306" s="169"/>
      <c r="O306" s="192"/>
      <c r="P306" s="169"/>
      <c r="Q306" s="169"/>
      <c r="R306" s="169"/>
    </row>
    <row r="307" spans="1:18" hidden="1">
      <c r="A307" s="389" t="s">
        <v>152</v>
      </c>
      <c r="B307" s="210"/>
      <c r="C307" s="228"/>
      <c r="D307" s="211"/>
      <c r="E307" s="228"/>
      <c r="F307" s="212"/>
      <c r="G307" s="213"/>
      <c r="H307" s="213"/>
      <c r="I307" s="219"/>
      <c r="J307" s="1"/>
      <c r="K307" s="507"/>
      <c r="L307" s="215"/>
      <c r="M307" s="53"/>
      <c r="N307" s="216"/>
      <c r="O307" s="217"/>
      <c r="P307" s="220"/>
      <c r="Q307" s="220"/>
      <c r="R307" s="221"/>
    </row>
    <row r="308" spans="1:18" hidden="1">
      <c r="A308" s="389" t="s">
        <v>264</v>
      </c>
      <c r="B308" s="210"/>
      <c r="C308" s="228"/>
      <c r="D308" s="211"/>
      <c r="E308" s="228"/>
      <c r="F308" s="212"/>
      <c r="G308" s="213"/>
      <c r="H308" s="213"/>
      <c r="I308" s="219"/>
      <c r="J308" s="1"/>
      <c r="K308" s="507"/>
      <c r="L308" s="215"/>
      <c r="M308" s="53"/>
      <c r="N308" s="216"/>
      <c r="O308" s="217"/>
      <c r="P308" s="222"/>
      <c r="Q308" s="222"/>
      <c r="R308" s="223"/>
    </row>
    <row r="309" spans="1:18" hidden="1">
      <c r="A309" s="389" t="s">
        <v>265</v>
      </c>
      <c r="B309" s="210"/>
      <c r="C309" s="228"/>
      <c r="D309" s="211"/>
      <c r="E309" s="228"/>
      <c r="F309" s="212"/>
      <c r="G309" s="213"/>
      <c r="H309" s="213"/>
      <c r="I309" s="219"/>
      <c r="J309" s="1"/>
      <c r="K309" s="507"/>
      <c r="L309" s="215"/>
      <c r="M309" s="53"/>
      <c r="N309" s="216"/>
      <c r="O309" s="217"/>
      <c r="P309" s="222"/>
      <c r="Q309" s="222"/>
      <c r="R309" s="223"/>
    </row>
    <row r="310" spans="1:18" hidden="1">
      <c r="A310" s="389" t="s">
        <v>266</v>
      </c>
      <c r="B310" s="210"/>
      <c r="C310" s="228"/>
      <c r="D310" s="211"/>
      <c r="E310" s="228"/>
      <c r="F310" s="212"/>
      <c r="G310" s="213"/>
      <c r="H310" s="213"/>
      <c r="I310" s="219"/>
      <c r="J310" s="1"/>
      <c r="K310" s="507"/>
      <c r="L310" s="215"/>
      <c r="M310" s="53"/>
      <c r="N310" s="216"/>
      <c r="O310" s="217"/>
      <c r="P310" s="222"/>
      <c r="Q310" s="222"/>
      <c r="R310" s="223"/>
    </row>
    <row r="311" spans="1:18" hidden="1">
      <c r="A311" s="389" t="s">
        <v>267</v>
      </c>
      <c r="B311" s="210"/>
      <c r="C311" s="228"/>
      <c r="D311" s="211"/>
      <c r="E311" s="228"/>
      <c r="F311" s="212"/>
      <c r="G311" s="213"/>
      <c r="H311" s="213"/>
      <c r="I311" s="219"/>
      <c r="J311" s="1"/>
      <c r="K311" s="507"/>
      <c r="L311" s="169"/>
      <c r="M311" s="53"/>
      <c r="N311" s="201"/>
      <c r="O311" s="192"/>
      <c r="P311" s="224"/>
      <c r="Q311" s="224"/>
      <c r="R311" s="224"/>
    </row>
    <row r="312" spans="1:18" hidden="1">
      <c r="A312" s="389" t="s">
        <v>268</v>
      </c>
      <c r="B312" s="210"/>
      <c r="C312" s="228"/>
      <c r="D312" s="211"/>
      <c r="E312" s="228"/>
      <c r="F312" s="212"/>
      <c r="G312" s="213"/>
      <c r="H312" s="213"/>
      <c r="I312" s="219"/>
      <c r="J312" s="1"/>
      <c r="K312" s="507"/>
      <c r="L312" s="169"/>
      <c r="M312" s="53"/>
      <c r="N312" s="169"/>
      <c r="O312" s="192"/>
      <c r="P312" s="224"/>
      <c r="Q312" s="224"/>
      <c r="R312" s="224"/>
    </row>
    <row r="313" spans="1:18" hidden="1">
      <c r="A313" s="389" t="s">
        <v>269</v>
      </c>
      <c r="B313" s="210"/>
      <c r="C313" s="228"/>
      <c r="D313" s="211"/>
      <c r="E313" s="228"/>
      <c r="F313" s="212"/>
      <c r="G313" s="213"/>
      <c r="H313" s="213"/>
      <c r="I313" s="219"/>
      <c r="J313" s="1"/>
      <c r="K313" s="507"/>
      <c r="L313" s="225"/>
      <c r="M313" s="53"/>
      <c r="N313" s="177"/>
      <c r="O313" s="192"/>
      <c r="P313" s="226"/>
      <c r="Q313" s="226"/>
      <c r="R313" s="227"/>
    </row>
    <row r="314" spans="1:18" hidden="1">
      <c r="A314" s="389" t="s">
        <v>270</v>
      </c>
      <c r="B314" s="210"/>
      <c r="C314" s="228"/>
      <c r="D314" s="211"/>
      <c r="E314" s="228"/>
      <c r="F314" s="212"/>
      <c r="G314" s="213"/>
      <c r="H314" s="213"/>
      <c r="I314" s="219"/>
      <c r="J314" s="1"/>
      <c r="K314" s="507"/>
      <c r="L314" s="507"/>
      <c r="M314" s="507"/>
      <c r="N314" s="507"/>
      <c r="O314" s="507"/>
      <c r="P314" s="507"/>
      <c r="Q314" s="507"/>
      <c r="R314" s="507"/>
    </row>
    <row r="315" spans="1:18" hidden="1">
      <c r="A315" s="389" t="s">
        <v>271</v>
      </c>
      <c r="B315" s="210"/>
      <c r="C315" s="228"/>
      <c r="D315" s="211"/>
      <c r="E315" s="228"/>
      <c r="F315" s="212"/>
      <c r="G315" s="213"/>
      <c r="H315" s="213"/>
      <c r="I315" s="219"/>
      <c r="J315" s="1"/>
      <c r="K315" s="507"/>
      <c r="L315" s="507"/>
      <c r="M315" s="507"/>
      <c r="N315" s="507"/>
      <c r="O315" s="507"/>
      <c r="P315" s="507"/>
      <c r="Q315" s="507"/>
      <c r="R315" s="507"/>
    </row>
    <row r="316" spans="1:18" hidden="1">
      <c r="A316" s="389" t="s">
        <v>272</v>
      </c>
      <c r="B316" s="210"/>
      <c r="C316" s="228"/>
      <c r="D316" s="211"/>
      <c r="E316" s="228"/>
      <c r="F316" s="212"/>
      <c r="G316" s="213"/>
      <c r="H316" s="213"/>
      <c r="I316" s="219"/>
      <c r="J316" s="1"/>
      <c r="K316" s="507"/>
      <c r="L316" s="507"/>
      <c r="M316" s="507"/>
      <c r="N316" s="507"/>
      <c r="O316" s="507"/>
      <c r="P316" s="507"/>
      <c r="Q316" s="507"/>
      <c r="R316" s="507"/>
    </row>
    <row r="317" spans="1:18" hidden="1">
      <c r="A317" s="389" t="s">
        <v>273</v>
      </c>
      <c r="B317" s="210"/>
      <c r="C317" s="228"/>
      <c r="D317" s="211"/>
      <c r="E317" s="228"/>
      <c r="F317" s="212"/>
      <c r="G317" s="213"/>
      <c r="H317" s="213"/>
      <c r="I317" s="219"/>
      <c r="J317" s="1"/>
      <c r="K317" s="507"/>
      <c r="L317" s="507"/>
      <c r="M317" s="507"/>
      <c r="N317" s="507"/>
      <c r="O317" s="507"/>
      <c r="P317" s="507"/>
      <c r="Q317" s="507"/>
      <c r="R317" s="507"/>
    </row>
    <row r="318" spans="1:18" hidden="1">
      <c r="A318" s="389" t="s">
        <v>274</v>
      </c>
      <c r="B318" s="210"/>
      <c r="C318" s="228"/>
      <c r="D318" s="211"/>
      <c r="E318" s="228"/>
      <c r="F318" s="212"/>
      <c r="G318" s="213"/>
      <c r="H318" s="213"/>
      <c r="I318" s="219"/>
      <c r="J318" s="1"/>
      <c r="K318" s="507"/>
      <c r="L318" s="507"/>
      <c r="M318" s="507"/>
      <c r="N318" s="507"/>
      <c r="O318" s="507"/>
      <c r="P318" s="507"/>
      <c r="Q318" s="507"/>
      <c r="R318" s="507"/>
    </row>
    <row r="319" spans="1:18" hidden="1">
      <c r="A319" s="389" t="s">
        <v>275</v>
      </c>
      <c r="B319" s="210"/>
      <c r="C319" s="228"/>
      <c r="D319" s="211"/>
      <c r="E319" s="228"/>
      <c r="F319" s="212"/>
      <c r="G319" s="213"/>
      <c r="H319" s="213"/>
      <c r="I319" s="219"/>
      <c r="J319" s="1"/>
      <c r="K319" s="507"/>
      <c r="L319" s="507"/>
      <c r="M319" s="507"/>
      <c r="N319" s="507"/>
      <c r="O319" s="507"/>
      <c r="P319" s="507"/>
      <c r="Q319" s="507"/>
      <c r="R319" s="507"/>
    </row>
    <row r="320" spans="1:18" hidden="1">
      <c r="A320" s="389" t="s">
        <v>276</v>
      </c>
      <c r="B320" s="210"/>
      <c r="C320" s="228"/>
      <c r="D320" s="211"/>
      <c r="E320" s="228"/>
      <c r="F320" s="212"/>
      <c r="G320" s="213"/>
      <c r="H320" s="213"/>
      <c r="I320" s="219"/>
      <c r="J320" s="1"/>
      <c r="K320" s="507"/>
      <c r="L320" s="507"/>
      <c r="M320" s="507"/>
      <c r="N320" s="507"/>
      <c r="O320" s="507"/>
      <c r="P320" s="507"/>
      <c r="Q320" s="507"/>
      <c r="R320" s="507"/>
    </row>
    <row r="321" spans="1:10" hidden="1">
      <c r="A321" s="389" t="s">
        <v>277</v>
      </c>
      <c r="B321" s="210"/>
      <c r="C321" s="228"/>
      <c r="D321" s="211"/>
      <c r="E321" s="228"/>
      <c r="F321" s="212"/>
      <c r="G321" s="213"/>
      <c r="H321" s="213"/>
      <c r="I321" s="219"/>
      <c r="J321" s="1"/>
    </row>
    <row r="322" spans="1:10" hidden="1">
      <c r="A322" s="389" t="s">
        <v>278</v>
      </c>
      <c r="B322" s="210"/>
      <c r="C322" s="228"/>
      <c r="D322" s="211"/>
      <c r="E322" s="228"/>
      <c r="F322" s="212"/>
      <c r="G322" s="213"/>
      <c r="H322" s="213"/>
      <c r="I322" s="219"/>
      <c r="J322" s="1"/>
    </row>
    <row r="323" spans="1:10" hidden="1">
      <c r="A323" s="389" t="s">
        <v>279</v>
      </c>
      <c r="B323" s="210"/>
      <c r="C323" s="228"/>
      <c r="D323" s="211"/>
      <c r="E323" s="228"/>
      <c r="F323" s="212"/>
      <c r="G323" s="213"/>
      <c r="H323" s="213"/>
      <c r="I323" s="219"/>
      <c r="J323" s="1"/>
    </row>
    <row r="324" spans="1:10" hidden="1">
      <c r="A324" s="389" t="s">
        <v>280</v>
      </c>
      <c r="B324" s="210"/>
      <c r="C324" s="228"/>
      <c r="D324" s="211"/>
      <c r="E324" s="228"/>
      <c r="F324" s="212"/>
      <c r="G324" s="213"/>
      <c r="H324" s="213"/>
      <c r="I324" s="219"/>
      <c r="J324" s="1"/>
    </row>
    <row r="325" spans="1:10" hidden="1">
      <c r="A325" s="389" t="s">
        <v>281</v>
      </c>
      <c r="B325" s="210"/>
      <c r="C325" s="228"/>
      <c r="D325" s="211"/>
      <c r="E325" s="228"/>
      <c r="F325" s="212"/>
      <c r="G325" s="213"/>
      <c r="H325" s="213"/>
      <c r="I325" s="219"/>
      <c r="J325" s="1"/>
    </row>
    <row r="326" spans="1:10" hidden="1">
      <c r="A326" s="389" t="s">
        <v>282</v>
      </c>
      <c r="B326" s="210"/>
      <c r="C326" s="228"/>
      <c r="D326" s="211"/>
      <c r="E326" s="228"/>
      <c r="F326" s="212"/>
      <c r="G326" s="213"/>
      <c r="H326" s="213"/>
      <c r="I326" s="219"/>
      <c r="J326" s="1"/>
    </row>
    <row r="327" spans="1:10" hidden="1">
      <c r="A327" s="389" t="s">
        <v>283</v>
      </c>
      <c r="B327" s="210"/>
      <c r="C327" s="228"/>
      <c r="D327" s="211"/>
      <c r="E327" s="228"/>
      <c r="F327" s="212"/>
      <c r="G327" s="213"/>
      <c r="H327" s="213"/>
      <c r="I327" s="219"/>
      <c r="J327" s="1"/>
    </row>
    <row r="328" spans="1:10" hidden="1">
      <c r="A328" s="389" t="s">
        <v>284</v>
      </c>
      <c r="B328" s="210"/>
      <c r="C328" s="228"/>
      <c r="D328" s="211"/>
      <c r="E328" s="228"/>
      <c r="F328" s="212"/>
      <c r="G328" s="213"/>
      <c r="H328" s="213"/>
      <c r="I328" s="219"/>
      <c r="J328" s="1"/>
    </row>
    <row r="329" spans="1:10" hidden="1">
      <c r="A329" s="389" t="s">
        <v>285</v>
      </c>
      <c r="B329" s="210"/>
      <c r="C329" s="228"/>
      <c r="D329" s="211"/>
      <c r="E329" s="228"/>
      <c r="F329" s="212"/>
      <c r="G329" s="213"/>
      <c r="H329" s="213"/>
      <c r="I329" s="219"/>
      <c r="J329" s="1"/>
    </row>
    <row r="330" spans="1:10" hidden="1">
      <c r="A330" s="389" t="s">
        <v>286</v>
      </c>
      <c r="B330" s="210"/>
      <c r="C330" s="228"/>
      <c r="D330" s="211"/>
      <c r="E330" s="228"/>
      <c r="F330" s="212"/>
      <c r="G330" s="213"/>
      <c r="H330" s="213"/>
      <c r="I330" s="219"/>
      <c r="J330" s="1"/>
    </row>
    <row r="331" spans="1:10" hidden="1">
      <c r="A331" s="389" t="s">
        <v>287</v>
      </c>
      <c r="B331" s="210"/>
      <c r="C331" s="228"/>
      <c r="D331" s="211"/>
      <c r="E331" s="228"/>
      <c r="F331" s="212"/>
      <c r="G331" s="213"/>
      <c r="H331" s="213"/>
      <c r="I331" s="219"/>
      <c r="J331" s="1"/>
    </row>
    <row r="332" spans="1:10" hidden="1">
      <c r="A332" s="389" t="s">
        <v>288</v>
      </c>
      <c r="B332" s="210"/>
      <c r="C332" s="228"/>
      <c r="D332" s="211"/>
      <c r="E332" s="228"/>
      <c r="F332" s="212"/>
      <c r="G332" s="213"/>
      <c r="H332" s="213"/>
      <c r="I332" s="219"/>
      <c r="J332" s="1"/>
    </row>
    <row r="333" spans="1:10" hidden="1">
      <c r="A333" s="389" t="s">
        <v>289</v>
      </c>
      <c r="B333" s="210"/>
      <c r="C333" s="228"/>
      <c r="D333" s="211"/>
      <c r="E333" s="228"/>
      <c r="F333" s="212"/>
      <c r="G333" s="213"/>
      <c r="H333" s="213"/>
      <c r="I333" s="219"/>
      <c r="J333" s="1"/>
    </row>
    <row r="334" spans="1:10" hidden="1">
      <c r="A334" s="389" t="s">
        <v>290</v>
      </c>
      <c r="B334" s="210"/>
      <c r="C334" s="228"/>
      <c r="D334" s="211"/>
      <c r="E334" s="228"/>
      <c r="F334" s="212"/>
      <c r="G334" s="213"/>
      <c r="H334" s="213"/>
      <c r="I334" s="219"/>
      <c r="J334" s="1"/>
    </row>
    <row r="335" spans="1:10" hidden="1">
      <c r="A335" s="389" t="s">
        <v>291</v>
      </c>
      <c r="B335" s="210"/>
      <c r="C335" s="228"/>
      <c r="D335" s="211"/>
      <c r="E335" s="228"/>
      <c r="F335" s="212"/>
      <c r="G335" s="213"/>
      <c r="H335" s="213"/>
      <c r="I335" s="219"/>
      <c r="J335" s="1"/>
    </row>
    <row r="336" spans="1:10" hidden="1">
      <c r="A336" s="389" t="s">
        <v>292</v>
      </c>
      <c r="B336" s="210"/>
      <c r="C336" s="228"/>
      <c r="D336" s="211"/>
      <c r="E336" s="228"/>
      <c r="F336" s="212"/>
      <c r="G336" s="213"/>
      <c r="H336" s="213"/>
      <c r="I336" s="219"/>
      <c r="J336" s="1"/>
    </row>
    <row r="337" spans="1:10" hidden="1">
      <c r="A337" s="389" t="s">
        <v>293</v>
      </c>
      <c r="B337" s="210"/>
      <c r="C337" s="228"/>
      <c r="D337" s="211"/>
      <c r="E337" s="228"/>
      <c r="F337" s="212"/>
      <c r="G337" s="213"/>
      <c r="H337" s="213"/>
      <c r="I337" s="219"/>
      <c r="J337" s="1"/>
    </row>
    <row r="338" spans="1:10" hidden="1">
      <c r="A338" s="389" t="s">
        <v>294</v>
      </c>
      <c r="B338" s="210"/>
      <c r="C338" s="228"/>
      <c r="D338" s="211"/>
      <c r="E338" s="228"/>
      <c r="F338" s="212"/>
      <c r="G338" s="213"/>
      <c r="H338" s="213"/>
      <c r="I338" s="219"/>
      <c r="J338" s="1"/>
    </row>
    <row r="339" spans="1:10" hidden="1">
      <c r="A339" s="389" t="s">
        <v>295</v>
      </c>
      <c r="B339" s="210"/>
      <c r="C339" s="228"/>
      <c r="D339" s="211"/>
      <c r="E339" s="228"/>
      <c r="F339" s="212"/>
      <c r="G339" s="213"/>
      <c r="H339" s="213"/>
      <c r="I339" s="219"/>
      <c r="J339" s="1"/>
    </row>
    <row r="340" spans="1:10" hidden="1">
      <c r="A340" s="389" t="s">
        <v>296</v>
      </c>
      <c r="B340" s="210"/>
      <c r="C340" s="228"/>
      <c r="D340" s="211"/>
      <c r="E340" s="228"/>
      <c r="F340" s="212"/>
      <c r="G340" s="213"/>
      <c r="H340" s="213"/>
      <c r="I340" s="219"/>
      <c r="J340" s="1"/>
    </row>
    <row r="341" spans="1:10" hidden="1">
      <c r="A341" s="389" t="s">
        <v>297</v>
      </c>
      <c r="B341" s="210"/>
      <c r="C341" s="228"/>
      <c r="D341" s="211"/>
      <c r="E341" s="228"/>
      <c r="F341" s="212"/>
      <c r="G341" s="213"/>
      <c r="H341" s="213"/>
      <c r="I341" s="219"/>
      <c r="J341" s="1"/>
    </row>
    <row r="342" spans="1:10" hidden="1">
      <c r="A342" s="389" t="s">
        <v>298</v>
      </c>
      <c r="B342" s="210"/>
      <c r="C342" s="228"/>
      <c r="D342" s="211"/>
      <c r="E342" s="228"/>
      <c r="F342" s="212"/>
      <c r="G342" s="213"/>
      <c r="H342" s="213"/>
      <c r="I342" s="219"/>
      <c r="J342" s="1"/>
    </row>
    <row r="343" spans="1:10" hidden="1">
      <c r="A343" s="389" t="s">
        <v>299</v>
      </c>
      <c r="B343" s="210"/>
      <c r="C343" s="228"/>
      <c r="D343" s="211"/>
      <c r="E343" s="228"/>
      <c r="F343" s="212"/>
      <c r="G343" s="213"/>
      <c r="H343" s="213"/>
      <c r="I343" s="219"/>
      <c r="J343" s="1"/>
    </row>
    <row r="344" spans="1:10" hidden="1">
      <c r="A344" s="389" t="s">
        <v>300</v>
      </c>
      <c r="B344" s="210"/>
      <c r="C344" s="228"/>
      <c r="D344" s="211"/>
      <c r="E344" s="228"/>
      <c r="F344" s="212"/>
      <c r="G344" s="213"/>
      <c r="H344" s="213"/>
      <c r="I344" s="219"/>
      <c r="J344" s="1"/>
    </row>
    <row r="345" spans="1:10" hidden="1">
      <c r="A345" s="389" t="s">
        <v>301</v>
      </c>
      <c r="B345" s="210"/>
      <c r="C345" s="228"/>
      <c r="D345" s="211"/>
      <c r="E345" s="228"/>
      <c r="F345" s="212"/>
      <c r="G345" s="213"/>
      <c r="H345" s="213"/>
      <c r="I345" s="219"/>
      <c r="J345" s="1"/>
    </row>
    <row r="346" spans="1:10" hidden="1">
      <c r="A346" s="389" t="s">
        <v>302</v>
      </c>
      <c r="B346" s="210"/>
      <c r="C346" s="228"/>
      <c r="D346" s="211"/>
      <c r="E346" s="228"/>
      <c r="F346" s="212"/>
      <c r="G346" s="213"/>
      <c r="H346" s="213"/>
      <c r="I346" s="219"/>
      <c r="J346" s="1"/>
    </row>
    <row r="347" spans="1:10" hidden="1">
      <c r="A347" s="389" t="s">
        <v>303</v>
      </c>
      <c r="B347" s="210"/>
      <c r="C347" s="228"/>
      <c r="D347" s="211"/>
      <c r="E347" s="228"/>
      <c r="F347" s="212"/>
      <c r="G347" s="213"/>
      <c r="H347" s="213"/>
      <c r="I347" s="219"/>
      <c r="J347" s="1"/>
    </row>
    <row r="348" spans="1:10" hidden="1">
      <c r="A348" s="389" t="s">
        <v>304</v>
      </c>
      <c r="B348" s="210"/>
      <c r="C348" s="228"/>
      <c r="D348" s="211"/>
      <c r="E348" s="228"/>
      <c r="F348" s="212"/>
      <c r="G348" s="213"/>
      <c r="H348" s="213"/>
      <c r="I348" s="219"/>
      <c r="J348" s="1"/>
    </row>
    <row r="349" spans="1:10" hidden="1">
      <c r="A349" s="389" t="s">
        <v>305</v>
      </c>
      <c r="B349" s="210"/>
      <c r="C349" s="228"/>
      <c r="D349" s="211"/>
      <c r="E349" s="228"/>
      <c r="F349" s="212"/>
      <c r="G349" s="213"/>
      <c r="H349" s="213"/>
      <c r="I349" s="219"/>
      <c r="J349" s="1"/>
    </row>
    <row r="350" spans="1:10" hidden="1">
      <c r="A350" s="389" t="s">
        <v>306</v>
      </c>
      <c r="B350" s="210"/>
      <c r="C350" s="228"/>
      <c r="D350" s="211"/>
      <c r="E350" s="228"/>
      <c r="F350" s="212"/>
      <c r="G350" s="213"/>
      <c r="H350" s="213"/>
      <c r="I350" s="219"/>
      <c r="J350" s="1"/>
    </row>
    <row r="351" spans="1:10" hidden="1">
      <c r="A351" s="389" t="s">
        <v>307</v>
      </c>
      <c r="B351" s="210"/>
      <c r="C351" s="228"/>
      <c r="D351" s="211"/>
      <c r="E351" s="228"/>
      <c r="F351" s="212"/>
      <c r="G351" s="213"/>
      <c r="H351" s="213"/>
      <c r="I351" s="219"/>
      <c r="J351" s="1"/>
    </row>
    <row r="352" spans="1:10" hidden="1">
      <c r="A352" s="389" t="s">
        <v>308</v>
      </c>
      <c r="B352" s="210"/>
      <c r="C352" s="228"/>
      <c r="D352" s="211"/>
      <c r="E352" s="228"/>
      <c r="F352" s="212"/>
      <c r="G352" s="213"/>
      <c r="H352" s="213"/>
      <c r="I352" s="219"/>
      <c r="J352" s="1"/>
    </row>
    <row r="353" spans="1:10" hidden="1">
      <c r="A353" s="389" t="s">
        <v>309</v>
      </c>
      <c r="B353" s="210"/>
      <c r="C353" s="228"/>
      <c r="D353" s="211"/>
      <c r="E353" s="228"/>
      <c r="F353" s="212"/>
      <c r="G353" s="213"/>
      <c r="H353" s="213"/>
      <c r="I353" s="219"/>
      <c r="J353" s="1"/>
    </row>
    <row r="354" spans="1:10" hidden="1">
      <c r="A354" s="389" t="s">
        <v>310</v>
      </c>
      <c r="B354" s="210"/>
      <c r="C354" s="228"/>
      <c r="D354" s="211"/>
      <c r="E354" s="228"/>
      <c r="F354" s="212"/>
      <c r="G354" s="213"/>
      <c r="H354" s="213"/>
      <c r="I354" s="219"/>
      <c r="J354" s="1"/>
    </row>
    <row r="355" spans="1:10" hidden="1">
      <c r="A355" s="389" t="s">
        <v>311</v>
      </c>
      <c r="B355" s="210"/>
      <c r="C355" s="228"/>
      <c r="D355" s="211"/>
      <c r="E355" s="228"/>
      <c r="F355" s="212"/>
      <c r="G355" s="213"/>
      <c r="H355" s="213"/>
      <c r="I355" s="219"/>
      <c r="J355" s="1"/>
    </row>
    <row r="356" spans="1:10" hidden="1">
      <c r="A356" s="389" t="s">
        <v>312</v>
      </c>
      <c r="B356" s="210"/>
      <c r="C356" s="228"/>
      <c r="D356" s="211"/>
      <c r="E356" s="228"/>
      <c r="F356" s="212"/>
      <c r="G356" s="213"/>
      <c r="H356" s="213"/>
      <c r="I356" s="219"/>
      <c r="J356" s="1"/>
    </row>
    <row r="357" spans="1:10" hidden="1">
      <c r="A357" s="389" t="s">
        <v>313</v>
      </c>
      <c r="B357" s="210"/>
      <c r="C357" s="228"/>
      <c r="D357" s="211"/>
      <c r="E357" s="228"/>
      <c r="F357" s="212"/>
      <c r="G357" s="213"/>
      <c r="H357" s="213"/>
      <c r="I357" s="219"/>
      <c r="J357" s="1"/>
    </row>
    <row r="358" spans="1:10" hidden="1">
      <c r="A358" s="389" t="s">
        <v>314</v>
      </c>
      <c r="B358" s="210"/>
      <c r="C358" s="228"/>
      <c r="D358" s="211"/>
      <c r="E358" s="228"/>
      <c r="F358" s="212"/>
      <c r="G358" s="213"/>
      <c r="H358" s="213"/>
      <c r="I358" s="219"/>
      <c r="J358" s="1"/>
    </row>
    <row r="359" spans="1:10">
      <c r="A359" s="507"/>
      <c r="B359" s="210"/>
      <c r="C359" s="228"/>
      <c r="D359" s="211"/>
      <c r="E359" s="228"/>
      <c r="F359" s="212"/>
      <c r="G359" s="213"/>
      <c r="H359" s="213"/>
      <c r="I359" s="219"/>
      <c r="J359" s="1"/>
    </row>
    <row r="360" spans="1:10">
      <c r="A360" s="507"/>
      <c r="B360" s="210"/>
      <c r="C360" s="228"/>
      <c r="D360" s="211"/>
      <c r="E360" s="228"/>
      <c r="F360" s="212"/>
      <c r="G360" s="213"/>
      <c r="H360" s="213"/>
      <c r="I360" s="219"/>
      <c r="J360" s="1"/>
    </row>
    <row r="361" spans="1:10">
      <c r="A361" s="507"/>
      <c r="B361" s="210"/>
      <c r="C361" s="228"/>
      <c r="D361" s="211"/>
      <c r="E361" s="228"/>
      <c r="F361" s="212"/>
      <c r="G361" s="213"/>
      <c r="H361" s="213"/>
      <c r="I361" s="219"/>
      <c r="J361" s="1"/>
    </row>
    <row r="362" spans="1:10">
      <c r="A362" s="507"/>
      <c r="B362" s="210"/>
      <c r="C362" s="228"/>
      <c r="D362" s="211"/>
      <c r="E362" s="228"/>
      <c r="F362" s="212"/>
      <c r="G362" s="213"/>
      <c r="H362" s="213"/>
      <c r="I362" s="219"/>
      <c r="J362" s="1"/>
    </row>
    <row r="363" spans="1:10">
      <c r="A363" s="507"/>
      <c r="B363" s="210"/>
      <c r="C363" s="228"/>
      <c r="D363" s="211"/>
      <c r="E363" s="228"/>
      <c r="F363" s="212"/>
      <c r="G363" s="213"/>
      <c r="H363" s="213"/>
      <c r="I363" s="219"/>
      <c r="J363" s="1"/>
    </row>
    <row r="364" spans="1:10">
      <c r="A364" s="507"/>
      <c r="B364" s="210"/>
      <c r="C364" s="228"/>
      <c r="D364" s="211"/>
      <c r="E364" s="228"/>
      <c r="F364" s="212"/>
      <c r="G364" s="213"/>
      <c r="H364" s="213"/>
      <c r="I364" s="219"/>
      <c r="J364" s="1"/>
    </row>
    <row r="365" spans="1:10">
      <c r="A365" s="507"/>
      <c r="B365" s="210"/>
      <c r="C365" s="228"/>
      <c r="D365" s="211"/>
      <c r="E365" s="228"/>
      <c r="F365" s="212"/>
      <c r="G365" s="213"/>
      <c r="H365" s="213"/>
      <c r="I365" s="219"/>
      <c r="J365" s="1"/>
    </row>
    <row r="366" spans="1:10">
      <c r="A366" s="507"/>
      <c r="B366" s="210"/>
      <c r="C366" s="228"/>
      <c r="D366" s="211"/>
      <c r="E366" s="228"/>
      <c r="F366" s="212"/>
      <c r="G366" s="213"/>
      <c r="H366" s="213"/>
      <c r="I366" s="219"/>
      <c r="J366" s="1"/>
    </row>
    <row r="367" spans="1:10">
      <c r="A367" s="507"/>
      <c r="B367" s="210"/>
      <c r="C367" s="228"/>
      <c r="D367" s="211"/>
      <c r="E367" s="228"/>
      <c r="F367" s="212"/>
      <c r="G367" s="213"/>
      <c r="H367" s="213"/>
      <c r="I367" s="219"/>
      <c r="J367" s="1"/>
    </row>
    <row r="368" spans="1:10">
      <c r="A368" s="507"/>
      <c r="B368" s="210"/>
      <c r="C368" s="228"/>
      <c r="D368" s="211"/>
      <c r="E368" s="228"/>
      <c r="F368" s="212"/>
      <c r="G368" s="213"/>
      <c r="H368" s="213"/>
      <c r="I368" s="219"/>
      <c r="J368" s="1"/>
    </row>
    <row r="369" spans="2:10">
      <c r="B369" s="210"/>
      <c r="C369" s="228"/>
      <c r="D369" s="211"/>
      <c r="E369" s="228"/>
      <c r="F369" s="212"/>
      <c r="G369" s="213"/>
      <c r="H369" s="213"/>
      <c r="I369" s="219"/>
      <c r="J369" s="1"/>
    </row>
    <row r="370" spans="2:10">
      <c r="B370" s="210"/>
      <c r="C370" s="228"/>
      <c r="D370" s="211"/>
      <c r="E370" s="228"/>
      <c r="F370" s="212"/>
      <c r="G370" s="213"/>
      <c r="H370" s="213"/>
      <c r="I370" s="219"/>
      <c r="J370" s="1"/>
    </row>
    <row r="371" spans="2:10">
      <c r="B371" s="210"/>
      <c r="C371" s="228"/>
      <c r="D371" s="211"/>
      <c r="E371" s="228"/>
      <c r="F371" s="212"/>
      <c r="G371" s="213"/>
      <c r="H371" s="213"/>
      <c r="I371" s="219"/>
      <c r="J371" s="1"/>
    </row>
    <row r="372" spans="2:10">
      <c r="B372" s="210"/>
      <c r="C372" s="228"/>
      <c r="D372" s="211"/>
      <c r="E372" s="228"/>
      <c r="F372" s="212"/>
      <c r="G372" s="213"/>
      <c r="H372" s="213"/>
      <c r="I372" s="219"/>
      <c r="J372" s="1"/>
    </row>
    <row r="373" spans="2:10">
      <c r="B373" s="210"/>
      <c r="C373" s="228"/>
      <c r="D373" s="211"/>
      <c r="E373" s="228"/>
      <c r="F373" s="212"/>
      <c r="G373" s="213"/>
      <c r="H373" s="213"/>
      <c r="I373" s="219"/>
      <c r="J373" s="1"/>
    </row>
    <row r="374" spans="2:10">
      <c r="B374" s="210"/>
      <c r="C374" s="228"/>
      <c r="D374" s="211"/>
      <c r="E374" s="228"/>
      <c r="F374" s="212"/>
      <c r="G374" s="213"/>
      <c r="H374" s="213"/>
      <c r="I374" s="219"/>
      <c r="J374" s="1"/>
    </row>
    <row r="375" spans="2:10">
      <c r="B375" s="210"/>
      <c r="C375" s="228"/>
      <c r="D375" s="211"/>
      <c r="E375" s="228"/>
      <c r="F375" s="212"/>
      <c r="G375" s="213"/>
      <c r="H375" s="213"/>
      <c r="I375" s="219"/>
      <c r="J375" s="1"/>
    </row>
    <row r="376" spans="2:10">
      <c r="B376" s="210"/>
      <c r="C376" s="228"/>
      <c r="D376" s="211"/>
      <c r="E376" s="228"/>
      <c r="F376" s="212"/>
      <c r="G376" s="213"/>
      <c r="H376" s="213"/>
      <c r="I376" s="219"/>
      <c r="J376" s="1"/>
    </row>
    <row r="377" spans="2:10">
      <c r="B377" s="210"/>
      <c r="C377" s="228"/>
      <c r="D377" s="211"/>
      <c r="E377" s="228"/>
      <c r="F377" s="212"/>
      <c r="G377" s="213"/>
      <c r="H377" s="213"/>
      <c r="I377" s="219"/>
      <c r="J377" s="1"/>
    </row>
    <row r="378" spans="2:10">
      <c r="B378" s="210"/>
      <c r="C378" s="228"/>
      <c r="D378" s="211"/>
      <c r="E378" s="228"/>
      <c r="F378" s="212"/>
      <c r="G378" s="213"/>
      <c r="H378" s="213"/>
      <c r="I378" s="219"/>
      <c r="J378" s="1"/>
    </row>
    <row r="379" spans="2:10">
      <c r="B379" s="210"/>
      <c r="C379" s="228"/>
      <c r="D379" s="211"/>
      <c r="E379" s="228"/>
      <c r="F379" s="212"/>
      <c r="G379" s="213"/>
      <c r="H379" s="213"/>
      <c r="I379" s="219"/>
      <c r="J379" s="1"/>
    </row>
    <row r="380" spans="2:10">
      <c r="B380" s="210"/>
      <c r="C380" s="228"/>
      <c r="D380" s="211"/>
      <c r="E380" s="228"/>
      <c r="F380" s="212"/>
      <c r="G380" s="213"/>
      <c r="H380" s="213"/>
      <c r="I380" s="219"/>
      <c r="J380" s="1"/>
    </row>
    <row r="381" spans="2:10">
      <c r="B381" s="210"/>
      <c r="C381" s="228"/>
      <c r="D381" s="211"/>
      <c r="E381" s="228"/>
      <c r="F381" s="212"/>
      <c r="G381" s="213"/>
      <c r="H381" s="213"/>
      <c r="I381" s="219"/>
      <c r="J381" s="1"/>
    </row>
    <row r="382" spans="2:10">
      <c r="B382" s="210"/>
      <c r="C382" s="228"/>
      <c r="D382" s="211"/>
      <c r="E382" s="228"/>
      <c r="F382" s="212"/>
      <c r="G382" s="213"/>
      <c r="H382" s="213"/>
      <c r="I382" s="219"/>
      <c r="J382" s="1"/>
    </row>
    <row r="383" spans="2:10">
      <c r="B383" s="210"/>
      <c r="C383" s="228"/>
      <c r="D383" s="211"/>
      <c r="E383" s="228"/>
      <c r="F383" s="212"/>
      <c r="G383" s="213"/>
      <c r="H383" s="213"/>
      <c r="I383" s="219"/>
      <c r="J383" s="1"/>
    </row>
    <row r="384" spans="2:10">
      <c r="B384" s="210"/>
      <c r="C384" s="228"/>
      <c r="D384" s="211"/>
      <c r="E384" s="228"/>
      <c r="F384" s="212"/>
      <c r="G384" s="213"/>
      <c r="H384" s="213"/>
      <c r="I384" s="219"/>
      <c r="J384" s="1"/>
    </row>
    <row r="385" spans="2:10">
      <c r="B385" s="210"/>
      <c r="C385" s="228"/>
      <c r="D385" s="211"/>
      <c r="E385" s="228"/>
      <c r="F385" s="212"/>
      <c r="G385" s="213"/>
      <c r="H385" s="213"/>
      <c r="I385" s="219"/>
      <c r="J385" s="1"/>
    </row>
    <row r="386" spans="2:10">
      <c r="B386" s="210"/>
      <c r="C386" s="228"/>
      <c r="D386" s="211"/>
      <c r="E386" s="228"/>
      <c r="F386" s="212"/>
      <c r="G386" s="213"/>
      <c r="H386" s="213"/>
      <c r="I386" s="219"/>
      <c r="J386" s="1"/>
    </row>
    <row r="387" spans="2:10">
      <c r="B387" s="210"/>
      <c r="C387" s="228"/>
      <c r="D387" s="211"/>
      <c r="E387" s="228"/>
      <c r="F387" s="212"/>
      <c r="G387" s="213"/>
      <c r="H387" s="213"/>
      <c r="I387" s="219"/>
      <c r="J387" s="1"/>
    </row>
    <row r="388" spans="2:10">
      <c r="B388" s="210"/>
      <c r="C388" s="228"/>
      <c r="D388" s="211"/>
      <c r="E388" s="228"/>
      <c r="F388" s="212"/>
      <c r="G388" s="213"/>
      <c r="H388" s="213"/>
      <c r="I388" s="219"/>
      <c r="J388" s="1"/>
    </row>
    <row r="389" spans="2:10">
      <c r="B389" s="210"/>
      <c r="C389" s="228"/>
      <c r="D389" s="211"/>
      <c r="E389" s="228"/>
      <c r="F389" s="212"/>
      <c r="G389" s="213"/>
      <c r="H389" s="213"/>
      <c r="I389" s="219"/>
      <c r="J389" s="1"/>
    </row>
    <row r="390" spans="2:10">
      <c r="B390" s="210"/>
      <c r="C390" s="228"/>
      <c r="D390" s="211"/>
      <c r="E390" s="228"/>
      <c r="F390" s="212"/>
      <c r="G390" s="213"/>
      <c r="H390" s="213"/>
      <c r="I390" s="219"/>
      <c r="J390" s="1"/>
    </row>
    <row r="391" spans="2:10">
      <c r="B391" s="210"/>
      <c r="C391" s="228"/>
      <c r="D391" s="211"/>
      <c r="E391" s="228"/>
      <c r="F391" s="212"/>
      <c r="G391" s="213"/>
      <c r="H391" s="213"/>
      <c r="I391" s="219"/>
      <c r="J391" s="1"/>
    </row>
    <row r="392" spans="2:10">
      <c r="B392" s="210"/>
      <c r="C392" s="228"/>
      <c r="D392" s="211"/>
      <c r="E392" s="228"/>
      <c r="F392" s="212"/>
      <c r="G392" s="213"/>
      <c r="H392" s="213"/>
      <c r="I392" s="219"/>
      <c r="J392" s="1"/>
    </row>
    <row r="393" spans="2:10">
      <c r="B393" s="210"/>
      <c r="C393" s="228"/>
      <c r="D393" s="211"/>
      <c r="E393" s="228"/>
      <c r="F393" s="212"/>
      <c r="G393" s="213"/>
      <c r="H393" s="213"/>
      <c r="I393" s="219"/>
      <c r="J393" s="1"/>
    </row>
    <row r="394" spans="2:10">
      <c r="B394" s="210"/>
      <c r="C394" s="228"/>
      <c r="D394" s="211"/>
      <c r="E394" s="228"/>
      <c r="F394" s="212"/>
      <c r="G394" s="213"/>
      <c r="H394" s="213"/>
      <c r="I394" s="219"/>
      <c r="J394" s="1"/>
    </row>
    <row r="395" spans="2:10">
      <c r="B395" s="210"/>
      <c r="C395" s="228"/>
      <c r="D395" s="211"/>
      <c r="E395" s="228"/>
      <c r="F395" s="212"/>
      <c r="G395" s="213"/>
      <c r="H395" s="213"/>
      <c r="I395" s="219"/>
      <c r="J395" s="1"/>
    </row>
    <row r="396" spans="2:10">
      <c r="B396" s="210"/>
      <c r="C396" s="228"/>
      <c r="D396" s="211"/>
      <c r="E396" s="228"/>
      <c r="F396" s="212"/>
      <c r="G396" s="213"/>
      <c r="H396" s="213"/>
      <c r="I396" s="219"/>
      <c r="J396" s="1"/>
    </row>
    <row r="397" spans="2:10">
      <c r="B397" s="210"/>
      <c r="C397" s="228"/>
      <c r="D397" s="211"/>
      <c r="E397" s="228"/>
      <c r="F397" s="212"/>
      <c r="G397" s="213"/>
      <c r="H397" s="213"/>
      <c r="I397" s="219"/>
      <c r="J397" s="1"/>
    </row>
    <row r="398" spans="2:10">
      <c r="B398" s="210"/>
      <c r="C398" s="228"/>
      <c r="D398" s="211"/>
      <c r="E398" s="228"/>
      <c r="F398" s="212"/>
      <c r="G398" s="213"/>
      <c r="H398" s="213"/>
      <c r="I398" s="219"/>
      <c r="J398" s="1"/>
    </row>
    <row r="399" spans="2:10">
      <c r="B399" s="210"/>
      <c r="C399" s="228"/>
      <c r="D399" s="211"/>
      <c r="E399" s="228"/>
      <c r="F399" s="212"/>
      <c r="G399" s="213"/>
      <c r="H399" s="213"/>
      <c r="I399" s="219"/>
      <c r="J399" s="1"/>
    </row>
    <row r="400" spans="2:10">
      <c r="B400" s="210"/>
      <c r="C400" s="228"/>
      <c r="D400" s="211"/>
      <c r="E400" s="228"/>
      <c r="F400" s="212"/>
      <c r="G400" s="213"/>
      <c r="H400" s="213"/>
      <c r="I400" s="219"/>
      <c r="J400" s="1"/>
    </row>
    <row r="401" spans="2:10">
      <c r="B401" s="210"/>
      <c r="C401" s="228"/>
      <c r="D401" s="211"/>
      <c r="E401" s="228"/>
      <c r="F401" s="212"/>
      <c r="G401" s="213"/>
      <c r="H401" s="213"/>
      <c r="I401" s="219"/>
      <c r="J401" s="1"/>
    </row>
    <row r="402" spans="2:10">
      <c r="B402" s="210"/>
      <c r="C402" s="228"/>
      <c r="D402" s="211"/>
      <c r="E402" s="228"/>
      <c r="F402" s="212"/>
      <c r="G402" s="213"/>
      <c r="H402" s="213"/>
      <c r="I402" s="219"/>
      <c r="J402" s="1"/>
    </row>
    <row r="403" spans="2:10">
      <c r="B403" s="210"/>
      <c r="C403" s="228"/>
      <c r="D403" s="211"/>
      <c r="E403" s="228"/>
      <c r="F403" s="212"/>
      <c r="G403" s="213"/>
      <c r="H403" s="213"/>
      <c r="I403" s="219"/>
      <c r="J403" s="1"/>
    </row>
    <row r="404" spans="2:10">
      <c r="B404" s="210"/>
      <c r="C404" s="228"/>
      <c r="D404" s="211"/>
      <c r="E404" s="228"/>
      <c r="F404" s="212"/>
      <c r="G404" s="213"/>
      <c r="H404" s="213"/>
      <c r="I404" s="219"/>
      <c r="J404" s="1"/>
    </row>
    <row r="405" spans="2:10">
      <c r="B405" s="210"/>
      <c r="C405" s="228"/>
      <c r="D405" s="211"/>
      <c r="E405" s="228"/>
      <c r="F405" s="212"/>
      <c r="G405" s="213"/>
      <c r="H405" s="213"/>
      <c r="I405" s="219"/>
      <c r="J405" s="1"/>
    </row>
    <row r="406" spans="2:10">
      <c r="B406" s="210"/>
      <c r="C406" s="228"/>
      <c r="D406" s="211"/>
      <c r="E406" s="228"/>
      <c r="F406" s="212"/>
      <c r="G406" s="213"/>
      <c r="H406" s="213"/>
      <c r="I406" s="219"/>
      <c r="J406" s="1"/>
    </row>
    <row r="407" spans="2:10">
      <c r="B407" s="210"/>
      <c r="C407" s="228"/>
      <c r="D407" s="211"/>
      <c r="E407" s="228"/>
      <c r="F407" s="212"/>
      <c r="G407" s="213"/>
      <c r="H407" s="213"/>
      <c r="I407" s="219"/>
      <c r="J407" s="1"/>
    </row>
    <row r="408" spans="2:10">
      <c r="B408" s="210"/>
      <c r="C408" s="228"/>
      <c r="D408" s="211"/>
      <c r="E408" s="228"/>
      <c r="F408" s="212"/>
      <c r="G408" s="213"/>
      <c r="H408" s="213"/>
      <c r="I408" s="219"/>
      <c r="J408" s="1"/>
    </row>
    <row r="409" spans="2:10">
      <c r="B409" s="210"/>
      <c r="C409" s="228"/>
      <c r="D409" s="211"/>
      <c r="E409" s="228"/>
      <c r="F409" s="212"/>
      <c r="G409" s="213"/>
      <c r="H409" s="213"/>
      <c r="I409" s="219"/>
      <c r="J409" s="1"/>
    </row>
    <row r="410" spans="2:10">
      <c r="B410" s="210"/>
      <c r="C410" s="228"/>
      <c r="D410" s="211"/>
      <c r="E410" s="228"/>
      <c r="F410" s="212"/>
      <c r="G410" s="213"/>
      <c r="H410" s="213"/>
      <c r="I410" s="219"/>
      <c r="J410" s="1"/>
    </row>
    <row r="411" spans="2:10">
      <c r="B411" s="210"/>
      <c r="C411" s="228"/>
      <c r="D411" s="211"/>
      <c r="E411" s="228"/>
      <c r="F411" s="212"/>
      <c r="G411" s="213"/>
      <c r="H411" s="213"/>
      <c r="I411" s="219"/>
      <c r="J411" s="1"/>
    </row>
    <row r="412" spans="2:10">
      <c r="B412" s="210"/>
      <c r="C412" s="228"/>
      <c r="D412" s="211"/>
      <c r="E412" s="228"/>
      <c r="F412" s="212"/>
      <c r="G412" s="213"/>
      <c r="H412" s="213"/>
      <c r="I412" s="219"/>
      <c r="J412" s="1"/>
    </row>
    <row r="413" spans="2:10">
      <c r="B413" s="210"/>
      <c r="C413" s="228"/>
      <c r="D413" s="211"/>
      <c r="E413" s="228"/>
      <c r="F413" s="212"/>
      <c r="G413" s="213"/>
      <c r="H413" s="213"/>
      <c r="I413" s="219"/>
      <c r="J413" s="1"/>
    </row>
    <row r="414" spans="2:10">
      <c r="B414" s="210"/>
      <c r="C414" s="228"/>
      <c r="D414" s="211"/>
      <c r="E414" s="228"/>
      <c r="F414" s="212"/>
      <c r="G414" s="213"/>
      <c r="H414" s="213"/>
      <c r="I414" s="219"/>
      <c r="J414" s="1"/>
    </row>
    <row r="415" spans="2:10">
      <c r="B415" s="210"/>
      <c r="C415" s="228"/>
      <c r="D415" s="211"/>
      <c r="E415" s="228"/>
      <c r="F415" s="212"/>
      <c r="G415" s="213"/>
      <c r="H415" s="213"/>
      <c r="I415" s="219"/>
      <c r="J415" s="1"/>
    </row>
    <row r="416" spans="2:10">
      <c r="B416" s="210"/>
      <c r="C416" s="228"/>
      <c r="D416" s="211"/>
      <c r="E416" s="228"/>
      <c r="F416" s="212"/>
      <c r="G416" s="213"/>
      <c r="H416" s="213"/>
      <c r="I416" s="219"/>
      <c r="J416" s="1"/>
    </row>
    <row r="417" spans="2:10">
      <c r="B417" s="210"/>
      <c r="C417" s="228"/>
      <c r="D417" s="211"/>
      <c r="E417" s="228"/>
      <c r="F417" s="212"/>
      <c r="G417" s="213"/>
      <c r="H417" s="213"/>
      <c r="I417" s="219"/>
      <c r="J417" s="1"/>
    </row>
    <row r="418" spans="2:10">
      <c r="B418" s="210"/>
      <c r="C418" s="228"/>
      <c r="D418" s="211"/>
      <c r="E418" s="228"/>
      <c r="F418" s="212"/>
      <c r="G418" s="213"/>
      <c r="H418" s="213"/>
      <c r="I418" s="219"/>
      <c r="J418" s="1"/>
    </row>
    <row r="419" spans="2:10">
      <c r="B419" s="210"/>
      <c r="C419" s="228"/>
      <c r="D419" s="211"/>
      <c r="E419" s="228"/>
      <c r="F419" s="212"/>
      <c r="G419" s="213"/>
      <c r="H419" s="213"/>
      <c r="I419" s="219"/>
      <c r="J419" s="1"/>
    </row>
    <row r="420" spans="2:10">
      <c r="B420" s="210"/>
      <c r="C420" s="228"/>
      <c r="D420" s="211"/>
      <c r="E420" s="228"/>
      <c r="F420" s="212"/>
      <c r="G420" s="213"/>
      <c r="H420" s="213"/>
      <c r="I420" s="219"/>
      <c r="J420" s="1"/>
    </row>
    <row r="421" spans="2:10">
      <c r="B421" s="210"/>
      <c r="C421" s="228"/>
      <c r="D421" s="211"/>
      <c r="E421" s="228"/>
      <c r="F421" s="212"/>
      <c r="G421" s="213"/>
      <c r="H421" s="213"/>
      <c r="I421" s="219"/>
      <c r="J421" s="1"/>
    </row>
    <row r="422" spans="2:10">
      <c r="B422" s="210"/>
      <c r="C422" s="228"/>
      <c r="D422" s="211"/>
      <c r="E422" s="228"/>
      <c r="F422" s="212"/>
      <c r="G422" s="213"/>
      <c r="H422" s="213"/>
      <c r="I422" s="219"/>
      <c r="J422" s="1"/>
    </row>
    <row r="423" spans="2:10">
      <c r="B423" s="210"/>
      <c r="C423" s="228"/>
      <c r="D423" s="211"/>
      <c r="E423" s="228"/>
      <c r="F423" s="212"/>
      <c r="G423" s="213"/>
      <c r="H423" s="213"/>
      <c r="I423" s="219"/>
      <c r="J423" s="1"/>
    </row>
    <row r="424" spans="2:10">
      <c r="B424" s="210"/>
      <c r="C424" s="228"/>
      <c r="D424" s="211"/>
      <c r="E424" s="228"/>
      <c r="F424" s="212"/>
      <c r="G424" s="213"/>
      <c r="H424" s="213"/>
      <c r="I424" s="219"/>
      <c r="J424" s="1"/>
    </row>
    <row r="425" spans="2:10">
      <c r="B425" s="210"/>
      <c r="C425" s="228"/>
      <c r="D425" s="211"/>
      <c r="E425" s="228"/>
      <c r="F425" s="212"/>
      <c r="G425" s="213"/>
      <c r="H425" s="213"/>
      <c r="I425" s="219"/>
      <c r="J425" s="1"/>
    </row>
    <row r="426" spans="2:10">
      <c r="B426" s="210"/>
      <c r="C426" s="228"/>
      <c r="D426" s="211"/>
      <c r="E426" s="228"/>
      <c r="F426" s="212"/>
      <c r="G426" s="213"/>
      <c r="H426" s="213"/>
      <c r="I426" s="219"/>
      <c r="J426" s="1"/>
    </row>
    <row r="427" spans="2:10">
      <c r="B427" s="210"/>
      <c r="C427" s="228"/>
      <c r="D427" s="211"/>
      <c r="E427" s="228"/>
      <c r="F427" s="212"/>
      <c r="G427" s="213"/>
      <c r="H427" s="213"/>
      <c r="I427" s="219"/>
      <c r="J427" s="1"/>
    </row>
    <row r="428" spans="2:10">
      <c r="B428" s="210"/>
      <c r="C428" s="228"/>
      <c r="D428" s="211"/>
      <c r="E428" s="228"/>
      <c r="F428" s="212"/>
      <c r="G428" s="213"/>
      <c r="H428" s="213"/>
      <c r="I428" s="219"/>
      <c r="J428" s="1"/>
    </row>
    <row r="429" spans="2:10">
      <c r="B429" s="210"/>
      <c r="C429" s="228"/>
      <c r="D429" s="211"/>
      <c r="E429" s="228"/>
      <c r="F429" s="212"/>
      <c r="G429" s="213"/>
      <c r="H429" s="213"/>
      <c r="I429" s="219"/>
      <c r="J429" s="1"/>
    </row>
    <row r="430" spans="2:10">
      <c r="B430" s="210"/>
      <c r="C430" s="228"/>
      <c r="D430" s="211"/>
      <c r="E430" s="228"/>
      <c r="F430" s="212"/>
      <c r="G430" s="213"/>
      <c r="H430" s="213"/>
      <c r="I430" s="219"/>
      <c r="J430" s="1"/>
    </row>
    <row r="431" spans="2:10">
      <c r="B431" s="210"/>
      <c r="C431" s="228"/>
      <c r="D431" s="211"/>
      <c r="E431" s="228"/>
      <c r="F431" s="212"/>
      <c r="G431" s="213"/>
      <c r="H431" s="213"/>
      <c r="I431" s="219"/>
      <c r="J431" s="1"/>
    </row>
    <row r="432" spans="2:10">
      <c r="B432" s="210"/>
      <c r="C432" s="228"/>
      <c r="D432" s="211"/>
      <c r="E432" s="228"/>
      <c r="F432" s="212"/>
      <c r="G432" s="213"/>
      <c r="H432" s="213"/>
      <c r="I432" s="219"/>
      <c r="J432" s="1"/>
    </row>
    <row r="433" spans="2:10">
      <c r="B433" s="210"/>
      <c r="C433" s="228"/>
      <c r="D433" s="211"/>
      <c r="E433" s="228"/>
      <c r="F433" s="212"/>
      <c r="G433" s="213"/>
      <c r="H433" s="213"/>
      <c r="I433" s="219"/>
      <c r="J433" s="1"/>
    </row>
    <row r="434" spans="2:10">
      <c r="B434" s="210"/>
      <c r="C434" s="228"/>
      <c r="D434" s="211"/>
      <c r="E434" s="228"/>
      <c r="F434" s="212"/>
      <c r="G434" s="213"/>
      <c r="H434" s="213"/>
      <c r="I434" s="219"/>
      <c r="J434" s="1"/>
    </row>
    <row r="435" spans="2:10">
      <c r="B435" s="210"/>
      <c r="C435" s="228"/>
      <c r="D435" s="211"/>
      <c r="E435" s="228"/>
      <c r="F435" s="212"/>
      <c r="G435" s="213"/>
      <c r="H435" s="213"/>
      <c r="I435" s="219"/>
      <c r="J435" s="1"/>
    </row>
    <row r="436" spans="2:10">
      <c r="B436" s="210"/>
      <c r="C436" s="228"/>
      <c r="D436" s="211"/>
      <c r="E436" s="228"/>
      <c r="F436" s="212"/>
      <c r="G436" s="213"/>
      <c r="H436" s="213"/>
      <c r="I436" s="219"/>
      <c r="J436" s="1"/>
    </row>
    <row r="437" spans="2:10">
      <c r="B437" s="210"/>
      <c r="C437" s="228"/>
      <c r="D437" s="211"/>
      <c r="E437" s="228"/>
      <c r="F437" s="212"/>
      <c r="G437" s="213"/>
      <c r="H437" s="213"/>
      <c r="I437" s="219"/>
      <c r="J437" s="1"/>
    </row>
    <row r="438" spans="2:10">
      <c r="B438" s="210"/>
      <c r="C438" s="228"/>
      <c r="D438" s="211"/>
      <c r="E438" s="228"/>
      <c r="F438" s="212"/>
      <c r="G438" s="213"/>
      <c r="H438" s="213"/>
      <c r="I438" s="219"/>
      <c r="J438" s="1"/>
    </row>
    <row r="439" spans="2:10">
      <c r="B439" s="210"/>
      <c r="C439" s="228"/>
      <c r="D439" s="211"/>
      <c r="E439" s="228"/>
      <c r="F439" s="212"/>
      <c r="G439" s="213"/>
      <c r="H439" s="213"/>
      <c r="I439" s="219"/>
      <c r="J439" s="1"/>
    </row>
    <row r="440" spans="2:10">
      <c r="B440" s="210"/>
      <c r="C440" s="228"/>
      <c r="D440" s="211"/>
      <c r="E440" s="228"/>
      <c r="F440" s="212"/>
      <c r="G440" s="213"/>
      <c r="H440" s="213"/>
      <c r="I440" s="219"/>
      <c r="J440" s="1"/>
    </row>
    <row r="441" spans="2:10">
      <c r="B441" s="210"/>
      <c r="C441" s="228"/>
      <c r="D441" s="211"/>
      <c r="E441" s="228"/>
      <c r="F441" s="212"/>
      <c r="G441" s="213"/>
      <c r="H441" s="213"/>
      <c r="I441" s="219"/>
      <c r="J441" s="1"/>
    </row>
    <row r="442" spans="2:10">
      <c r="B442" s="210"/>
      <c r="C442" s="228"/>
      <c r="D442" s="211"/>
      <c r="E442" s="228"/>
      <c r="F442" s="212"/>
      <c r="G442" s="213"/>
      <c r="H442" s="213"/>
      <c r="I442" s="219"/>
      <c r="J442" s="1"/>
    </row>
    <row r="443" spans="2:10">
      <c r="B443" s="210"/>
      <c r="C443" s="228"/>
      <c r="D443" s="211"/>
      <c r="E443" s="228"/>
      <c r="F443" s="212"/>
      <c r="G443" s="213"/>
      <c r="H443" s="213"/>
      <c r="I443" s="219"/>
      <c r="J443" s="1"/>
    </row>
    <row r="444" spans="2:10">
      <c r="B444" s="210"/>
      <c r="C444" s="228"/>
      <c r="D444" s="211"/>
      <c r="E444" s="228"/>
      <c r="F444" s="212"/>
      <c r="G444" s="213"/>
      <c r="H444" s="213"/>
      <c r="I444" s="219"/>
      <c r="J444" s="1"/>
    </row>
    <row r="445" spans="2:10">
      <c r="B445" s="210"/>
      <c r="C445" s="228"/>
      <c r="D445" s="211"/>
      <c r="E445" s="228"/>
      <c r="F445" s="212"/>
      <c r="G445" s="213"/>
      <c r="H445" s="213"/>
      <c r="I445" s="219"/>
      <c r="J445" s="1"/>
    </row>
    <row r="446" spans="2:10">
      <c r="B446" s="210"/>
      <c r="C446" s="228"/>
      <c r="D446" s="211"/>
      <c r="E446" s="228"/>
      <c r="F446" s="212"/>
      <c r="G446" s="213"/>
      <c r="H446" s="213"/>
      <c r="I446" s="219"/>
      <c r="J446" s="1"/>
    </row>
    <row r="447" spans="2:10">
      <c r="B447" s="210"/>
      <c r="C447" s="228"/>
      <c r="D447" s="211"/>
      <c r="E447" s="228"/>
      <c r="F447" s="212"/>
      <c r="G447" s="213"/>
      <c r="H447" s="213"/>
      <c r="I447" s="219"/>
      <c r="J447" s="1"/>
    </row>
    <row r="448" spans="2:10">
      <c r="B448" s="210"/>
      <c r="C448" s="228"/>
      <c r="D448" s="211"/>
      <c r="E448" s="228"/>
      <c r="F448" s="212"/>
      <c r="G448" s="213"/>
      <c r="H448" s="213"/>
      <c r="I448" s="219"/>
      <c r="J448" s="1"/>
    </row>
    <row r="449" spans="2:10">
      <c r="B449" s="210"/>
      <c r="C449" s="228"/>
      <c r="D449" s="211"/>
      <c r="E449" s="228"/>
      <c r="F449" s="212"/>
      <c r="G449" s="213"/>
      <c r="H449" s="213"/>
      <c r="I449" s="219"/>
      <c r="J449" s="1"/>
    </row>
    <row r="450" spans="2:10">
      <c r="B450" s="210"/>
      <c r="C450" s="228"/>
      <c r="D450" s="211"/>
      <c r="E450" s="228"/>
      <c r="F450" s="212"/>
      <c r="G450" s="213"/>
      <c r="H450" s="213"/>
      <c r="I450" s="219"/>
      <c r="J450" s="1"/>
    </row>
    <row r="451" spans="2:10">
      <c r="B451" s="210"/>
      <c r="C451" s="228"/>
      <c r="D451" s="211"/>
      <c r="E451" s="228"/>
      <c r="F451" s="212"/>
      <c r="G451" s="213"/>
      <c r="H451" s="213"/>
      <c r="I451" s="219"/>
      <c r="J451" s="1"/>
    </row>
    <row r="452" spans="2:10">
      <c r="B452" s="210"/>
      <c r="C452" s="228"/>
      <c r="D452" s="211"/>
      <c r="E452" s="228"/>
      <c r="F452" s="212"/>
      <c r="G452" s="213"/>
      <c r="H452" s="213"/>
      <c r="I452" s="219"/>
      <c r="J452" s="1"/>
    </row>
    <row r="453" spans="2:10">
      <c r="B453" s="210"/>
      <c r="C453" s="228"/>
      <c r="D453" s="211"/>
      <c r="E453" s="228"/>
      <c r="F453" s="212"/>
      <c r="G453" s="213"/>
      <c r="H453" s="213"/>
      <c r="I453" s="219"/>
      <c r="J453" s="1"/>
    </row>
    <row r="454" spans="2:10">
      <c r="B454" s="210"/>
      <c r="C454" s="228"/>
      <c r="D454" s="211"/>
      <c r="E454" s="228"/>
      <c r="F454" s="212"/>
      <c r="G454" s="213"/>
      <c r="H454" s="213"/>
      <c r="I454" s="219"/>
      <c r="J454" s="1"/>
    </row>
    <row r="455" spans="2:10">
      <c r="B455" s="210"/>
      <c r="C455" s="228"/>
      <c r="D455" s="211"/>
      <c r="E455" s="228"/>
      <c r="F455" s="212"/>
      <c r="G455" s="213"/>
      <c r="H455" s="213"/>
      <c r="I455" s="219"/>
      <c r="J455" s="1"/>
    </row>
    <row r="456" spans="2:10">
      <c r="B456" s="210"/>
      <c r="C456" s="228"/>
      <c r="D456" s="211"/>
      <c r="E456" s="228"/>
      <c r="F456" s="212"/>
      <c r="G456" s="213"/>
      <c r="H456" s="213"/>
      <c r="I456" s="219"/>
      <c r="J456" s="1"/>
    </row>
    <row r="457" spans="2:10">
      <c r="B457" s="210"/>
      <c r="C457" s="228"/>
      <c r="D457" s="211"/>
      <c r="E457" s="228"/>
      <c r="F457" s="212"/>
      <c r="G457" s="213"/>
      <c r="H457" s="213"/>
      <c r="I457" s="219"/>
      <c r="J457" s="1"/>
    </row>
    <row r="458" spans="2:10">
      <c r="B458" s="210"/>
      <c r="C458" s="228"/>
      <c r="D458" s="211"/>
      <c r="E458" s="228"/>
      <c r="F458" s="212"/>
      <c r="G458" s="213"/>
      <c r="H458" s="213"/>
      <c r="I458" s="219"/>
      <c r="J458" s="1"/>
    </row>
    <row r="459" spans="2:10">
      <c r="B459" s="210"/>
      <c r="C459" s="228"/>
      <c r="D459" s="211"/>
      <c r="E459" s="228"/>
      <c r="F459" s="212"/>
      <c r="G459" s="213"/>
      <c r="H459" s="213"/>
      <c r="I459" s="219"/>
      <c r="J459" s="1"/>
    </row>
    <row r="460" spans="2:10">
      <c r="B460" s="210"/>
      <c r="C460" s="228"/>
      <c r="D460" s="211"/>
      <c r="E460" s="228"/>
      <c r="F460" s="212"/>
      <c r="G460" s="213"/>
      <c r="H460" s="213"/>
      <c r="I460" s="219"/>
      <c r="J460" s="1"/>
    </row>
    <row r="461" spans="2:10">
      <c r="B461" s="210"/>
      <c r="C461" s="228"/>
      <c r="D461" s="211"/>
      <c r="E461" s="228"/>
      <c r="F461" s="212"/>
      <c r="G461" s="213"/>
      <c r="H461" s="213"/>
      <c r="I461" s="219"/>
      <c r="J461" s="1"/>
    </row>
    <row r="462" spans="2:10">
      <c r="B462" s="210"/>
      <c r="C462" s="228"/>
      <c r="D462" s="211"/>
      <c r="E462" s="228"/>
      <c r="F462" s="212"/>
      <c r="G462" s="213"/>
      <c r="H462" s="213"/>
      <c r="I462" s="219"/>
      <c r="J462" s="1"/>
    </row>
    <row r="463" spans="2:10">
      <c r="B463" s="210"/>
      <c r="C463" s="228"/>
      <c r="D463" s="211"/>
      <c r="E463" s="228"/>
      <c r="F463" s="212"/>
      <c r="G463" s="213"/>
      <c r="H463" s="213"/>
      <c r="I463" s="219"/>
      <c r="J463" s="1"/>
    </row>
    <row r="464" spans="2:10">
      <c r="B464" s="210"/>
      <c r="C464" s="228"/>
      <c r="D464" s="211"/>
      <c r="E464" s="228"/>
      <c r="F464" s="212"/>
      <c r="G464" s="213"/>
      <c r="H464" s="213"/>
      <c r="I464" s="219"/>
      <c r="J464" s="1"/>
    </row>
    <row r="465" spans="2:10">
      <c r="B465" s="95"/>
      <c r="C465" s="96"/>
      <c r="D465" s="507"/>
      <c r="E465" s="507"/>
      <c r="F465" s="53"/>
      <c r="G465" s="97"/>
      <c r="H465" s="97"/>
      <c r="I465" s="507"/>
      <c r="J465" s="1"/>
    </row>
    <row r="466" spans="2:10">
      <c r="B466" s="95"/>
      <c r="C466" s="96"/>
      <c r="D466" s="507"/>
      <c r="E466" s="507"/>
      <c r="F466" s="53"/>
      <c r="G466" s="97"/>
      <c r="H466" s="97"/>
      <c r="I466" s="507"/>
      <c r="J466" s="1"/>
    </row>
    <row r="467" spans="2:10">
      <c r="B467" s="95"/>
      <c r="C467" s="96"/>
      <c r="D467" s="507"/>
      <c r="E467" s="507"/>
      <c r="F467" s="53"/>
      <c r="G467" s="97"/>
      <c r="H467" s="97"/>
      <c r="I467" s="507"/>
      <c r="J467" s="1"/>
    </row>
    <row r="468" spans="2:10">
      <c r="B468" s="95"/>
      <c r="C468" s="96"/>
      <c r="D468" s="507"/>
      <c r="E468" s="507"/>
      <c r="F468" s="53"/>
      <c r="G468" s="97"/>
      <c r="H468" s="97"/>
      <c r="I468" s="507"/>
      <c r="J468" s="1"/>
    </row>
    <row r="469" spans="2:10">
      <c r="B469" s="95"/>
      <c r="C469" s="96"/>
      <c r="D469" s="507"/>
      <c r="E469" s="507"/>
      <c r="F469" s="53"/>
      <c r="G469" s="97"/>
      <c r="H469" s="97"/>
      <c r="I469" s="507"/>
      <c r="J469" s="1"/>
    </row>
    <row r="470" spans="2:10">
      <c r="B470" s="95"/>
      <c r="C470" s="96"/>
      <c r="D470" s="507"/>
      <c r="E470" s="507"/>
      <c r="F470" s="53"/>
      <c r="G470" s="97"/>
      <c r="H470" s="97"/>
      <c r="I470" s="507"/>
      <c r="J470" s="1"/>
    </row>
    <row r="471" spans="2:10">
      <c r="B471" s="95"/>
      <c r="C471" s="96"/>
      <c r="D471" s="507"/>
      <c r="E471" s="507"/>
      <c r="F471" s="53"/>
      <c r="G471" s="97"/>
      <c r="H471" s="97"/>
      <c r="I471" s="507"/>
      <c r="J471" s="1"/>
    </row>
    <row r="472" spans="2:10">
      <c r="B472" s="95"/>
      <c r="C472" s="96"/>
      <c r="D472" s="507"/>
      <c r="E472" s="507"/>
      <c r="F472" s="53"/>
      <c r="G472" s="97"/>
      <c r="H472" s="97"/>
      <c r="I472" s="507"/>
      <c r="J472" s="1"/>
    </row>
    <row r="473" spans="2:10">
      <c r="B473" s="95"/>
      <c r="C473" s="96"/>
      <c r="D473" s="507"/>
      <c r="E473" s="507"/>
      <c r="F473" s="53"/>
      <c r="G473" s="97"/>
      <c r="H473" s="97"/>
      <c r="I473" s="507"/>
      <c r="J473" s="1"/>
    </row>
    <row r="474" spans="2:10">
      <c r="B474" s="95"/>
      <c r="C474" s="96"/>
      <c r="D474" s="507"/>
      <c r="E474" s="507"/>
      <c r="F474" s="53"/>
      <c r="G474" s="97"/>
      <c r="H474" s="97"/>
      <c r="I474" s="507"/>
      <c r="J474" s="1"/>
    </row>
    <row r="475" spans="2:10">
      <c r="B475" s="95"/>
      <c r="C475" s="96"/>
      <c r="D475" s="507"/>
      <c r="E475" s="507"/>
      <c r="F475" s="53"/>
      <c r="G475" s="97"/>
      <c r="H475" s="97"/>
      <c r="I475" s="507"/>
      <c r="J475" s="1"/>
    </row>
    <row r="476" spans="2:10">
      <c r="B476" s="95"/>
      <c r="C476" s="96"/>
      <c r="D476" s="507"/>
      <c r="E476" s="507"/>
      <c r="F476" s="53"/>
      <c r="G476" s="97"/>
      <c r="H476" s="97"/>
      <c r="I476" s="507"/>
      <c r="J476" s="1"/>
    </row>
    <row r="477" spans="2:10">
      <c r="B477" s="95"/>
      <c r="C477" s="96"/>
      <c r="D477" s="507"/>
      <c r="E477" s="507"/>
      <c r="F477" s="53"/>
      <c r="G477" s="97"/>
      <c r="H477" s="97"/>
      <c r="I477" s="507"/>
      <c r="J477" s="1"/>
    </row>
    <row r="478" spans="2:10">
      <c r="B478" s="95"/>
      <c r="C478" s="96"/>
      <c r="D478" s="507"/>
      <c r="E478" s="507"/>
      <c r="F478" s="53"/>
      <c r="G478" s="97"/>
      <c r="H478" s="97"/>
      <c r="I478" s="507"/>
      <c r="J478" s="1"/>
    </row>
    <row r="479" spans="2:10">
      <c r="B479" s="95"/>
      <c r="C479" s="96"/>
      <c r="D479" s="507"/>
      <c r="E479" s="507"/>
      <c r="F479" s="53"/>
      <c r="G479" s="97"/>
      <c r="H479" s="97"/>
      <c r="I479" s="507"/>
      <c r="J479" s="1"/>
    </row>
    <row r="480" spans="2:10">
      <c r="B480" s="95"/>
      <c r="C480" s="96"/>
      <c r="D480" s="507"/>
      <c r="E480" s="507"/>
      <c r="F480" s="53"/>
      <c r="G480" s="97"/>
      <c r="H480" s="97"/>
      <c r="I480" s="507"/>
      <c r="J480" s="1"/>
    </row>
    <row r="481" spans="2:10">
      <c r="B481" s="95"/>
      <c r="C481" s="96"/>
      <c r="D481" s="507"/>
      <c r="E481" s="507"/>
      <c r="F481" s="53"/>
      <c r="G481" s="97"/>
      <c r="H481" s="97"/>
      <c r="I481" s="507"/>
      <c r="J481" s="1"/>
    </row>
    <row r="482" spans="2:10">
      <c r="B482" s="95"/>
      <c r="C482" s="96"/>
      <c r="D482" s="507"/>
      <c r="E482" s="507"/>
      <c r="F482" s="53"/>
      <c r="G482" s="97"/>
      <c r="H482" s="97"/>
      <c r="I482" s="507"/>
      <c r="J482" s="1"/>
    </row>
    <row r="483" spans="2:10">
      <c r="B483" s="95"/>
      <c r="C483" s="96"/>
      <c r="D483" s="507"/>
      <c r="E483" s="507"/>
      <c r="F483" s="53"/>
      <c r="G483" s="97"/>
      <c r="H483" s="97"/>
      <c r="I483" s="507"/>
      <c r="J483" s="1"/>
    </row>
    <row r="484" spans="2:10">
      <c r="B484" s="95"/>
      <c r="C484" s="96"/>
      <c r="D484" s="507"/>
      <c r="E484" s="507"/>
      <c r="F484" s="53"/>
      <c r="G484" s="97"/>
      <c r="H484" s="97"/>
      <c r="I484" s="507"/>
      <c r="J484" s="1"/>
    </row>
    <row r="485" spans="2:10">
      <c r="B485" s="95"/>
      <c r="C485" s="96"/>
      <c r="D485" s="507"/>
      <c r="E485" s="507"/>
      <c r="F485" s="53"/>
      <c r="G485" s="97"/>
      <c r="H485" s="97"/>
      <c r="I485" s="507"/>
      <c r="J485" s="1"/>
    </row>
    <row r="486" spans="2:10">
      <c r="B486" s="95"/>
      <c r="C486" s="96"/>
      <c r="D486" s="507"/>
      <c r="E486" s="507"/>
      <c r="F486" s="53"/>
      <c r="G486" s="97"/>
      <c r="H486" s="97"/>
      <c r="I486" s="507"/>
      <c r="J486" s="1"/>
    </row>
    <row r="487" spans="2:10">
      <c r="B487" s="95"/>
      <c r="C487" s="96"/>
      <c r="D487" s="507"/>
      <c r="E487" s="507"/>
      <c r="F487" s="53"/>
      <c r="G487" s="97"/>
      <c r="H487" s="97"/>
      <c r="I487" s="507"/>
      <c r="J487" s="1"/>
    </row>
    <row r="488" spans="2:10">
      <c r="B488" s="95"/>
      <c r="C488" s="96"/>
      <c r="D488" s="507"/>
      <c r="E488" s="507"/>
      <c r="F488" s="53"/>
      <c r="G488" s="97"/>
      <c r="H488" s="97"/>
      <c r="I488" s="507"/>
      <c r="J488" s="1"/>
    </row>
    <row r="489" spans="2:10">
      <c r="B489" s="95"/>
      <c r="C489" s="96"/>
      <c r="D489" s="507"/>
      <c r="E489" s="507"/>
      <c r="F489" s="53"/>
      <c r="G489" s="97"/>
      <c r="H489" s="97"/>
      <c r="I489" s="507"/>
      <c r="J489" s="1"/>
    </row>
    <row r="490" spans="2:10">
      <c r="B490" s="95"/>
      <c r="C490" s="96"/>
      <c r="D490" s="507"/>
      <c r="E490" s="507"/>
      <c r="F490" s="53"/>
      <c r="G490" s="97"/>
      <c r="H490" s="97"/>
      <c r="I490" s="507"/>
      <c r="J490" s="1"/>
    </row>
    <row r="491" spans="2:10">
      <c r="B491" s="95"/>
      <c r="C491" s="96"/>
      <c r="D491" s="507"/>
      <c r="E491" s="507"/>
      <c r="F491" s="53"/>
      <c r="G491" s="97"/>
      <c r="H491" s="97"/>
      <c r="I491" s="507"/>
      <c r="J491" s="1"/>
    </row>
    <row r="492" spans="2:10">
      <c r="B492" s="95"/>
      <c r="C492" s="96"/>
      <c r="D492" s="507"/>
      <c r="E492" s="507"/>
      <c r="F492" s="53"/>
      <c r="G492" s="97"/>
      <c r="H492" s="97"/>
      <c r="I492" s="507"/>
      <c r="J492" s="1"/>
    </row>
    <row r="493" spans="2:10">
      <c r="B493" s="95"/>
      <c r="C493" s="96"/>
      <c r="D493" s="507"/>
      <c r="E493" s="507"/>
      <c r="F493" s="53"/>
      <c r="G493" s="97"/>
      <c r="H493" s="97"/>
      <c r="I493" s="507"/>
      <c r="J493" s="1"/>
    </row>
    <row r="494" spans="2:10">
      <c r="B494" s="95"/>
      <c r="C494" s="96"/>
      <c r="D494" s="507"/>
      <c r="E494" s="507"/>
      <c r="F494" s="53"/>
      <c r="G494" s="97"/>
      <c r="H494" s="97"/>
      <c r="I494" s="507"/>
      <c r="J494" s="1"/>
    </row>
    <row r="495" spans="2:10">
      <c r="B495" s="95"/>
      <c r="C495" s="96"/>
      <c r="D495" s="507"/>
      <c r="E495" s="507"/>
      <c r="F495" s="53"/>
      <c r="G495" s="97"/>
      <c r="H495" s="97"/>
      <c r="I495" s="507"/>
      <c r="J495" s="1"/>
    </row>
    <row r="496" spans="2:10">
      <c r="B496" s="95"/>
      <c r="C496" s="96"/>
      <c r="D496" s="507"/>
      <c r="E496" s="507"/>
      <c r="F496" s="53"/>
      <c r="G496" s="97"/>
      <c r="H496" s="97"/>
      <c r="I496" s="507"/>
      <c r="J496" s="1"/>
    </row>
    <row r="497" spans="2:10">
      <c r="B497" s="95"/>
      <c r="C497" s="96"/>
      <c r="D497" s="507"/>
      <c r="E497" s="507"/>
      <c r="F497" s="53"/>
      <c r="G497" s="97"/>
      <c r="H497" s="97"/>
      <c r="I497" s="507"/>
      <c r="J497" s="1"/>
    </row>
    <row r="498" spans="2:10">
      <c r="B498" s="95"/>
      <c r="C498" s="96"/>
      <c r="D498" s="507"/>
      <c r="E498" s="507"/>
      <c r="F498" s="53"/>
      <c r="G498" s="97"/>
      <c r="H498" s="97"/>
      <c r="I498" s="507"/>
      <c r="J498" s="1"/>
    </row>
    <row r="499" spans="2:10">
      <c r="B499" s="95"/>
      <c r="C499" s="96"/>
      <c r="D499" s="507"/>
      <c r="E499" s="507"/>
      <c r="F499" s="53"/>
      <c r="G499" s="97"/>
      <c r="H499" s="97"/>
      <c r="I499" s="507"/>
      <c r="J499" s="1"/>
    </row>
    <row r="500" spans="2:10">
      <c r="B500" s="95"/>
      <c r="C500" s="96"/>
      <c r="D500" s="507"/>
      <c r="E500" s="507"/>
      <c r="F500" s="53"/>
      <c r="G500" s="97"/>
      <c r="H500" s="97"/>
      <c r="I500" s="507"/>
      <c r="J500" s="1"/>
    </row>
    <row r="501" spans="2:10">
      <c r="B501" s="95"/>
      <c r="C501" s="96"/>
      <c r="D501" s="507"/>
      <c r="E501" s="507"/>
      <c r="F501" s="53"/>
      <c r="G501" s="97"/>
      <c r="H501" s="97"/>
      <c r="I501" s="507"/>
      <c r="J501" s="1"/>
    </row>
    <row r="502" spans="2:10">
      <c r="B502" s="95"/>
      <c r="C502" s="96"/>
      <c r="D502" s="507"/>
      <c r="E502" s="507"/>
      <c r="F502" s="53"/>
      <c r="G502" s="97"/>
      <c r="H502" s="97"/>
      <c r="I502" s="507"/>
      <c r="J502" s="1"/>
    </row>
    <row r="503" spans="2:10">
      <c r="B503" s="95"/>
      <c r="C503" s="96"/>
      <c r="D503" s="507"/>
      <c r="E503" s="507"/>
      <c r="F503" s="53"/>
      <c r="G503" s="97"/>
      <c r="H503" s="97"/>
      <c r="I503" s="507"/>
      <c r="J503" s="1"/>
    </row>
    <row r="504" spans="2:10">
      <c r="B504" s="95"/>
      <c r="C504" s="96"/>
      <c r="D504" s="507"/>
      <c r="E504" s="507"/>
      <c r="F504" s="53"/>
      <c r="G504" s="97"/>
      <c r="H504" s="97"/>
      <c r="I504" s="507"/>
      <c r="J504" s="1"/>
    </row>
    <row r="505" spans="2:10">
      <c r="B505" s="95"/>
      <c r="C505" s="96"/>
      <c r="D505" s="507"/>
      <c r="E505" s="507"/>
      <c r="F505" s="53"/>
      <c r="G505" s="97"/>
      <c r="H505" s="97"/>
      <c r="I505" s="507"/>
      <c r="J505" s="1"/>
    </row>
    <row r="506" spans="2:10">
      <c r="B506" s="95"/>
      <c r="C506" s="96"/>
      <c r="D506" s="507"/>
      <c r="E506" s="507"/>
      <c r="F506" s="53"/>
      <c r="G506" s="97"/>
      <c r="H506" s="97"/>
      <c r="I506" s="507"/>
      <c r="J506" s="1"/>
    </row>
    <row r="507" spans="2:10">
      <c r="B507" s="95"/>
      <c r="C507" s="96"/>
      <c r="D507" s="507"/>
      <c r="E507" s="507"/>
      <c r="F507" s="53"/>
      <c r="G507" s="97"/>
      <c r="H507" s="97"/>
      <c r="I507" s="507"/>
      <c r="J507" s="1"/>
    </row>
    <row r="508" spans="2:10">
      <c r="B508" s="95"/>
      <c r="C508" s="96"/>
      <c r="D508" s="507"/>
      <c r="E508" s="507"/>
      <c r="F508" s="53"/>
      <c r="G508" s="97"/>
      <c r="H508" s="97"/>
      <c r="I508" s="507"/>
      <c r="J508" s="1"/>
    </row>
    <row r="509" spans="2:10">
      <c r="B509" s="95"/>
      <c r="C509" s="96"/>
      <c r="D509" s="507"/>
      <c r="E509" s="507"/>
      <c r="F509" s="53"/>
      <c r="G509" s="97"/>
      <c r="H509" s="97"/>
      <c r="I509" s="507"/>
      <c r="J509" s="1"/>
    </row>
    <row r="510" spans="2:10">
      <c r="B510" s="95"/>
      <c r="C510" s="96"/>
      <c r="D510" s="507"/>
      <c r="E510" s="507"/>
      <c r="F510" s="53"/>
      <c r="G510" s="97"/>
      <c r="H510" s="97"/>
      <c r="I510" s="507"/>
      <c r="J510" s="1"/>
    </row>
    <row r="511" spans="2:10">
      <c r="B511" s="95"/>
      <c r="C511" s="96"/>
      <c r="D511" s="507"/>
      <c r="E511" s="507"/>
      <c r="F511" s="53"/>
      <c r="G511" s="97"/>
      <c r="H511" s="97"/>
      <c r="I511" s="507"/>
      <c r="J511" s="1"/>
    </row>
    <row r="512" spans="2:10">
      <c r="B512" s="95"/>
      <c r="C512" s="96"/>
      <c r="D512" s="507"/>
      <c r="E512" s="507"/>
      <c r="F512" s="53"/>
      <c r="G512" s="97"/>
      <c r="H512" s="97"/>
      <c r="I512" s="507"/>
      <c r="J512" s="1"/>
    </row>
    <row r="513" spans="2:10">
      <c r="B513" s="95"/>
      <c r="C513" s="96"/>
      <c r="D513" s="507"/>
      <c r="E513" s="507"/>
      <c r="F513" s="53"/>
      <c r="G513" s="97"/>
      <c r="H513" s="97"/>
      <c r="I513" s="507"/>
      <c r="J513" s="1"/>
    </row>
    <row r="514" spans="2:10">
      <c r="B514" s="95"/>
      <c r="C514" s="96"/>
      <c r="D514" s="507"/>
      <c r="E514" s="507"/>
      <c r="F514" s="53"/>
      <c r="G514" s="97"/>
      <c r="H514" s="97"/>
      <c r="I514" s="507"/>
      <c r="J514" s="1"/>
    </row>
    <row r="515" spans="2:10">
      <c r="B515" s="95"/>
      <c r="C515" s="96"/>
      <c r="D515" s="507"/>
      <c r="E515" s="507"/>
      <c r="F515" s="53"/>
      <c r="G515" s="97"/>
      <c r="H515" s="97"/>
      <c r="I515" s="507"/>
      <c r="J515" s="1"/>
    </row>
    <row r="516" spans="2:10">
      <c r="B516" s="95"/>
      <c r="C516" s="96"/>
      <c r="D516" s="507"/>
      <c r="E516" s="507"/>
      <c r="F516" s="53"/>
      <c r="G516" s="97"/>
      <c r="H516" s="97"/>
      <c r="I516" s="507"/>
      <c r="J516" s="1"/>
    </row>
    <row r="517" spans="2:10">
      <c r="B517" s="95"/>
      <c r="C517" s="96"/>
      <c r="D517" s="507"/>
      <c r="E517" s="507"/>
      <c r="F517" s="53"/>
      <c r="G517" s="97"/>
      <c r="H517" s="97"/>
      <c r="I517" s="507"/>
      <c r="J517" s="1"/>
    </row>
    <row r="518" spans="2:10">
      <c r="B518" s="95"/>
      <c r="C518" s="96"/>
      <c r="D518" s="507"/>
      <c r="E518" s="507"/>
      <c r="F518" s="53"/>
      <c r="G518" s="97"/>
      <c r="H518" s="97"/>
      <c r="I518" s="507"/>
      <c r="J518" s="1"/>
    </row>
    <row r="519" spans="2:10">
      <c r="B519" s="95"/>
      <c r="C519" s="96"/>
      <c r="D519" s="507"/>
      <c r="E519" s="507"/>
      <c r="F519" s="53"/>
      <c r="G519" s="97"/>
      <c r="H519" s="97"/>
      <c r="I519" s="507"/>
      <c r="J519" s="1"/>
    </row>
    <row r="520" spans="2:10">
      <c r="B520" s="95"/>
      <c r="C520" s="96"/>
      <c r="D520" s="507"/>
      <c r="E520" s="507"/>
      <c r="F520" s="53"/>
      <c r="G520" s="97"/>
      <c r="H520" s="97"/>
      <c r="I520" s="507"/>
      <c r="J520" s="1"/>
    </row>
    <row r="521" spans="2:10">
      <c r="B521" s="95"/>
      <c r="C521" s="96"/>
      <c r="D521" s="507"/>
      <c r="E521" s="507"/>
      <c r="F521" s="53"/>
      <c r="G521" s="97"/>
      <c r="H521" s="97"/>
      <c r="I521" s="507"/>
      <c r="J521" s="1"/>
    </row>
    <row r="522" spans="2:10">
      <c r="B522" s="95"/>
      <c r="C522" s="96"/>
      <c r="D522" s="507"/>
      <c r="E522" s="507"/>
      <c r="F522" s="53"/>
      <c r="G522" s="97"/>
      <c r="H522" s="97"/>
      <c r="I522" s="507"/>
      <c r="J522" s="1"/>
    </row>
    <row r="523" spans="2:10">
      <c r="B523" s="95"/>
      <c r="C523" s="96"/>
      <c r="D523" s="507"/>
      <c r="E523" s="507"/>
      <c r="F523" s="53"/>
      <c r="G523" s="97"/>
      <c r="H523" s="97"/>
      <c r="I523" s="507"/>
      <c r="J523" s="1"/>
    </row>
    <row r="524" spans="2:10">
      <c r="B524" s="95"/>
      <c r="C524" s="96"/>
      <c r="D524" s="507"/>
      <c r="E524" s="507"/>
      <c r="F524" s="53"/>
      <c r="G524" s="97"/>
      <c r="H524" s="97"/>
      <c r="I524" s="507"/>
      <c r="J524" s="1"/>
    </row>
    <row r="525" spans="2:10">
      <c r="B525" s="95"/>
      <c r="C525" s="96"/>
      <c r="D525" s="507"/>
      <c r="E525" s="507"/>
      <c r="F525" s="53"/>
      <c r="G525" s="97"/>
      <c r="H525" s="97"/>
      <c r="I525" s="507"/>
      <c r="J525" s="1"/>
    </row>
    <row r="526" spans="2:10">
      <c r="B526" s="95"/>
      <c r="C526" s="96"/>
      <c r="D526" s="507"/>
      <c r="E526" s="507"/>
      <c r="F526" s="53"/>
      <c r="G526" s="97"/>
      <c r="H526" s="97"/>
      <c r="I526" s="507"/>
      <c r="J526" s="1"/>
    </row>
    <row r="527" spans="2:10">
      <c r="B527" s="95"/>
      <c r="C527" s="96"/>
      <c r="D527" s="507"/>
      <c r="E527" s="507"/>
      <c r="F527" s="53"/>
      <c r="G527" s="97"/>
      <c r="H527" s="97"/>
      <c r="I527" s="507"/>
      <c r="J527" s="1"/>
    </row>
    <row r="528" spans="2:10">
      <c r="B528" s="95"/>
      <c r="C528" s="96"/>
      <c r="D528" s="507"/>
      <c r="E528" s="507"/>
      <c r="F528" s="53"/>
      <c r="G528" s="97"/>
      <c r="H528" s="97"/>
      <c r="I528" s="507"/>
      <c r="J528" s="1"/>
    </row>
    <row r="529" spans="2:10">
      <c r="B529" s="95"/>
      <c r="C529" s="96"/>
      <c r="D529" s="507"/>
      <c r="E529" s="507"/>
      <c r="F529" s="53"/>
      <c r="G529" s="97"/>
      <c r="H529" s="97"/>
      <c r="I529" s="507"/>
      <c r="J529" s="1"/>
    </row>
    <row r="530" spans="2:10">
      <c r="B530" s="95"/>
      <c r="C530" s="96"/>
      <c r="D530" s="507"/>
      <c r="E530" s="507"/>
      <c r="F530" s="53"/>
      <c r="G530" s="97"/>
      <c r="H530" s="97"/>
      <c r="I530" s="507"/>
      <c r="J530" s="1"/>
    </row>
    <row r="531" spans="2:10">
      <c r="B531" s="95"/>
      <c r="C531" s="96"/>
      <c r="D531" s="507"/>
      <c r="E531" s="507"/>
      <c r="F531" s="53"/>
      <c r="G531" s="97"/>
      <c r="H531" s="97"/>
      <c r="I531" s="507"/>
      <c r="J531" s="1"/>
    </row>
    <row r="532" spans="2:10">
      <c r="B532" s="95"/>
      <c r="C532" s="96"/>
      <c r="D532" s="507"/>
      <c r="E532" s="507"/>
      <c r="F532" s="53"/>
      <c r="G532" s="97"/>
      <c r="H532" s="97"/>
      <c r="I532" s="507"/>
      <c r="J532" s="1"/>
    </row>
    <row r="533" spans="2:10">
      <c r="B533" s="95"/>
      <c r="C533" s="96"/>
      <c r="D533" s="507"/>
      <c r="E533" s="507"/>
      <c r="F533" s="53"/>
      <c r="G533" s="97"/>
      <c r="H533" s="97"/>
      <c r="I533" s="507"/>
      <c r="J533" s="1"/>
    </row>
    <row r="534" spans="2:10">
      <c r="B534" s="95"/>
      <c r="C534" s="96"/>
      <c r="D534" s="507"/>
      <c r="E534" s="507"/>
      <c r="F534" s="53"/>
      <c r="G534" s="97"/>
      <c r="H534" s="97"/>
      <c r="I534" s="507"/>
      <c r="J534" s="1"/>
    </row>
    <row r="535" spans="2:10">
      <c r="B535" s="95"/>
      <c r="C535" s="96"/>
      <c r="D535" s="507"/>
      <c r="E535" s="507"/>
      <c r="F535" s="53"/>
      <c r="G535" s="97"/>
      <c r="H535" s="97"/>
      <c r="I535" s="507"/>
      <c r="J535" s="1"/>
    </row>
    <row r="536" spans="2:10">
      <c r="B536" s="95"/>
      <c r="C536" s="96"/>
      <c r="D536" s="507"/>
      <c r="E536" s="507"/>
      <c r="F536" s="53"/>
      <c r="G536" s="97"/>
      <c r="H536" s="97"/>
      <c r="I536" s="507"/>
      <c r="J536" s="1"/>
    </row>
    <row r="537" spans="2:10">
      <c r="B537" s="95"/>
      <c r="C537" s="96"/>
      <c r="D537" s="507"/>
      <c r="E537" s="507"/>
      <c r="F537" s="53"/>
      <c r="G537" s="97"/>
      <c r="H537" s="97"/>
      <c r="I537" s="507"/>
      <c r="J537" s="1"/>
    </row>
    <row r="538" spans="2:10">
      <c r="B538" s="95"/>
      <c r="C538" s="96"/>
      <c r="D538" s="507"/>
      <c r="E538" s="507"/>
      <c r="F538" s="53"/>
      <c r="G538" s="97"/>
      <c r="H538" s="97"/>
      <c r="I538" s="507"/>
      <c r="J538" s="1"/>
    </row>
    <row r="539" spans="2:10">
      <c r="B539" s="95"/>
      <c r="C539" s="96"/>
      <c r="D539" s="507"/>
      <c r="E539" s="507"/>
      <c r="F539" s="53"/>
      <c r="G539" s="97"/>
      <c r="H539" s="97"/>
      <c r="I539" s="507"/>
      <c r="J539" s="1"/>
    </row>
    <row r="540" spans="2:10">
      <c r="B540" s="95"/>
      <c r="C540" s="96"/>
      <c r="D540" s="507"/>
      <c r="E540" s="507"/>
      <c r="F540" s="53"/>
      <c r="G540" s="97"/>
      <c r="H540" s="97"/>
      <c r="I540" s="507"/>
      <c r="J540" s="1"/>
    </row>
    <row r="541" spans="2:10">
      <c r="B541" s="95"/>
      <c r="C541" s="96"/>
      <c r="D541" s="507"/>
      <c r="E541" s="507"/>
      <c r="F541" s="53"/>
      <c r="G541" s="97"/>
      <c r="H541" s="97"/>
      <c r="I541" s="507"/>
      <c r="J541" s="1"/>
    </row>
    <row r="542" spans="2:10">
      <c r="B542" s="95"/>
      <c r="C542" s="96"/>
      <c r="D542" s="507"/>
      <c r="E542" s="507"/>
      <c r="F542" s="53"/>
      <c r="G542" s="97"/>
      <c r="H542" s="97"/>
      <c r="I542" s="507"/>
      <c r="J542" s="1"/>
    </row>
    <row r="543" spans="2:10">
      <c r="B543" s="95"/>
      <c r="C543" s="96"/>
      <c r="D543" s="507"/>
      <c r="E543" s="507"/>
      <c r="F543" s="53"/>
      <c r="G543" s="97"/>
      <c r="H543" s="97"/>
      <c r="I543" s="507"/>
      <c r="J543" s="1"/>
    </row>
    <row r="544" spans="2:10">
      <c r="B544" s="95"/>
      <c r="C544" s="96"/>
      <c r="D544" s="507"/>
      <c r="E544" s="507"/>
      <c r="F544" s="53"/>
      <c r="G544" s="97"/>
      <c r="H544" s="97"/>
      <c r="I544" s="507"/>
      <c r="J544" s="1"/>
    </row>
    <row r="545" spans="2:10">
      <c r="B545" s="95"/>
      <c r="C545" s="96"/>
      <c r="D545" s="507"/>
      <c r="E545" s="507"/>
      <c r="F545" s="53"/>
      <c r="G545" s="97"/>
      <c r="H545" s="97"/>
      <c r="I545" s="507"/>
      <c r="J545" s="1"/>
    </row>
    <row r="546" spans="2:10">
      <c r="B546" s="95"/>
      <c r="C546" s="96"/>
      <c r="D546" s="507"/>
      <c r="E546" s="507"/>
      <c r="F546" s="53"/>
      <c r="G546" s="97"/>
      <c r="H546" s="97"/>
      <c r="I546" s="507"/>
      <c r="J546" s="1"/>
    </row>
    <row r="547" spans="2:10">
      <c r="B547" s="95"/>
      <c r="C547" s="96"/>
      <c r="D547" s="507"/>
      <c r="E547" s="507"/>
      <c r="F547" s="53"/>
      <c r="G547" s="97"/>
      <c r="H547" s="97"/>
      <c r="I547" s="507"/>
      <c r="J547" s="1"/>
    </row>
    <row r="548" spans="2:10">
      <c r="B548" s="95"/>
      <c r="C548" s="96"/>
      <c r="D548" s="507"/>
      <c r="E548" s="507"/>
      <c r="F548" s="53"/>
      <c r="G548" s="97"/>
      <c r="H548" s="97"/>
      <c r="I548" s="507"/>
      <c r="J548" s="1"/>
    </row>
    <row r="549" spans="2:10">
      <c r="B549" s="95"/>
      <c r="C549" s="96"/>
      <c r="D549" s="507"/>
      <c r="E549" s="507"/>
      <c r="F549" s="53"/>
      <c r="G549" s="97"/>
      <c r="H549" s="97"/>
      <c r="I549" s="507"/>
      <c r="J549" s="1"/>
    </row>
    <row r="550" spans="2:10">
      <c r="B550" s="95"/>
      <c r="C550" s="96"/>
      <c r="D550" s="507"/>
      <c r="E550" s="507"/>
      <c r="F550" s="53"/>
      <c r="G550" s="97"/>
      <c r="H550" s="97"/>
      <c r="I550" s="507"/>
      <c r="J550" s="1"/>
    </row>
    <row r="551" spans="2:10">
      <c r="B551" s="95"/>
      <c r="C551" s="96"/>
      <c r="D551" s="507"/>
      <c r="E551" s="507"/>
      <c r="F551" s="53"/>
      <c r="G551" s="97"/>
      <c r="H551" s="97"/>
      <c r="I551" s="507"/>
      <c r="J551" s="1"/>
    </row>
    <row r="552" spans="2:10">
      <c r="B552" s="95"/>
      <c r="C552" s="96"/>
      <c r="D552" s="507"/>
      <c r="E552" s="507"/>
      <c r="F552" s="53"/>
      <c r="G552" s="97"/>
      <c r="H552" s="97"/>
      <c r="I552" s="507"/>
      <c r="J552" s="1"/>
    </row>
    <row r="553" spans="2:10">
      <c r="B553" s="95"/>
      <c r="C553" s="96"/>
      <c r="D553" s="507"/>
      <c r="E553" s="507"/>
      <c r="F553" s="53"/>
      <c r="G553" s="97"/>
      <c r="H553" s="97"/>
      <c r="I553" s="507"/>
      <c r="J553" s="1"/>
    </row>
    <row r="554" spans="2:10">
      <c r="B554" s="95"/>
      <c r="C554" s="96"/>
      <c r="D554" s="507"/>
      <c r="E554" s="507"/>
      <c r="F554" s="53"/>
      <c r="G554" s="97"/>
      <c r="H554" s="97"/>
      <c r="I554" s="507"/>
      <c r="J554" s="1"/>
    </row>
    <row r="555" spans="2:10">
      <c r="B555" s="95"/>
      <c r="C555" s="96"/>
      <c r="D555" s="507"/>
      <c r="E555" s="507"/>
      <c r="F555" s="53"/>
      <c r="G555" s="97"/>
      <c r="H555" s="97"/>
      <c r="I555" s="507"/>
      <c r="J555" s="1"/>
    </row>
    <row r="556" spans="2:10">
      <c r="B556" s="95"/>
      <c r="C556" s="96"/>
      <c r="D556" s="507"/>
      <c r="E556" s="507"/>
      <c r="F556" s="53"/>
      <c r="G556" s="97"/>
      <c r="H556" s="97"/>
      <c r="I556" s="507"/>
      <c r="J556" s="1"/>
    </row>
    <row r="557" spans="2:10">
      <c r="B557" s="95"/>
      <c r="C557" s="96"/>
      <c r="D557" s="507"/>
      <c r="E557" s="507"/>
      <c r="F557" s="53"/>
      <c r="G557" s="97"/>
      <c r="H557" s="97"/>
      <c r="I557" s="507"/>
      <c r="J557" s="1"/>
    </row>
    <row r="558" spans="2:10">
      <c r="B558" s="95"/>
      <c r="C558" s="96"/>
      <c r="D558" s="507"/>
      <c r="E558" s="507"/>
      <c r="F558" s="53"/>
      <c r="G558" s="97"/>
      <c r="H558" s="97"/>
      <c r="I558" s="507"/>
      <c r="J558" s="1"/>
    </row>
    <row r="559" spans="2:10">
      <c r="B559" s="95"/>
      <c r="C559" s="96"/>
      <c r="D559" s="507"/>
      <c r="E559" s="507"/>
      <c r="F559" s="53"/>
      <c r="G559" s="97"/>
      <c r="H559" s="97"/>
      <c r="I559" s="507"/>
      <c r="J559" s="1"/>
    </row>
    <row r="560" spans="2:10">
      <c r="B560" s="95"/>
      <c r="C560" s="96"/>
      <c r="D560" s="507"/>
      <c r="E560" s="507"/>
      <c r="F560" s="53"/>
      <c r="G560" s="97"/>
      <c r="H560" s="97"/>
      <c r="I560" s="507"/>
      <c r="J560" s="1"/>
    </row>
    <row r="561" spans="2:10">
      <c r="B561" s="95"/>
      <c r="C561" s="96"/>
      <c r="D561" s="507"/>
      <c r="E561" s="507"/>
      <c r="F561" s="53"/>
      <c r="G561" s="97"/>
      <c r="H561" s="97"/>
      <c r="I561" s="507"/>
      <c r="J561" s="1"/>
    </row>
    <row r="562" spans="2:10">
      <c r="B562" s="95"/>
      <c r="C562" s="96"/>
      <c r="D562" s="507"/>
      <c r="E562" s="507"/>
      <c r="F562" s="53"/>
      <c r="G562" s="97"/>
      <c r="H562" s="97"/>
      <c r="I562" s="507"/>
      <c r="J562" s="1"/>
    </row>
    <row r="563" spans="2:10">
      <c r="B563" s="95"/>
      <c r="C563" s="96"/>
      <c r="D563" s="507"/>
      <c r="E563" s="507"/>
      <c r="F563" s="53"/>
      <c r="G563" s="97"/>
      <c r="H563" s="97"/>
      <c r="I563" s="507"/>
      <c r="J563" s="1"/>
    </row>
    <row r="564" spans="2:10">
      <c r="B564" s="95"/>
      <c r="C564" s="96"/>
      <c r="D564" s="507"/>
      <c r="E564" s="507"/>
      <c r="F564" s="53"/>
      <c r="G564" s="97"/>
      <c r="H564" s="97"/>
      <c r="I564" s="507"/>
      <c r="J564" s="1"/>
    </row>
    <row r="565" spans="2:10">
      <c r="B565" s="95"/>
      <c r="C565" s="96"/>
      <c r="D565" s="507"/>
      <c r="E565" s="507"/>
      <c r="F565" s="53"/>
      <c r="G565" s="97"/>
      <c r="H565" s="97"/>
      <c r="I565" s="507"/>
      <c r="J565" s="1"/>
    </row>
    <row r="566" spans="2:10">
      <c r="B566" s="95"/>
      <c r="C566" s="96"/>
      <c r="D566" s="507"/>
      <c r="E566" s="507"/>
      <c r="F566" s="53"/>
      <c r="G566" s="97"/>
      <c r="H566" s="97"/>
      <c r="I566" s="507"/>
      <c r="J566" s="1"/>
    </row>
    <row r="567" spans="2:10">
      <c r="B567" s="95"/>
      <c r="C567" s="96"/>
      <c r="D567" s="507"/>
      <c r="E567" s="507"/>
      <c r="F567" s="53"/>
      <c r="G567" s="97"/>
      <c r="H567" s="97"/>
      <c r="I567" s="507"/>
      <c r="J567" s="1"/>
    </row>
    <row r="568" spans="2:10">
      <c r="B568" s="95"/>
      <c r="C568" s="96"/>
      <c r="D568" s="507"/>
      <c r="E568" s="507"/>
      <c r="F568" s="53"/>
      <c r="G568" s="97"/>
      <c r="H568" s="97"/>
      <c r="I568" s="507"/>
      <c r="J568" s="1"/>
    </row>
    <row r="569" spans="2:10">
      <c r="B569" s="95"/>
      <c r="C569" s="96"/>
      <c r="D569" s="507"/>
      <c r="E569" s="507"/>
      <c r="F569" s="53"/>
      <c r="G569" s="97"/>
      <c r="H569" s="97"/>
      <c r="I569" s="507"/>
      <c r="J569" s="1"/>
    </row>
    <row r="570" spans="2:10">
      <c r="B570" s="95"/>
      <c r="C570" s="96"/>
      <c r="D570" s="507"/>
      <c r="E570" s="507"/>
      <c r="F570" s="53"/>
      <c r="G570" s="97"/>
      <c r="H570" s="97"/>
      <c r="I570" s="507"/>
      <c r="J570" s="1"/>
    </row>
    <row r="571" spans="2:10">
      <c r="B571" s="95"/>
      <c r="C571" s="96"/>
      <c r="D571" s="507"/>
      <c r="E571" s="507"/>
      <c r="F571" s="53"/>
      <c r="G571" s="97"/>
      <c r="H571" s="97"/>
      <c r="I571" s="507"/>
      <c r="J571" s="1"/>
    </row>
    <row r="572" spans="2:10">
      <c r="B572" s="95"/>
      <c r="C572" s="96"/>
      <c r="D572" s="507"/>
      <c r="E572" s="507"/>
      <c r="F572" s="53"/>
      <c r="G572" s="97"/>
      <c r="H572" s="97"/>
      <c r="I572" s="507"/>
      <c r="J572" s="1"/>
    </row>
    <row r="573" spans="2:10">
      <c r="B573" s="95"/>
      <c r="C573" s="96"/>
      <c r="D573" s="507"/>
      <c r="E573" s="507"/>
      <c r="F573" s="53"/>
      <c r="G573" s="97"/>
      <c r="H573" s="97"/>
      <c r="I573" s="507"/>
      <c r="J573" s="1"/>
    </row>
    <row r="574" spans="2:10">
      <c r="B574" s="95"/>
      <c r="C574" s="96"/>
      <c r="D574" s="507"/>
      <c r="E574" s="507"/>
      <c r="F574" s="53"/>
      <c r="G574" s="97"/>
      <c r="H574" s="97"/>
      <c r="I574" s="507"/>
      <c r="J574" s="1"/>
    </row>
    <row r="575" spans="2:10">
      <c r="B575" s="95"/>
      <c r="C575" s="96"/>
      <c r="D575" s="507"/>
      <c r="E575" s="507"/>
      <c r="F575" s="53"/>
      <c r="G575" s="97"/>
      <c r="H575" s="97"/>
      <c r="I575" s="507"/>
      <c r="J575" s="1"/>
    </row>
    <row r="576" spans="2:10">
      <c r="B576" s="95"/>
      <c r="C576" s="96"/>
      <c r="D576" s="507"/>
      <c r="E576" s="507"/>
      <c r="F576" s="53"/>
      <c r="G576" s="97"/>
      <c r="H576" s="97"/>
      <c r="I576" s="507"/>
      <c r="J576" s="1"/>
    </row>
    <row r="577" spans="2:10">
      <c r="B577" s="95"/>
      <c r="C577" s="96"/>
      <c r="D577" s="507"/>
      <c r="E577" s="507"/>
      <c r="F577" s="53"/>
      <c r="G577" s="97"/>
      <c r="H577" s="97"/>
      <c r="I577" s="507"/>
      <c r="J577" s="1"/>
    </row>
    <row r="578" spans="2:10">
      <c r="B578" s="95"/>
      <c r="C578" s="96"/>
      <c r="D578" s="507"/>
      <c r="E578" s="507"/>
      <c r="F578" s="53"/>
      <c r="G578" s="97"/>
      <c r="H578" s="97"/>
      <c r="I578" s="507"/>
      <c r="J578" s="1"/>
    </row>
    <row r="579" spans="2:10">
      <c r="B579" s="95"/>
      <c r="C579" s="96"/>
      <c r="D579" s="507"/>
      <c r="E579" s="507"/>
      <c r="F579" s="53"/>
      <c r="G579" s="97"/>
      <c r="H579" s="97"/>
      <c r="I579" s="507"/>
      <c r="J579" s="1"/>
    </row>
    <row r="580" spans="2:10">
      <c r="B580" s="95"/>
      <c r="C580" s="96"/>
      <c r="D580" s="507"/>
      <c r="E580" s="507"/>
      <c r="F580" s="53"/>
      <c r="G580" s="97"/>
      <c r="H580" s="97"/>
      <c r="I580" s="507"/>
      <c r="J580" s="1"/>
    </row>
    <row r="581" spans="2:10">
      <c r="B581" s="95"/>
      <c r="C581" s="96"/>
      <c r="D581" s="507"/>
      <c r="E581" s="507"/>
      <c r="F581" s="53"/>
      <c r="G581" s="97"/>
      <c r="H581" s="97"/>
      <c r="I581" s="507"/>
      <c r="J581" s="1"/>
    </row>
    <row r="582" spans="2:10">
      <c r="B582" s="95"/>
      <c r="C582" s="96"/>
      <c r="D582" s="507"/>
      <c r="E582" s="507"/>
      <c r="F582" s="53"/>
      <c r="G582" s="97"/>
      <c r="H582" s="97"/>
      <c r="I582" s="507"/>
      <c r="J582" s="1"/>
    </row>
    <row r="583" spans="2:10">
      <c r="B583" s="95"/>
      <c r="C583" s="96"/>
      <c r="D583" s="507"/>
      <c r="E583" s="507"/>
      <c r="F583" s="53"/>
      <c r="G583" s="97"/>
      <c r="H583" s="97"/>
      <c r="I583" s="507"/>
      <c r="J583" s="1"/>
    </row>
    <row r="584" spans="2:10">
      <c r="B584" s="95"/>
      <c r="C584" s="96"/>
      <c r="D584" s="507"/>
      <c r="E584" s="507"/>
      <c r="F584" s="53"/>
      <c r="G584" s="97"/>
      <c r="H584" s="97"/>
      <c r="I584" s="507"/>
      <c r="J584" s="1"/>
    </row>
    <row r="585" spans="2:10">
      <c r="B585" s="95"/>
      <c r="C585" s="96"/>
      <c r="D585" s="507"/>
      <c r="E585" s="507"/>
      <c r="F585" s="53"/>
      <c r="G585" s="97"/>
      <c r="H585" s="97"/>
      <c r="I585" s="507"/>
      <c r="J585" s="1"/>
    </row>
    <row r="586" spans="2:10">
      <c r="B586" s="95"/>
      <c r="C586" s="96"/>
      <c r="D586" s="507"/>
      <c r="E586" s="507"/>
      <c r="F586" s="53"/>
      <c r="G586" s="97"/>
      <c r="H586" s="97"/>
      <c r="I586" s="507"/>
      <c r="J586" s="1"/>
    </row>
    <row r="587" spans="2:10">
      <c r="B587" s="95"/>
      <c r="C587" s="96"/>
      <c r="D587" s="507"/>
      <c r="E587" s="507"/>
      <c r="F587" s="53"/>
      <c r="G587" s="97"/>
      <c r="H587" s="97"/>
      <c r="I587" s="507"/>
      <c r="J587" s="1"/>
    </row>
    <row r="588" spans="2:10">
      <c r="B588" s="95"/>
      <c r="C588" s="96"/>
      <c r="D588" s="507"/>
      <c r="E588" s="507"/>
      <c r="F588" s="53"/>
      <c r="G588" s="97"/>
      <c r="H588" s="97"/>
      <c r="I588" s="507"/>
      <c r="J588" s="1"/>
    </row>
    <row r="589" spans="2:10">
      <c r="B589" s="95"/>
      <c r="C589" s="96"/>
      <c r="D589" s="507"/>
      <c r="E589" s="507"/>
      <c r="F589" s="53"/>
      <c r="G589" s="97"/>
      <c r="H589" s="97"/>
      <c r="I589" s="507"/>
      <c r="J589" s="1"/>
    </row>
    <row r="590" spans="2:10">
      <c r="B590" s="95"/>
      <c r="C590" s="96"/>
      <c r="D590" s="507"/>
      <c r="E590" s="507"/>
      <c r="F590" s="53"/>
      <c r="G590" s="97"/>
      <c r="H590" s="97"/>
      <c r="I590" s="507"/>
      <c r="J590" s="1"/>
    </row>
    <row r="591" spans="2:10">
      <c r="B591" s="95"/>
      <c r="C591" s="96"/>
      <c r="D591" s="507"/>
      <c r="E591" s="507"/>
      <c r="F591" s="53"/>
      <c r="G591" s="97"/>
      <c r="H591" s="97"/>
      <c r="I591" s="507"/>
      <c r="J591" s="1"/>
    </row>
    <row r="592" spans="2:10">
      <c r="B592" s="95"/>
      <c r="C592" s="96"/>
      <c r="D592" s="507"/>
      <c r="E592" s="507"/>
      <c r="F592" s="53"/>
      <c r="G592" s="97"/>
      <c r="H592" s="97"/>
      <c r="I592" s="507"/>
      <c r="J592" s="1"/>
    </row>
    <row r="593" spans="2:10">
      <c r="B593" s="95"/>
      <c r="C593" s="96"/>
      <c r="D593" s="507"/>
      <c r="E593" s="507"/>
      <c r="F593" s="53"/>
      <c r="G593" s="97"/>
      <c r="H593" s="97"/>
      <c r="I593" s="507"/>
      <c r="J593" s="1"/>
    </row>
    <row r="594" spans="2:10">
      <c r="B594" s="95"/>
      <c r="C594" s="96"/>
      <c r="D594" s="507"/>
      <c r="E594" s="507"/>
      <c r="F594" s="53"/>
      <c r="G594" s="97"/>
      <c r="H594" s="97"/>
      <c r="I594" s="507"/>
      <c r="J594" s="1"/>
    </row>
    <row r="595" spans="2:10">
      <c r="B595" s="95"/>
      <c r="C595" s="96"/>
      <c r="D595" s="507"/>
      <c r="E595" s="507"/>
      <c r="F595" s="53"/>
      <c r="G595" s="97"/>
      <c r="H595" s="97"/>
      <c r="I595" s="507"/>
      <c r="J595" s="1"/>
    </row>
    <row r="596" spans="2:10">
      <c r="B596" s="95"/>
      <c r="C596" s="96"/>
      <c r="D596" s="507"/>
      <c r="E596" s="507"/>
      <c r="F596" s="53"/>
      <c r="G596" s="97"/>
      <c r="H596" s="97"/>
      <c r="I596" s="507"/>
      <c r="J596" s="1"/>
    </row>
    <row r="597" spans="2:10">
      <c r="B597" s="95"/>
      <c r="C597" s="96"/>
      <c r="D597" s="507"/>
      <c r="E597" s="507"/>
      <c r="F597" s="53"/>
      <c r="G597" s="97"/>
      <c r="H597" s="97"/>
      <c r="I597" s="507"/>
      <c r="J597" s="1"/>
    </row>
    <row r="598" spans="2:10">
      <c r="B598" s="95"/>
      <c r="C598" s="96"/>
      <c r="D598" s="507"/>
      <c r="E598" s="507"/>
      <c r="F598" s="53"/>
      <c r="G598" s="97"/>
      <c r="H598" s="97"/>
      <c r="I598" s="507"/>
      <c r="J598" s="1"/>
    </row>
    <row r="599" spans="2:10">
      <c r="B599" s="95"/>
      <c r="C599" s="96"/>
      <c r="D599" s="507"/>
      <c r="E599" s="507"/>
      <c r="F599" s="53"/>
      <c r="G599" s="97"/>
      <c r="H599" s="97"/>
      <c r="I599" s="507"/>
      <c r="J599" s="1"/>
    </row>
    <row r="600" spans="2:10">
      <c r="B600" s="95"/>
      <c r="C600" s="96"/>
      <c r="D600" s="507"/>
      <c r="E600" s="507"/>
      <c r="F600" s="53"/>
      <c r="G600" s="97"/>
      <c r="H600" s="97"/>
      <c r="I600" s="507"/>
      <c r="J600" s="1"/>
    </row>
    <row r="601" spans="2:10">
      <c r="B601" s="95"/>
      <c r="C601" s="96"/>
      <c r="D601" s="507"/>
      <c r="E601" s="507"/>
      <c r="F601" s="53"/>
      <c r="G601" s="97"/>
      <c r="H601" s="97"/>
      <c r="I601" s="507"/>
      <c r="J601" s="1"/>
    </row>
    <row r="602" spans="2:10">
      <c r="B602" s="95"/>
      <c r="C602" s="96"/>
      <c r="D602" s="507"/>
      <c r="E602" s="507"/>
      <c r="F602" s="53"/>
      <c r="G602" s="97"/>
      <c r="H602" s="97"/>
      <c r="I602" s="507"/>
      <c r="J602" s="1"/>
    </row>
    <row r="603" spans="2:10">
      <c r="B603" s="95"/>
      <c r="C603" s="96"/>
      <c r="D603" s="507"/>
      <c r="E603" s="507"/>
      <c r="F603" s="53"/>
      <c r="G603" s="97"/>
      <c r="H603" s="97"/>
      <c r="I603" s="507"/>
      <c r="J603" s="1"/>
    </row>
    <row r="604" spans="2:10">
      <c r="B604" s="95"/>
      <c r="C604" s="96"/>
      <c r="D604" s="507"/>
      <c r="E604" s="507"/>
      <c r="F604" s="53"/>
      <c r="G604" s="97"/>
      <c r="H604" s="97"/>
      <c r="I604" s="507"/>
      <c r="J604" s="1"/>
    </row>
    <row r="605" spans="2:10">
      <c r="B605" s="95"/>
      <c r="C605" s="96"/>
      <c r="D605" s="507"/>
      <c r="E605" s="507"/>
      <c r="F605" s="53"/>
      <c r="G605" s="97"/>
      <c r="H605" s="97"/>
      <c r="I605" s="507"/>
      <c r="J605" s="1"/>
    </row>
    <row r="606" spans="2:10">
      <c r="B606" s="95"/>
      <c r="C606" s="96"/>
      <c r="D606" s="507"/>
      <c r="E606" s="507"/>
      <c r="F606" s="53"/>
      <c r="G606" s="97"/>
      <c r="H606" s="97"/>
      <c r="I606" s="507"/>
      <c r="J606" s="1"/>
    </row>
    <row r="607" spans="2:10">
      <c r="B607" s="95"/>
      <c r="C607" s="96"/>
      <c r="D607" s="507"/>
      <c r="E607" s="507"/>
      <c r="F607" s="53"/>
      <c r="G607" s="97"/>
      <c r="H607" s="97"/>
      <c r="I607" s="507"/>
      <c r="J607" s="1"/>
    </row>
    <row r="608" spans="2:10">
      <c r="B608" s="95"/>
      <c r="C608" s="96"/>
      <c r="D608" s="507"/>
      <c r="E608" s="507"/>
      <c r="F608" s="53"/>
      <c r="G608" s="97"/>
      <c r="H608" s="97"/>
      <c r="I608" s="507"/>
      <c r="J608" s="1"/>
    </row>
    <row r="609" spans="2:10">
      <c r="B609" s="95"/>
      <c r="C609" s="96"/>
      <c r="D609" s="507"/>
      <c r="E609" s="507"/>
      <c r="F609" s="53"/>
      <c r="G609" s="97"/>
      <c r="H609" s="97"/>
      <c r="I609" s="507"/>
      <c r="J609" s="1"/>
    </row>
    <row r="610" spans="2:10">
      <c r="B610" s="95"/>
      <c r="C610" s="96"/>
      <c r="D610" s="507"/>
      <c r="E610" s="507"/>
      <c r="F610" s="53"/>
      <c r="G610" s="97"/>
      <c r="H610" s="97"/>
      <c r="I610" s="507"/>
      <c r="J610" s="1"/>
    </row>
    <row r="611" spans="2:10">
      <c r="B611" s="95"/>
      <c r="C611" s="96"/>
      <c r="D611" s="507"/>
      <c r="E611" s="507"/>
      <c r="F611" s="53"/>
      <c r="G611" s="97"/>
      <c r="H611" s="97"/>
      <c r="I611" s="507"/>
      <c r="J611" s="1"/>
    </row>
    <row r="612" spans="2:10">
      <c r="B612" s="95"/>
      <c r="C612" s="96"/>
      <c r="D612" s="507"/>
      <c r="E612" s="507"/>
      <c r="F612" s="53"/>
      <c r="G612" s="97"/>
      <c r="H612" s="97"/>
      <c r="I612" s="507"/>
      <c r="J612" s="1"/>
    </row>
    <row r="613" spans="2:10">
      <c r="B613" s="95"/>
      <c r="C613" s="96"/>
      <c r="D613" s="507"/>
      <c r="E613" s="507"/>
      <c r="F613" s="53"/>
      <c r="G613" s="97"/>
      <c r="H613" s="97"/>
      <c r="I613" s="507"/>
      <c r="J613" s="1"/>
    </row>
    <row r="614" spans="2:10">
      <c r="B614" s="95"/>
      <c r="C614" s="96"/>
      <c r="D614" s="507"/>
      <c r="E614" s="507"/>
      <c r="F614" s="53"/>
      <c r="G614" s="97"/>
      <c r="H614" s="97"/>
      <c r="I614" s="507"/>
      <c r="J614" s="1"/>
    </row>
    <row r="615" spans="2:10">
      <c r="B615" s="95"/>
      <c r="C615" s="96"/>
      <c r="D615" s="507"/>
      <c r="E615" s="507"/>
      <c r="F615" s="53"/>
      <c r="G615" s="97"/>
      <c r="H615" s="97"/>
      <c r="I615" s="507"/>
      <c r="J615" s="1"/>
    </row>
    <row r="616" spans="2:10">
      <c r="B616" s="95"/>
      <c r="C616" s="96"/>
      <c r="D616" s="507"/>
      <c r="E616" s="507"/>
      <c r="F616" s="53"/>
      <c r="G616" s="97"/>
      <c r="H616" s="97"/>
      <c r="I616" s="507"/>
      <c r="J616" s="1"/>
    </row>
    <row r="617" spans="2:10">
      <c r="B617" s="95"/>
      <c r="C617" s="96"/>
      <c r="D617" s="507"/>
      <c r="E617" s="507"/>
      <c r="F617" s="53"/>
      <c r="G617" s="97"/>
      <c r="H617" s="97"/>
      <c r="I617" s="507"/>
      <c r="J617" s="1"/>
    </row>
    <row r="618" spans="2:10">
      <c r="B618" s="95"/>
      <c r="C618" s="96"/>
      <c r="D618" s="507"/>
      <c r="E618" s="507"/>
      <c r="F618" s="53"/>
      <c r="G618" s="97"/>
      <c r="H618" s="97"/>
      <c r="I618" s="507"/>
      <c r="J618" s="1"/>
    </row>
    <row r="619" spans="2:10">
      <c r="B619" s="95"/>
      <c r="C619" s="96"/>
      <c r="D619" s="507"/>
      <c r="E619" s="507"/>
      <c r="F619" s="53"/>
      <c r="G619" s="97"/>
      <c r="H619" s="97"/>
      <c r="I619" s="507"/>
      <c r="J619" s="1"/>
    </row>
    <row r="620" spans="2:10">
      <c r="B620" s="95"/>
      <c r="C620" s="96"/>
      <c r="D620" s="507"/>
      <c r="E620" s="507"/>
      <c r="F620" s="53"/>
      <c r="G620" s="97"/>
      <c r="H620" s="97"/>
      <c r="I620" s="507"/>
      <c r="J620" s="1"/>
    </row>
    <row r="621" spans="2:10">
      <c r="B621" s="95"/>
      <c r="C621" s="96"/>
      <c r="D621" s="507"/>
      <c r="E621" s="507"/>
      <c r="F621" s="53"/>
      <c r="G621" s="97"/>
      <c r="H621" s="97"/>
      <c r="I621" s="507"/>
      <c r="J621" s="1"/>
    </row>
    <row r="622" spans="2:10">
      <c r="B622" s="95"/>
      <c r="C622" s="96"/>
      <c r="D622" s="507"/>
      <c r="E622" s="507"/>
      <c r="F622" s="53"/>
      <c r="G622" s="97"/>
      <c r="H622" s="97"/>
      <c r="I622" s="507"/>
      <c r="J622" s="1"/>
    </row>
    <row r="623" spans="2:10">
      <c r="B623" s="95"/>
      <c r="C623" s="96"/>
      <c r="D623" s="507"/>
      <c r="E623" s="507"/>
      <c r="F623" s="53"/>
      <c r="G623" s="97"/>
      <c r="H623" s="97"/>
      <c r="I623" s="507"/>
      <c r="J623" s="1"/>
    </row>
    <row r="624" spans="2:10">
      <c r="B624" s="95"/>
      <c r="C624" s="96"/>
      <c r="D624" s="507"/>
      <c r="E624" s="507"/>
      <c r="F624" s="53"/>
      <c r="G624" s="97"/>
      <c r="H624" s="97"/>
      <c r="I624" s="507"/>
      <c r="J624" s="1"/>
    </row>
    <row r="625" spans="2:10">
      <c r="B625" s="95"/>
      <c r="C625" s="96"/>
      <c r="D625" s="507"/>
      <c r="E625" s="507"/>
      <c r="F625" s="53"/>
      <c r="G625" s="97"/>
      <c r="H625" s="97"/>
      <c r="I625" s="507"/>
      <c r="J625" s="1"/>
    </row>
    <row r="626" spans="2:10">
      <c r="B626" s="95"/>
      <c r="C626" s="96"/>
      <c r="D626" s="507"/>
      <c r="E626" s="507"/>
      <c r="F626" s="53"/>
      <c r="G626" s="97"/>
      <c r="H626" s="97"/>
      <c r="I626" s="507"/>
      <c r="J626" s="1"/>
    </row>
    <row r="627" spans="2:10">
      <c r="B627" s="95"/>
      <c r="C627" s="96"/>
      <c r="D627" s="507"/>
      <c r="E627" s="507"/>
      <c r="F627" s="53"/>
      <c r="G627" s="97"/>
      <c r="H627" s="97"/>
      <c r="I627" s="507"/>
      <c r="J627" s="1"/>
    </row>
    <row r="628" spans="2:10">
      <c r="B628" s="95"/>
      <c r="C628" s="96"/>
      <c r="D628" s="507"/>
      <c r="E628" s="507"/>
      <c r="F628" s="53"/>
      <c r="G628" s="97"/>
      <c r="H628" s="97"/>
      <c r="I628" s="507"/>
      <c r="J628" s="1"/>
    </row>
    <row r="629" spans="2:10">
      <c r="B629" s="95"/>
      <c r="C629" s="96"/>
      <c r="D629" s="507"/>
      <c r="E629" s="507"/>
      <c r="F629" s="53"/>
      <c r="G629" s="97"/>
      <c r="H629" s="97"/>
      <c r="I629" s="507"/>
      <c r="J629" s="1"/>
    </row>
    <row r="630" spans="2:10">
      <c r="B630" s="95"/>
      <c r="C630" s="96"/>
      <c r="D630" s="507"/>
      <c r="E630" s="507"/>
      <c r="F630" s="53"/>
      <c r="G630" s="97"/>
      <c r="H630" s="97"/>
      <c r="I630" s="507"/>
      <c r="J630" s="1"/>
    </row>
    <row r="631" spans="2:10">
      <c r="B631" s="95"/>
      <c r="C631" s="96"/>
      <c r="D631" s="507"/>
      <c r="E631" s="507"/>
      <c r="F631" s="53"/>
      <c r="G631" s="97"/>
      <c r="H631" s="97"/>
      <c r="I631" s="507"/>
      <c r="J631" s="1"/>
    </row>
    <row r="632" spans="2:10">
      <c r="B632" s="95"/>
      <c r="C632" s="96"/>
      <c r="D632" s="507"/>
      <c r="E632" s="507"/>
      <c r="F632" s="53"/>
      <c r="G632" s="97"/>
      <c r="H632" s="97"/>
      <c r="I632" s="507"/>
      <c r="J632" s="1"/>
    </row>
    <row r="633" spans="2:10">
      <c r="B633" s="95"/>
      <c r="C633" s="96"/>
      <c r="D633" s="507"/>
      <c r="E633" s="507"/>
      <c r="F633" s="53"/>
      <c r="G633" s="97"/>
      <c r="H633" s="97"/>
      <c r="I633" s="507"/>
      <c r="J633" s="1"/>
    </row>
    <row r="634" spans="2:10">
      <c r="B634" s="95"/>
      <c r="C634" s="96"/>
      <c r="D634" s="507"/>
      <c r="E634" s="507"/>
      <c r="F634" s="53"/>
      <c r="G634" s="97"/>
      <c r="H634" s="97"/>
      <c r="I634" s="507"/>
      <c r="J634" s="1"/>
    </row>
    <row r="635" spans="2:10">
      <c r="B635" s="95"/>
      <c r="C635" s="96"/>
      <c r="D635" s="507"/>
      <c r="E635" s="507"/>
      <c r="F635" s="53"/>
      <c r="G635" s="97"/>
      <c r="H635" s="97"/>
      <c r="I635" s="507"/>
      <c r="J635" s="1"/>
    </row>
    <row r="636" spans="2:10">
      <c r="B636" s="95"/>
      <c r="C636" s="96"/>
      <c r="D636" s="507"/>
      <c r="E636" s="507"/>
      <c r="F636" s="53"/>
      <c r="G636" s="97"/>
      <c r="H636" s="97"/>
      <c r="I636" s="507"/>
      <c r="J636" s="1"/>
    </row>
    <row r="637" spans="2:10">
      <c r="B637" s="95"/>
      <c r="C637" s="96"/>
      <c r="D637" s="507"/>
      <c r="E637" s="507"/>
      <c r="F637" s="53"/>
      <c r="G637" s="97"/>
      <c r="H637" s="97"/>
      <c r="I637" s="507"/>
      <c r="J637" s="1"/>
    </row>
    <row r="638" spans="2:10">
      <c r="B638" s="95"/>
      <c r="C638" s="96"/>
      <c r="D638" s="507"/>
      <c r="E638" s="507"/>
      <c r="F638" s="53"/>
      <c r="G638" s="97"/>
      <c r="H638" s="97"/>
      <c r="I638" s="507"/>
      <c r="J638" s="1"/>
    </row>
    <row r="639" spans="2:10">
      <c r="B639" s="95"/>
      <c r="C639" s="96"/>
      <c r="D639" s="507"/>
      <c r="E639" s="507"/>
      <c r="F639" s="53"/>
      <c r="G639" s="97"/>
      <c r="H639" s="97"/>
      <c r="I639" s="507"/>
      <c r="J639" s="1"/>
    </row>
    <row r="640" spans="2:10">
      <c r="B640" s="95"/>
      <c r="C640" s="96"/>
      <c r="D640" s="507"/>
      <c r="E640" s="507"/>
      <c r="F640" s="53"/>
      <c r="G640" s="97"/>
      <c r="H640" s="97"/>
      <c r="I640" s="507"/>
      <c r="J640" s="1"/>
    </row>
    <row r="641" spans="2:10">
      <c r="B641" s="95"/>
      <c r="C641" s="96"/>
      <c r="D641" s="507"/>
      <c r="E641" s="507"/>
      <c r="F641" s="53"/>
      <c r="G641" s="97"/>
      <c r="H641" s="97"/>
      <c r="I641" s="507"/>
      <c r="J641" s="1"/>
    </row>
    <row r="642" spans="2:10">
      <c r="B642" s="95"/>
      <c r="C642" s="96"/>
      <c r="D642" s="507"/>
      <c r="E642" s="507"/>
      <c r="F642" s="53"/>
      <c r="G642" s="97"/>
      <c r="H642" s="97"/>
      <c r="I642" s="507"/>
      <c r="J642" s="1"/>
    </row>
    <row r="643" spans="2:10">
      <c r="B643" s="95"/>
      <c r="C643" s="96"/>
      <c r="D643" s="507"/>
      <c r="E643" s="507"/>
      <c r="F643" s="53"/>
      <c r="G643" s="97"/>
      <c r="H643" s="97"/>
      <c r="I643" s="507"/>
      <c r="J643" s="1"/>
    </row>
    <row r="644" spans="2:10">
      <c r="B644" s="95"/>
      <c r="C644" s="96"/>
      <c r="D644" s="507"/>
      <c r="E644" s="507"/>
      <c r="F644" s="53"/>
      <c r="G644" s="97"/>
      <c r="H644" s="97"/>
      <c r="I644" s="507"/>
      <c r="J644" s="1"/>
    </row>
    <row r="645" spans="2:10">
      <c r="B645" s="95"/>
      <c r="C645" s="96"/>
      <c r="D645" s="507"/>
      <c r="E645" s="507"/>
      <c r="F645" s="53"/>
      <c r="G645" s="97"/>
      <c r="H645" s="97"/>
      <c r="I645" s="507"/>
      <c r="J645" s="1"/>
    </row>
    <row r="646" spans="2:10">
      <c r="B646" s="95"/>
      <c r="C646" s="96"/>
      <c r="D646" s="507"/>
      <c r="E646" s="507"/>
      <c r="F646" s="53"/>
      <c r="G646" s="97"/>
      <c r="H646" s="97"/>
      <c r="I646" s="507"/>
      <c r="J646" s="1"/>
    </row>
    <row r="647" spans="2:10">
      <c r="B647" s="95"/>
      <c r="C647" s="96"/>
      <c r="D647" s="507"/>
      <c r="E647" s="507"/>
      <c r="F647" s="53"/>
      <c r="G647" s="97"/>
      <c r="H647" s="97"/>
      <c r="I647" s="507"/>
      <c r="J647" s="1"/>
    </row>
    <row r="648" spans="2:10">
      <c r="B648" s="95"/>
      <c r="C648" s="96"/>
      <c r="D648" s="507"/>
      <c r="E648" s="507"/>
      <c r="F648" s="53"/>
      <c r="G648" s="97"/>
      <c r="H648" s="97"/>
      <c r="I648" s="507"/>
      <c r="J648" s="1"/>
    </row>
    <row r="649" spans="2:10">
      <c r="B649" s="95"/>
      <c r="C649" s="96"/>
      <c r="D649" s="507"/>
      <c r="E649" s="507"/>
      <c r="F649" s="53"/>
      <c r="G649" s="97"/>
      <c r="H649" s="97"/>
      <c r="I649" s="507"/>
      <c r="J649" s="1"/>
    </row>
    <row r="650" spans="2:10">
      <c r="B650" s="95"/>
      <c r="C650" s="96"/>
      <c r="D650" s="507"/>
      <c r="E650" s="507"/>
      <c r="F650" s="53"/>
      <c r="G650" s="97"/>
      <c r="H650" s="97"/>
      <c r="I650" s="507"/>
      <c r="J650" s="1"/>
    </row>
    <row r="651" spans="2:10">
      <c r="B651" s="95"/>
      <c r="C651" s="96"/>
      <c r="D651" s="507"/>
      <c r="E651" s="507"/>
      <c r="F651" s="53"/>
      <c r="G651" s="97"/>
      <c r="H651" s="97"/>
      <c r="I651" s="507"/>
      <c r="J651" s="1"/>
    </row>
    <row r="652" spans="2:10">
      <c r="B652" s="95"/>
      <c r="C652" s="96"/>
      <c r="D652" s="507"/>
      <c r="E652" s="507"/>
      <c r="F652" s="53"/>
      <c r="G652" s="97"/>
      <c r="H652" s="97"/>
      <c r="I652" s="507"/>
      <c r="J652" s="1"/>
    </row>
    <row r="653" spans="2:10">
      <c r="B653" s="95"/>
      <c r="C653" s="96"/>
      <c r="D653" s="507"/>
      <c r="E653" s="507"/>
      <c r="F653" s="53"/>
      <c r="G653" s="97"/>
      <c r="H653" s="97"/>
      <c r="I653" s="507"/>
      <c r="J653" s="1"/>
    </row>
    <row r="654" spans="2:10">
      <c r="B654" s="95"/>
      <c r="C654" s="96"/>
      <c r="D654" s="507"/>
      <c r="E654" s="507"/>
      <c r="F654" s="53"/>
      <c r="G654" s="97"/>
      <c r="H654" s="97"/>
      <c r="I654" s="507"/>
      <c r="J654" s="1"/>
    </row>
    <row r="655" spans="2:10">
      <c r="B655" s="95"/>
      <c r="C655" s="96"/>
      <c r="D655" s="507"/>
      <c r="E655" s="507"/>
      <c r="F655" s="53"/>
      <c r="G655" s="97"/>
      <c r="H655" s="97"/>
      <c r="I655" s="507"/>
      <c r="J655" s="1"/>
    </row>
    <row r="656" spans="2:10">
      <c r="B656" s="95"/>
      <c r="C656" s="96"/>
      <c r="D656" s="507"/>
      <c r="E656" s="507"/>
      <c r="F656" s="53"/>
      <c r="G656" s="97"/>
      <c r="H656" s="97"/>
      <c r="I656" s="507"/>
      <c r="J656" s="1"/>
    </row>
    <row r="657" spans="2:10">
      <c r="B657" s="95"/>
      <c r="C657" s="96"/>
      <c r="D657" s="507"/>
      <c r="E657" s="507"/>
      <c r="F657" s="53"/>
      <c r="G657" s="97"/>
      <c r="H657" s="97"/>
      <c r="I657" s="507"/>
      <c r="J657" s="1"/>
    </row>
    <row r="658" spans="2:10">
      <c r="B658" s="95"/>
      <c r="C658" s="96"/>
      <c r="D658" s="507"/>
      <c r="E658" s="507"/>
      <c r="F658" s="53"/>
      <c r="G658" s="97"/>
      <c r="H658" s="97"/>
      <c r="I658" s="507"/>
      <c r="J658" s="1"/>
    </row>
    <row r="659" spans="2:10">
      <c r="B659" s="95"/>
      <c r="C659" s="96"/>
      <c r="D659" s="507"/>
      <c r="E659" s="507"/>
      <c r="F659" s="53"/>
      <c r="G659" s="97"/>
      <c r="H659" s="97"/>
      <c r="I659" s="507"/>
      <c r="J659" s="1"/>
    </row>
    <row r="660" spans="2:10">
      <c r="B660" s="95"/>
      <c r="C660" s="96"/>
      <c r="D660" s="507"/>
      <c r="E660" s="507"/>
      <c r="F660" s="53"/>
      <c r="G660" s="97"/>
      <c r="H660" s="97"/>
      <c r="I660" s="507"/>
      <c r="J660" s="1"/>
    </row>
    <row r="661" spans="2:10">
      <c r="B661" s="95"/>
      <c r="C661" s="96"/>
      <c r="D661" s="507"/>
      <c r="E661" s="507"/>
      <c r="F661" s="53"/>
      <c r="G661" s="97"/>
      <c r="H661" s="97"/>
      <c r="I661" s="507"/>
      <c r="J661" s="1"/>
    </row>
    <row r="662" spans="2:10">
      <c r="B662" s="95"/>
      <c r="C662" s="96"/>
      <c r="D662" s="507"/>
      <c r="E662" s="507"/>
      <c r="F662" s="53"/>
      <c r="G662" s="97"/>
      <c r="H662" s="97"/>
      <c r="I662" s="507"/>
      <c r="J662" s="1"/>
    </row>
    <row r="663" spans="2:10">
      <c r="B663" s="95"/>
      <c r="C663" s="96"/>
      <c r="D663" s="507"/>
      <c r="E663" s="507"/>
      <c r="F663" s="53"/>
      <c r="G663" s="97"/>
      <c r="H663" s="97"/>
      <c r="I663" s="507"/>
      <c r="J663" s="1"/>
    </row>
    <row r="664" spans="2:10">
      <c r="B664" s="95"/>
      <c r="C664" s="96"/>
      <c r="D664" s="507"/>
      <c r="E664" s="507"/>
      <c r="F664" s="53"/>
      <c r="G664" s="97"/>
      <c r="H664" s="97"/>
      <c r="I664" s="507"/>
      <c r="J664" s="1"/>
    </row>
    <row r="665" spans="2:10">
      <c r="B665" s="95"/>
      <c r="C665" s="96"/>
      <c r="D665" s="507"/>
      <c r="E665" s="507"/>
      <c r="F665" s="53"/>
      <c r="G665" s="97"/>
      <c r="H665" s="97"/>
      <c r="I665" s="507"/>
      <c r="J665" s="1"/>
    </row>
    <row r="666" spans="2:10">
      <c r="B666" s="95"/>
      <c r="C666" s="96"/>
      <c r="D666" s="507"/>
      <c r="E666" s="507"/>
      <c r="F666" s="53"/>
      <c r="G666" s="97"/>
      <c r="H666" s="97"/>
      <c r="I666" s="507"/>
      <c r="J666" s="1"/>
    </row>
    <row r="667" spans="2:10">
      <c r="B667" s="95"/>
      <c r="C667" s="96"/>
      <c r="D667" s="507"/>
      <c r="E667" s="507"/>
      <c r="F667" s="53"/>
      <c r="G667" s="97"/>
      <c r="H667" s="97"/>
      <c r="I667" s="507"/>
      <c r="J667" s="1"/>
    </row>
    <row r="668" spans="2:10">
      <c r="B668" s="95"/>
      <c r="C668" s="96"/>
      <c r="D668" s="507"/>
      <c r="E668" s="507"/>
      <c r="F668" s="53"/>
      <c r="G668" s="97"/>
      <c r="H668" s="97"/>
      <c r="I668" s="507"/>
      <c r="J668" s="1"/>
    </row>
    <row r="669" spans="2:10">
      <c r="B669" s="95"/>
      <c r="C669" s="96"/>
      <c r="D669" s="507"/>
      <c r="E669" s="507"/>
      <c r="F669" s="53"/>
      <c r="G669" s="97"/>
      <c r="H669" s="97"/>
      <c r="I669" s="507"/>
      <c r="J669" s="1"/>
    </row>
    <row r="670" spans="2:10">
      <c r="B670" s="95"/>
      <c r="C670" s="96"/>
      <c r="D670" s="507"/>
      <c r="E670" s="507"/>
      <c r="F670" s="53"/>
      <c r="G670" s="97"/>
      <c r="H670" s="97"/>
      <c r="I670" s="507"/>
      <c r="J670" s="1"/>
    </row>
    <row r="671" spans="2:10">
      <c r="B671" s="95"/>
      <c r="C671" s="96"/>
      <c r="D671" s="507"/>
      <c r="E671" s="507"/>
      <c r="F671" s="53"/>
      <c r="G671" s="97"/>
      <c r="H671" s="97"/>
      <c r="I671" s="507"/>
      <c r="J671" s="1"/>
    </row>
    <row r="672" spans="2:10">
      <c r="B672" s="95"/>
      <c r="C672" s="96"/>
      <c r="D672" s="507"/>
      <c r="E672" s="507"/>
      <c r="F672" s="53"/>
      <c r="G672" s="97"/>
      <c r="H672" s="97"/>
      <c r="I672" s="507"/>
      <c r="J672" s="1"/>
    </row>
    <row r="673" spans="2:10">
      <c r="B673" s="95"/>
      <c r="C673" s="96"/>
      <c r="D673" s="507"/>
      <c r="E673" s="507"/>
      <c r="F673" s="53"/>
      <c r="G673" s="97"/>
      <c r="H673" s="97"/>
      <c r="I673" s="507"/>
      <c r="J673" s="1"/>
    </row>
    <row r="674" spans="2:10">
      <c r="B674" s="95"/>
      <c r="C674" s="96"/>
      <c r="D674" s="507"/>
      <c r="E674" s="507"/>
      <c r="F674" s="53"/>
      <c r="G674" s="97"/>
      <c r="H674" s="97"/>
      <c r="I674" s="507"/>
      <c r="J674" s="1"/>
    </row>
    <row r="675" spans="2:10">
      <c r="B675" s="95"/>
      <c r="C675" s="96"/>
      <c r="D675" s="507"/>
      <c r="E675" s="507"/>
      <c r="F675" s="53"/>
      <c r="G675" s="97"/>
      <c r="H675" s="97"/>
      <c r="I675" s="507"/>
      <c r="J675" s="1"/>
    </row>
    <row r="676" spans="2:10">
      <c r="B676" s="95"/>
      <c r="C676" s="96"/>
      <c r="D676" s="507"/>
      <c r="E676" s="507"/>
      <c r="F676" s="53"/>
      <c r="G676" s="97"/>
      <c r="H676" s="97"/>
      <c r="I676" s="507"/>
      <c r="J676" s="1"/>
    </row>
    <row r="677" spans="2:10">
      <c r="B677" s="95"/>
      <c r="C677" s="96"/>
      <c r="D677" s="507"/>
      <c r="E677" s="507"/>
      <c r="F677" s="53"/>
      <c r="G677" s="97"/>
      <c r="H677" s="97"/>
      <c r="I677" s="507"/>
      <c r="J677" s="1"/>
    </row>
    <row r="678" spans="2:10">
      <c r="B678" s="95"/>
      <c r="C678" s="96"/>
      <c r="D678" s="507"/>
      <c r="E678" s="507"/>
      <c r="F678" s="53"/>
      <c r="G678" s="97"/>
      <c r="H678" s="97"/>
      <c r="I678" s="507"/>
      <c r="J678" s="1"/>
    </row>
    <row r="679" spans="2:10">
      <c r="B679" s="95"/>
      <c r="C679" s="96"/>
      <c r="D679" s="507"/>
      <c r="E679" s="507"/>
      <c r="F679" s="53"/>
      <c r="G679" s="97"/>
      <c r="H679" s="97"/>
      <c r="I679" s="507"/>
      <c r="J679" s="1"/>
    </row>
    <row r="680" spans="2:10">
      <c r="B680" s="95"/>
      <c r="C680" s="96"/>
      <c r="D680" s="507"/>
      <c r="E680" s="507"/>
      <c r="F680" s="53"/>
      <c r="G680" s="97"/>
      <c r="H680" s="97"/>
      <c r="I680" s="507"/>
      <c r="J680" s="1"/>
    </row>
    <row r="681" spans="2:10">
      <c r="B681" s="95"/>
      <c r="C681" s="96"/>
      <c r="D681" s="507"/>
      <c r="E681" s="507"/>
      <c r="F681" s="53"/>
      <c r="G681" s="97"/>
      <c r="H681" s="97"/>
      <c r="I681" s="507"/>
      <c r="J681" s="1"/>
    </row>
    <row r="682" spans="2:10">
      <c r="B682" s="95"/>
      <c r="C682" s="96"/>
      <c r="D682" s="507"/>
      <c r="E682" s="507"/>
      <c r="F682" s="53"/>
      <c r="G682" s="97"/>
      <c r="H682" s="97"/>
      <c r="I682" s="507"/>
      <c r="J682" s="1"/>
    </row>
    <row r="683" spans="2:10">
      <c r="B683" s="95"/>
      <c r="C683" s="96"/>
      <c r="D683" s="507"/>
      <c r="E683" s="507"/>
      <c r="F683" s="53"/>
      <c r="G683" s="97"/>
      <c r="H683" s="97"/>
      <c r="I683" s="507"/>
      <c r="J683" s="1"/>
    </row>
    <row r="684" spans="2:10">
      <c r="B684" s="95"/>
      <c r="C684" s="96"/>
      <c r="D684" s="507"/>
      <c r="E684" s="507"/>
      <c r="F684" s="53"/>
      <c r="G684" s="97"/>
      <c r="H684" s="97"/>
      <c r="I684" s="507"/>
      <c r="J684" s="1"/>
    </row>
    <row r="685" spans="2:10">
      <c r="B685" s="95"/>
      <c r="C685" s="96"/>
      <c r="D685" s="507"/>
      <c r="E685" s="507"/>
      <c r="F685" s="53"/>
      <c r="G685" s="97"/>
      <c r="H685" s="97"/>
      <c r="I685" s="507"/>
      <c r="J685" s="1"/>
    </row>
    <row r="686" spans="2:10">
      <c r="B686" s="95"/>
      <c r="C686" s="96"/>
      <c r="D686" s="507"/>
      <c r="E686" s="507"/>
      <c r="F686" s="53"/>
      <c r="G686" s="97"/>
      <c r="H686" s="97"/>
      <c r="I686" s="507"/>
      <c r="J686" s="1"/>
    </row>
    <row r="687" spans="2:10">
      <c r="B687" s="95"/>
      <c r="C687" s="96"/>
      <c r="D687" s="507"/>
      <c r="E687" s="507"/>
      <c r="F687" s="53"/>
      <c r="G687" s="97"/>
      <c r="H687" s="97"/>
      <c r="I687" s="507"/>
      <c r="J687" s="1"/>
    </row>
    <row r="688" spans="2:10">
      <c r="B688" s="95"/>
      <c r="C688" s="96"/>
      <c r="D688" s="507"/>
      <c r="E688" s="507"/>
      <c r="F688" s="53"/>
      <c r="G688" s="97"/>
      <c r="H688" s="97"/>
      <c r="I688" s="507"/>
      <c r="J688" s="1"/>
    </row>
    <row r="689" spans="2:10">
      <c r="B689" s="95"/>
      <c r="C689" s="96"/>
      <c r="D689" s="507"/>
      <c r="E689" s="507"/>
      <c r="F689" s="53"/>
      <c r="G689" s="97"/>
      <c r="H689" s="97"/>
      <c r="I689" s="507"/>
      <c r="J689" s="1"/>
    </row>
    <row r="690" spans="2:10">
      <c r="B690" s="95"/>
      <c r="C690" s="96"/>
      <c r="D690" s="507"/>
      <c r="E690" s="507"/>
      <c r="F690" s="53"/>
      <c r="G690" s="97"/>
      <c r="H690" s="97"/>
      <c r="I690" s="507"/>
      <c r="J690" s="1"/>
    </row>
    <row r="691" spans="2:10">
      <c r="B691" s="95"/>
      <c r="C691" s="96"/>
      <c r="D691" s="507"/>
      <c r="E691" s="507"/>
      <c r="F691" s="53"/>
      <c r="G691" s="97"/>
      <c r="H691" s="97"/>
      <c r="I691" s="507"/>
      <c r="J691" s="1"/>
    </row>
    <row r="692" spans="2:10">
      <c r="B692" s="95"/>
      <c r="C692" s="96"/>
      <c r="D692" s="507"/>
      <c r="E692" s="507"/>
      <c r="F692" s="53"/>
      <c r="G692" s="97"/>
      <c r="H692" s="97"/>
      <c r="I692" s="507"/>
      <c r="J692" s="1"/>
    </row>
    <row r="693" spans="2:10">
      <c r="B693" s="95"/>
      <c r="C693" s="96"/>
      <c r="D693" s="507"/>
      <c r="E693" s="507"/>
      <c r="F693" s="53"/>
      <c r="G693" s="97"/>
      <c r="H693" s="97"/>
      <c r="I693" s="507"/>
      <c r="J693" s="1"/>
    </row>
    <row r="694" spans="2:10">
      <c r="B694" s="95"/>
      <c r="C694" s="96"/>
      <c r="D694" s="507"/>
      <c r="E694" s="507"/>
      <c r="F694" s="53"/>
      <c r="G694" s="97"/>
      <c r="H694" s="97"/>
      <c r="I694" s="507"/>
      <c r="J694" s="1"/>
    </row>
    <row r="695" spans="2:10">
      <c r="B695" s="95"/>
      <c r="C695" s="96"/>
      <c r="D695" s="507"/>
      <c r="E695" s="507"/>
      <c r="F695" s="53"/>
      <c r="G695" s="97"/>
      <c r="H695" s="97"/>
      <c r="I695" s="507"/>
      <c r="J695" s="1"/>
    </row>
    <row r="696" spans="2:10">
      <c r="B696" s="95"/>
      <c r="C696" s="96"/>
      <c r="D696" s="507"/>
      <c r="E696" s="507"/>
      <c r="F696" s="53"/>
      <c r="G696" s="97"/>
      <c r="H696" s="97"/>
      <c r="I696" s="507"/>
      <c r="J696" s="1"/>
    </row>
    <row r="697" spans="2:10">
      <c r="B697" s="95"/>
      <c r="C697" s="96"/>
      <c r="D697" s="507"/>
      <c r="E697" s="507"/>
      <c r="F697" s="53"/>
      <c r="G697" s="97"/>
      <c r="H697" s="97"/>
      <c r="I697" s="507"/>
      <c r="J697" s="1"/>
    </row>
    <row r="698" spans="2:10">
      <c r="B698" s="95"/>
      <c r="C698" s="96"/>
      <c r="D698" s="507"/>
      <c r="E698" s="507"/>
      <c r="F698" s="53"/>
      <c r="G698" s="97"/>
      <c r="H698" s="97"/>
      <c r="I698" s="507"/>
      <c r="J698" s="1"/>
    </row>
    <row r="699" spans="2:10">
      <c r="B699" s="95"/>
      <c r="C699" s="96"/>
      <c r="D699" s="507"/>
      <c r="E699" s="507"/>
      <c r="F699" s="53"/>
      <c r="G699" s="97"/>
      <c r="H699" s="97"/>
      <c r="I699" s="507"/>
      <c r="J699" s="1"/>
    </row>
    <row r="700" spans="2:10">
      <c r="B700" s="95"/>
      <c r="C700" s="96"/>
      <c r="D700" s="507"/>
      <c r="E700" s="507"/>
      <c r="F700" s="53"/>
      <c r="G700" s="97"/>
      <c r="H700" s="97"/>
      <c r="I700" s="507"/>
      <c r="J700" s="1"/>
    </row>
    <row r="701" spans="2:10">
      <c r="B701" s="95"/>
      <c r="C701" s="96"/>
      <c r="D701" s="507"/>
      <c r="E701" s="507"/>
      <c r="F701" s="53"/>
      <c r="G701" s="97"/>
      <c r="H701" s="97"/>
      <c r="I701" s="507"/>
      <c r="J701" s="1"/>
    </row>
    <row r="702" spans="2:10">
      <c r="B702" s="95"/>
      <c r="C702" s="96"/>
      <c r="D702" s="507"/>
      <c r="E702" s="507"/>
      <c r="F702" s="53"/>
      <c r="G702" s="97"/>
      <c r="H702" s="97"/>
      <c r="I702" s="507"/>
      <c r="J702" s="1"/>
    </row>
    <row r="703" spans="2:10">
      <c r="B703" s="95"/>
      <c r="C703" s="96"/>
      <c r="D703" s="507"/>
      <c r="E703" s="507"/>
      <c r="F703" s="53"/>
      <c r="G703" s="97"/>
      <c r="H703" s="97"/>
      <c r="I703" s="507"/>
      <c r="J703" s="1"/>
    </row>
    <row r="704" spans="2:10">
      <c r="B704" s="95"/>
      <c r="C704" s="96"/>
      <c r="D704" s="507"/>
      <c r="E704" s="507"/>
      <c r="F704" s="53"/>
      <c r="G704" s="97"/>
      <c r="H704" s="97"/>
      <c r="I704" s="507"/>
      <c r="J704" s="1"/>
    </row>
    <row r="705" spans="2:10">
      <c r="B705" s="95"/>
      <c r="C705" s="96"/>
      <c r="D705" s="507"/>
      <c r="E705" s="507"/>
      <c r="F705" s="53"/>
      <c r="G705" s="97"/>
      <c r="H705" s="97"/>
      <c r="I705" s="507"/>
      <c r="J705" s="1"/>
    </row>
    <row r="706" spans="2:10">
      <c r="B706" s="95"/>
      <c r="C706" s="96"/>
      <c r="D706" s="507"/>
      <c r="E706" s="507"/>
      <c r="F706" s="53"/>
      <c r="G706" s="97"/>
      <c r="H706" s="97"/>
      <c r="I706" s="507"/>
      <c r="J706" s="1"/>
    </row>
    <row r="707" spans="2:10">
      <c r="B707" s="95"/>
      <c r="C707" s="96"/>
      <c r="D707" s="507"/>
      <c r="E707" s="507"/>
      <c r="F707" s="53"/>
      <c r="G707" s="97"/>
      <c r="H707" s="97"/>
      <c r="I707" s="507"/>
      <c r="J707" s="1"/>
    </row>
    <row r="708" spans="2:10">
      <c r="B708" s="95"/>
      <c r="C708" s="96"/>
      <c r="D708" s="507"/>
      <c r="E708" s="507"/>
      <c r="F708" s="53"/>
      <c r="G708" s="97"/>
      <c r="H708" s="97"/>
      <c r="I708" s="507"/>
      <c r="J708" s="1"/>
    </row>
    <row r="709" spans="2:10">
      <c r="B709" s="95"/>
      <c r="C709" s="96"/>
      <c r="D709" s="507"/>
      <c r="E709" s="507"/>
      <c r="F709" s="53"/>
      <c r="G709" s="97"/>
      <c r="H709" s="97"/>
      <c r="I709" s="507"/>
      <c r="J709" s="1"/>
    </row>
    <row r="710" spans="2:10">
      <c r="B710" s="95"/>
      <c r="C710" s="96"/>
      <c r="D710" s="507"/>
      <c r="E710" s="507"/>
      <c r="F710" s="53"/>
      <c r="G710" s="97"/>
      <c r="H710" s="97"/>
      <c r="I710" s="507"/>
      <c r="J710" s="1"/>
    </row>
    <row r="711" spans="2:10">
      <c r="B711" s="95"/>
      <c r="C711" s="96"/>
      <c r="D711" s="507"/>
      <c r="E711" s="507"/>
      <c r="F711" s="53"/>
      <c r="G711" s="97"/>
      <c r="H711" s="97"/>
      <c r="I711" s="507"/>
      <c r="J711" s="1"/>
    </row>
    <row r="712" spans="2:10">
      <c r="B712" s="95"/>
      <c r="C712" s="96"/>
      <c r="D712" s="507"/>
      <c r="E712" s="507"/>
      <c r="F712" s="53"/>
      <c r="G712" s="97"/>
      <c r="H712" s="97"/>
      <c r="I712" s="507"/>
      <c r="J712" s="1"/>
    </row>
    <row r="713" spans="2:10">
      <c r="B713" s="95"/>
      <c r="C713" s="96"/>
      <c r="D713" s="507"/>
      <c r="E713" s="507"/>
      <c r="F713" s="53"/>
      <c r="G713" s="97"/>
      <c r="H713" s="97"/>
      <c r="I713" s="507"/>
      <c r="J713" s="1"/>
    </row>
    <row r="714" spans="2:10">
      <c r="B714" s="95"/>
      <c r="C714" s="96"/>
      <c r="D714" s="507"/>
      <c r="E714" s="507"/>
      <c r="F714" s="53"/>
      <c r="G714" s="97"/>
      <c r="H714" s="97"/>
      <c r="I714" s="507"/>
      <c r="J714" s="1"/>
    </row>
    <row r="715" spans="2:10">
      <c r="B715" s="95"/>
      <c r="C715" s="96"/>
      <c r="D715" s="507"/>
      <c r="E715" s="507"/>
      <c r="F715" s="53"/>
      <c r="G715" s="97"/>
      <c r="H715" s="97"/>
      <c r="I715" s="507"/>
      <c r="J715" s="1"/>
    </row>
    <row r="716" spans="2:10">
      <c r="B716" s="95"/>
      <c r="C716" s="96"/>
      <c r="D716" s="507"/>
      <c r="E716" s="507"/>
      <c r="F716" s="53"/>
      <c r="G716" s="97"/>
      <c r="H716" s="97"/>
      <c r="I716" s="507"/>
      <c r="J716" s="1"/>
    </row>
    <row r="717" spans="2:10">
      <c r="B717" s="95"/>
      <c r="C717" s="96"/>
      <c r="D717" s="507"/>
      <c r="E717" s="507"/>
      <c r="F717" s="53"/>
      <c r="G717" s="97"/>
      <c r="H717" s="97"/>
      <c r="I717" s="507"/>
      <c r="J717" s="1"/>
    </row>
    <row r="718" spans="2:10">
      <c r="B718" s="95"/>
      <c r="C718" s="96"/>
      <c r="D718" s="507"/>
      <c r="E718" s="507"/>
      <c r="F718" s="53"/>
      <c r="G718" s="97"/>
      <c r="H718" s="97"/>
      <c r="I718" s="507"/>
      <c r="J718" s="1"/>
    </row>
    <row r="719" spans="2:10">
      <c r="B719" s="95"/>
      <c r="C719" s="96"/>
      <c r="D719" s="507"/>
      <c r="E719" s="507"/>
      <c r="F719" s="53"/>
      <c r="G719" s="97"/>
      <c r="H719" s="97"/>
      <c r="I719" s="507"/>
      <c r="J719" s="1"/>
    </row>
    <row r="720" spans="2:10">
      <c r="B720" s="95"/>
      <c r="C720" s="96"/>
      <c r="D720" s="507"/>
      <c r="E720" s="507"/>
      <c r="F720" s="53"/>
      <c r="G720" s="97"/>
      <c r="H720" s="97"/>
      <c r="I720" s="507"/>
      <c r="J720" s="1"/>
    </row>
    <row r="721" spans="2:10">
      <c r="B721" s="95"/>
      <c r="C721" s="96"/>
      <c r="D721" s="507"/>
      <c r="E721" s="507"/>
      <c r="F721" s="53"/>
      <c r="G721" s="97"/>
      <c r="H721" s="97"/>
      <c r="I721" s="507"/>
      <c r="J721" s="1"/>
    </row>
    <row r="722" spans="2:10">
      <c r="B722" s="95"/>
      <c r="C722" s="96"/>
      <c r="D722" s="507"/>
      <c r="E722" s="507"/>
      <c r="F722" s="53"/>
      <c r="G722" s="97"/>
      <c r="H722" s="97"/>
      <c r="I722" s="507"/>
      <c r="J722" s="1"/>
    </row>
    <row r="723" spans="2:10">
      <c r="B723" s="95"/>
      <c r="C723" s="96"/>
      <c r="D723" s="507"/>
      <c r="E723" s="507"/>
      <c r="F723" s="53"/>
      <c r="G723" s="97"/>
      <c r="H723" s="97"/>
      <c r="I723" s="507"/>
      <c r="J723" s="1"/>
    </row>
    <row r="724" spans="2:10">
      <c r="B724" s="95"/>
      <c r="C724" s="96"/>
      <c r="D724" s="507"/>
      <c r="E724" s="507"/>
      <c r="F724" s="53"/>
      <c r="G724" s="97"/>
      <c r="H724" s="97"/>
      <c r="I724" s="507"/>
      <c r="J724" s="1"/>
    </row>
    <row r="725" spans="2:10">
      <c r="B725" s="95"/>
      <c r="C725" s="96"/>
      <c r="D725" s="507"/>
      <c r="E725" s="507"/>
      <c r="F725" s="53"/>
      <c r="G725" s="97"/>
      <c r="H725" s="97"/>
      <c r="I725" s="507"/>
      <c r="J725" s="1"/>
    </row>
    <row r="726" spans="2:10">
      <c r="B726" s="95"/>
      <c r="C726" s="96"/>
      <c r="D726" s="507"/>
      <c r="E726" s="507"/>
      <c r="F726" s="53"/>
      <c r="G726" s="97"/>
      <c r="H726" s="97"/>
      <c r="I726" s="507"/>
      <c r="J726" s="1"/>
    </row>
    <row r="727" spans="2:10">
      <c r="B727" s="95"/>
      <c r="C727" s="96"/>
      <c r="D727" s="507"/>
      <c r="E727" s="507"/>
      <c r="F727" s="53"/>
      <c r="G727" s="97"/>
      <c r="H727" s="97"/>
      <c r="I727" s="507"/>
      <c r="J727" s="1"/>
    </row>
    <row r="728" spans="2:10">
      <c r="B728" s="95"/>
      <c r="C728" s="96"/>
      <c r="D728" s="507"/>
      <c r="E728" s="507"/>
      <c r="F728" s="53"/>
      <c r="G728" s="97"/>
      <c r="H728" s="97"/>
      <c r="I728" s="507"/>
      <c r="J728" s="1"/>
    </row>
    <row r="729" spans="2:10">
      <c r="B729" s="95"/>
      <c r="C729" s="96"/>
      <c r="D729" s="507"/>
      <c r="E729" s="507"/>
      <c r="F729" s="53"/>
      <c r="G729" s="97"/>
      <c r="H729" s="97"/>
      <c r="I729" s="507"/>
      <c r="J729" s="1"/>
    </row>
    <row r="730" spans="2:10">
      <c r="B730" s="95"/>
      <c r="C730" s="96"/>
      <c r="D730" s="507"/>
      <c r="E730" s="507"/>
      <c r="F730" s="53"/>
      <c r="G730" s="97"/>
      <c r="H730" s="97"/>
      <c r="I730" s="507"/>
      <c r="J730" s="1"/>
    </row>
    <row r="731" spans="2:10">
      <c r="B731" s="95"/>
      <c r="C731" s="96"/>
      <c r="D731" s="507"/>
      <c r="E731" s="507"/>
      <c r="F731" s="53"/>
      <c r="G731" s="97"/>
      <c r="H731" s="97"/>
      <c r="I731" s="507"/>
      <c r="J731" s="1"/>
    </row>
    <row r="732" spans="2:10">
      <c r="B732" s="95"/>
      <c r="C732" s="96"/>
      <c r="D732" s="507"/>
      <c r="E732" s="507"/>
      <c r="F732" s="53"/>
      <c r="G732" s="97"/>
      <c r="H732" s="97"/>
      <c r="I732" s="507"/>
      <c r="J732" s="1"/>
    </row>
    <row r="733" spans="2:10">
      <c r="B733" s="95"/>
      <c r="C733" s="96"/>
      <c r="D733" s="507"/>
      <c r="E733" s="507"/>
      <c r="F733" s="53"/>
      <c r="G733" s="97"/>
      <c r="H733" s="97"/>
      <c r="I733" s="507"/>
      <c r="J733" s="1"/>
    </row>
    <row r="734" spans="2:10">
      <c r="B734" s="95"/>
      <c r="C734" s="96"/>
      <c r="D734" s="507"/>
      <c r="E734" s="507"/>
      <c r="F734" s="53"/>
      <c r="G734" s="97"/>
      <c r="H734" s="97"/>
      <c r="I734" s="507"/>
      <c r="J734" s="1"/>
    </row>
    <row r="735" spans="2:10">
      <c r="B735" s="95"/>
      <c r="C735" s="96"/>
      <c r="D735" s="507"/>
      <c r="E735" s="507"/>
      <c r="F735" s="53"/>
      <c r="G735" s="97"/>
      <c r="H735" s="97"/>
      <c r="I735" s="507"/>
      <c r="J735" s="1"/>
    </row>
    <row r="736" spans="2:10">
      <c r="B736" s="95"/>
      <c r="C736" s="96"/>
      <c r="D736" s="507"/>
      <c r="E736" s="507"/>
      <c r="F736" s="53"/>
      <c r="G736" s="97"/>
      <c r="H736" s="97"/>
      <c r="I736" s="507"/>
      <c r="J736" s="1"/>
    </row>
    <row r="737" spans="2:10">
      <c r="B737" s="95"/>
      <c r="C737" s="96"/>
      <c r="D737" s="507"/>
      <c r="E737" s="507"/>
      <c r="F737" s="53"/>
      <c r="G737" s="97"/>
      <c r="H737" s="97"/>
      <c r="I737" s="507"/>
      <c r="J737" s="1"/>
    </row>
    <row r="738" spans="2:10">
      <c r="B738" s="95"/>
      <c r="C738" s="96"/>
      <c r="D738" s="507"/>
      <c r="E738" s="507"/>
      <c r="F738" s="53"/>
      <c r="G738" s="97"/>
      <c r="H738" s="97"/>
      <c r="I738" s="507"/>
      <c r="J738" s="1"/>
    </row>
    <row r="739" spans="2:10">
      <c r="B739" s="95"/>
      <c r="C739" s="96"/>
      <c r="D739" s="507"/>
      <c r="E739" s="507"/>
      <c r="F739" s="53"/>
      <c r="G739" s="97"/>
      <c r="H739" s="97"/>
      <c r="I739" s="507"/>
      <c r="J739" s="1"/>
    </row>
    <row r="740" spans="2:10">
      <c r="B740" s="95"/>
      <c r="C740" s="96"/>
      <c r="D740" s="507"/>
      <c r="E740" s="507"/>
      <c r="F740" s="53"/>
      <c r="G740" s="97"/>
      <c r="H740" s="97"/>
      <c r="I740" s="507"/>
      <c r="J740" s="1"/>
    </row>
    <row r="741" spans="2:10">
      <c r="B741" s="95"/>
      <c r="C741" s="96"/>
      <c r="D741" s="507"/>
      <c r="E741" s="507"/>
      <c r="F741" s="53"/>
      <c r="G741" s="97"/>
      <c r="H741" s="97"/>
      <c r="I741" s="507"/>
      <c r="J741" s="1"/>
    </row>
    <row r="742" spans="2:10">
      <c r="B742" s="95"/>
      <c r="C742" s="96"/>
      <c r="D742" s="507"/>
      <c r="E742" s="507"/>
      <c r="F742" s="53"/>
      <c r="G742" s="97"/>
      <c r="H742" s="97"/>
      <c r="I742" s="507"/>
      <c r="J742" s="1"/>
    </row>
    <row r="743" spans="2:10">
      <c r="B743" s="95"/>
      <c r="C743" s="96"/>
      <c r="D743" s="507"/>
      <c r="E743" s="507"/>
      <c r="F743" s="53"/>
      <c r="G743" s="97"/>
      <c r="H743" s="97"/>
      <c r="I743" s="507"/>
      <c r="J743" s="1"/>
    </row>
    <row r="744" spans="2:10">
      <c r="B744" s="95"/>
      <c r="C744" s="96"/>
      <c r="D744" s="507"/>
      <c r="E744" s="507"/>
      <c r="F744" s="53"/>
      <c r="G744" s="97"/>
      <c r="H744" s="97"/>
      <c r="I744" s="507"/>
      <c r="J744" s="1"/>
    </row>
    <row r="745" spans="2:10">
      <c r="B745" s="95"/>
      <c r="C745" s="96"/>
      <c r="D745" s="507"/>
      <c r="E745" s="507"/>
      <c r="F745" s="53"/>
      <c r="G745" s="97"/>
      <c r="H745" s="97"/>
      <c r="I745" s="507"/>
      <c r="J745" s="1"/>
    </row>
    <row r="746" spans="2:10">
      <c r="B746" s="95"/>
      <c r="C746" s="96"/>
      <c r="D746" s="507"/>
      <c r="E746" s="507"/>
      <c r="F746" s="53"/>
      <c r="G746" s="97"/>
      <c r="H746" s="97"/>
      <c r="I746" s="507"/>
      <c r="J746" s="1"/>
    </row>
    <row r="747" spans="2:10">
      <c r="B747" s="95"/>
      <c r="C747" s="96"/>
      <c r="D747" s="507"/>
      <c r="E747" s="507"/>
      <c r="F747" s="53"/>
      <c r="G747" s="97"/>
      <c r="H747" s="97"/>
      <c r="I747" s="507"/>
      <c r="J747" s="1"/>
    </row>
    <row r="748" spans="2:10">
      <c r="B748" s="95"/>
      <c r="C748" s="96"/>
      <c r="D748" s="507"/>
      <c r="E748" s="507"/>
      <c r="F748" s="53"/>
      <c r="G748" s="97"/>
      <c r="H748" s="97"/>
      <c r="I748" s="507"/>
      <c r="J748" s="1"/>
    </row>
    <row r="749" spans="2:10">
      <c r="B749" s="95"/>
      <c r="C749" s="96"/>
      <c r="D749" s="507"/>
      <c r="E749" s="507"/>
      <c r="F749" s="53"/>
      <c r="G749" s="97"/>
      <c r="H749" s="97"/>
      <c r="I749" s="507"/>
      <c r="J749" s="1"/>
    </row>
    <row r="750" spans="2:10">
      <c r="B750" s="95"/>
      <c r="C750" s="96"/>
      <c r="D750" s="507"/>
      <c r="E750" s="507"/>
      <c r="F750" s="53"/>
      <c r="G750" s="97"/>
      <c r="H750" s="97"/>
      <c r="I750" s="507"/>
      <c r="J750" s="1"/>
    </row>
    <row r="751" spans="2:10">
      <c r="B751" s="95"/>
      <c r="C751" s="96"/>
      <c r="D751" s="507"/>
      <c r="E751" s="507"/>
      <c r="F751" s="53"/>
      <c r="G751" s="97"/>
      <c r="H751" s="97"/>
      <c r="I751" s="507"/>
      <c r="J751" s="1"/>
    </row>
    <row r="752" spans="2:10">
      <c r="B752" s="95"/>
      <c r="C752" s="96"/>
      <c r="D752" s="507"/>
      <c r="E752" s="507"/>
      <c r="F752" s="53"/>
      <c r="G752" s="97"/>
      <c r="H752" s="97"/>
      <c r="I752" s="507"/>
      <c r="J752" s="1"/>
    </row>
    <row r="753" spans="2:10">
      <c r="B753" s="95"/>
      <c r="C753" s="96"/>
      <c r="D753" s="507"/>
      <c r="E753" s="507"/>
      <c r="F753" s="53"/>
      <c r="G753" s="97"/>
      <c r="H753" s="97"/>
      <c r="I753" s="507"/>
      <c r="J753" s="1"/>
    </row>
    <row r="754" spans="2:10">
      <c r="B754" s="95"/>
      <c r="C754" s="96"/>
      <c r="D754" s="507"/>
      <c r="E754" s="507"/>
      <c r="F754" s="53"/>
      <c r="G754" s="97"/>
      <c r="H754" s="97"/>
      <c r="I754" s="507"/>
      <c r="J754" s="1"/>
    </row>
    <row r="755" spans="2:10">
      <c r="B755" s="95"/>
      <c r="C755" s="96"/>
      <c r="D755" s="507"/>
      <c r="E755" s="507"/>
      <c r="F755" s="53"/>
      <c r="G755" s="97"/>
      <c r="H755" s="97"/>
      <c r="I755" s="507"/>
      <c r="J755" s="1"/>
    </row>
    <row r="756" spans="2:10">
      <c r="B756" s="95"/>
      <c r="C756" s="96"/>
      <c r="D756" s="507"/>
      <c r="E756" s="507"/>
      <c r="F756" s="53"/>
      <c r="G756" s="97"/>
      <c r="H756" s="97"/>
      <c r="I756" s="507"/>
      <c r="J756" s="1"/>
    </row>
    <row r="757" spans="2:10">
      <c r="B757" s="95"/>
      <c r="C757" s="96"/>
      <c r="D757" s="507"/>
      <c r="E757" s="507"/>
      <c r="F757" s="53"/>
      <c r="G757" s="97"/>
      <c r="H757" s="97"/>
      <c r="I757" s="507"/>
      <c r="J757" s="1"/>
    </row>
    <row r="758" spans="2:10">
      <c r="B758" s="95"/>
      <c r="C758" s="96"/>
      <c r="D758" s="507"/>
      <c r="E758" s="507"/>
      <c r="F758" s="53"/>
      <c r="G758" s="97"/>
      <c r="H758" s="97"/>
      <c r="I758" s="507"/>
      <c r="J758" s="1"/>
    </row>
    <row r="759" spans="2:10">
      <c r="B759" s="95"/>
      <c r="C759" s="96"/>
      <c r="D759" s="507"/>
      <c r="E759" s="507"/>
      <c r="F759" s="53"/>
      <c r="G759" s="97"/>
      <c r="H759" s="97"/>
      <c r="I759" s="507"/>
      <c r="J759" s="1"/>
    </row>
    <row r="760" spans="2:10">
      <c r="B760" s="95"/>
      <c r="C760" s="96"/>
      <c r="D760" s="507"/>
      <c r="E760" s="507"/>
      <c r="F760" s="53"/>
      <c r="G760" s="97"/>
      <c r="H760" s="97"/>
      <c r="I760" s="507"/>
      <c r="J760" s="1"/>
    </row>
    <row r="761" spans="2:10">
      <c r="B761" s="95"/>
      <c r="C761" s="96"/>
      <c r="D761" s="507"/>
      <c r="E761" s="507"/>
      <c r="F761" s="53"/>
      <c r="G761" s="97"/>
      <c r="H761" s="97"/>
      <c r="I761" s="507"/>
      <c r="J761" s="1"/>
    </row>
    <row r="762" spans="2:10">
      <c r="B762" s="95"/>
      <c r="C762" s="96"/>
      <c r="D762" s="507"/>
      <c r="E762" s="507"/>
      <c r="F762" s="53"/>
      <c r="G762" s="97"/>
      <c r="H762" s="97"/>
      <c r="I762" s="507"/>
      <c r="J762" s="1"/>
    </row>
    <row r="763" spans="2:10">
      <c r="B763" s="95"/>
      <c r="C763" s="96"/>
      <c r="D763" s="507"/>
      <c r="E763" s="507"/>
      <c r="F763" s="53"/>
      <c r="G763" s="97"/>
      <c r="H763" s="97"/>
      <c r="I763" s="507"/>
      <c r="J763" s="1"/>
    </row>
    <row r="764" spans="2:10">
      <c r="B764" s="95"/>
      <c r="C764" s="96"/>
      <c r="D764" s="507"/>
      <c r="E764" s="507"/>
      <c r="F764" s="53"/>
      <c r="G764" s="97"/>
      <c r="H764" s="97"/>
      <c r="I764" s="507"/>
      <c r="J764" s="1"/>
    </row>
    <row r="765" spans="2:10">
      <c r="B765" s="95"/>
      <c r="C765" s="96"/>
      <c r="D765" s="507"/>
      <c r="E765" s="507"/>
      <c r="F765" s="53"/>
      <c r="G765" s="97"/>
      <c r="H765" s="97"/>
      <c r="I765" s="507"/>
      <c r="J765" s="1"/>
    </row>
    <row r="766" spans="2:10">
      <c r="B766" s="95"/>
      <c r="C766" s="96"/>
      <c r="D766" s="507"/>
      <c r="E766" s="507"/>
      <c r="F766" s="53"/>
      <c r="G766" s="97"/>
      <c r="H766" s="97"/>
      <c r="I766" s="507"/>
      <c r="J766" s="1"/>
    </row>
    <row r="767" spans="2:10">
      <c r="B767" s="95"/>
      <c r="C767" s="96"/>
      <c r="D767" s="507"/>
      <c r="E767" s="507"/>
      <c r="F767" s="53"/>
      <c r="G767" s="97"/>
      <c r="H767" s="97"/>
      <c r="I767" s="507"/>
      <c r="J767" s="1"/>
    </row>
    <row r="768" spans="2:10">
      <c r="B768" s="95"/>
      <c r="C768" s="96"/>
      <c r="D768" s="507"/>
      <c r="E768" s="507"/>
      <c r="F768" s="53"/>
      <c r="G768" s="97"/>
      <c r="H768" s="97"/>
      <c r="I768" s="507"/>
      <c r="J768" s="1"/>
    </row>
    <row r="769" spans="2:10">
      <c r="B769" s="95"/>
      <c r="C769" s="96"/>
      <c r="D769" s="507"/>
      <c r="E769" s="507"/>
      <c r="F769" s="53"/>
      <c r="G769" s="97"/>
      <c r="H769" s="97"/>
      <c r="I769" s="507"/>
      <c r="J769" s="1"/>
    </row>
    <row r="770" spans="2:10">
      <c r="B770" s="95"/>
      <c r="C770" s="96"/>
      <c r="D770" s="507"/>
      <c r="E770" s="507"/>
      <c r="F770" s="53"/>
      <c r="G770" s="97"/>
      <c r="H770" s="97"/>
      <c r="I770" s="507"/>
      <c r="J770" s="1"/>
    </row>
    <row r="771" spans="2:10">
      <c r="B771" s="95"/>
      <c r="C771" s="96"/>
      <c r="D771" s="507"/>
      <c r="E771" s="507"/>
      <c r="F771" s="53"/>
      <c r="G771" s="97"/>
      <c r="H771" s="97"/>
      <c r="I771" s="507"/>
      <c r="J771" s="1"/>
    </row>
    <row r="772" spans="2:10">
      <c r="B772" s="95"/>
      <c r="C772" s="96"/>
      <c r="D772" s="507"/>
      <c r="E772" s="507"/>
      <c r="F772" s="53"/>
      <c r="G772" s="97"/>
      <c r="H772" s="97"/>
      <c r="I772" s="507"/>
      <c r="J772" s="1"/>
    </row>
    <row r="773" spans="2:10">
      <c r="B773" s="95"/>
      <c r="C773" s="96"/>
      <c r="D773" s="507"/>
      <c r="E773" s="507"/>
      <c r="F773" s="53"/>
      <c r="G773" s="97"/>
      <c r="H773" s="97"/>
      <c r="I773" s="507"/>
      <c r="J773" s="1"/>
    </row>
    <row r="774" spans="2:10">
      <c r="B774" s="95"/>
      <c r="C774" s="96"/>
      <c r="D774" s="507"/>
      <c r="E774" s="507"/>
      <c r="F774" s="53"/>
      <c r="G774" s="97"/>
      <c r="H774" s="97"/>
      <c r="I774" s="507"/>
      <c r="J774" s="1"/>
    </row>
    <row r="775" spans="2:10">
      <c r="B775" s="95"/>
      <c r="C775" s="96"/>
      <c r="D775" s="507"/>
      <c r="E775" s="507"/>
      <c r="F775" s="53"/>
      <c r="G775" s="97"/>
      <c r="H775" s="97"/>
      <c r="I775" s="507"/>
      <c r="J775" s="1"/>
    </row>
    <row r="776" spans="2:10">
      <c r="B776" s="95"/>
      <c r="C776" s="96"/>
      <c r="D776" s="507"/>
      <c r="E776" s="507"/>
      <c r="F776" s="53"/>
      <c r="G776" s="97"/>
      <c r="H776" s="97"/>
      <c r="I776" s="507"/>
      <c r="J776" s="1"/>
    </row>
    <row r="777" spans="2:10">
      <c r="B777" s="95"/>
      <c r="C777" s="96"/>
      <c r="D777" s="507"/>
      <c r="E777" s="507"/>
      <c r="F777" s="53"/>
      <c r="G777" s="97"/>
      <c r="H777" s="97"/>
      <c r="I777" s="507"/>
      <c r="J777" s="1"/>
    </row>
    <row r="778" spans="2:10">
      <c r="B778" s="95"/>
      <c r="C778" s="96"/>
      <c r="D778" s="507"/>
      <c r="E778" s="507"/>
      <c r="F778" s="53"/>
      <c r="G778" s="97"/>
      <c r="H778" s="97"/>
      <c r="I778" s="507"/>
      <c r="J778" s="1"/>
    </row>
    <row r="779" spans="2:10">
      <c r="B779" s="95"/>
      <c r="C779" s="96"/>
      <c r="D779" s="507"/>
      <c r="E779" s="507"/>
      <c r="F779" s="53"/>
      <c r="G779" s="97"/>
      <c r="H779" s="97"/>
      <c r="I779" s="507"/>
      <c r="J779" s="1"/>
    </row>
    <row r="780" spans="2:10">
      <c r="B780" s="95"/>
      <c r="C780" s="96"/>
      <c r="D780" s="507"/>
      <c r="E780" s="507"/>
      <c r="F780" s="53"/>
      <c r="G780" s="97"/>
      <c r="H780" s="97"/>
      <c r="I780" s="507"/>
      <c r="J780" s="1"/>
    </row>
    <row r="781" spans="2:10">
      <c r="B781" s="95"/>
      <c r="C781" s="96"/>
      <c r="D781" s="507"/>
      <c r="E781" s="507"/>
      <c r="F781" s="53"/>
      <c r="G781" s="97"/>
      <c r="H781" s="97"/>
      <c r="I781" s="507"/>
      <c r="J781" s="1"/>
    </row>
    <row r="782" spans="2:10">
      <c r="B782" s="95"/>
      <c r="C782" s="96"/>
      <c r="D782" s="507"/>
      <c r="E782" s="507"/>
      <c r="F782" s="53"/>
      <c r="G782" s="97"/>
      <c r="H782" s="97"/>
      <c r="I782" s="507"/>
      <c r="J782" s="1"/>
    </row>
    <row r="783" spans="2:10">
      <c r="B783" s="95"/>
      <c r="C783" s="96"/>
      <c r="D783" s="507"/>
      <c r="E783" s="507"/>
      <c r="F783" s="53"/>
      <c r="G783" s="97"/>
      <c r="H783" s="97"/>
      <c r="I783" s="507"/>
      <c r="J783" s="1"/>
    </row>
    <row r="784" spans="2:10">
      <c r="B784" s="95"/>
      <c r="C784" s="96"/>
      <c r="D784" s="507"/>
      <c r="E784" s="507"/>
      <c r="F784" s="53"/>
      <c r="G784" s="97"/>
      <c r="H784" s="97"/>
      <c r="I784" s="507"/>
      <c r="J784" s="1"/>
    </row>
    <row r="785" spans="2:10">
      <c r="B785" s="95"/>
      <c r="C785" s="96"/>
      <c r="D785" s="507"/>
      <c r="E785" s="507"/>
      <c r="F785" s="53"/>
      <c r="G785" s="97"/>
      <c r="H785" s="97"/>
      <c r="I785" s="507"/>
      <c r="J785" s="1"/>
    </row>
    <row r="786" spans="2:10">
      <c r="B786" s="95"/>
      <c r="C786" s="96"/>
      <c r="D786" s="507"/>
      <c r="E786" s="507"/>
      <c r="F786" s="53"/>
      <c r="G786" s="97"/>
      <c r="H786" s="97"/>
      <c r="I786" s="507"/>
      <c r="J786" s="1"/>
    </row>
    <row r="787" spans="2:10">
      <c r="B787" s="95"/>
      <c r="C787" s="96"/>
      <c r="D787" s="507"/>
      <c r="E787" s="507"/>
      <c r="F787" s="53"/>
      <c r="G787" s="97"/>
      <c r="H787" s="97"/>
      <c r="I787" s="507"/>
      <c r="J787" s="1"/>
    </row>
    <row r="788" spans="2:10">
      <c r="B788" s="95"/>
      <c r="C788" s="96"/>
      <c r="D788" s="507"/>
      <c r="E788" s="507"/>
      <c r="F788" s="53"/>
      <c r="G788" s="97"/>
      <c r="H788" s="97"/>
      <c r="I788" s="507"/>
      <c r="J788" s="1"/>
    </row>
    <row r="789" spans="2:10">
      <c r="B789" s="95"/>
      <c r="C789" s="96"/>
      <c r="D789" s="507"/>
      <c r="E789" s="507"/>
      <c r="F789" s="53"/>
      <c r="G789" s="97"/>
      <c r="H789" s="97"/>
      <c r="I789" s="507"/>
      <c r="J789" s="1"/>
    </row>
    <row r="790" spans="2:10">
      <c r="B790" s="95"/>
      <c r="C790" s="96"/>
      <c r="D790" s="507"/>
      <c r="E790" s="507"/>
      <c r="F790" s="53"/>
      <c r="G790" s="97"/>
      <c r="H790" s="97"/>
      <c r="I790" s="507"/>
      <c r="J790" s="1"/>
    </row>
    <row r="791" spans="2:10">
      <c r="B791" s="95"/>
      <c r="C791" s="96"/>
      <c r="D791" s="507"/>
      <c r="E791" s="507"/>
      <c r="F791" s="53"/>
      <c r="G791" s="97"/>
      <c r="H791" s="97"/>
      <c r="I791" s="507"/>
      <c r="J791" s="1"/>
    </row>
    <row r="792" spans="2:10">
      <c r="B792" s="95"/>
      <c r="C792" s="96"/>
      <c r="D792" s="507"/>
      <c r="E792" s="507"/>
      <c r="F792" s="53"/>
      <c r="G792" s="97"/>
      <c r="H792" s="97"/>
      <c r="I792" s="507"/>
      <c r="J792" s="1"/>
    </row>
    <row r="793" spans="2:10">
      <c r="B793" s="95"/>
      <c r="C793" s="96"/>
      <c r="D793" s="507"/>
      <c r="E793" s="507"/>
      <c r="F793" s="53"/>
      <c r="G793" s="97"/>
      <c r="H793" s="97"/>
      <c r="I793" s="507"/>
      <c r="J793" s="1"/>
    </row>
    <row r="794" spans="2:10">
      <c r="B794" s="95"/>
      <c r="C794" s="96"/>
      <c r="D794" s="507"/>
      <c r="E794" s="507"/>
      <c r="F794" s="53"/>
      <c r="G794" s="97"/>
      <c r="H794" s="97"/>
      <c r="I794" s="507"/>
      <c r="J794" s="1"/>
    </row>
    <row r="795" spans="2:10">
      <c r="B795" s="95"/>
      <c r="C795" s="96"/>
      <c r="D795" s="507"/>
      <c r="E795" s="507"/>
      <c r="F795" s="53"/>
      <c r="G795" s="97"/>
      <c r="H795" s="97"/>
      <c r="I795" s="507"/>
      <c r="J795" s="1"/>
    </row>
    <row r="796" spans="2:10">
      <c r="B796" s="95"/>
      <c r="C796" s="96"/>
      <c r="D796" s="507"/>
      <c r="E796" s="507"/>
      <c r="F796" s="53"/>
      <c r="G796" s="97"/>
      <c r="H796" s="97"/>
      <c r="I796" s="507"/>
      <c r="J796" s="1"/>
    </row>
    <row r="797" spans="2:10">
      <c r="B797" s="95"/>
      <c r="C797" s="96"/>
      <c r="D797" s="507"/>
      <c r="E797" s="507"/>
      <c r="F797" s="53"/>
      <c r="G797" s="97"/>
      <c r="H797" s="97"/>
      <c r="I797" s="507"/>
      <c r="J797" s="1"/>
    </row>
    <row r="798" spans="2:10">
      <c r="B798" s="95"/>
      <c r="C798" s="96"/>
      <c r="D798" s="507"/>
      <c r="E798" s="507"/>
      <c r="F798" s="53"/>
      <c r="G798" s="97"/>
      <c r="H798" s="97"/>
      <c r="I798" s="507"/>
      <c r="J798" s="1"/>
    </row>
    <row r="799" spans="2:10">
      <c r="B799" s="95"/>
      <c r="C799" s="96"/>
      <c r="D799" s="507"/>
      <c r="E799" s="507"/>
      <c r="F799" s="53"/>
      <c r="G799" s="97"/>
      <c r="H799" s="97"/>
      <c r="I799" s="507"/>
      <c r="J799" s="1"/>
    </row>
    <row r="800" spans="2:10">
      <c r="B800" s="95"/>
      <c r="C800" s="96"/>
      <c r="D800" s="507"/>
      <c r="E800" s="507"/>
      <c r="F800" s="53"/>
      <c r="G800" s="97"/>
      <c r="H800" s="97"/>
      <c r="I800" s="507"/>
      <c r="J800" s="1"/>
    </row>
    <row r="801" spans="2:10">
      <c r="B801" s="95"/>
      <c r="C801" s="96"/>
      <c r="D801" s="507"/>
      <c r="E801" s="507"/>
      <c r="F801" s="53"/>
      <c r="G801" s="97"/>
      <c r="H801" s="97"/>
      <c r="I801" s="507"/>
      <c r="J801" s="1"/>
    </row>
    <row r="802" spans="2:10">
      <c r="B802" s="95"/>
      <c r="C802" s="96"/>
      <c r="D802" s="507"/>
      <c r="E802" s="507"/>
      <c r="F802" s="53"/>
      <c r="G802" s="97"/>
      <c r="H802" s="97"/>
      <c r="I802" s="507"/>
      <c r="J802" s="1"/>
    </row>
    <row r="803" spans="2:10">
      <c r="B803" s="95"/>
      <c r="C803" s="96"/>
      <c r="D803" s="507"/>
      <c r="E803" s="507"/>
      <c r="F803" s="53"/>
      <c r="G803" s="97"/>
      <c r="H803" s="97"/>
      <c r="I803" s="507"/>
      <c r="J803" s="1"/>
    </row>
    <row r="804" spans="2:10">
      <c r="B804" s="95"/>
      <c r="C804" s="96"/>
      <c r="D804" s="507"/>
      <c r="E804" s="507"/>
      <c r="F804" s="53"/>
      <c r="G804" s="97"/>
      <c r="H804" s="97"/>
      <c r="I804" s="507"/>
      <c r="J804" s="1"/>
    </row>
    <row r="805" spans="2:10">
      <c r="B805" s="95"/>
      <c r="C805" s="96"/>
      <c r="D805" s="507"/>
      <c r="E805" s="507"/>
      <c r="F805" s="53"/>
      <c r="G805" s="97"/>
      <c r="H805" s="97"/>
      <c r="I805" s="507"/>
      <c r="J805" s="1"/>
    </row>
    <row r="806" spans="2:10">
      <c r="B806" s="95"/>
      <c r="C806" s="96"/>
      <c r="D806" s="507"/>
      <c r="E806" s="507"/>
      <c r="F806" s="53"/>
      <c r="G806" s="97"/>
      <c r="H806" s="97"/>
      <c r="I806" s="507"/>
      <c r="J806" s="1"/>
    </row>
    <row r="807" spans="2:10">
      <c r="B807" s="95"/>
      <c r="C807" s="96"/>
      <c r="D807" s="507"/>
      <c r="E807" s="507"/>
      <c r="F807" s="53"/>
      <c r="G807" s="97"/>
      <c r="H807" s="97"/>
      <c r="I807" s="507"/>
      <c r="J807" s="1"/>
    </row>
    <row r="808" spans="2:10">
      <c r="B808" s="95"/>
      <c r="C808" s="96"/>
      <c r="D808" s="507"/>
      <c r="E808" s="507"/>
      <c r="F808" s="53"/>
      <c r="G808" s="97"/>
      <c r="H808" s="97"/>
      <c r="I808" s="507"/>
      <c r="J808" s="1"/>
    </row>
    <row r="809" spans="2:10">
      <c r="B809" s="95"/>
      <c r="C809" s="96"/>
      <c r="D809" s="507"/>
      <c r="E809" s="507"/>
      <c r="F809" s="53"/>
      <c r="G809" s="97"/>
      <c r="H809" s="97"/>
      <c r="I809" s="507"/>
      <c r="J809" s="1"/>
    </row>
    <row r="810" spans="2:10">
      <c r="B810" s="95"/>
      <c r="C810" s="96"/>
      <c r="D810" s="507"/>
      <c r="E810" s="507"/>
      <c r="F810" s="53"/>
      <c r="G810" s="97"/>
      <c r="H810" s="97"/>
      <c r="I810" s="507"/>
      <c r="J810" s="1"/>
    </row>
    <row r="811" spans="2:10">
      <c r="B811" s="95"/>
      <c r="C811" s="96"/>
      <c r="D811" s="507"/>
      <c r="E811" s="507"/>
      <c r="F811" s="53"/>
      <c r="G811" s="97"/>
      <c r="H811" s="97"/>
      <c r="I811" s="507"/>
      <c r="J811" s="1"/>
    </row>
    <row r="812" spans="2:10">
      <c r="B812" s="95"/>
      <c r="C812" s="96"/>
      <c r="D812" s="507"/>
      <c r="E812" s="507"/>
      <c r="F812" s="53"/>
      <c r="G812" s="97"/>
      <c r="H812" s="97"/>
      <c r="I812" s="507"/>
      <c r="J812" s="1"/>
    </row>
    <row r="813" spans="2:10">
      <c r="B813" s="95"/>
      <c r="C813" s="96"/>
      <c r="D813" s="507"/>
      <c r="E813" s="507"/>
      <c r="F813" s="53"/>
      <c r="G813" s="97"/>
      <c r="H813" s="97"/>
      <c r="I813" s="507"/>
      <c r="J813" s="1"/>
    </row>
    <row r="814" spans="2:10">
      <c r="B814" s="95"/>
      <c r="C814" s="96"/>
      <c r="D814" s="507"/>
      <c r="E814" s="507"/>
      <c r="F814" s="53"/>
      <c r="G814" s="97"/>
      <c r="H814" s="97"/>
      <c r="I814" s="507"/>
      <c r="J814" s="1"/>
    </row>
    <row r="815" spans="2:10">
      <c r="B815" s="95"/>
      <c r="C815" s="96"/>
      <c r="D815" s="507"/>
      <c r="E815" s="507"/>
      <c r="F815" s="53"/>
      <c r="G815" s="97"/>
      <c r="H815" s="97"/>
      <c r="I815" s="507"/>
      <c r="J815" s="1"/>
    </row>
    <row r="816" spans="2:10">
      <c r="B816" s="95"/>
      <c r="C816" s="96"/>
      <c r="D816" s="507"/>
      <c r="E816" s="507"/>
      <c r="F816" s="53"/>
      <c r="G816" s="97"/>
      <c r="H816" s="97"/>
      <c r="I816" s="507"/>
      <c r="J816" s="1"/>
    </row>
    <row r="817" spans="2:10">
      <c r="B817" s="95"/>
      <c r="C817" s="96"/>
      <c r="D817" s="507"/>
      <c r="E817" s="507"/>
      <c r="F817" s="53"/>
      <c r="G817" s="97"/>
      <c r="H817" s="97"/>
      <c r="I817" s="507"/>
      <c r="J817" s="1"/>
    </row>
    <row r="818" spans="2:10">
      <c r="B818" s="95"/>
      <c r="C818" s="96"/>
      <c r="D818" s="507"/>
      <c r="E818" s="507"/>
      <c r="F818" s="53"/>
      <c r="G818" s="97"/>
      <c r="H818" s="97"/>
      <c r="I818" s="507"/>
      <c r="J818" s="1"/>
    </row>
    <row r="819" spans="2:10">
      <c r="B819" s="95"/>
      <c r="C819" s="96"/>
      <c r="D819" s="507"/>
      <c r="E819" s="507"/>
      <c r="F819" s="53"/>
      <c r="G819" s="97"/>
      <c r="H819" s="97"/>
      <c r="I819" s="507"/>
      <c r="J819" s="1"/>
    </row>
    <row r="820" spans="2:10">
      <c r="B820" s="95"/>
      <c r="C820" s="96"/>
      <c r="D820" s="507"/>
      <c r="E820" s="507"/>
      <c r="F820" s="53"/>
      <c r="G820" s="97"/>
      <c r="H820" s="97"/>
      <c r="I820" s="507"/>
      <c r="J820" s="1"/>
    </row>
    <row r="821" spans="2:10">
      <c r="B821" s="95"/>
      <c r="C821" s="96"/>
      <c r="D821" s="507"/>
      <c r="E821" s="507"/>
      <c r="F821" s="53"/>
      <c r="G821" s="97"/>
      <c r="H821" s="97"/>
      <c r="I821" s="507"/>
      <c r="J821" s="1"/>
    </row>
    <row r="822" spans="2:10">
      <c r="B822" s="95"/>
      <c r="C822" s="96"/>
      <c r="D822" s="507"/>
      <c r="E822" s="507"/>
      <c r="F822" s="53"/>
      <c r="G822" s="97"/>
      <c r="H822" s="97"/>
      <c r="I822" s="507"/>
      <c r="J822" s="1"/>
    </row>
    <row r="823" spans="2:10">
      <c r="B823" s="95"/>
      <c r="C823" s="96"/>
      <c r="D823" s="507"/>
      <c r="E823" s="507"/>
      <c r="F823" s="53"/>
      <c r="G823" s="97"/>
      <c r="H823" s="97"/>
      <c r="I823" s="507"/>
      <c r="J823" s="1"/>
    </row>
    <row r="824" spans="2:10">
      <c r="B824" s="95"/>
      <c r="C824" s="96"/>
      <c r="D824" s="507"/>
      <c r="E824" s="507"/>
      <c r="F824" s="53"/>
      <c r="G824" s="97"/>
      <c r="H824" s="97"/>
      <c r="I824" s="507"/>
      <c r="J824" s="1"/>
    </row>
    <row r="825" spans="2:10">
      <c r="B825" s="95"/>
      <c r="C825" s="96"/>
      <c r="D825" s="507"/>
      <c r="E825" s="507"/>
      <c r="F825" s="53"/>
      <c r="G825" s="97"/>
      <c r="H825" s="97"/>
      <c r="I825" s="507"/>
      <c r="J825" s="1"/>
    </row>
    <row r="826" spans="2:10">
      <c r="B826" s="95"/>
      <c r="C826" s="96"/>
      <c r="D826" s="507"/>
      <c r="E826" s="507"/>
      <c r="F826" s="53"/>
      <c r="G826" s="97"/>
      <c r="H826" s="97"/>
      <c r="I826" s="507"/>
      <c r="J826" s="1"/>
    </row>
    <row r="827" spans="2:10">
      <c r="B827" s="95"/>
      <c r="C827" s="96"/>
      <c r="D827" s="507"/>
      <c r="E827" s="507"/>
      <c r="F827" s="53"/>
      <c r="G827" s="97"/>
      <c r="H827" s="97"/>
      <c r="I827" s="507"/>
      <c r="J827" s="1"/>
    </row>
    <row r="828" spans="2:10">
      <c r="B828" s="95"/>
      <c r="C828" s="96"/>
      <c r="D828" s="507"/>
      <c r="E828" s="507"/>
      <c r="F828" s="53"/>
      <c r="G828" s="97"/>
      <c r="H828" s="97"/>
      <c r="I828" s="507"/>
      <c r="J828" s="1"/>
    </row>
    <row r="829" spans="2:10">
      <c r="B829" s="95"/>
      <c r="C829" s="96"/>
      <c r="D829" s="507"/>
      <c r="E829" s="507"/>
      <c r="F829" s="53"/>
      <c r="G829" s="97"/>
      <c r="H829" s="97"/>
      <c r="I829" s="507"/>
      <c r="J829" s="1"/>
    </row>
    <row r="830" spans="2:10">
      <c r="B830" s="95"/>
      <c r="C830" s="96"/>
      <c r="D830" s="507"/>
      <c r="E830" s="507"/>
      <c r="F830" s="53"/>
      <c r="G830" s="97"/>
      <c r="H830" s="97"/>
      <c r="I830" s="507"/>
      <c r="J830" s="1"/>
    </row>
    <row r="831" spans="2:10">
      <c r="B831" s="95"/>
      <c r="C831" s="96"/>
      <c r="D831" s="507"/>
      <c r="E831" s="507"/>
      <c r="F831" s="53"/>
      <c r="G831" s="97"/>
      <c r="H831" s="97"/>
      <c r="I831" s="507"/>
      <c r="J831" s="1"/>
    </row>
    <row r="832" spans="2:10">
      <c r="B832" s="95"/>
      <c r="C832" s="96"/>
      <c r="D832" s="507"/>
      <c r="E832" s="507"/>
      <c r="F832" s="53"/>
      <c r="G832" s="97"/>
      <c r="H832" s="97"/>
      <c r="I832" s="507"/>
      <c r="J832" s="1"/>
    </row>
    <row r="833" spans="2:10">
      <c r="B833" s="95"/>
      <c r="C833" s="96"/>
      <c r="D833" s="507"/>
      <c r="E833" s="507"/>
      <c r="F833" s="53"/>
      <c r="G833" s="97"/>
      <c r="H833" s="97"/>
      <c r="I833" s="507"/>
      <c r="J833" s="1"/>
    </row>
    <row r="834" spans="2:10">
      <c r="B834" s="95"/>
      <c r="C834" s="96"/>
      <c r="D834" s="507"/>
      <c r="E834" s="507"/>
      <c r="F834" s="53"/>
      <c r="G834" s="97"/>
      <c r="H834" s="97"/>
      <c r="I834" s="507"/>
      <c r="J834" s="1"/>
    </row>
    <row r="835" spans="2:10">
      <c r="B835" s="95"/>
      <c r="C835" s="96"/>
      <c r="D835" s="507"/>
      <c r="E835" s="507"/>
      <c r="F835" s="53"/>
      <c r="G835" s="97"/>
      <c r="H835" s="97"/>
      <c r="I835" s="507"/>
      <c r="J835" s="1"/>
    </row>
    <row r="836" spans="2:10">
      <c r="B836" s="95"/>
      <c r="C836" s="96"/>
      <c r="D836" s="507"/>
      <c r="E836" s="507"/>
      <c r="F836" s="53"/>
      <c r="G836" s="97"/>
      <c r="H836" s="97"/>
      <c r="I836" s="507"/>
      <c r="J836" s="1"/>
    </row>
    <row r="837" spans="2:10">
      <c r="B837" s="95"/>
      <c r="C837" s="96"/>
      <c r="D837" s="507"/>
      <c r="E837" s="507"/>
      <c r="F837" s="53"/>
      <c r="G837" s="97"/>
      <c r="H837" s="97"/>
      <c r="I837" s="507"/>
      <c r="J837" s="1"/>
    </row>
    <row r="838" spans="2:10">
      <c r="B838" s="95"/>
      <c r="C838" s="96"/>
      <c r="D838" s="507"/>
      <c r="E838" s="507"/>
      <c r="F838" s="53"/>
      <c r="G838" s="97"/>
      <c r="H838" s="97"/>
      <c r="I838" s="507"/>
      <c r="J838" s="1"/>
    </row>
    <row r="839" spans="2:10">
      <c r="B839" s="95"/>
      <c r="C839" s="96"/>
      <c r="D839" s="507"/>
      <c r="E839" s="507"/>
      <c r="F839" s="53"/>
      <c r="G839" s="97"/>
      <c r="H839" s="97"/>
      <c r="I839" s="507"/>
      <c r="J839" s="1"/>
    </row>
    <row r="840" spans="2:10">
      <c r="B840" s="95"/>
      <c r="C840" s="96"/>
      <c r="D840" s="507"/>
      <c r="E840" s="507"/>
      <c r="F840" s="53"/>
      <c r="G840" s="97"/>
      <c r="H840" s="97"/>
      <c r="I840" s="507"/>
      <c r="J840" s="1"/>
    </row>
    <row r="841" spans="2:10">
      <c r="B841" s="95"/>
      <c r="C841" s="96"/>
      <c r="D841" s="507"/>
      <c r="E841" s="507"/>
      <c r="F841" s="53"/>
      <c r="G841" s="97"/>
      <c r="H841" s="97"/>
      <c r="I841" s="507"/>
      <c r="J841" s="1"/>
    </row>
    <row r="842" spans="2:10">
      <c r="B842" s="95"/>
      <c r="C842" s="96"/>
      <c r="D842" s="507"/>
      <c r="E842" s="507"/>
      <c r="F842" s="53"/>
      <c r="G842" s="97"/>
      <c r="H842" s="97"/>
      <c r="I842" s="507"/>
      <c r="J842" s="1"/>
    </row>
    <row r="843" spans="2:10">
      <c r="B843" s="95"/>
      <c r="C843" s="96"/>
      <c r="D843" s="507"/>
      <c r="E843" s="507"/>
      <c r="F843" s="53"/>
      <c r="G843" s="97"/>
      <c r="H843" s="97"/>
      <c r="I843" s="507"/>
      <c r="J843" s="1"/>
    </row>
    <row r="844" spans="2:10">
      <c r="B844" s="95"/>
      <c r="C844" s="96"/>
      <c r="D844" s="507"/>
      <c r="E844" s="507"/>
      <c r="F844" s="53"/>
      <c r="G844" s="97"/>
      <c r="H844" s="97"/>
      <c r="I844" s="507"/>
      <c r="J844" s="1"/>
    </row>
    <row r="845" spans="2:10">
      <c r="B845" s="95"/>
      <c r="C845" s="96"/>
      <c r="D845" s="507"/>
      <c r="E845" s="507"/>
      <c r="F845" s="53"/>
      <c r="G845" s="97"/>
      <c r="H845" s="97"/>
      <c r="I845" s="507"/>
      <c r="J845" s="1"/>
    </row>
    <row r="846" spans="2:10">
      <c r="B846" s="95"/>
      <c r="C846" s="96"/>
      <c r="D846" s="507"/>
      <c r="E846" s="507"/>
      <c r="F846" s="53"/>
      <c r="G846" s="97"/>
      <c r="H846" s="97"/>
      <c r="I846" s="507"/>
      <c r="J846" s="1"/>
    </row>
    <row r="847" spans="2:10">
      <c r="B847" s="95"/>
      <c r="C847" s="96"/>
      <c r="D847" s="507"/>
      <c r="E847" s="507"/>
      <c r="F847" s="53"/>
      <c r="G847" s="97"/>
      <c r="H847" s="97"/>
      <c r="I847" s="507"/>
      <c r="J847" s="1"/>
    </row>
    <row r="848" spans="2:10">
      <c r="B848" s="95"/>
      <c r="C848" s="96"/>
      <c r="D848" s="507"/>
      <c r="E848" s="507"/>
      <c r="F848" s="53"/>
      <c r="G848" s="97"/>
      <c r="H848" s="97"/>
      <c r="I848" s="507"/>
      <c r="J848" s="1"/>
    </row>
    <row r="849" spans="2:10">
      <c r="B849" s="95"/>
      <c r="C849" s="96"/>
      <c r="D849" s="507"/>
      <c r="E849" s="507"/>
      <c r="F849" s="53"/>
      <c r="G849" s="97"/>
      <c r="H849" s="97"/>
      <c r="I849" s="507"/>
      <c r="J849" s="1"/>
    </row>
    <row r="850" spans="2:10">
      <c r="B850" s="95"/>
      <c r="C850" s="96"/>
      <c r="D850" s="507"/>
      <c r="E850" s="507"/>
      <c r="F850" s="53"/>
      <c r="G850" s="97"/>
      <c r="H850" s="97"/>
      <c r="I850" s="507"/>
      <c r="J850" s="1"/>
    </row>
    <row r="851" spans="2:10">
      <c r="B851" s="95"/>
      <c r="C851" s="96"/>
      <c r="D851" s="507"/>
      <c r="E851" s="507"/>
      <c r="F851" s="53"/>
      <c r="G851" s="97"/>
      <c r="H851" s="97"/>
      <c r="I851" s="507"/>
      <c r="J851" s="1"/>
    </row>
    <row r="852" spans="2:10">
      <c r="B852" s="95"/>
      <c r="C852" s="96"/>
      <c r="D852" s="507"/>
      <c r="E852" s="507"/>
      <c r="F852" s="53"/>
      <c r="G852" s="97"/>
      <c r="H852" s="97"/>
      <c r="I852" s="507"/>
      <c r="J852" s="1"/>
    </row>
    <row r="853" spans="2:10">
      <c r="B853" s="95"/>
      <c r="C853" s="96"/>
      <c r="D853" s="507"/>
      <c r="E853" s="507"/>
      <c r="F853" s="53"/>
      <c r="G853" s="97"/>
      <c r="H853" s="97"/>
      <c r="I853" s="507"/>
      <c r="J853" s="1"/>
    </row>
    <row r="854" spans="2:10">
      <c r="B854" s="95"/>
      <c r="C854" s="96"/>
      <c r="D854" s="507"/>
      <c r="E854" s="507"/>
      <c r="F854" s="53"/>
      <c r="G854" s="97"/>
      <c r="H854" s="97"/>
      <c r="I854" s="507"/>
      <c r="J854" s="1"/>
    </row>
    <row r="855" spans="2:10">
      <c r="B855" s="95"/>
      <c r="C855" s="96"/>
      <c r="D855" s="507"/>
      <c r="E855" s="507"/>
      <c r="F855" s="53"/>
      <c r="G855" s="97"/>
      <c r="H855" s="97"/>
      <c r="I855" s="507"/>
      <c r="J855" s="1"/>
    </row>
    <row r="856" spans="2:10">
      <c r="B856" s="95"/>
      <c r="C856" s="96"/>
      <c r="D856" s="507"/>
      <c r="E856" s="507"/>
      <c r="F856" s="53"/>
      <c r="G856" s="97"/>
      <c r="H856" s="97"/>
      <c r="I856" s="507"/>
      <c r="J856" s="1"/>
    </row>
    <row r="857" spans="2:10">
      <c r="B857" s="95"/>
      <c r="C857" s="96"/>
      <c r="D857" s="507"/>
      <c r="E857" s="507"/>
      <c r="F857" s="53"/>
      <c r="G857" s="97"/>
      <c r="H857" s="97"/>
      <c r="I857" s="507"/>
      <c r="J857" s="1"/>
    </row>
    <row r="858" spans="2:10">
      <c r="B858" s="95"/>
      <c r="C858" s="96"/>
      <c r="D858" s="507"/>
      <c r="E858" s="507"/>
      <c r="F858" s="53"/>
      <c r="G858" s="97"/>
      <c r="H858" s="97"/>
      <c r="I858" s="507"/>
      <c r="J858" s="1"/>
    </row>
    <row r="859" spans="2:10">
      <c r="B859" s="95"/>
      <c r="C859" s="96"/>
      <c r="D859" s="507"/>
      <c r="E859" s="507"/>
      <c r="F859" s="53"/>
      <c r="G859" s="97"/>
      <c r="H859" s="97"/>
      <c r="I859" s="507"/>
      <c r="J859" s="1"/>
    </row>
    <row r="860" spans="2:10">
      <c r="B860" s="95"/>
      <c r="C860" s="96"/>
      <c r="D860" s="507"/>
      <c r="E860" s="507"/>
      <c r="F860" s="53"/>
      <c r="G860" s="97"/>
      <c r="H860" s="97"/>
      <c r="I860" s="507"/>
      <c r="J860" s="1"/>
    </row>
    <row r="861" spans="2:10">
      <c r="B861" s="95"/>
      <c r="C861" s="96"/>
      <c r="D861" s="507"/>
      <c r="E861" s="507"/>
      <c r="F861" s="53"/>
      <c r="G861" s="97"/>
      <c r="H861" s="97"/>
      <c r="I861" s="507"/>
      <c r="J861" s="1"/>
    </row>
    <row r="862" spans="2:10">
      <c r="B862" s="95"/>
      <c r="C862" s="96"/>
      <c r="D862" s="507"/>
      <c r="E862" s="507"/>
      <c r="F862" s="53"/>
      <c r="G862" s="97"/>
      <c r="H862" s="97"/>
      <c r="I862" s="507"/>
      <c r="J862" s="1"/>
    </row>
    <row r="863" spans="2:10">
      <c r="B863" s="95"/>
      <c r="C863" s="96"/>
      <c r="D863" s="507"/>
      <c r="E863" s="507"/>
      <c r="F863" s="53"/>
      <c r="G863" s="97"/>
      <c r="H863" s="97"/>
      <c r="I863" s="507"/>
      <c r="J863" s="1"/>
    </row>
    <row r="864" spans="2:10">
      <c r="B864" s="95"/>
      <c r="C864" s="96"/>
      <c r="D864" s="507"/>
      <c r="E864" s="507"/>
      <c r="F864" s="53"/>
      <c r="G864" s="97"/>
      <c r="H864" s="97"/>
      <c r="I864" s="507"/>
      <c r="J864" s="1"/>
    </row>
    <row r="865" spans="2:10">
      <c r="B865" s="95"/>
      <c r="C865" s="96"/>
      <c r="D865" s="507"/>
      <c r="E865" s="507"/>
      <c r="F865" s="53"/>
      <c r="G865" s="97"/>
      <c r="H865" s="97"/>
      <c r="I865" s="507"/>
      <c r="J865" s="1"/>
    </row>
    <row r="866" spans="2:10">
      <c r="B866" s="95"/>
      <c r="C866" s="96"/>
      <c r="D866" s="507"/>
      <c r="E866" s="507"/>
      <c r="F866" s="53"/>
      <c r="G866" s="97"/>
      <c r="H866" s="97"/>
      <c r="I866" s="507"/>
      <c r="J866" s="1"/>
    </row>
    <row r="867" spans="2:10">
      <c r="B867" s="95"/>
      <c r="C867" s="96"/>
      <c r="D867" s="507"/>
      <c r="E867" s="507"/>
      <c r="F867" s="53"/>
      <c r="G867" s="97"/>
      <c r="H867" s="97"/>
      <c r="I867" s="507"/>
      <c r="J867" s="1"/>
    </row>
    <row r="868" spans="2:10">
      <c r="B868" s="95"/>
      <c r="C868" s="96"/>
      <c r="D868" s="507"/>
      <c r="E868" s="507"/>
      <c r="F868" s="53"/>
      <c r="G868" s="97"/>
      <c r="H868" s="97"/>
      <c r="I868" s="507"/>
      <c r="J868" s="1"/>
    </row>
    <row r="869" spans="2:10">
      <c r="B869" s="95"/>
      <c r="C869" s="96"/>
      <c r="D869" s="507"/>
      <c r="E869" s="507"/>
      <c r="F869" s="53"/>
      <c r="G869" s="97"/>
      <c r="H869" s="97"/>
      <c r="I869" s="507"/>
      <c r="J869" s="1"/>
    </row>
    <row r="870" spans="2:10">
      <c r="B870" s="95"/>
      <c r="C870" s="96"/>
      <c r="D870" s="507"/>
      <c r="E870" s="507"/>
      <c r="F870" s="53"/>
      <c r="G870" s="97"/>
      <c r="H870" s="97"/>
      <c r="I870" s="507"/>
      <c r="J870" s="1"/>
    </row>
    <row r="871" spans="2:10">
      <c r="B871" s="95"/>
      <c r="C871" s="96"/>
      <c r="D871" s="507"/>
      <c r="E871" s="507"/>
      <c r="F871" s="53"/>
      <c r="G871" s="97"/>
      <c r="H871" s="97"/>
      <c r="I871" s="507"/>
      <c r="J871" s="1"/>
    </row>
    <row r="872" spans="2:10">
      <c r="B872" s="95"/>
      <c r="C872" s="96"/>
      <c r="D872" s="507"/>
      <c r="E872" s="507"/>
      <c r="F872" s="53"/>
      <c r="G872" s="97"/>
      <c r="H872" s="97"/>
      <c r="I872" s="507"/>
      <c r="J872" s="1"/>
    </row>
    <row r="873" spans="2:10">
      <c r="B873" s="95"/>
      <c r="C873" s="96"/>
      <c r="D873" s="507"/>
      <c r="E873" s="507"/>
      <c r="F873" s="53"/>
      <c r="G873" s="97"/>
      <c r="H873" s="97"/>
      <c r="I873" s="507"/>
      <c r="J873" s="1"/>
    </row>
    <row r="874" spans="2:10">
      <c r="B874" s="95"/>
      <c r="C874" s="96"/>
      <c r="D874" s="507"/>
      <c r="E874" s="507"/>
      <c r="F874" s="53"/>
      <c r="G874" s="97"/>
      <c r="H874" s="97"/>
      <c r="I874" s="507"/>
      <c r="J874" s="1"/>
    </row>
    <row r="875" spans="2:10">
      <c r="B875" s="95"/>
      <c r="C875" s="96"/>
      <c r="D875" s="507"/>
      <c r="E875" s="507"/>
      <c r="F875" s="53"/>
      <c r="G875" s="97"/>
      <c r="H875" s="97"/>
      <c r="I875" s="507"/>
      <c r="J875" s="1"/>
    </row>
    <row r="876" spans="2:10">
      <c r="B876" s="95"/>
      <c r="C876" s="96"/>
      <c r="D876" s="507"/>
      <c r="E876" s="507"/>
      <c r="F876" s="53"/>
      <c r="G876" s="97"/>
      <c r="H876" s="97"/>
      <c r="I876" s="507"/>
      <c r="J876" s="1"/>
    </row>
    <row r="877" spans="2:10">
      <c r="B877" s="95"/>
      <c r="C877" s="96"/>
      <c r="D877" s="507"/>
      <c r="E877" s="507"/>
      <c r="F877" s="53"/>
      <c r="G877" s="97"/>
      <c r="H877" s="97"/>
      <c r="I877" s="507"/>
      <c r="J877" s="1"/>
    </row>
    <row r="878" spans="2:10">
      <c r="B878" s="95"/>
      <c r="C878" s="96"/>
      <c r="D878" s="507"/>
      <c r="E878" s="507"/>
      <c r="F878" s="53"/>
      <c r="G878" s="97"/>
      <c r="H878" s="97"/>
      <c r="I878" s="507"/>
      <c r="J878" s="1"/>
    </row>
    <row r="879" spans="2:10">
      <c r="B879" s="95"/>
      <c r="C879" s="96"/>
      <c r="D879" s="507"/>
      <c r="E879" s="507"/>
      <c r="F879" s="53"/>
      <c r="G879" s="97"/>
      <c r="H879" s="97"/>
      <c r="I879" s="507"/>
      <c r="J879" s="1"/>
    </row>
    <row r="880" spans="2:10">
      <c r="B880" s="95"/>
      <c r="C880" s="96"/>
      <c r="D880" s="507"/>
      <c r="E880" s="507"/>
      <c r="F880" s="53"/>
      <c r="G880" s="97"/>
      <c r="H880" s="97"/>
      <c r="I880" s="507"/>
      <c r="J880" s="1"/>
    </row>
    <row r="881" spans="2:10">
      <c r="B881" s="95"/>
      <c r="C881" s="96"/>
      <c r="D881" s="507"/>
      <c r="E881" s="507"/>
      <c r="F881" s="53"/>
      <c r="G881" s="97"/>
      <c r="H881" s="97"/>
      <c r="I881" s="507"/>
      <c r="J881" s="1"/>
    </row>
    <row r="882" spans="2:10">
      <c r="B882" s="95"/>
      <c r="C882" s="96"/>
      <c r="D882" s="507"/>
      <c r="E882" s="507"/>
      <c r="F882" s="53"/>
      <c r="G882" s="97"/>
      <c r="H882" s="97"/>
      <c r="I882" s="507"/>
      <c r="J882" s="1"/>
    </row>
    <row r="883" spans="2:10">
      <c r="B883" s="95"/>
      <c r="C883" s="96"/>
      <c r="D883" s="507"/>
      <c r="E883" s="507"/>
      <c r="F883" s="53"/>
      <c r="G883" s="97"/>
      <c r="H883" s="97"/>
      <c r="I883" s="507"/>
      <c r="J883" s="1"/>
    </row>
    <row r="884" spans="2:10">
      <c r="B884" s="95"/>
      <c r="C884" s="96"/>
      <c r="D884" s="507"/>
      <c r="E884" s="507"/>
      <c r="F884" s="53"/>
      <c r="G884" s="97"/>
      <c r="H884" s="97"/>
      <c r="I884" s="507"/>
      <c r="J884" s="1"/>
    </row>
    <row r="885" spans="2:10">
      <c r="B885" s="95"/>
      <c r="C885" s="96"/>
      <c r="D885" s="507"/>
      <c r="E885" s="507"/>
      <c r="F885" s="53"/>
      <c r="G885" s="97"/>
      <c r="H885" s="97"/>
      <c r="I885" s="507"/>
      <c r="J885" s="1"/>
    </row>
    <row r="886" spans="2:10">
      <c r="B886" s="95"/>
      <c r="C886" s="96"/>
      <c r="D886" s="507"/>
      <c r="E886" s="507"/>
      <c r="F886" s="53"/>
      <c r="G886" s="97"/>
      <c r="H886" s="97"/>
      <c r="I886" s="507"/>
      <c r="J886" s="1"/>
    </row>
    <row r="887" spans="2:10">
      <c r="B887" s="95"/>
      <c r="C887" s="96"/>
      <c r="D887" s="507"/>
      <c r="E887" s="507"/>
      <c r="F887" s="53"/>
      <c r="G887" s="97"/>
      <c r="H887" s="97"/>
      <c r="I887" s="507"/>
      <c r="J887" s="1"/>
    </row>
    <row r="888" spans="2:10">
      <c r="B888" s="95"/>
      <c r="C888" s="96"/>
      <c r="D888" s="507"/>
      <c r="E888" s="507"/>
      <c r="F888" s="53"/>
      <c r="G888" s="97"/>
      <c r="H888" s="97"/>
      <c r="I888" s="507"/>
      <c r="J888" s="1"/>
    </row>
    <row r="889" spans="2:10">
      <c r="B889" s="95"/>
      <c r="C889" s="96"/>
      <c r="D889" s="507"/>
      <c r="E889" s="507"/>
      <c r="F889" s="53"/>
      <c r="G889" s="97"/>
      <c r="H889" s="97"/>
      <c r="I889" s="507"/>
      <c r="J889" s="1"/>
    </row>
    <row r="890" spans="2:10">
      <c r="B890" s="95"/>
      <c r="C890" s="96"/>
      <c r="D890" s="507"/>
      <c r="E890" s="507"/>
      <c r="F890" s="53"/>
      <c r="G890" s="97"/>
      <c r="H890" s="97"/>
      <c r="I890" s="507"/>
      <c r="J890" s="1"/>
    </row>
    <row r="891" spans="2:10">
      <c r="B891" s="95"/>
      <c r="C891" s="96"/>
      <c r="D891" s="507"/>
      <c r="E891" s="507"/>
      <c r="F891" s="53"/>
      <c r="G891" s="97"/>
      <c r="H891" s="97"/>
      <c r="I891" s="507"/>
      <c r="J891" s="1"/>
    </row>
    <row r="892" spans="2:10">
      <c r="B892" s="95"/>
      <c r="C892" s="96"/>
      <c r="D892" s="507"/>
      <c r="E892" s="507"/>
      <c r="F892" s="53"/>
      <c r="G892" s="97"/>
      <c r="H892" s="97"/>
      <c r="I892" s="507"/>
      <c r="J892" s="1"/>
    </row>
    <row r="893" spans="2:10">
      <c r="B893" s="95"/>
      <c r="C893" s="96"/>
      <c r="D893" s="507"/>
      <c r="E893" s="507"/>
      <c r="F893" s="53"/>
      <c r="G893" s="97"/>
      <c r="H893" s="97"/>
      <c r="I893" s="507"/>
      <c r="J893" s="1"/>
    </row>
    <row r="894" spans="2:10">
      <c r="B894" s="95"/>
      <c r="C894" s="96"/>
      <c r="D894" s="507"/>
      <c r="E894" s="507"/>
      <c r="F894" s="53"/>
      <c r="G894" s="97"/>
      <c r="H894" s="97"/>
      <c r="I894" s="507"/>
      <c r="J894" s="1"/>
    </row>
    <row r="895" spans="2:10">
      <c r="B895" s="95"/>
      <c r="C895" s="96"/>
      <c r="D895" s="507"/>
      <c r="E895" s="507"/>
      <c r="F895" s="53"/>
      <c r="G895" s="97"/>
      <c r="H895" s="97"/>
      <c r="I895" s="507"/>
      <c r="J895" s="1"/>
    </row>
    <row r="896" spans="2:10">
      <c r="B896" s="95"/>
      <c r="C896" s="96"/>
      <c r="D896" s="507"/>
      <c r="E896" s="507"/>
      <c r="F896" s="53"/>
      <c r="G896" s="97"/>
      <c r="H896" s="97"/>
      <c r="I896" s="507"/>
      <c r="J896" s="1"/>
    </row>
    <row r="897" spans="2:10">
      <c r="B897" s="95"/>
      <c r="C897" s="96"/>
      <c r="D897" s="507"/>
      <c r="E897" s="507"/>
      <c r="F897" s="53"/>
      <c r="G897" s="97"/>
      <c r="H897" s="97"/>
      <c r="I897" s="507"/>
      <c r="J897" s="1"/>
    </row>
    <row r="898" spans="2:10">
      <c r="B898" s="95"/>
      <c r="C898" s="96"/>
      <c r="D898" s="507"/>
      <c r="E898" s="507"/>
      <c r="F898" s="53"/>
      <c r="G898" s="97"/>
      <c r="H898" s="97"/>
      <c r="I898" s="507"/>
      <c r="J898" s="1"/>
    </row>
    <row r="899" spans="2:10">
      <c r="B899" s="95"/>
      <c r="C899" s="96"/>
      <c r="D899" s="507"/>
      <c r="E899" s="507"/>
      <c r="F899" s="53"/>
      <c r="G899" s="97"/>
      <c r="H899" s="97"/>
      <c r="I899" s="507"/>
      <c r="J899" s="1"/>
    </row>
    <row r="900" spans="2:10">
      <c r="B900" s="95"/>
      <c r="C900" s="96"/>
      <c r="D900" s="507"/>
      <c r="E900" s="507"/>
      <c r="F900" s="53"/>
      <c r="G900" s="97"/>
      <c r="H900" s="97"/>
      <c r="I900" s="507"/>
      <c r="J900" s="1"/>
    </row>
    <row r="901" spans="2:10">
      <c r="B901" s="95"/>
      <c r="C901" s="96"/>
      <c r="D901" s="507"/>
      <c r="E901" s="507"/>
      <c r="F901" s="53"/>
      <c r="G901" s="97"/>
      <c r="H901" s="97"/>
      <c r="I901" s="507"/>
      <c r="J901" s="1"/>
    </row>
    <row r="902" spans="2:10">
      <c r="B902" s="95"/>
      <c r="C902" s="96"/>
      <c r="D902" s="507"/>
      <c r="E902" s="507"/>
      <c r="F902" s="53"/>
      <c r="G902" s="97"/>
      <c r="H902" s="97"/>
      <c r="I902" s="507"/>
      <c r="J902" s="1"/>
    </row>
    <row r="903" spans="2:10">
      <c r="B903" s="95"/>
      <c r="C903" s="96"/>
      <c r="D903" s="507"/>
      <c r="E903" s="507"/>
      <c r="F903" s="53"/>
      <c r="G903" s="97"/>
      <c r="H903" s="97"/>
      <c r="I903" s="507"/>
      <c r="J903" s="1"/>
    </row>
    <row r="904" spans="2:10">
      <c r="B904" s="95"/>
      <c r="C904" s="96"/>
      <c r="D904" s="507"/>
      <c r="E904" s="507"/>
      <c r="F904" s="53"/>
      <c r="G904" s="97"/>
      <c r="H904" s="97"/>
      <c r="I904" s="507"/>
      <c r="J904" s="1"/>
    </row>
    <row r="905" spans="2:10">
      <c r="B905" s="95"/>
      <c r="C905" s="96"/>
      <c r="D905" s="507"/>
      <c r="E905" s="507"/>
      <c r="F905" s="53"/>
      <c r="G905" s="97"/>
      <c r="H905" s="97"/>
      <c r="I905" s="507"/>
      <c r="J905" s="1"/>
    </row>
    <row r="906" spans="2:10">
      <c r="B906" s="95"/>
      <c r="C906" s="96"/>
      <c r="D906" s="507"/>
      <c r="E906" s="507"/>
      <c r="F906" s="53"/>
      <c r="G906" s="97"/>
      <c r="H906" s="97"/>
      <c r="I906" s="507"/>
      <c r="J906" s="1"/>
    </row>
    <row r="907" spans="2:10">
      <c r="B907" s="95"/>
      <c r="C907" s="96"/>
      <c r="D907" s="507"/>
      <c r="E907" s="507"/>
      <c r="F907" s="53"/>
      <c r="G907" s="97"/>
      <c r="H907" s="97"/>
      <c r="I907" s="507"/>
      <c r="J907" s="1"/>
    </row>
    <row r="908" spans="2:10">
      <c r="B908" s="95"/>
      <c r="C908" s="96"/>
      <c r="D908" s="507"/>
      <c r="E908" s="507"/>
      <c r="F908" s="53"/>
      <c r="G908" s="97"/>
      <c r="H908" s="97"/>
      <c r="I908" s="507"/>
      <c r="J908" s="1"/>
    </row>
    <row r="909" spans="2:10">
      <c r="B909" s="95"/>
      <c r="C909" s="96"/>
      <c r="D909" s="507"/>
      <c r="E909" s="507"/>
      <c r="F909" s="53"/>
      <c r="G909" s="97"/>
      <c r="H909" s="97"/>
      <c r="I909" s="507"/>
      <c r="J909" s="1"/>
    </row>
    <row r="910" spans="2:10">
      <c r="B910" s="95"/>
      <c r="C910" s="96"/>
      <c r="D910" s="507"/>
      <c r="E910" s="507"/>
      <c r="F910" s="53"/>
      <c r="G910" s="97"/>
      <c r="H910" s="97"/>
      <c r="I910" s="507"/>
      <c r="J910" s="1"/>
    </row>
    <row r="911" spans="2:10">
      <c r="B911" s="95"/>
      <c r="C911" s="96"/>
      <c r="D911" s="507"/>
      <c r="E911" s="507"/>
      <c r="F911" s="53"/>
      <c r="G911" s="97"/>
      <c r="H911" s="97"/>
      <c r="I911" s="507"/>
      <c r="J911" s="1"/>
    </row>
    <row r="912" spans="2:10">
      <c r="B912" s="95"/>
      <c r="C912" s="96"/>
      <c r="D912" s="507"/>
      <c r="E912" s="507"/>
      <c r="F912" s="53"/>
      <c r="G912" s="97"/>
      <c r="H912" s="97"/>
      <c r="I912" s="507"/>
      <c r="J912" s="1"/>
    </row>
    <row r="913" spans="2:10">
      <c r="B913" s="95"/>
      <c r="C913" s="96"/>
      <c r="D913" s="507"/>
      <c r="E913" s="507"/>
      <c r="F913" s="53"/>
      <c r="G913" s="97"/>
      <c r="H913" s="97"/>
      <c r="I913" s="507"/>
      <c r="J913" s="1"/>
    </row>
    <row r="914" spans="2:10">
      <c r="B914" s="95"/>
      <c r="C914" s="96"/>
      <c r="D914" s="507"/>
      <c r="E914" s="507"/>
      <c r="F914" s="53"/>
      <c r="G914" s="97"/>
      <c r="H914" s="97"/>
      <c r="I914" s="507"/>
      <c r="J914" s="1"/>
    </row>
    <row r="915" spans="2:10">
      <c r="B915" s="95"/>
      <c r="C915" s="96"/>
      <c r="D915" s="507"/>
      <c r="E915" s="507"/>
      <c r="F915" s="53"/>
      <c r="G915" s="97"/>
      <c r="H915" s="97"/>
      <c r="I915" s="507"/>
      <c r="J915" s="1"/>
    </row>
    <row r="916" spans="2:10">
      <c r="B916" s="95"/>
      <c r="C916" s="96"/>
      <c r="D916" s="507"/>
      <c r="E916" s="507"/>
      <c r="F916" s="53"/>
      <c r="G916" s="97"/>
      <c r="H916" s="97"/>
      <c r="I916" s="507"/>
      <c r="J916" s="1"/>
    </row>
    <row r="917" spans="2:10">
      <c r="B917" s="95"/>
      <c r="C917" s="96"/>
      <c r="D917" s="507"/>
      <c r="E917" s="507"/>
      <c r="F917" s="53"/>
      <c r="G917" s="97"/>
      <c r="H917" s="97"/>
      <c r="I917" s="507"/>
      <c r="J917" s="1"/>
    </row>
    <row r="918" spans="2:10">
      <c r="B918" s="95"/>
      <c r="C918" s="96"/>
      <c r="D918" s="507"/>
      <c r="E918" s="507"/>
      <c r="F918" s="53"/>
      <c r="G918" s="97"/>
      <c r="H918" s="97"/>
      <c r="I918" s="507"/>
      <c r="J918" s="1"/>
    </row>
    <row r="919" spans="2:10">
      <c r="B919" s="95"/>
      <c r="C919" s="96"/>
      <c r="D919" s="507"/>
      <c r="E919" s="507"/>
      <c r="F919" s="53"/>
      <c r="G919" s="97"/>
      <c r="H919" s="97"/>
      <c r="I919" s="507"/>
      <c r="J919" s="1"/>
    </row>
    <row r="920" spans="2:10">
      <c r="B920" s="95"/>
      <c r="C920" s="96"/>
      <c r="D920" s="507"/>
      <c r="E920" s="507"/>
      <c r="F920" s="53"/>
      <c r="G920" s="97"/>
      <c r="H920" s="97"/>
      <c r="I920" s="507"/>
      <c r="J920" s="1"/>
    </row>
    <row r="921" spans="2:10">
      <c r="B921" s="95"/>
      <c r="C921" s="96"/>
      <c r="D921" s="507"/>
      <c r="E921" s="507"/>
      <c r="F921" s="53"/>
      <c r="G921" s="97"/>
      <c r="H921" s="97"/>
      <c r="I921" s="507"/>
      <c r="J921" s="1"/>
    </row>
    <row r="922" spans="2:10">
      <c r="B922" s="95"/>
      <c r="C922" s="96"/>
      <c r="D922" s="507"/>
      <c r="E922" s="507"/>
      <c r="F922" s="53"/>
      <c r="G922" s="97"/>
      <c r="H922" s="97"/>
      <c r="I922" s="507"/>
      <c r="J922" s="1"/>
    </row>
    <row r="923" spans="2:10">
      <c r="B923" s="95"/>
      <c r="C923" s="96"/>
      <c r="D923" s="507"/>
      <c r="E923" s="507"/>
      <c r="F923" s="53"/>
      <c r="G923" s="97"/>
      <c r="H923" s="97"/>
      <c r="I923" s="507"/>
      <c r="J923" s="1"/>
    </row>
    <row r="924" spans="2:10">
      <c r="B924" s="95"/>
      <c r="C924" s="96"/>
      <c r="D924" s="507"/>
      <c r="E924" s="507"/>
      <c r="F924" s="53"/>
      <c r="G924" s="97"/>
      <c r="H924" s="97"/>
      <c r="I924" s="507"/>
      <c r="J924" s="1"/>
    </row>
    <row r="925" spans="2:10">
      <c r="B925" s="95"/>
      <c r="C925" s="96"/>
      <c r="D925" s="507"/>
      <c r="E925" s="507"/>
      <c r="F925" s="53"/>
      <c r="G925" s="97"/>
      <c r="H925" s="97"/>
      <c r="I925" s="507"/>
      <c r="J925" s="1"/>
    </row>
    <row r="926" spans="2:10">
      <c r="B926" s="95"/>
      <c r="C926" s="96"/>
      <c r="D926" s="507"/>
      <c r="E926" s="507"/>
      <c r="F926" s="53"/>
      <c r="G926" s="97"/>
      <c r="H926" s="97"/>
      <c r="I926" s="507"/>
      <c r="J926" s="1"/>
    </row>
    <row r="927" spans="2:10">
      <c r="B927" s="95"/>
      <c r="C927" s="96"/>
      <c r="D927" s="507"/>
      <c r="E927" s="507"/>
      <c r="F927" s="53"/>
      <c r="G927" s="97"/>
      <c r="H927" s="97"/>
      <c r="I927" s="507"/>
      <c r="J927" s="1"/>
    </row>
    <row r="928" spans="2:10">
      <c r="B928" s="95"/>
      <c r="C928" s="96"/>
      <c r="D928" s="507"/>
      <c r="E928" s="507"/>
      <c r="F928" s="53"/>
      <c r="G928" s="97"/>
      <c r="H928" s="97"/>
      <c r="I928" s="507"/>
      <c r="J928" s="1"/>
    </row>
    <row r="929" spans="2:10">
      <c r="B929" s="95"/>
      <c r="C929" s="96"/>
      <c r="D929" s="507"/>
      <c r="E929" s="507"/>
      <c r="F929" s="53"/>
      <c r="G929" s="97"/>
      <c r="H929" s="97"/>
      <c r="I929" s="507"/>
      <c r="J929" s="1"/>
    </row>
    <row r="930" spans="2:10">
      <c r="B930" s="95"/>
      <c r="C930" s="96"/>
      <c r="D930" s="507"/>
      <c r="E930" s="507"/>
      <c r="F930" s="53"/>
      <c r="G930" s="97"/>
      <c r="H930" s="97"/>
      <c r="I930" s="507"/>
      <c r="J930" s="1"/>
    </row>
    <row r="931" spans="2:10">
      <c r="B931" s="95"/>
      <c r="C931" s="96"/>
      <c r="D931" s="507"/>
      <c r="E931" s="507"/>
      <c r="F931" s="53"/>
      <c r="G931" s="97"/>
      <c r="H931" s="97"/>
      <c r="I931" s="507"/>
      <c r="J931" s="1"/>
    </row>
    <row r="932" spans="2:10">
      <c r="B932" s="95"/>
      <c r="C932" s="96"/>
      <c r="D932" s="507"/>
      <c r="E932" s="507"/>
      <c r="F932" s="53"/>
      <c r="G932" s="97"/>
      <c r="H932" s="97"/>
      <c r="I932" s="507"/>
      <c r="J932" s="1"/>
    </row>
    <row r="933" spans="2:10">
      <c r="B933" s="95"/>
      <c r="C933" s="96"/>
      <c r="D933" s="507"/>
      <c r="E933" s="507"/>
      <c r="F933" s="53"/>
      <c r="G933" s="97"/>
      <c r="H933" s="97"/>
      <c r="I933" s="507"/>
      <c r="J933" s="1"/>
    </row>
    <row r="934" spans="2:10">
      <c r="B934" s="95"/>
      <c r="C934" s="96"/>
      <c r="D934" s="507"/>
      <c r="E934" s="507"/>
      <c r="F934" s="53"/>
      <c r="G934" s="97"/>
      <c r="H934" s="97"/>
      <c r="I934" s="507"/>
      <c r="J934" s="1"/>
    </row>
    <row r="935" spans="2:10">
      <c r="B935" s="95"/>
      <c r="C935" s="96"/>
      <c r="D935" s="507"/>
      <c r="E935" s="507"/>
      <c r="F935" s="53"/>
      <c r="G935" s="97"/>
      <c r="H935" s="97"/>
      <c r="I935" s="507"/>
      <c r="J935" s="1"/>
    </row>
    <row r="936" spans="2:10">
      <c r="B936" s="95"/>
      <c r="C936" s="96"/>
      <c r="D936" s="507"/>
      <c r="E936" s="507"/>
      <c r="F936" s="53"/>
      <c r="G936" s="97"/>
      <c r="H936" s="97"/>
      <c r="I936" s="507"/>
      <c r="J936" s="1"/>
    </row>
    <row r="937" spans="2:10">
      <c r="B937" s="95"/>
      <c r="C937" s="96"/>
      <c r="D937" s="507"/>
      <c r="E937" s="507"/>
      <c r="F937" s="53"/>
      <c r="G937" s="97"/>
      <c r="H937" s="97"/>
      <c r="I937" s="507"/>
      <c r="J937" s="1"/>
    </row>
    <row r="938" spans="2:10">
      <c r="B938" s="95"/>
      <c r="C938" s="96"/>
      <c r="D938" s="507"/>
      <c r="E938" s="507"/>
      <c r="F938" s="53"/>
      <c r="G938" s="97"/>
      <c r="H938" s="97"/>
      <c r="I938" s="507"/>
      <c r="J938" s="1"/>
    </row>
    <row r="939" spans="2:10">
      <c r="B939" s="95"/>
      <c r="C939" s="96"/>
      <c r="D939" s="507"/>
      <c r="E939" s="507"/>
      <c r="F939" s="53"/>
      <c r="G939" s="97"/>
      <c r="H939" s="97"/>
      <c r="I939" s="507"/>
      <c r="J939" s="1"/>
    </row>
    <row r="940" spans="2:10">
      <c r="B940" s="95"/>
      <c r="C940" s="96"/>
      <c r="D940" s="507"/>
      <c r="E940" s="507"/>
      <c r="F940" s="53"/>
      <c r="G940" s="97"/>
      <c r="H940" s="97"/>
      <c r="I940" s="507"/>
      <c r="J940" s="1"/>
    </row>
    <row r="941" spans="2:10">
      <c r="B941" s="95"/>
      <c r="C941" s="96"/>
      <c r="D941" s="507"/>
      <c r="E941" s="507"/>
      <c r="F941" s="53"/>
      <c r="G941" s="97"/>
      <c r="H941" s="97"/>
      <c r="I941" s="507"/>
      <c r="J941" s="1"/>
    </row>
    <row r="942" spans="2:10">
      <c r="B942" s="95"/>
      <c r="C942" s="96"/>
      <c r="D942" s="507"/>
      <c r="E942" s="507"/>
      <c r="F942" s="53"/>
      <c r="G942" s="97"/>
      <c r="H942" s="97"/>
      <c r="I942" s="507"/>
      <c r="J942" s="1"/>
    </row>
    <row r="943" spans="2:10">
      <c r="B943" s="95"/>
      <c r="C943" s="96"/>
      <c r="D943" s="507"/>
      <c r="E943" s="507"/>
      <c r="F943" s="53"/>
      <c r="G943" s="97"/>
      <c r="H943" s="97"/>
      <c r="I943" s="507"/>
      <c r="J943" s="1"/>
    </row>
    <row r="944" spans="2:10">
      <c r="B944" s="95"/>
      <c r="C944" s="96"/>
      <c r="D944" s="507"/>
      <c r="E944" s="507"/>
      <c r="F944" s="53"/>
      <c r="G944" s="97"/>
      <c r="H944" s="97"/>
      <c r="I944" s="507"/>
      <c r="J944" s="1"/>
    </row>
    <row r="945" spans="2:10">
      <c r="B945" s="95"/>
      <c r="C945" s="96"/>
      <c r="D945" s="507"/>
      <c r="E945" s="507"/>
      <c r="F945" s="53"/>
      <c r="G945" s="97"/>
      <c r="H945" s="97"/>
      <c r="I945" s="507"/>
      <c r="J945" s="1"/>
    </row>
    <row r="946" spans="2:10">
      <c r="B946" s="95"/>
      <c r="C946" s="96"/>
      <c r="D946" s="507"/>
      <c r="E946" s="507"/>
      <c r="F946" s="53"/>
      <c r="G946" s="97"/>
      <c r="H946" s="97"/>
      <c r="I946" s="507"/>
      <c r="J946" s="1"/>
    </row>
    <row r="947" spans="2:10">
      <c r="B947" s="95"/>
      <c r="C947" s="96"/>
      <c r="D947" s="507"/>
      <c r="E947" s="507"/>
      <c r="F947" s="53"/>
      <c r="G947" s="97"/>
      <c r="H947" s="97"/>
      <c r="I947" s="507"/>
      <c r="J947" s="1"/>
    </row>
    <row r="948" spans="2:10">
      <c r="B948" s="95"/>
      <c r="C948" s="96"/>
      <c r="D948" s="507"/>
      <c r="E948" s="507"/>
      <c r="F948" s="53"/>
      <c r="G948" s="97"/>
      <c r="H948" s="97"/>
      <c r="I948" s="507"/>
      <c r="J948" s="1"/>
    </row>
    <row r="949" spans="2:10">
      <c r="B949" s="95"/>
      <c r="C949" s="96"/>
      <c r="D949" s="507"/>
      <c r="E949" s="507"/>
      <c r="F949" s="53"/>
      <c r="G949" s="97"/>
      <c r="H949" s="97"/>
      <c r="I949" s="507"/>
      <c r="J949" s="1"/>
    </row>
    <row r="950" spans="2:10">
      <c r="B950" s="95"/>
      <c r="C950" s="96"/>
      <c r="D950" s="507"/>
      <c r="E950" s="507"/>
      <c r="F950" s="53"/>
      <c r="G950" s="97"/>
      <c r="H950" s="97"/>
      <c r="I950" s="507"/>
      <c r="J950" s="1"/>
    </row>
    <row r="951" spans="2:10">
      <c r="B951" s="95"/>
      <c r="C951" s="96"/>
      <c r="D951" s="507"/>
      <c r="E951" s="507"/>
      <c r="F951" s="53"/>
      <c r="G951" s="97"/>
      <c r="H951" s="97"/>
      <c r="I951" s="507"/>
      <c r="J951" s="1"/>
    </row>
    <row r="952" spans="2:10">
      <c r="B952" s="95"/>
      <c r="C952" s="96"/>
      <c r="D952" s="507"/>
      <c r="E952" s="507"/>
      <c r="F952" s="53"/>
      <c r="G952" s="97"/>
      <c r="H952" s="97"/>
      <c r="I952" s="507"/>
      <c r="J952" s="1"/>
    </row>
    <row r="953" spans="2:10">
      <c r="B953" s="95"/>
      <c r="C953" s="96"/>
      <c r="D953" s="507"/>
      <c r="E953" s="507"/>
      <c r="F953" s="53"/>
      <c r="G953" s="97"/>
      <c r="H953" s="97"/>
      <c r="I953" s="507"/>
      <c r="J953" s="1"/>
    </row>
    <row r="954" spans="2:10">
      <c r="B954" s="95"/>
      <c r="C954" s="96"/>
      <c r="D954" s="507"/>
      <c r="E954" s="507"/>
      <c r="F954" s="53"/>
      <c r="G954" s="97"/>
      <c r="H954" s="97"/>
      <c r="I954" s="507"/>
      <c r="J954" s="1"/>
    </row>
    <row r="955" spans="2:10">
      <c r="B955" s="95"/>
      <c r="C955" s="96"/>
      <c r="D955" s="507"/>
      <c r="E955" s="507"/>
      <c r="F955" s="53"/>
      <c r="G955" s="97"/>
      <c r="H955" s="97"/>
      <c r="I955" s="507"/>
      <c r="J955" s="1"/>
    </row>
    <row r="956" spans="2:10">
      <c r="B956" s="95"/>
      <c r="C956" s="96"/>
      <c r="D956" s="507"/>
      <c r="E956" s="507"/>
      <c r="F956" s="53"/>
      <c r="G956" s="97"/>
      <c r="H956" s="97"/>
      <c r="I956" s="507"/>
      <c r="J956" s="1"/>
    </row>
    <row r="957" spans="2:10">
      <c r="B957" s="95"/>
      <c r="C957" s="96"/>
      <c r="D957" s="507"/>
      <c r="E957" s="507"/>
      <c r="F957" s="53"/>
      <c r="G957" s="97"/>
      <c r="H957" s="97"/>
      <c r="I957" s="507"/>
      <c r="J957" s="1"/>
    </row>
    <row r="958" spans="2:10">
      <c r="B958" s="95"/>
      <c r="C958" s="96"/>
      <c r="D958" s="507"/>
      <c r="E958" s="507"/>
      <c r="F958" s="53"/>
      <c r="G958" s="97"/>
      <c r="H958" s="97"/>
      <c r="I958" s="507"/>
      <c r="J958" s="1"/>
    </row>
    <row r="959" spans="2:10">
      <c r="B959" s="95"/>
      <c r="C959" s="96"/>
      <c r="D959" s="507"/>
      <c r="E959" s="507"/>
      <c r="F959" s="53"/>
      <c r="G959" s="97"/>
      <c r="H959" s="97"/>
      <c r="I959" s="507"/>
      <c r="J959" s="1"/>
    </row>
    <row r="960" spans="2:10">
      <c r="B960" s="95"/>
      <c r="C960" s="96"/>
      <c r="D960" s="507"/>
      <c r="E960" s="507"/>
      <c r="F960" s="53"/>
      <c r="G960" s="97"/>
      <c r="H960" s="97"/>
      <c r="I960" s="507"/>
      <c r="J960" s="1"/>
    </row>
    <row r="961" spans="2:10">
      <c r="B961" s="95"/>
      <c r="C961" s="96"/>
      <c r="D961" s="507"/>
      <c r="E961" s="507"/>
      <c r="F961" s="53"/>
      <c r="G961" s="97"/>
      <c r="H961" s="97"/>
      <c r="I961" s="507"/>
      <c r="J961" s="1"/>
    </row>
    <row r="962" spans="2:10">
      <c r="B962" s="95"/>
      <c r="C962" s="96"/>
      <c r="D962" s="507"/>
      <c r="E962" s="507"/>
      <c r="F962" s="53"/>
      <c r="G962" s="97"/>
      <c r="H962" s="97"/>
      <c r="I962" s="507"/>
      <c r="J962" s="1"/>
    </row>
    <row r="963" spans="2:10">
      <c r="B963" s="95"/>
      <c r="C963" s="96"/>
      <c r="D963" s="507"/>
      <c r="E963" s="507"/>
      <c r="F963" s="53"/>
      <c r="G963" s="97"/>
      <c r="H963" s="97"/>
      <c r="I963" s="507"/>
      <c r="J963" s="1"/>
    </row>
    <row r="964" spans="2:10">
      <c r="B964" s="95"/>
      <c r="C964" s="96"/>
      <c r="D964" s="507"/>
      <c r="E964" s="507"/>
      <c r="F964" s="53"/>
      <c r="G964" s="97"/>
      <c r="H964" s="97"/>
      <c r="I964" s="507"/>
      <c r="J964" s="1"/>
    </row>
    <row r="965" spans="2:10">
      <c r="B965" s="95"/>
      <c r="C965" s="96"/>
      <c r="D965" s="507"/>
      <c r="E965" s="507"/>
      <c r="F965" s="53"/>
      <c r="G965" s="97"/>
      <c r="H965" s="97"/>
      <c r="I965" s="507"/>
      <c r="J965" s="1"/>
    </row>
    <row r="966" spans="2:10">
      <c r="B966" s="95"/>
      <c r="C966" s="96"/>
      <c r="D966" s="507"/>
      <c r="E966" s="507"/>
      <c r="F966" s="53"/>
      <c r="G966" s="97"/>
      <c r="H966" s="97"/>
      <c r="I966" s="507"/>
      <c r="J966" s="1"/>
    </row>
    <row r="967" spans="2:10">
      <c r="B967" s="95"/>
      <c r="C967" s="96"/>
      <c r="D967" s="507"/>
      <c r="E967" s="507"/>
      <c r="F967" s="53"/>
      <c r="G967" s="97"/>
      <c r="H967" s="97"/>
      <c r="I967" s="507"/>
      <c r="J967" s="1"/>
    </row>
    <row r="968" spans="2:10">
      <c r="B968" s="95"/>
      <c r="C968" s="96"/>
      <c r="D968" s="507"/>
      <c r="E968" s="507"/>
      <c r="F968" s="53"/>
      <c r="G968" s="97"/>
      <c r="H968" s="97"/>
      <c r="I968" s="507"/>
      <c r="J968" s="1"/>
    </row>
    <row r="969" spans="2:10">
      <c r="B969" s="95"/>
      <c r="C969" s="96"/>
      <c r="D969" s="507"/>
      <c r="E969" s="507"/>
      <c r="F969" s="53"/>
      <c r="G969" s="97"/>
      <c r="H969" s="97"/>
      <c r="I969" s="507"/>
      <c r="J969" s="1"/>
    </row>
    <row r="970" spans="2:10">
      <c r="B970" s="95"/>
      <c r="C970" s="96"/>
      <c r="D970" s="507"/>
      <c r="E970" s="507"/>
      <c r="F970" s="53"/>
      <c r="G970" s="97"/>
      <c r="H970" s="97"/>
      <c r="I970" s="507"/>
      <c r="J970" s="1"/>
    </row>
    <row r="971" spans="2:10">
      <c r="B971" s="95"/>
      <c r="C971" s="96"/>
      <c r="D971" s="507"/>
      <c r="E971" s="507"/>
      <c r="F971" s="53"/>
      <c r="G971" s="97"/>
      <c r="H971" s="97"/>
      <c r="I971" s="507"/>
      <c r="J971" s="1"/>
    </row>
    <row r="972" spans="2:10">
      <c r="B972" s="95"/>
      <c r="C972" s="96"/>
      <c r="D972" s="507"/>
      <c r="E972" s="507"/>
      <c r="F972" s="53"/>
      <c r="G972" s="97"/>
      <c r="H972" s="97"/>
      <c r="I972" s="507"/>
      <c r="J972" s="1"/>
    </row>
    <row r="973" spans="2:10">
      <c r="B973" s="95"/>
      <c r="C973" s="96"/>
      <c r="D973" s="507"/>
      <c r="E973" s="507"/>
      <c r="F973" s="53"/>
      <c r="G973" s="97"/>
      <c r="H973" s="97"/>
      <c r="I973" s="507"/>
      <c r="J973" s="1"/>
    </row>
    <row r="974" spans="2:10">
      <c r="B974" s="95"/>
      <c r="C974" s="96"/>
      <c r="D974" s="507"/>
      <c r="E974" s="507"/>
      <c r="F974" s="53"/>
      <c r="G974" s="97"/>
      <c r="H974" s="97"/>
      <c r="I974" s="507"/>
      <c r="J974" s="1"/>
    </row>
    <row r="975" spans="2:10">
      <c r="B975" s="95"/>
      <c r="C975" s="96"/>
      <c r="D975" s="507"/>
      <c r="E975" s="507"/>
      <c r="F975" s="53"/>
      <c r="G975" s="97"/>
      <c r="H975" s="97"/>
      <c r="I975" s="507"/>
      <c r="J975" s="1"/>
    </row>
    <row r="976" spans="2:10">
      <c r="B976" s="95"/>
      <c r="C976" s="96"/>
      <c r="D976" s="507"/>
      <c r="E976" s="507"/>
      <c r="F976" s="53"/>
      <c r="G976" s="97"/>
      <c r="H976" s="97"/>
      <c r="I976" s="507"/>
      <c r="J976" s="1"/>
    </row>
    <row r="977" spans="2:10">
      <c r="B977" s="95"/>
      <c r="C977" s="96"/>
      <c r="D977" s="507"/>
      <c r="E977" s="507"/>
      <c r="F977" s="53"/>
      <c r="G977" s="97"/>
      <c r="H977" s="97"/>
      <c r="I977" s="507"/>
      <c r="J977" s="1"/>
    </row>
    <row r="978" spans="2:10">
      <c r="B978" s="95"/>
      <c r="C978" s="96"/>
      <c r="D978" s="507"/>
      <c r="E978" s="507"/>
      <c r="F978" s="53"/>
      <c r="G978" s="97"/>
      <c r="H978" s="97"/>
      <c r="I978" s="507"/>
      <c r="J978" s="1"/>
    </row>
    <row r="979" spans="2:10">
      <c r="B979" s="95"/>
      <c r="C979" s="96"/>
      <c r="D979" s="507"/>
      <c r="E979" s="507"/>
      <c r="F979" s="53"/>
      <c r="G979" s="97"/>
      <c r="H979" s="97"/>
      <c r="I979" s="507"/>
      <c r="J979" s="1"/>
    </row>
    <row r="980" spans="2:10">
      <c r="B980" s="95"/>
      <c r="C980" s="96"/>
      <c r="D980" s="507"/>
      <c r="E980" s="507"/>
      <c r="F980" s="53"/>
      <c r="G980" s="97"/>
      <c r="H980" s="97"/>
      <c r="I980" s="507"/>
      <c r="J980" s="1"/>
    </row>
    <row r="981" spans="2:10">
      <c r="B981" s="95"/>
      <c r="C981" s="96"/>
      <c r="D981" s="507"/>
      <c r="E981" s="507"/>
      <c r="F981" s="53"/>
      <c r="G981" s="97"/>
      <c r="H981" s="97"/>
      <c r="I981" s="507"/>
      <c r="J981" s="1"/>
    </row>
    <row r="982" spans="2:10">
      <c r="B982" s="95"/>
      <c r="C982" s="96"/>
      <c r="D982" s="507"/>
      <c r="E982" s="507"/>
      <c r="F982" s="53"/>
      <c r="G982" s="97"/>
      <c r="H982" s="97"/>
      <c r="I982" s="507"/>
      <c r="J982" s="1"/>
    </row>
    <row r="983" spans="2:10">
      <c r="B983" s="95"/>
      <c r="C983" s="96"/>
      <c r="D983" s="507"/>
      <c r="E983" s="507"/>
      <c r="F983" s="53"/>
      <c r="G983" s="97"/>
      <c r="H983" s="97"/>
      <c r="I983" s="507"/>
      <c r="J983" s="1"/>
    </row>
    <row r="984" spans="2:10">
      <c r="B984" s="95"/>
      <c r="C984" s="96"/>
      <c r="D984" s="507"/>
      <c r="E984" s="507"/>
      <c r="F984" s="53"/>
      <c r="G984" s="97"/>
      <c r="H984" s="97"/>
      <c r="I984" s="507"/>
      <c r="J984" s="1"/>
    </row>
    <row r="985" spans="2:10">
      <c r="B985" s="95"/>
      <c r="C985" s="96"/>
      <c r="D985" s="507"/>
      <c r="E985" s="507"/>
      <c r="F985" s="53"/>
      <c r="G985" s="97"/>
      <c r="H985" s="97"/>
      <c r="I985" s="507"/>
      <c r="J985" s="1"/>
    </row>
    <row r="986" spans="2:10">
      <c r="B986" s="95"/>
      <c r="C986" s="96"/>
      <c r="D986" s="507"/>
      <c r="E986" s="507"/>
      <c r="F986" s="53"/>
      <c r="G986" s="97"/>
      <c r="H986" s="97"/>
      <c r="I986" s="507"/>
      <c r="J986" s="1"/>
    </row>
    <row r="987" spans="2:10">
      <c r="B987" s="95"/>
      <c r="C987" s="96"/>
      <c r="D987" s="507"/>
      <c r="E987" s="507"/>
      <c r="F987" s="53"/>
      <c r="G987" s="97"/>
      <c r="H987" s="97"/>
      <c r="I987" s="507"/>
      <c r="J987" s="1"/>
    </row>
    <row r="988" spans="2:10">
      <c r="B988" s="95"/>
      <c r="C988" s="96"/>
      <c r="D988" s="507"/>
      <c r="E988" s="507"/>
      <c r="F988" s="53"/>
      <c r="G988" s="97"/>
      <c r="H988" s="97"/>
      <c r="I988" s="507"/>
      <c r="J988" s="1"/>
    </row>
    <row r="989" spans="2:10">
      <c r="B989" s="95"/>
      <c r="C989" s="96"/>
      <c r="D989" s="507"/>
      <c r="E989" s="507"/>
      <c r="F989" s="53"/>
      <c r="G989" s="97"/>
      <c r="H989" s="97"/>
      <c r="I989" s="507"/>
      <c r="J989" s="1"/>
    </row>
    <row r="990" spans="2:10">
      <c r="B990" s="95"/>
      <c r="C990" s="96"/>
      <c r="D990" s="507"/>
      <c r="E990" s="507"/>
      <c r="F990" s="53"/>
      <c r="G990" s="97"/>
      <c r="H990" s="97"/>
      <c r="I990" s="507"/>
      <c r="J990" s="1"/>
    </row>
    <row r="991" spans="2:10">
      <c r="B991" s="95"/>
      <c r="C991" s="96"/>
      <c r="D991" s="507"/>
      <c r="E991" s="507"/>
      <c r="F991" s="53"/>
      <c r="G991" s="97"/>
      <c r="H991" s="97"/>
      <c r="I991" s="507"/>
      <c r="J991" s="1"/>
    </row>
    <row r="992" spans="2:10">
      <c r="B992" s="95"/>
      <c r="C992" s="96"/>
      <c r="D992" s="507"/>
      <c r="E992" s="507"/>
      <c r="F992" s="53"/>
      <c r="G992" s="97"/>
      <c r="H992" s="97"/>
      <c r="I992" s="507"/>
      <c r="J992" s="1"/>
    </row>
    <row r="993" spans="2:10">
      <c r="B993" s="95"/>
      <c r="C993" s="96"/>
      <c r="D993" s="507"/>
      <c r="E993" s="507"/>
      <c r="F993" s="53"/>
      <c r="G993" s="97"/>
      <c r="H993" s="97"/>
      <c r="I993" s="507"/>
      <c r="J993" s="1"/>
    </row>
    <row r="994" spans="2:10">
      <c r="B994" s="95"/>
      <c r="C994" s="96"/>
      <c r="D994" s="507"/>
      <c r="E994" s="507"/>
      <c r="F994" s="53"/>
      <c r="G994" s="97"/>
      <c r="H994" s="97"/>
      <c r="I994" s="507"/>
      <c r="J994" s="1"/>
    </row>
    <row r="995" spans="2:10">
      <c r="B995" s="95"/>
      <c r="C995" s="96"/>
      <c r="D995" s="507"/>
      <c r="E995" s="507"/>
      <c r="F995" s="53"/>
      <c r="G995" s="97"/>
      <c r="H995" s="97"/>
      <c r="I995" s="507"/>
      <c r="J995" s="1"/>
    </row>
    <row r="996" spans="2:10">
      <c r="B996" s="95"/>
      <c r="C996" s="96"/>
      <c r="D996" s="507"/>
      <c r="E996" s="507"/>
      <c r="F996" s="53"/>
      <c r="G996" s="97"/>
      <c r="H996" s="97"/>
      <c r="I996" s="507"/>
      <c r="J996" s="1"/>
    </row>
    <row r="997" spans="2:10">
      <c r="B997" s="95"/>
      <c r="C997" s="96"/>
      <c r="D997" s="507"/>
      <c r="E997" s="507"/>
      <c r="F997" s="53"/>
      <c r="G997" s="97"/>
      <c r="H997" s="97"/>
      <c r="I997" s="507"/>
      <c r="J997" s="1"/>
    </row>
    <row r="998" spans="2:10">
      <c r="B998" s="95"/>
      <c r="C998" s="96"/>
      <c r="D998" s="507"/>
      <c r="E998" s="507"/>
      <c r="F998" s="53"/>
      <c r="G998" s="97"/>
      <c r="H998" s="97"/>
      <c r="I998" s="507"/>
      <c r="J998" s="1"/>
    </row>
    <row r="999" spans="2:10">
      <c r="B999" s="95"/>
      <c r="C999" s="96"/>
      <c r="D999" s="507"/>
      <c r="E999" s="507"/>
      <c r="F999" s="53"/>
      <c r="G999" s="97"/>
      <c r="H999" s="97"/>
      <c r="I999" s="507"/>
      <c r="J999" s="1"/>
    </row>
    <row r="1000" spans="2:10">
      <c r="B1000" s="95"/>
      <c r="C1000" s="96"/>
      <c r="D1000" s="507"/>
      <c r="E1000" s="507"/>
      <c r="F1000" s="53"/>
      <c r="G1000" s="97"/>
      <c r="H1000" s="97"/>
      <c r="I1000" s="507"/>
      <c r="J1000" s="1"/>
    </row>
    <row r="1001" spans="2:10">
      <c r="B1001" s="95"/>
      <c r="C1001" s="96"/>
      <c r="D1001" s="507"/>
      <c r="E1001" s="507"/>
      <c r="F1001" s="53"/>
      <c r="G1001" s="97"/>
      <c r="H1001" s="97"/>
      <c r="I1001" s="507"/>
      <c r="J1001" s="1"/>
    </row>
    <row r="1002" spans="2:10">
      <c r="B1002" s="95"/>
      <c r="C1002" s="96"/>
      <c r="D1002" s="507"/>
      <c r="E1002" s="507"/>
      <c r="F1002" s="53"/>
      <c r="G1002" s="97"/>
      <c r="H1002" s="97"/>
      <c r="I1002" s="507"/>
      <c r="J1002" s="1"/>
    </row>
    <row r="1003" spans="2:10">
      <c r="B1003" s="95"/>
      <c r="C1003" s="96"/>
      <c r="D1003" s="507"/>
      <c r="E1003" s="507"/>
      <c r="F1003" s="53"/>
      <c r="G1003" s="97"/>
      <c r="H1003" s="97"/>
      <c r="I1003" s="507"/>
      <c r="J1003" s="1"/>
    </row>
    <row r="1004" spans="2:10">
      <c r="B1004" s="95"/>
      <c r="C1004" s="96"/>
      <c r="D1004" s="507"/>
      <c r="E1004" s="507"/>
      <c r="F1004" s="53"/>
      <c r="G1004" s="97"/>
      <c r="H1004" s="97"/>
      <c r="I1004" s="507"/>
      <c r="J1004" s="1"/>
    </row>
    <row r="1005" spans="2:10">
      <c r="B1005" s="95"/>
      <c r="C1005" s="96"/>
      <c r="D1005" s="507"/>
      <c r="E1005" s="507"/>
      <c r="F1005" s="53"/>
      <c r="G1005" s="97"/>
      <c r="H1005" s="97"/>
      <c r="I1005" s="507"/>
      <c r="J1005" s="1"/>
    </row>
    <row r="1006" spans="2:10">
      <c r="B1006" s="95"/>
      <c r="C1006" s="96"/>
      <c r="D1006" s="507"/>
      <c r="E1006" s="507"/>
      <c r="F1006" s="53"/>
      <c r="G1006" s="97"/>
      <c r="H1006" s="97"/>
      <c r="I1006" s="507"/>
      <c r="J1006" s="1"/>
    </row>
    <row r="1007" spans="2:10">
      <c r="B1007" s="95"/>
      <c r="C1007" s="96"/>
      <c r="D1007" s="507"/>
      <c r="E1007" s="507"/>
      <c r="F1007" s="53"/>
      <c r="G1007" s="97"/>
      <c r="H1007" s="97"/>
      <c r="I1007" s="507"/>
      <c r="J1007" s="1"/>
    </row>
    <row r="1008" spans="2:10">
      <c r="B1008" s="95"/>
      <c r="C1008" s="96"/>
      <c r="D1008" s="507"/>
      <c r="E1008" s="507"/>
      <c r="F1008" s="53"/>
      <c r="G1008" s="97"/>
      <c r="H1008" s="97"/>
      <c r="I1008" s="507"/>
      <c r="J1008" s="1"/>
    </row>
    <row r="1009" spans="2:10">
      <c r="B1009" s="95"/>
      <c r="C1009" s="96"/>
      <c r="D1009" s="507"/>
      <c r="E1009" s="507"/>
      <c r="F1009" s="53"/>
      <c r="G1009" s="97"/>
      <c r="H1009" s="97"/>
      <c r="I1009" s="507"/>
      <c r="J1009" s="1"/>
    </row>
    <row r="1010" spans="2:10">
      <c r="B1010" s="95"/>
      <c r="C1010" s="96"/>
      <c r="D1010" s="507"/>
      <c r="E1010" s="507"/>
      <c r="F1010" s="53"/>
      <c r="G1010" s="97"/>
      <c r="H1010" s="97"/>
      <c r="I1010" s="507"/>
      <c r="J1010" s="1"/>
    </row>
    <row r="1011" spans="2:10">
      <c r="B1011" s="95"/>
      <c r="C1011" s="96"/>
      <c r="D1011" s="507"/>
      <c r="E1011" s="507"/>
      <c r="F1011" s="53"/>
      <c r="G1011" s="97"/>
      <c r="H1011" s="97"/>
      <c r="I1011" s="507"/>
      <c r="J1011" s="1"/>
    </row>
    <row r="1012" spans="2:10">
      <c r="B1012" s="95"/>
      <c r="C1012" s="96"/>
      <c r="D1012" s="507"/>
      <c r="E1012" s="507"/>
      <c r="F1012" s="53"/>
      <c r="G1012" s="97"/>
      <c r="H1012" s="97"/>
      <c r="I1012" s="507"/>
      <c r="J1012" s="1"/>
    </row>
    <row r="1013" spans="2:10">
      <c r="B1013" s="95"/>
      <c r="C1013" s="96"/>
      <c r="D1013" s="507"/>
      <c r="E1013" s="507"/>
      <c r="F1013" s="53"/>
      <c r="G1013" s="97"/>
      <c r="H1013" s="97"/>
      <c r="I1013" s="507"/>
      <c r="J1013" s="1"/>
    </row>
    <row r="1014" spans="2:10">
      <c r="B1014" s="95"/>
      <c r="C1014" s="96"/>
      <c r="D1014" s="507"/>
      <c r="E1014" s="507"/>
      <c r="F1014" s="53"/>
      <c r="G1014" s="97"/>
      <c r="H1014" s="97"/>
      <c r="I1014" s="507"/>
      <c r="J1014" s="1"/>
    </row>
    <row r="1015" spans="2:10">
      <c r="B1015" s="95"/>
      <c r="C1015" s="96"/>
      <c r="D1015" s="507"/>
      <c r="E1015" s="507"/>
      <c r="F1015" s="53"/>
      <c r="G1015" s="97"/>
      <c r="H1015" s="97"/>
      <c r="I1015" s="507"/>
      <c r="J1015" s="1"/>
    </row>
    <row r="1016" spans="2:10">
      <c r="B1016" s="95"/>
      <c r="C1016" s="96"/>
      <c r="D1016" s="507"/>
      <c r="E1016" s="507"/>
      <c r="F1016" s="53"/>
      <c r="G1016" s="97"/>
      <c r="H1016" s="97"/>
      <c r="I1016" s="507"/>
      <c r="J1016" s="1"/>
    </row>
    <row r="1017" spans="2:10">
      <c r="B1017" s="95"/>
      <c r="C1017" s="96"/>
      <c r="D1017" s="507"/>
      <c r="E1017" s="507"/>
      <c r="F1017" s="53"/>
      <c r="G1017" s="97"/>
      <c r="H1017" s="97"/>
      <c r="I1017" s="507"/>
      <c r="J1017" s="1"/>
    </row>
    <row r="1018" spans="2:10">
      <c r="B1018" s="95"/>
      <c r="C1018" s="96"/>
      <c r="D1018" s="507"/>
      <c r="E1018" s="507"/>
      <c r="F1018" s="53"/>
      <c r="G1018" s="97"/>
      <c r="H1018" s="97"/>
      <c r="I1018" s="507"/>
      <c r="J1018" s="1"/>
    </row>
    <row r="1019" spans="2:10">
      <c r="B1019" s="95"/>
      <c r="C1019" s="96"/>
      <c r="D1019" s="507"/>
      <c r="E1019" s="507"/>
      <c r="F1019" s="53"/>
      <c r="G1019" s="97"/>
      <c r="H1019" s="97"/>
      <c r="I1019" s="507"/>
      <c r="J1019" s="1"/>
    </row>
    <row r="1020" spans="2:10">
      <c r="B1020" s="95"/>
      <c r="C1020" s="96"/>
      <c r="D1020" s="507"/>
      <c r="E1020" s="507"/>
      <c r="F1020" s="53"/>
      <c r="G1020" s="97"/>
      <c r="H1020" s="97"/>
      <c r="I1020" s="507"/>
      <c r="J1020" s="1"/>
    </row>
    <row r="1021" spans="2:10">
      <c r="B1021" s="95"/>
      <c r="C1021" s="96"/>
      <c r="D1021" s="507"/>
      <c r="E1021" s="507"/>
      <c r="F1021" s="53"/>
      <c r="G1021" s="97"/>
      <c r="H1021" s="97"/>
      <c r="I1021" s="507"/>
      <c r="J1021" s="1"/>
    </row>
    <row r="1022" spans="2:10">
      <c r="B1022" s="95"/>
      <c r="C1022" s="96"/>
      <c r="D1022" s="507"/>
      <c r="E1022" s="507"/>
      <c r="F1022" s="53"/>
      <c r="G1022" s="97"/>
      <c r="H1022" s="97"/>
      <c r="I1022" s="507"/>
      <c r="J1022" s="1"/>
    </row>
    <row r="1023" spans="2:10">
      <c r="B1023" s="95"/>
      <c r="C1023" s="96"/>
      <c r="D1023" s="507"/>
      <c r="E1023" s="507"/>
      <c r="F1023" s="53"/>
      <c r="G1023" s="97"/>
      <c r="H1023" s="97"/>
      <c r="I1023" s="507"/>
      <c r="J1023" s="1"/>
    </row>
    <row r="1024" spans="2:10">
      <c r="B1024" s="95"/>
      <c r="C1024" s="96"/>
      <c r="D1024" s="507"/>
      <c r="E1024" s="507"/>
      <c r="F1024" s="53"/>
      <c r="G1024" s="97"/>
      <c r="H1024" s="97"/>
      <c r="I1024" s="507"/>
      <c r="J1024" s="1"/>
    </row>
    <row r="1025" spans="2:10">
      <c r="B1025" s="95"/>
      <c r="C1025" s="96"/>
      <c r="D1025" s="507"/>
      <c r="E1025" s="507"/>
      <c r="F1025" s="53"/>
      <c r="G1025" s="97"/>
      <c r="H1025" s="97"/>
      <c r="I1025" s="507"/>
      <c r="J1025" s="1"/>
    </row>
    <row r="1026" spans="2:10">
      <c r="B1026" s="95"/>
      <c r="C1026" s="96"/>
      <c r="D1026" s="507"/>
      <c r="E1026" s="507"/>
      <c r="F1026" s="53"/>
      <c r="G1026" s="97"/>
      <c r="H1026" s="97"/>
      <c r="I1026" s="507"/>
      <c r="J1026" s="1"/>
    </row>
    <row r="1027" spans="2:10">
      <c r="B1027" s="95"/>
      <c r="C1027" s="96"/>
      <c r="D1027" s="507"/>
      <c r="E1027" s="507"/>
      <c r="F1027" s="53"/>
      <c r="G1027" s="97"/>
      <c r="H1027" s="97"/>
      <c r="I1027" s="507"/>
      <c r="J1027" s="1"/>
    </row>
    <row r="1028" spans="2:10">
      <c r="B1028" s="95"/>
      <c r="C1028" s="96"/>
      <c r="D1028" s="507"/>
      <c r="E1028" s="507"/>
      <c r="F1028" s="53"/>
      <c r="G1028" s="97"/>
      <c r="H1028" s="97"/>
      <c r="I1028" s="507"/>
      <c r="J1028" s="1"/>
    </row>
    <row r="1029" spans="2:10">
      <c r="B1029" s="95"/>
      <c r="C1029" s="96"/>
      <c r="D1029" s="507"/>
      <c r="E1029" s="507"/>
      <c r="F1029" s="53"/>
      <c r="G1029" s="97"/>
      <c r="H1029" s="97"/>
      <c r="I1029" s="507"/>
      <c r="J1029" s="1"/>
    </row>
    <row r="1030" spans="2:10">
      <c r="B1030" s="95"/>
      <c r="C1030" s="96"/>
      <c r="D1030" s="507"/>
      <c r="E1030" s="507"/>
      <c r="F1030" s="53"/>
      <c r="G1030" s="97"/>
      <c r="H1030" s="97"/>
      <c r="I1030" s="507"/>
      <c r="J1030" s="1"/>
    </row>
    <row r="1031" spans="2:10">
      <c r="B1031" s="95"/>
      <c r="C1031" s="96"/>
      <c r="D1031" s="507"/>
      <c r="E1031" s="507"/>
      <c r="F1031" s="53"/>
      <c r="G1031" s="97"/>
      <c r="H1031" s="97"/>
      <c r="I1031" s="507"/>
      <c r="J1031" s="1"/>
    </row>
    <row r="1032" spans="2:10">
      <c r="B1032" s="95"/>
      <c r="C1032" s="96"/>
      <c r="D1032" s="507"/>
      <c r="E1032" s="507"/>
      <c r="F1032" s="53"/>
      <c r="G1032" s="97"/>
      <c r="H1032" s="97"/>
      <c r="I1032" s="507"/>
      <c r="J1032" s="1"/>
    </row>
    <row r="1033" spans="2:10">
      <c r="B1033" s="95"/>
      <c r="C1033" s="96"/>
      <c r="D1033" s="507"/>
      <c r="E1033" s="507"/>
      <c r="F1033" s="53"/>
      <c r="G1033" s="97"/>
      <c r="H1033" s="97"/>
      <c r="I1033" s="507"/>
      <c r="J1033" s="1"/>
    </row>
    <row r="1034" spans="2:10">
      <c r="B1034" s="95"/>
      <c r="C1034" s="96"/>
      <c r="D1034" s="507"/>
      <c r="E1034" s="507"/>
      <c r="F1034" s="53"/>
      <c r="G1034" s="97"/>
      <c r="H1034" s="97"/>
      <c r="I1034" s="507"/>
      <c r="J1034" s="1"/>
    </row>
    <row r="1035" spans="2:10">
      <c r="B1035" s="95"/>
      <c r="C1035" s="96"/>
      <c r="D1035" s="507"/>
      <c r="E1035" s="507"/>
      <c r="F1035" s="53"/>
      <c r="G1035" s="97"/>
      <c r="H1035" s="97"/>
      <c r="I1035" s="507"/>
      <c r="J1035" s="1"/>
    </row>
    <row r="1036" spans="2:10">
      <c r="B1036" s="95"/>
      <c r="C1036" s="96"/>
      <c r="D1036" s="507"/>
      <c r="E1036" s="507"/>
      <c r="F1036" s="53"/>
      <c r="G1036" s="97"/>
      <c r="H1036" s="97"/>
      <c r="I1036" s="507"/>
      <c r="J1036" s="1"/>
    </row>
    <row r="1037" spans="2:10">
      <c r="B1037" s="95"/>
      <c r="C1037" s="96"/>
      <c r="D1037" s="507"/>
      <c r="E1037" s="507"/>
      <c r="F1037" s="53"/>
      <c r="G1037" s="97"/>
      <c r="H1037" s="97"/>
      <c r="I1037" s="507"/>
      <c r="J1037" s="1"/>
    </row>
    <row r="1038" spans="2:10">
      <c r="B1038" s="95"/>
      <c r="C1038" s="96"/>
      <c r="D1038" s="507"/>
      <c r="E1038" s="507"/>
      <c r="F1038" s="53"/>
      <c r="G1038" s="97"/>
      <c r="H1038" s="97"/>
      <c r="I1038" s="507"/>
      <c r="J1038" s="1"/>
    </row>
    <row r="1039" spans="2:10">
      <c r="B1039" s="95"/>
      <c r="C1039" s="96"/>
      <c r="D1039" s="507"/>
      <c r="E1039" s="507"/>
      <c r="F1039" s="53"/>
      <c r="G1039" s="97"/>
      <c r="H1039" s="97"/>
      <c r="I1039" s="507"/>
      <c r="J1039" s="1"/>
    </row>
    <row r="1040" spans="2:10">
      <c r="B1040" s="95"/>
      <c r="C1040" s="96"/>
      <c r="D1040" s="507"/>
      <c r="E1040" s="507"/>
      <c r="F1040" s="53"/>
      <c r="G1040" s="97"/>
      <c r="H1040" s="97"/>
      <c r="I1040" s="507"/>
      <c r="J1040" s="1"/>
    </row>
    <row r="1041" spans="2:10">
      <c r="B1041" s="95"/>
      <c r="C1041" s="96"/>
      <c r="D1041" s="507"/>
      <c r="E1041" s="507"/>
      <c r="F1041" s="53"/>
      <c r="G1041" s="97"/>
      <c r="H1041" s="97"/>
      <c r="I1041" s="507"/>
      <c r="J1041" s="1"/>
    </row>
    <row r="1042" spans="2:10">
      <c r="B1042" s="95"/>
      <c r="C1042" s="96"/>
      <c r="D1042" s="507"/>
      <c r="E1042" s="507"/>
      <c r="F1042" s="53"/>
      <c r="G1042" s="97"/>
      <c r="H1042" s="97"/>
      <c r="I1042" s="507"/>
      <c r="J1042" s="1"/>
    </row>
  </sheetData>
  <mergeCells count="83">
    <mergeCell ref="B169:B177"/>
    <mergeCell ref="B179:B186"/>
    <mergeCell ref="B151:B156"/>
    <mergeCell ref="B158:B167"/>
    <mergeCell ref="M168:P168"/>
    <mergeCell ref="M178:P178"/>
    <mergeCell ref="M157:P157"/>
    <mergeCell ref="M183:S183"/>
    <mergeCell ref="M107:P107"/>
    <mergeCell ref="M118:P118"/>
    <mergeCell ref="B54:B59"/>
    <mergeCell ref="M53:P53"/>
    <mergeCell ref="B61:B64"/>
    <mergeCell ref="B66:B68"/>
    <mergeCell ref="B70:B75"/>
    <mergeCell ref="B99:B102"/>
    <mergeCell ref="M83:P83"/>
    <mergeCell ref="M91:P91"/>
    <mergeCell ref="M103:P103"/>
    <mergeCell ref="B84:B90"/>
    <mergeCell ref="B22:B28"/>
    <mergeCell ref="B30:B36"/>
    <mergeCell ref="B38:B41"/>
    <mergeCell ref="B43:B46"/>
    <mergeCell ref="M246:P246"/>
    <mergeCell ref="B223:B226"/>
    <mergeCell ref="B228:B229"/>
    <mergeCell ref="M29:P29"/>
    <mergeCell ref="M37:P37"/>
    <mergeCell ref="M42:P42"/>
    <mergeCell ref="M47:P47"/>
    <mergeCell ref="M60:P60"/>
    <mergeCell ref="M65:P65"/>
    <mergeCell ref="M76:P76"/>
    <mergeCell ref="M82:P82"/>
    <mergeCell ref="B48:B52"/>
    <mergeCell ref="M16:P16"/>
    <mergeCell ref="M21:P21"/>
    <mergeCell ref="M3:P3"/>
    <mergeCell ref="B4:B8"/>
    <mergeCell ref="B10:B15"/>
    <mergeCell ref="B17:B20"/>
    <mergeCell ref="M9:P9"/>
    <mergeCell ref="M279:P279"/>
    <mergeCell ref="M281:P281"/>
    <mergeCell ref="M193:P193"/>
    <mergeCell ref="M201:P201"/>
    <mergeCell ref="M207:P207"/>
    <mergeCell ref="M222:P222"/>
    <mergeCell ref="M227:P227"/>
    <mergeCell ref="M233:P233"/>
    <mergeCell ref="M237:P237"/>
    <mergeCell ref="M240:P240"/>
    <mergeCell ref="M269:P269"/>
    <mergeCell ref="M271:P271"/>
    <mergeCell ref="M273:P273"/>
    <mergeCell ref="M275:P275"/>
    <mergeCell ref="M277:P277"/>
    <mergeCell ref="M249:P249"/>
    <mergeCell ref="B234:B236"/>
    <mergeCell ref="B238:B239"/>
    <mergeCell ref="B241:B245"/>
    <mergeCell ref="B92:B97"/>
    <mergeCell ref="B104:B106"/>
    <mergeCell ref="B188:B192"/>
    <mergeCell ref="B194:B200"/>
    <mergeCell ref="B202:B206"/>
    <mergeCell ref="B108:B117"/>
    <mergeCell ref="B119:B123"/>
    <mergeCell ref="B125:B129"/>
    <mergeCell ref="B131:B137"/>
    <mergeCell ref="B139:B141"/>
    <mergeCell ref="B143:B146"/>
    <mergeCell ref="B148:B149"/>
    <mergeCell ref="B231:B232"/>
    <mergeCell ref="J242:J245"/>
    <mergeCell ref="M124:P124"/>
    <mergeCell ref="M130:P130"/>
    <mergeCell ref="M138:P138"/>
    <mergeCell ref="M142:P142"/>
    <mergeCell ref="M147:P147"/>
    <mergeCell ref="M187:P187"/>
    <mergeCell ref="M150:P150"/>
  </mergeCells>
  <dataValidations count="1">
    <dataValidation type="list" allowBlank="1" showInputMessage="1" showErrorMessage="1" sqref="B1:C1">
      <formula1>$A$307:$A$358</formula1>
    </dataValidation>
  </dataValidations>
  <pageMargins left="0.7" right="0.7" top="0.75" bottom="0.75" header="0.3" footer="0.3"/>
  <pageSetup paperSize="9" scale="72" orientation="portrait" r:id="rId1"/>
  <rowBreaks count="3" manualBreakCount="3">
    <brk id="64" max="16383" man="1"/>
    <brk id="146" max="16383" man="1"/>
    <brk id="221" max="16383" man="1"/>
  </rowBreaks>
  <colBreaks count="1" manualBreakCount="1">
    <brk id="10" max="1048575" man="1"/>
  </colBreaks>
  <drawing r:id="rId2"/>
  <legacyDrawing r:id="rId3"/>
  <controls>
    <control shapeId="4097" r:id="rId4" name="CheckBox2"/>
  </controls>
</worksheet>
</file>

<file path=xl/worksheets/sheet4.xml><?xml version="1.0" encoding="utf-8"?>
<worksheet xmlns="http://schemas.openxmlformats.org/spreadsheetml/2006/main" xmlns:r="http://schemas.openxmlformats.org/officeDocument/2006/relationships">
  <sheetPr codeName="Feuil4">
    <tabColor rgb="FF980000"/>
    <outlinePr summaryBelow="0" summaryRight="0"/>
    <pageSetUpPr fitToPage="1"/>
  </sheetPr>
  <dimension ref="A1:BM1037"/>
  <sheetViews>
    <sheetView showGridLines="0" zoomScaleNormal="100" workbookViewId="0">
      <pane ySplit="1" topLeftCell="A2" activePane="bottomLeft" state="frozen"/>
      <selection activeCell="E9" sqref="E9:F9"/>
      <selection pane="bottomLeft" activeCell="Y17" sqref="Y17"/>
    </sheetView>
  </sheetViews>
  <sheetFormatPr baseColWidth="10" defaultColWidth="14.42578125" defaultRowHeight="15.75" customHeight="1" outlineLevelRow="1"/>
  <cols>
    <col min="1" max="1" width="4.140625" customWidth="1"/>
    <col min="2" max="2" width="5.85546875" customWidth="1"/>
    <col min="3" max="3" width="23.85546875" bestFit="1" customWidth="1"/>
    <col min="4" max="5" width="10" customWidth="1"/>
    <col min="6" max="6" width="7.85546875" customWidth="1"/>
    <col min="7" max="7" width="19.140625" customWidth="1"/>
    <col min="8" max="8" width="5.140625" customWidth="1"/>
    <col min="9" max="9" width="4.140625" customWidth="1"/>
    <col min="10" max="10" width="23.85546875" bestFit="1" customWidth="1"/>
    <col min="11" max="11" width="8.140625" customWidth="1"/>
    <col min="12" max="12" width="8" customWidth="1"/>
    <col min="13" max="13" width="8.42578125" bestFit="1" customWidth="1"/>
    <col min="15" max="15" width="5.85546875" customWidth="1"/>
    <col min="16" max="16" width="5.140625" customWidth="1"/>
    <col min="17" max="17" width="18.85546875" bestFit="1" customWidth="1"/>
    <col min="18" max="18" width="8.140625" customWidth="1"/>
    <col min="19" max="19" width="8" customWidth="1"/>
    <col min="20" max="20" width="5.7109375" bestFit="1" customWidth="1"/>
    <col min="21" max="21" width="17.85546875" customWidth="1"/>
    <col min="22" max="22" width="15.5703125" customWidth="1"/>
    <col min="23" max="23" width="10.5703125" customWidth="1"/>
    <col min="24" max="24" width="6.5703125" customWidth="1"/>
    <col min="25" max="25" width="29.5703125" customWidth="1"/>
    <col min="27" max="27" width="29.5703125" customWidth="1"/>
  </cols>
  <sheetData>
    <row r="1" spans="1:65" ht="26.25" customHeight="1">
      <c r="A1" s="229"/>
      <c r="B1" s="668" t="s">
        <v>152</v>
      </c>
      <c r="C1" s="669"/>
      <c r="D1" s="666" t="s">
        <v>380</v>
      </c>
      <c r="E1" s="667"/>
      <c r="F1" s="667"/>
      <c r="G1" s="667"/>
      <c r="H1" s="667"/>
      <c r="I1" s="667"/>
      <c r="J1" s="667"/>
      <c r="K1" s="667"/>
      <c r="L1" s="667"/>
      <c r="M1" s="667"/>
      <c r="N1" s="667"/>
      <c r="O1" s="667"/>
      <c r="P1" s="667"/>
      <c r="Q1" s="667"/>
      <c r="R1" s="667"/>
      <c r="S1" s="667"/>
      <c r="T1" s="667"/>
      <c r="U1" s="667"/>
      <c r="V1" s="507"/>
      <c r="W1" s="507"/>
      <c r="X1" s="507"/>
      <c r="Y1" s="507"/>
      <c r="Z1" s="507"/>
      <c r="AA1" s="507"/>
      <c r="AB1" s="507"/>
      <c r="AC1" s="507"/>
      <c r="AD1" s="507"/>
      <c r="AE1" s="507"/>
      <c r="AF1" s="507"/>
      <c r="AG1" s="507"/>
      <c r="AH1" s="507"/>
      <c r="AI1" s="507"/>
      <c r="AJ1" s="507"/>
      <c r="AK1" s="507"/>
      <c r="AL1" s="507"/>
      <c r="AM1" s="507"/>
      <c r="AN1" s="507"/>
      <c r="AO1" s="507"/>
      <c r="AP1" s="507"/>
      <c r="AQ1" s="507"/>
      <c r="AR1" s="507"/>
      <c r="AS1" s="507"/>
      <c r="AT1" s="507"/>
      <c r="AU1" s="507"/>
      <c r="AV1" s="507"/>
      <c r="AW1" s="507"/>
      <c r="AX1" s="507"/>
      <c r="AY1" s="507"/>
      <c r="AZ1" s="507"/>
      <c r="BA1" s="507"/>
      <c r="BB1" s="507"/>
      <c r="BC1" s="507"/>
      <c r="BD1" s="507"/>
      <c r="BE1" s="507"/>
      <c r="BF1" s="507"/>
      <c r="BG1" s="507"/>
      <c r="BH1" s="507"/>
      <c r="BI1" s="507"/>
      <c r="BJ1" s="507"/>
      <c r="BK1" s="507"/>
      <c r="BL1" s="507"/>
      <c r="BM1" s="507"/>
    </row>
    <row r="2" spans="1:65" ht="16.5" customHeight="1" thickBot="1">
      <c r="A2" s="229"/>
      <c r="B2" s="390"/>
      <c r="C2" s="391"/>
      <c r="D2" s="229"/>
      <c r="E2" s="229"/>
      <c r="F2" s="230"/>
      <c r="G2" s="507"/>
      <c r="H2" s="507"/>
      <c r="I2" s="229"/>
      <c r="J2" s="507"/>
      <c r="K2" s="507"/>
      <c r="L2" s="507"/>
      <c r="M2" s="507"/>
      <c r="N2" s="507"/>
      <c r="O2" s="507"/>
      <c r="P2" s="507"/>
      <c r="Q2" s="507"/>
      <c r="R2" s="507"/>
      <c r="S2" s="507"/>
      <c r="T2" s="507"/>
      <c r="U2" s="507"/>
      <c r="V2" s="507"/>
      <c r="W2" s="507"/>
      <c r="X2" s="507"/>
      <c r="Y2" s="507"/>
      <c r="Z2" s="507"/>
      <c r="AA2" s="507"/>
      <c r="AB2" s="507"/>
      <c r="AC2" s="507"/>
      <c r="AD2" s="507"/>
      <c r="AE2" s="507"/>
      <c r="AF2" s="507"/>
      <c r="AG2" s="507"/>
      <c r="AH2" s="507"/>
      <c r="AI2" s="507"/>
      <c r="AJ2" s="507"/>
      <c r="AK2" s="507"/>
      <c r="AL2" s="507"/>
      <c r="AM2" s="507"/>
      <c r="AN2" s="507"/>
      <c r="AO2" s="507"/>
      <c r="AP2" s="507"/>
      <c r="AQ2" s="507"/>
      <c r="AR2" s="507"/>
      <c r="AS2" s="507"/>
      <c r="AT2" s="507"/>
      <c r="AU2" s="507"/>
      <c r="AV2" s="507"/>
      <c r="AW2" s="507"/>
      <c r="AX2" s="507"/>
      <c r="AY2" s="507"/>
      <c r="AZ2" s="507"/>
      <c r="BA2" s="507"/>
      <c r="BB2" s="507"/>
      <c r="BC2" s="507"/>
      <c r="BD2" s="507"/>
      <c r="BE2" s="507"/>
      <c r="BF2" s="507"/>
      <c r="BG2" s="507"/>
      <c r="BH2" s="507"/>
      <c r="BI2" s="507"/>
      <c r="BJ2" s="507"/>
      <c r="BK2" s="507"/>
      <c r="BL2" s="507"/>
      <c r="BM2" s="507"/>
    </row>
    <row r="3" spans="1:65" ht="16.5" customHeight="1" thickBot="1">
      <c r="A3" s="229"/>
      <c r="B3" s="659" t="s">
        <v>381</v>
      </c>
      <c r="C3" s="615"/>
      <c r="D3" s="615"/>
      <c r="E3" s="615"/>
      <c r="F3" s="615"/>
      <c r="G3" s="660"/>
      <c r="H3" s="507"/>
      <c r="I3" s="661" t="s">
        <v>382</v>
      </c>
      <c r="J3" s="662"/>
      <c r="K3" s="662"/>
      <c r="L3" s="662"/>
      <c r="M3" s="662"/>
      <c r="N3" s="574"/>
      <c r="O3" s="507"/>
      <c r="P3" s="663" t="s">
        <v>383</v>
      </c>
      <c r="Q3" s="664"/>
      <c r="R3" s="664"/>
      <c r="S3" s="664"/>
      <c r="T3" s="664"/>
      <c r="U3" s="665"/>
      <c r="V3" s="507"/>
      <c r="W3" s="507"/>
      <c r="X3" s="507"/>
      <c r="Y3" s="507"/>
      <c r="Z3" s="507"/>
      <c r="AA3" s="507"/>
      <c r="AB3" s="507"/>
      <c r="AC3" s="507"/>
      <c r="AD3" s="507"/>
      <c r="AE3" s="507"/>
      <c r="AF3" s="507"/>
      <c r="AG3" s="507"/>
      <c r="AH3" s="507"/>
      <c r="AI3" s="507"/>
      <c r="AJ3" s="507"/>
      <c r="AK3" s="507"/>
      <c r="AL3" s="507"/>
      <c r="AM3" s="507"/>
      <c r="AN3" s="507"/>
      <c r="AO3" s="507"/>
      <c r="AP3" s="507"/>
      <c r="AQ3" s="507"/>
      <c r="AR3" s="507"/>
      <c r="AS3" s="507"/>
      <c r="AT3" s="507"/>
      <c r="AU3" s="507"/>
      <c r="AV3" s="507"/>
      <c r="AW3" s="507"/>
      <c r="AX3" s="507"/>
      <c r="AY3" s="507"/>
      <c r="AZ3" s="507"/>
      <c r="BA3" s="507"/>
      <c r="BB3" s="507"/>
      <c r="BC3" s="507"/>
      <c r="BD3" s="507"/>
      <c r="BE3" s="507"/>
      <c r="BF3" s="507"/>
      <c r="BG3" s="507"/>
      <c r="BH3" s="507"/>
      <c r="BI3" s="507"/>
      <c r="BJ3" s="507"/>
      <c r="BK3" s="507"/>
      <c r="BL3" s="507"/>
      <c r="BM3" s="507"/>
    </row>
    <row r="4" spans="1:65" ht="16.5" customHeight="1" thickBot="1">
      <c r="A4" s="229"/>
      <c r="B4" s="416" t="s">
        <v>326</v>
      </c>
      <c r="C4" s="417" t="s">
        <v>0</v>
      </c>
      <c r="D4" s="417" t="s">
        <v>384</v>
      </c>
      <c r="E4" s="417" t="s">
        <v>385</v>
      </c>
      <c r="F4" s="417" t="s">
        <v>6</v>
      </c>
      <c r="G4" s="418" t="s">
        <v>386</v>
      </c>
      <c r="H4" s="507"/>
      <c r="I4" s="416" t="s">
        <v>326</v>
      </c>
      <c r="J4" s="417" t="s">
        <v>14</v>
      </c>
      <c r="K4" s="417" t="s">
        <v>384</v>
      </c>
      <c r="L4" s="417" t="s">
        <v>385</v>
      </c>
      <c r="M4" s="417" t="s">
        <v>6</v>
      </c>
      <c r="N4" s="418" t="s">
        <v>386</v>
      </c>
      <c r="O4" s="507"/>
      <c r="P4" s="416" t="s">
        <v>326</v>
      </c>
      <c r="Q4" s="417" t="s">
        <v>14</v>
      </c>
      <c r="R4" s="417" t="s">
        <v>384</v>
      </c>
      <c r="S4" s="417" t="s">
        <v>385</v>
      </c>
      <c r="T4" s="417" t="s">
        <v>6</v>
      </c>
      <c r="U4" s="418" t="s">
        <v>386</v>
      </c>
      <c r="V4" s="507"/>
      <c r="W4" s="507"/>
      <c r="X4" s="507"/>
      <c r="Y4" s="507"/>
      <c r="Z4" s="507"/>
      <c r="AA4" s="507"/>
      <c r="AB4" s="507"/>
      <c r="AC4" s="507"/>
      <c r="AD4" s="507"/>
      <c r="AE4" s="507"/>
      <c r="AF4" s="507"/>
      <c r="AG4" s="507"/>
      <c r="AH4" s="507"/>
      <c r="AI4" s="507"/>
      <c r="AJ4" s="507"/>
      <c r="AK4" s="507"/>
      <c r="AL4" s="507"/>
      <c r="AM4" s="507"/>
      <c r="AN4" s="507"/>
      <c r="AO4" s="507"/>
      <c r="AP4" s="507"/>
      <c r="AQ4" s="507"/>
      <c r="AR4" s="507"/>
      <c r="AS4" s="507"/>
      <c r="AT4" s="507"/>
      <c r="AU4" s="507"/>
      <c r="AV4" s="507"/>
      <c r="AW4" s="507"/>
      <c r="AX4" s="507"/>
      <c r="AY4" s="507"/>
      <c r="AZ4" s="507"/>
      <c r="BA4" s="507"/>
      <c r="BB4" s="507"/>
      <c r="BC4" s="507"/>
      <c r="BD4" s="507"/>
      <c r="BE4" s="507"/>
      <c r="BF4" s="507"/>
      <c r="BG4" s="507"/>
      <c r="BH4" s="507"/>
      <c r="BI4" s="507"/>
      <c r="BJ4" s="507"/>
      <c r="BK4" s="507"/>
      <c r="BL4" s="507"/>
      <c r="BM4" s="507"/>
    </row>
    <row r="5" spans="1:65" ht="16.5" customHeight="1">
      <c r="A5" s="191"/>
      <c r="B5" s="419"/>
      <c r="C5" s="420" t="s">
        <v>8</v>
      </c>
      <c r="D5" s="485">
        <f>VLOOKUP('Original Courses S'!$C5,'Original Courses S'!$C$66:$AF$160,30,0)/0.25</f>
        <v>0</v>
      </c>
      <c r="E5" s="421">
        <f>VLOOKUP(C5,'Gestion stock '!$B$1:$H$95,5,0)+'Original Courses S'!$D5</f>
        <v>0</v>
      </c>
      <c r="F5" s="393" t="s">
        <v>387</v>
      </c>
      <c r="G5" s="422" t="s">
        <v>388</v>
      </c>
      <c r="H5" s="507"/>
      <c r="I5" s="419"/>
      <c r="J5" s="420" t="s">
        <v>66</v>
      </c>
      <c r="K5" s="485">
        <f>VLOOKUP('Original Courses S'!$J5,'Original Courses S'!$C$66:$AF$160,30,0)</f>
        <v>0</v>
      </c>
      <c r="L5" s="536">
        <f>VLOOKUP(J5,'Gestion stock '!$B$1:$H$95,5,0)</f>
        <v>0</v>
      </c>
      <c r="M5" s="393" t="s">
        <v>11</v>
      </c>
      <c r="N5" s="422" t="s">
        <v>388</v>
      </c>
      <c r="O5" s="507"/>
      <c r="P5" s="419"/>
      <c r="Q5" s="420" t="s">
        <v>114</v>
      </c>
      <c r="R5" s="485">
        <f>VLOOKUP('Original Courses S'!$Q5,'Original Courses S'!$C$66:$AF$160,30,0)</f>
        <v>0</v>
      </c>
      <c r="S5" s="536">
        <f>VLOOKUP(Q5,'Gestion stock '!$B$1:$H$95,5,0)</f>
        <v>0</v>
      </c>
      <c r="T5" s="393" t="s">
        <v>11</v>
      </c>
      <c r="U5" s="422" t="s">
        <v>388</v>
      </c>
      <c r="V5" s="507"/>
      <c r="W5" s="507"/>
      <c r="X5" s="507"/>
      <c r="Y5" s="507"/>
      <c r="Z5" s="1"/>
      <c r="AA5" s="231"/>
      <c r="AB5" s="507"/>
      <c r="AC5" s="507"/>
      <c r="AD5" s="507"/>
      <c r="AE5" s="507"/>
      <c r="AF5" s="507"/>
      <c r="AG5" s="507"/>
      <c r="AH5" s="507"/>
      <c r="AI5" s="507"/>
      <c r="AJ5" s="507"/>
      <c r="AK5" s="507"/>
      <c r="AL5" s="507"/>
      <c r="AM5" s="507"/>
      <c r="AN5" s="507"/>
      <c r="AO5" s="507"/>
      <c r="AP5" s="507"/>
      <c r="AQ5" s="507"/>
      <c r="AR5" s="507"/>
      <c r="AS5" s="507"/>
      <c r="AT5" s="507"/>
      <c r="AU5" s="507"/>
      <c r="AV5" s="507"/>
      <c r="AW5" s="507"/>
      <c r="AX5" s="507"/>
      <c r="AY5" s="507"/>
      <c r="AZ5" s="507"/>
      <c r="BA5" s="507"/>
      <c r="BB5" s="507"/>
      <c r="BC5" s="507"/>
      <c r="BD5" s="507"/>
      <c r="BE5" s="507"/>
      <c r="BF5" s="507"/>
      <c r="BG5" s="507"/>
      <c r="BH5" s="507"/>
      <c r="BI5" s="507"/>
      <c r="BJ5" s="507"/>
      <c r="BK5" s="507"/>
      <c r="BL5" s="507"/>
      <c r="BM5" s="507"/>
    </row>
    <row r="6" spans="1:65" ht="16.5" customHeight="1">
      <c r="A6" s="191"/>
      <c r="B6" s="423"/>
      <c r="C6" s="309" t="s">
        <v>10</v>
      </c>
      <c r="D6" s="486">
        <f>VLOOKUP('Original Courses S'!$C6,'Original Courses S'!$C$66:$AF$160,30,0)</f>
        <v>0</v>
      </c>
      <c r="E6" s="424">
        <f>VLOOKUP(C6,'Gestion stock '!$B$1:$H$95,5,0)+'Original Courses S'!$D6</f>
        <v>0</v>
      </c>
      <c r="F6" s="425" t="s">
        <v>11</v>
      </c>
      <c r="G6" s="426" t="s">
        <v>388</v>
      </c>
      <c r="H6" s="507"/>
      <c r="I6" s="423"/>
      <c r="J6" s="309" t="s">
        <v>68</v>
      </c>
      <c r="K6" s="488">
        <f>VLOOKUP('Original Courses S'!$J6,'Original Courses S'!$C$66:$AF$160,30,0)</f>
        <v>0</v>
      </c>
      <c r="L6" s="537">
        <f>VLOOKUP(J6,'Gestion stock '!$B$1:$H$95,5,0)</f>
        <v>0</v>
      </c>
      <c r="M6" s="425" t="s">
        <v>11</v>
      </c>
      <c r="N6" s="426" t="s">
        <v>388</v>
      </c>
      <c r="O6" s="507"/>
      <c r="P6" s="423"/>
      <c r="Q6" s="309" t="s">
        <v>115</v>
      </c>
      <c r="R6" s="488">
        <f>VLOOKUP('Original Courses S'!$Q6,'Original Courses S'!$C$66:$AF$160,30,0)</f>
        <v>0</v>
      </c>
      <c r="S6" s="537">
        <f>VLOOKUP(Q6,'Gestion stock '!$B$1:$H$95,5,0)</f>
        <v>0</v>
      </c>
      <c r="T6" s="425" t="s">
        <v>11</v>
      </c>
      <c r="U6" s="426" t="s">
        <v>388</v>
      </c>
      <c r="V6" s="507"/>
      <c r="W6" s="507"/>
      <c r="X6" s="507"/>
      <c r="Y6" s="507"/>
      <c r="Z6" s="1"/>
      <c r="AA6" s="507"/>
      <c r="AB6" s="507"/>
      <c r="AC6" s="507"/>
      <c r="AD6" s="507"/>
      <c r="AE6" s="507"/>
      <c r="AF6" s="507"/>
      <c r="AG6" s="507"/>
      <c r="AH6" s="507"/>
      <c r="AI6" s="507"/>
      <c r="AJ6" s="507"/>
      <c r="AK6" s="507"/>
      <c r="AL6" s="507"/>
      <c r="AM6" s="507"/>
      <c r="AN6" s="507"/>
      <c r="AO6" s="507"/>
      <c r="AP6" s="507"/>
      <c r="AQ6" s="507"/>
      <c r="AR6" s="507"/>
      <c r="AS6" s="507"/>
      <c r="AT6" s="507"/>
      <c r="AU6" s="507"/>
      <c r="AV6" s="507"/>
      <c r="AW6" s="507"/>
      <c r="AX6" s="507"/>
      <c r="AY6" s="507"/>
      <c r="AZ6" s="507"/>
      <c r="BA6" s="507"/>
      <c r="BB6" s="507"/>
      <c r="BC6" s="507"/>
      <c r="BD6" s="507"/>
      <c r="BE6" s="507"/>
      <c r="BF6" s="507"/>
      <c r="BG6" s="507"/>
      <c r="BH6" s="507"/>
      <c r="BI6" s="507"/>
      <c r="BJ6" s="507"/>
      <c r="BK6" s="507"/>
      <c r="BL6" s="507"/>
      <c r="BM6" s="507"/>
    </row>
    <row r="7" spans="1:65" ht="16.5" customHeight="1">
      <c r="A7" s="191"/>
      <c r="B7" s="427"/>
      <c r="C7" s="428" t="s">
        <v>12</v>
      </c>
      <c r="D7" s="487">
        <f>VLOOKUP('Original Courses S'!$C7,'Original Courses S'!$C$66:$AF$160,30,0)</f>
        <v>0</v>
      </c>
      <c r="E7" s="429">
        <f>VLOOKUP(C7,'Gestion stock '!$B$1:$H$95,5,0)+'Original Courses S'!$D7</f>
        <v>0</v>
      </c>
      <c r="F7" s="430" t="s">
        <v>11</v>
      </c>
      <c r="G7" s="431" t="s">
        <v>388</v>
      </c>
      <c r="H7" s="507"/>
      <c r="I7" s="427"/>
      <c r="J7" s="428" t="s">
        <v>70</v>
      </c>
      <c r="K7" s="487">
        <f>VLOOKUP('Original Courses S'!$J7,'Original Courses S'!$C$66:$AF$160,30,0)</f>
        <v>0</v>
      </c>
      <c r="L7" s="538">
        <f>VLOOKUP(J7,'Gestion stock '!$B$1:$H$95,5,0)</f>
        <v>0</v>
      </c>
      <c r="M7" s="430" t="s">
        <v>11</v>
      </c>
      <c r="N7" s="431" t="s">
        <v>388</v>
      </c>
      <c r="O7" s="507"/>
      <c r="P7" s="427"/>
      <c r="Q7" s="428" t="s">
        <v>116</v>
      </c>
      <c r="R7" s="487">
        <f>VLOOKUP('Original Courses S'!$Q7,'Original Courses S'!$C$66:$AF$160,30,0)</f>
        <v>0</v>
      </c>
      <c r="S7" s="538">
        <f>VLOOKUP(Q7,'Gestion stock '!$B$1:$H$95,5,0)</f>
        <v>0</v>
      </c>
      <c r="T7" s="430" t="s">
        <v>11</v>
      </c>
      <c r="U7" s="431" t="s">
        <v>388</v>
      </c>
      <c r="V7" s="507"/>
      <c r="W7" s="507"/>
      <c r="X7" s="507"/>
      <c r="Y7" s="507"/>
      <c r="Z7" s="1"/>
      <c r="AA7" s="507"/>
      <c r="AB7" s="507"/>
      <c r="AC7" s="507"/>
      <c r="AD7" s="507"/>
      <c r="AE7" s="507"/>
      <c r="AF7" s="507"/>
      <c r="AG7" s="507"/>
      <c r="AH7" s="507"/>
      <c r="AI7" s="507"/>
      <c r="AJ7" s="507"/>
      <c r="AK7" s="507"/>
      <c r="AL7" s="507"/>
      <c r="AM7" s="507"/>
      <c r="AN7" s="507"/>
      <c r="AO7" s="507"/>
      <c r="AP7" s="507"/>
      <c r="AQ7" s="507"/>
      <c r="AR7" s="507"/>
      <c r="AS7" s="507"/>
      <c r="AT7" s="507"/>
      <c r="AU7" s="507"/>
      <c r="AV7" s="507"/>
      <c r="AW7" s="507"/>
      <c r="AX7" s="507"/>
      <c r="AY7" s="507"/>
      <c r="AZ7" s="507"/>
      <c r="BA7" s="507"/>
      <c r="BB7" s="507"/>
      <c r="BC7" s="507"/>
      <c r="BD7" s="507"/>
      <c r="BE7" s="507"/>
      <c r="BF7" s="507"/>
      <c r="BG7" s="507"/>
      <c r="BH7" s="507"/>
      <c r="BI7" s="507"/>
      <c r="BJ7" s="507"/>
      <c r="BK7" s="507"/>
      <c r="BL7" s="507"/>
      <c r="BM7" s="507"/>
    </row>
    <row r="8" spans="1:65" ht="16.5" customHeight="1">
      <c r="A8" s="191"/>
      <c r="B8" s="423"/>
      <c r="C8" s="309" t="s">
        <v>15</v>
      </c>
      <c r="D8" s="488">
        <f>VLOOKUP('Original Courses S'!$C8,'Original Courses S'!$C$66:$AF$160,30,0)</f>
        <v>0</v>
      </c>
      <c r="E8" s="424">
        <f>VLOOKUP(C8,'Gestion stock '!$B$1:$H$95,5,0)+'Original Courses S'!$D8</f>
        <v>0</v>
      </c>
      <c r="F8" s="425" t="s">
        <v>11</v>
      </c>
      <c r="G8" s="426" t="s">
        <v>388</v>
      </c>
      <c r="H8" s="507"/>
      <c r="I8" s="423"/>
      <c r="J8" s="309" t="s">
        <v>71</v>
      </c>
      <c r="K8" s="488">
        <f>VLOOKUP('Original Courses S'!$J8,'Original Courses S'!$C$66:$AF$160,30,0)</f>
        <v>0.14810000000000001</v>
      </c>
      <c r="L8" s="537">
        <f>VLOOKUP(J8,'Gestion stock '!$B$1:$H$95,5,0)</f>
        <v>0</v>
      </c>
      <c r="M8" s="425" t="s">
        <v>11</v>
      </c>
      <c r="N8" s="426" t="s">
        <v>388</v>
      </c>
      <c r="O8" s="507"/>
      <c r="P8" s="423"/>
      <c r="Q8" s="309" t="s">
        <v>117</v>
      </c>
      <c r="R8" s="488">
        <f>VLOOKUP('Original Courses S'!$Q8,'Original Courses S'!$C$66:$AF$160,30,0)</f>
        <v>0</v>
      </c>
      <c r="S8" s="537">
        <f>VLOOKUP(Q8,'Gestion stock '!$B$1:$H$95,5,0)</f>
        <v>0</v>
      </c>
      <c r="T8" s="425" t="s">
        <v>11</v>
      </c>
      <c r="U8" s="426" t="s">
        <v>388</v>
      </c>
      <c r="V8" s="507"/>
      <c r="W8" s="507"/>
      <c r="X8" s="507"/>
      <c r="Y8" s="507"/>
      <c r="Z8" s="1"/>
      <c r="AA8" s="507"/>
      <c r="AB8" s="507"/>
      <c r="AC8" s="507"/>
      <c r="AD8" s="507"/>
      <c r="AE8" s="507"/>
      <c r="AF8" s="507"/>
      <c r="AG8" s="507"/>
      <c r="AH8" s="507"/>
      <c r="AI8" s="507"/>
      <c r="AJ8" s="507"/>
      <c r="AK8" s="507"/>
      <c r="AL8" s="507"/>
      <c r="AM8" s="507"/>
      <c r="AN8" s="507"/>
      <c r="AO8" s="507"/>
      <c r="AP8" s="507"/>
      <c r="AQ8" s="507"/>
      <c r="AR8" s="507"/>
      <c r="AS8" s="507"/>
      <c r="AT8" s="507"/>
      <c r="AU8" s="507"/>
      <c r="AV8" s="507"/>
      <c r="AW8" s="231"/>
      <c r="AX8" s="231"/>
      <c r="AY8" s="231"/>
      <c r="AZ8" s="231"/>
      <c r="BA8" s="231"/>
      <c r="BB8" s="231"/>
      <c r="BC8" s="231"/>
      <c r="BD8" s="231"/>
      <c r="BE8" s="231"/>
      <c r="BF8" s="231"/>
      <c r="BG8" s="231"/>
      <c r="BH8" s="231"/>
      <c r="BI8" s="231"/>
      <c r="BJ8" s="231"/>
      <c r="BK8" s="231"/>
      <c r="BL8" s="231"/>
      <c r="BM8" s="231"/>
    </row>
    <row r="9" spans="1:65" ht="16.5" customHeight="1" thickBot="1">
      <c r="A9" s="191"/>
      <c r="B9" s="432"/>
      <c r="C9" s="433" t="s">
        <v>16</v>
      </c>
      <c r="D9" s="489">
        <f>VLOOKUP('Original Courses S'!$C9,'Original Courses S'!$C$66:$AF$160,30,0)</f>
        <v>0</v>
      </c>
      <c r="E9" s="429">
        <f>VLOOKUP(C9,'Gestion stock '!$B$1:$H$95,5,0)+'Original Courses S'!$D9</f>
        <v>0</v>
      </c>
      <c r="F9" s="434" t="s">
        <v>11</v>
      </c>
      <c r="G9" s="431" t="s">
        <v>388</v>
      </c>
      <c r="H9" s="507"/>
      <c r="I9" s="427"/>
      <c r="J9" s="428" t="s">
        <v>73</v>
      </c>
      <c r="K9" s="487">
        <f>VLOOKUP('Original Courses S'!$J9,'Original Courses S'!$C$66:$AF$160,30,0)</f>
        <v>0.16920000000000002</v>
      </c>
      <c r="L9" s="538">
        <f>VLOOKUP(J9,'Gestion stock '!$B$1:$H$95,5,0)</f>
        <v>0</v>
      </c>
      <c r="M9" s="430" t="s">
        <v>11</v>
      </c>
      <c r="N9" s="431" t="s">
        <v>388</v>
      </c>
      <c r="O9" s="507"/>
      <c r="P9" s="539"/>
      <c r="Q9" s="540" t="s">
        <v>118</v>
      </c>
      <c r="R9" s="494">
        <f>VLOOKUP('Original Courses S'!$Q9,'Original Courses S'!$C$66:$AF$160,30,0)</f>
        <v>0</v>
      </c>
      <c r="S9" s="541">
        <f>VLOOKUP(Q9,'Gestion stock '!$B$1:$H$95,5,0)</f>
        <v>0</v>
      </c>
      <c r="T9" s="542" t="s">
        <v>11</v>
      </c>
      <c r="U9" s="543" t="s">
        <v>388</v>
      </c>
      <c r="V9" s="507"/>
      <c r="W9" s="507"/>
      <c r="X9" s="507"/>
      <c r="Y9" s="507"/>
      <c r="Z9" s="1"/>
      <c r="AA9" s="507"/>
      <c r="AB9" s="507"/>
      <c r="AC9" s="507"/>
      <c r="AD9" s="507"/>
      <c r="AE9" s="507"/>
      <c r="AF9" s="507"/>
      <c r="AG9" s="507"/>
      <c r="AH9" s="507"/>
      <c r="AI9" s="507"/>
      <c r="AJ9" s="507"/>
      <c r="AK9" s="507"/>
      <c r="AL9" s="507"/>
      <c r="AM9" s="507"/>
      <c r="AN9" s="507"/>
      <c r="AO9" s="507"/>
      <c r="AP9" s="507"/>
      <c r="AQ9" s="507"/>
      <c r="AR9" s="507"/>
      <c r="AS9" s="507"/>
      <c r="AT9" s="507"/>
      <c r="AU9" s="507"/>
      <c r="AV9" s="507"/>
      <c r="AW9" s="507"/>
      <c r="AX9" s="507"/>
      <c r="AY9" s="507"/>
      <c r="AZ9" s="507"/>
      <c r="BA9" s="507"/>
      <c r="BB9" s="507"/>
      <c r="BC9" s="507"/>
      <c r="BD9" s="507"/>
      <c r="BE9" s="507"/>
      <c r="BF9" s="507"/>
      <c r="BG9" s="507"/>
      <c r="BH9" s="507"/>
      <c r="BI9" s="507"/>
      <c r="BJ9" s="507"/>
      <c r="BK9" s="507"/>
      <c r="BL9" s="507"/>
      <c r="BM9" s="507"/>
    </row>
    <row r="10" spans="1:65" ht="16.5" customHeight="1" thickBot="1">
      <c r="A10" s="507"/>
      <c r="B10" s="423"/>
      <c r="C10" s="309" t="s">
        <v>17</v>
      </c>
      <c r="D10" s="488">
        <f>VLOOKUP('Original Courses S'!$C10,'Original Courses S'!$C$66:$AF$160,30,0)</f>
        <v>0</v>
      </c>
      <c r="E10" s="424">
        <f>VLOOKUP(C10,'Gestion stock '!$B$1:$H$95,5,0)+'Original Courses S'!$D10</f>
        <v>0</v>
      </c>
      <c r="F10" s="425" t="s">
        <v>11</v>
      </c>
      <c r="G10" s="426" t="s">
        <v>388</v>
      </c>
      <c r="H10" s="507"/>
      <c r="I10" s="423"/>
      <c r="J10" s="309" t="s">
        <v>75</v>
      </c>
      <c r="K10" s="488">
        <f>VLOOKUP('Original Courses S'!$J10,'Original Courses S'!$C$66:$AF$160,30,0)</f>
        <v>0</v>
      </c>
      <c r="L10" s="537">
        <f>VLOOKUP(J10,'Gestion stock '!$B$1:$H$95,5,0)</f>
        <v>0</v>
      </c>
      <c r="M10" s="425" t="s">
        <v>11</v>
      </c>
      <c r="N10" s="426" t="s">
        <v>388</v>
      </c>
      <c r="O10" s="507"/>
      <c r="P10" s="507"/>
      <c r="Q10" s="507"/>
      <c r="R10" s="507"/>
      <c r="S10" s="507"/>
      <c r="T10" s="1"/>
      <c r="U10" s="507"/>
      <c r="V10" s="507"/>
      <c r="W10" s="507"/>
      <c r="X10" s="507"/>
      <c r="Y10" s="507"/>
      <c r="Z10" s="1"/>
      <c r="AA10" s="507"/>
      <c r="AB10" s="507"/>
      <c r="AC10" s="507"/>
      <c r="AD10" s="507"/>
      <c r="AE10" s="507"/>
      <c r="AF10" s="507"/>
      <c r="AG10" s="507"/>
      <c r="AH10" s="507"/>
      <c r="AI10" s="507"/>
      <c r="AJ10" s="507"/>
      <c r="AK10" s="507"/>
      <c r="AL10" s="507"/>
      <c r="AM10" s="507"/>
      <c r="AN10" s="507"/>
      <c r="AO10" s="507"/>
      <c r="AP10" s="507"/>
      <c r="AQ10" s="507"/>
      <c r="AR10" s="507"/>
      <c r="AS10" s="507"/>
      <c r="AT10" s="507"/>
      <c r="AU10" s="507"/>
      <c r="AV10" s="507"/>
      <c r="AW10" s="507"/>
      <c r="AX10" s="507"/>
      <c r="AY10" s="507"/>
      <c r="AZ10" s="507"/>
      <c r="BA10" s="507"/>
      <c r="BB10" s="507"/>
      <c r="BC10" s="507"/>
      <c r="BD10" s="507"/>
      <c r="BE10" s="507"/>
      <c r="BF10" s="507"/>
      <c r="BG10" s="507"/>
      <c r="BH10" s="507"/>
      <c r="BI10" s="507"/>
      <c r="BJ10" s="507"/>
      <c r="BK10" s="507"/>
      <c r="BL10" s="507"/>
      <c r="BM10" s="507"/>
    </row>
    <row r="11" spans="1:65" ht="16.5" customHeight="1" thickBot="1">
      <c r="A11" s="507"/>
      <c r="B11" s="427"/>
      <c r="C11" s="428" t="s">
        <v>18</v>
      </c>
      <c r="D11" s="487">
        <f>VLOOKUP('Original Courses S'!$C11,'Original Courses S'!$C$66:$AF$160,30,0)</f>
        <v>0</v>
      </c>
      <c r="E11" s="429">
        <f>VLOOKUP(C11,'Gestion stock '!$B$1:$H$95,5,0)+'Original Courses S'!$D11</f>
        <v>0</v>
      </c>
      <c r="F11" s="430" t="s">
        <v>11</v>
      </c>
      <c r="G11" s="431" t="s">
        <v>388</v>
      </c>
      <c r="H11" s="507"/>
      <c r="I11" s="427"/>
      <c r="J11" s="428" t="s">
        <v>77</v>
      </c>
      <c r="K11" s="487">
        <f>VLOOKUP('Original Courses S'!$J11,'Original Courses S'!$C$66:$AF$160,30,0)</f>
        <v>0</v>
      </c>
      <c r="L11" s="538">
        <f>VLOOKUP(J11,'Gestion stock '!$B$1:$H$95,5,0)</f>
        <v>0</v>
      </c>
      <c r="M11" s="430" t="s">
        <v>11</v>
      </c>
      <c r="N11" s="431" t="s">
        <v>388</v>
      </c>
      <c r="O11" s="507"/>
      <c r="P11" s="663" t="s">
        <v>389</v>
      </c>
      <c r="Q11" s="664"/>
      <c r="R11" s="664"/>
      <c r="S11" s="664"/>
      <c r="T11" s="664"/>
      <c r="U11" s="665"/>
      <c r="V11" s="507"/>
      <c r="W11" s="507"/>
      <c r="X11" s="507"/>
      <c r="Y11" s="507"/>
      <c r="Z11" s="1"/>
      <c r="AA11" s="507"/>
      <c r="AB11" s="507"/>
      <c r="AC11" s="507"/>
      <c r="AD11" s="507"/>
      <c r="AE11" s="507"/>
      <c r="AF11" s="507"/>
      <c r="AG11" s="507"/>
      <c r="AH11" s="507"/>
      <c r="AI11" s="507"/>
      <c r="AJ11" s="507"/>
      <c r="AK11" s="507"/>
      <c r="AL11" s="507"/>
      <c r="AM11" s="507"/>
      <c r="AN11" s="507"/>
      <c r="AO11" s="507"/>
      <c r="AP11" s="507"/>
      <c r="AQ11" s="507"/>
      <c r="AR11" s="507"/>
      <c r="AS11" s="507"/>
      <c r="AT11" s="507"/>
      <c r="AU11" s="507"/>
      <c r="AV11" s="507"/>
      <c r="AW11" s="507"/>
      <c r="AX11" s="507"/>
      <c r="AY11" s="507"/>
      <c r="AZ11" s="507"/>
      <c r="BA11" s="507"/>
      <c r="BB11" s="507"/>
      <c r="BC11" s="507"/>
      <c r="BD11" s="507"/>
      <c r="BE11" s="507"/>
      <c r="BF11" s="507"/>
      <c r="BG11" s="507"/>
      <c r="BH11" s="507"/>
      <c r="BI11" s="507"/>
      <c r="BJ11" s="507"/>
      <c r="BK11" s="507"/>
      <c r="BL11" s="507"/>
      <c r="BM11" s="507"/>
    </row>
    <row r="12" spans="1:65" ht="16.5" customHeight="1" thickBot="1">
      <c r="A12" s="229"/>
      <c r="B12" s="423"/>
      <c r="C12" s="309" t="s">
        <v>19</v>
      </c>
      <c r="D12" s="488">
        <f>VLOOKUP('Original Courses S'!$C12,'Original Courses S'!$C$66:$AF$160,30,0)</f>
        <v>0</v>
      </c>
      <c r="E12" s="424">
        <f>VLOOKUP(C12,'Gestion stock '!$B$1:$H$95,5,0)+'Original Courses S'!$D12</f>
        <v>0</v>
      </c>
      <c r="F12" s="425" t="s">
        <v>11</v>
      </c>
      <c r="G12" s="426" t="s">
        <v>388</v>
      </c>
      <c r="H12" s="507"/>
      <c r="I12" s="423"/>
      <c r="J12" s="309" t="s">
        <v>79</v>
      </c>
      <c r="K12" s="488">
        <f>VLOOKUP('Original Courses S'!$J12,'Original Courses S'!$C$66:$AF$160,30,0)</f>
        <v>0.01</v>
      </c>
      <c r="L12" s="537">
        <f>VLOOKUP(J12,'Gestion stock '!$B$1:$H$95,5,0)</f>
        <v>0</v>
      </c>
      <c r="M12" s="425" t="s">
        <v>11</v>
      </c>
      <c r="N12" s="426" t="s">
        <v>388</v>
      </c>
      <c r="O12" s="507"/>
      <c r="P12" s="416" t="s">
        <v>326</v>
      </c>
      <c r="Q12" s="417" t="s">
        <v>14</v>
      </c>
      <c r="R12" s="417" t="s">
        <v>384</v>
      </c>
      <c r="S12" s="417" t="s">
        <v>385</v>
      </c>
      <c r="T12" s="417" t="s">
        <v>6</v>
      </c>
      <c r="U12" s="418" t="s">
        <v>386</v>
      </c>
      <c r="V12" s="507"/>
      <c r="W12" s="507"/>
      <c r="X12" s="507"/>
      <c r="Y12" s="507"/>
      <c r="Z12" s="1"/>
      <c r="AA12" s="507"/>
      <c r="AB12" s="507"/>
      <c r="AC12" s="507"/>
      <c r="AD12" s="507"/>
      <c r="AE12" s="507"/>
      <c r="AF12" s="507"/>
      <c r="AG12" s="507"/>
      <c r="AH12" s="507"/>
      <c r="AI12" s="507"/>
      <c r="AJ12" s="507"/>
      <c r="AK12" s="507"/>
      <c r="AL12" s="507"/>
      <c r="AM12" s="507"/>
      <c r="AN12" s="507"/>
      <c r="AO12" s="507"/>
      <c r="AP12" s="507"/>
      <c r="AQ12" s="507"/>
      <c r="AR12" s="507"/>
      <c r="AS12" s="507"/>
      <c r="AT12" s="507"/>
      <c r="AU12" s="507"/>
      <c r="AV12" s="507"/>
      <c r="AW12" s="507"/>
      <c r="AX12" s="507"/>
      <c r="AY12" s="507"/>
      <c r="AZ12" s="507"/>
      <c r="BA12" s="507"/>
      <c r="BB12" s="507"/>
      <c r="BC12" s="507"/>
      <c r="BD12" s="507"/>
      <c r="BE12" s="507"/>
      <c r="BF12" s="507"/>
      <c r="BG12" s="507"/>
      <c r="BH12" s="507"/>
      <c r="BI12" s="507"/>
      <c r="BJ12" s="507"/>
      <c r="BK12" s="507"/>
      <c r="BL12" s="507"/>
      <c r="BM12" s="507"/>
    </row>
    <row r="13" spans="1:65" ht="16.5" customHeight="1">
      <c r="A13" s="191"/>
      <c r="B13" s="427"/>
      <c r="C13" s="428" t="s">
        <v>20</v>
      </c>
      <c r="D13" s="487">
        <f>VLOOKUP('Original Courses S'!$C13,'Original Courses S'!$C$66:$AF$160,30,0)</f>
        <v>0</v>
      </c>
      <c r="E13" s="429">
        <f>VLOOKUP(C13,'Gestion stock '!$B$1:$H$95,5,0)+'Original Courses S'!$D13</f>
        <v>0</v>
      </c>
      <c r="F13" s="430" t="s">
        <v>11</v>
      </c>
      <c r="G13" s="431" t="s">
        <v>388</v>
      </c>
      <c r="H13" s="507"/>
      <c r="I13" s="427"/>
      <c r="J13" s="428" t="s">
        <v>80</v>
      </c>
      <c r="K13" s="487">
        <f>VLOOKUP('Original Courses S'!$J13,'Original Courses S'!$C$66:$AF$160,30,0)</f>
        <v>0</v>
      </c>
      <c r="L13" s="538">
        <f>VLOOKUP(J13,'Gestion stock '!$B$1:$H$95,5,0)</f>
        <v>0</v>
      </c>
      <c r="M13" s="430" t="s">
        <v>11</v>
      </c>
      <c r="N13" s="431" t="s">
        <v>388</v>
      </c>
      <c r="O13" s="507"/>
      <c r="P13" s="419"/>
      <c r="Q13" s="420" t="s">
        <v>119</v>
      </c>
      <c r="R13" s="485">
        <f>VLOOKUP('Original Courses S'!$Q13,'Original Courses S'!$C$66:$AF$160,30,0)</f>
        <v>0</v>
      </c>
      <c r="S13" s="421">
        <f>VLOOKUP(Q13,'Gestion stock '!$B$1:$H$95,5,0)</f>
        <v>0</v>
      </c>
      <c r="T13" s="393" t="s">
        <v>11</v>
      </c>
      <c r="U13" s="422" t="s">
        <v>388</v>
      </c>
      <c r="V13" s="507"/>
      <c r="W13" s="507"/>
      <c r="X13" s="507"/>
      <c r="Y13" s="507"/>
      <c r="Z13" s="1"/>
      <c r="AA13" s="507"/>
      <c r="AB13" s="507"/>
      <c r="AC13" s="507"/>
      <c r="AD13" s="507"/>
      <c r="AE13" s="507"/>
      <c r="AF13" s="507"/>
      <c r="AG13" s="507"/>
      <c r="AH13" s="507"/>
      <c r="AI13" s="507"/>
      <c r="AJ13" s="507"/>
      <c r="AK13" s="507"/>
      <c r="AL13" s="507"/>
      <c r="AM13" s="507"/>
      <c r="AN13" s="507"/>
      <c r="AO13" s="507"/>
      <c r="AP13" s="507"/>
      <c r="AQ13" s="507"/>
      <c r="AR13" s="507"/>
      <c r="AS13" s="507"/>
      <c r="AT13" s="507"/>
      <c r="AU13" s="507"/>
      <c r="AV13" s="507"/>
      <c r="AW13" s="507"/>
      <c r="AX13" s="507"/>
      <c r="AY13" s="507"/>
      <c r="AZ13" s="507"/>
      <c r="BA13" s="507"/>
      <c r="BB13" s="507"/>
      <c r="BC13" s="507"/>
      <c r="BD13" s="507"/>
      <c r="BE13" s="507"/>
      <c r="BF13" s="507"/>
      <c r="BG13" s="507"/>
      <c r="BH13" s="507"/>
      <c r="BI13" s="507"/>
      <c r="BJ13" s="507"/>
      <c r="BK13" s="507"/>
      <c r="BL13" s="507"/>
      <c r="BM13" s="507"/>
    </row>
    <row r="14" spans="1:65" ht="16.5" customHeight="1">
      <c r="A14" s="191"/>
      <c r="B14" s="423"/>
      <c r="C14" s="309" t="s">
        <v>21</v>
      </c>
      <c r="D14" s="488">
        <f>VLOOKUP('Original Courses S'!$C14,'Original Courses S'!$C$66:$AF$160,30,0)</f>
        <v>0</v>
      </c>
      <c r="E14" s="424">
        <f>VLOOKUP(C14,'Gestion stock '!$B$1:$H$95,5,0)+'Original Courses S'!$D14</f>
        <v>0</v>
      </c>
      <c r="F14" s="425" t="s">
        <v>11</v>
      </c>
      <c r="G14" s="426" t="s">
        <v>388</v>
      </c>
      <c r="H14" s="507"/>
      <c r="I14" s="423"/>
      <c r="J14" s="309" t="s">
        <v>81</v>
      </c>
      <c r="K14" s="488">
        <f>VLOOKUP('Original Courses S'!$J14,'Original Courses S'!$C$66:$AF$160,30,0)</f>
        <v>0</v>
      </c>
      <c r="L14" s="537">
        <f>VLOOKUP(J14,'Gestion stock '!$B$1:$H$95,5,0)</f>
        <v>0</v>
      </c>
      <c r="M14" s="425" t="s">
        <v>11</v>
      </c>
      <c r="N14" s="426" t="s">
        <v>388</v>
      </c>
      <c r="O14" s="507"/>
      <c r="P14" s="423"/>
      <c r="Q14" s="309" t="s">
        <v>120</v>
      </c>
      <c r="R14" s="488">
        <f>VLOOKUP('Original Courses S'!$Q14,'Original Courses S'!$C$66:$AF$160,30,0)</f>
        <v>0</v>
      </c>
      <c r="S14" s="537">
        <f>VLOOKUP(Q14,'Gestion stock '!$B$1:$H$95,5,0)</f>
        <v>0</v>
      </c>
      <c r="T14" s="425" t="s">
        <v>11</v>
      </c>
      <c r="U14" s="426" t="s">
        <v>388</v>
      </c>
      <c r="V14" s="507"/>
      <c r="W14" s="507"/>
      <c r="X14" s="507"/>
      <c r="Y14" s="507"/>
      <c r="Z14" s="1"/>
      <c r="AA14" s="507"/>
      <c r="AB14" s="507"/>
      <c r="AC14" s="507"/>
      <c r="AD14" s="507"/>
      <c r="AE14" s="507"/>
      <c r="AF14" s="507"/>
      <c r="AG14" s="507"/>
      <c r="AH14" s="507"/>
      <c r="AI14" s="507"/>
      <c r="AJ14" s="507"/>
      <c r="AK14" s="507"/>
      <c r="AL14" s="507"/>
      <c r="AM14" s="507"/>
      <c r="AN14" s="507"/>
      <c r="AO14" s="507"/>
      <c r="AP14" s="507"/>
      <c r="AQ14" s="507"/>
      <c r="AR14" s="507"/>
      <c r="AS14" s="507"/>
      <c r="AT14" s="507"/>
      <c r="AU14" s="507"/>
      <c r="AV14" s="507"/>
      <c r="AW14" s="507"/>
      <c r="AX14" s="507"/>
      <c r="AY14" s="507"/>
      <c r="AZ14" s="507"/>
      <c r="BA14" s="507"/>
      <c r="BB14" s="507"/>
      <c r="BC14" s="507"/>
      <c r="BD14" s="507"/>
      <c r="BE14" s="507"/>
      <c r="BF14" s="507"/>
      <c r="BG14" s="507"/>
      <c r="BH14" s="507"/>
      <c r="BI14" s="507"/>
      <c r="BJ14" s="507"/>
      <c r="BK14" s="507"/>
      <c r="BL14" s="507"/>
      <c r="BM14" s="507"/>
    </row>
    <row r="15" spans="1:65" ht="16.5" customHeight="1" thickBot="1">
      <c r="A15" s="191"/>
      <c r="B15" s="427"/>
      <c r="C15" s="428" t="s">
        <v>22</v>
      </c>
      <c r="D15" s="487">
        <f>VLOOKUP('Original Courses S'!$C15,'Original Courses S'!$C$66:$AF$160,30,0)</f>
        <v>0</v>
      </c>
      <c r="E15" s="429">
        <f>VLOOKUP(C15,'Gestion stock '!$B$1:$H$95,5,0)+'Original Courses S'!$D15</f>
        <v>0</v>
      </c>
      <c r="F15" s="430" t="s">
        <v>11</v>
      </c>
      <c r="G15" s="431" t="s">
        <v>388</v>
      </c>
      <c r="H15" s="507"/>
      <c r="I15" s="427"/>
      <c r="J15" s="428" t="s">
        <v>83</v>
      </c>
      <c r="K15" s="487">
        <f>VLOOKUP('Original Courses S'!$J15,'Original Courses S'!$C$66:$AF$160,30,0)</f>
        <v>0</v>
      </c>
      <c r="L15" s="538">
        <f>VLOOKUP(J15,'Gestion stock '!$B$1:$H$95,5,0)</f>
        <v>0</v>
      </c>
      <c r="M15" s="430" t="s">
        <v>11</v>
      </c>
      <c r="N15" s="431" t="s">
        <v>388</v>
      </c>
      <c r="O15" s="507"/>
      <c r="P15" s="539"/>
      <c r="Q15" s="540" t="s">
        <v>121</v>
      </c>
      <c r="R15" s="494">
        <f>VLOOKUP('Original Courses S'!$Q15,'Original Courses S'!$C$66:$AF$160,30,0)</f>
        <v>0</v>
      </c>
      <c r="S15" s="541">
        <f>VLOOKUP(Q15,'Gestion stock '!$B$1:$H$95,5,0)</f>
        <v>0</v>
      </c>
      <c r="T15" s="542" t="s">
        <v>11</v>
      </c>
      <c r="U15" s="543" t="s">
        <v>388</v>
      </c>
      <c r="V15" s="507"/>
      <c r="W15" s="507"/>
      <c r="X15" s="507"/>
      <c r="Y15" s="507"/>
      <c r="Z15" s="1"/>
      <c r="AA15" s="507"/>
      <c r="AB15" s="507"/>
      <c r="AC15" s="507"/>
      <c r="AD15" s="507"/>
      <c r="AE15" s="507"/>
      <c r="AF15" s="507"/>
      <c r="AG15" s="507"/>
      <c r="AH15" s="507"/>
      <c r="AI15" s="507"/>
      <c r="AJ15" s="507"/>
      <c r="AK15" s="507"/>
      <c r="AL15" s="507"/>
      <c r="AM15" s="507"/>
      <c r="AN15" s="507"/>
      <c r="AO15" s="507"/>
      <c r="AP15" s="507"/>
      <c r="AQ15" s="507"/>
      <c r="AR15" s="507"/>
      <c r="AS15" s="507"/>
      <c r="AT15" s="507"/>
      <c r="AU15" s="507"/>
      <c r="AV15" s="507"/>
      <c r="AW15" s="507"/>
      <c r="AX15" s="507"/>
      <c r="AY15" s="507"/>
      <c r="AZ15" s="507"/>
      <c r="BA15" s="507"/>
      <c r="BB15" s="507"/>
      <c r="BC15" s="507"/>
      <c r="BD15" s="507"/>
      <c r="BE15" s="507"/>
      <c r="BF15" s="507"/>
      <c r="BG15" s="507"/>
      <c r="BH15" s="507"/>
      <c r="BI15" s="507"/>
      <c r="BJ15" s="507"/>
      <c r="BK15" s="507"/>
      <c r="BL15" s="507"/>
      <c r="BM15" s="507"/>
    </row>
    <row r="16" spans="1:65" ht="16.5" customHeight="1" thickBot="1">
      <c r="A16" s="507"/>
      <c r="B16" s="423"/>
      <c r="C16" s="309" t="s">
        <v>23</v>
      </c>
      <c r="D16" s="488">
        <f>VLOOKUP('Original Courses S'!$C16,'Original Courses S'!$C$66:$AF$160,30,0)</f>
        <v>0</v>
      </c>
      <c r="E16" s="424">
        <f>VLOOKUP(C16,'Gestion stock '!$B$1:$H$95,5,0)+'Original Courses S'!$D16</f>
        <v>0</v>
      </c>
      <c r="F16" s="425" t="s">
        <v>11</v>
      </c>
      <c r="G16" s="426" t="s">
        <v>388</v>
      </c>
      <c r="H16" s="507"/>
      <c r="I16" s="423"/>
      <c r="J16" s="309" t="s">
        <v>84</v>
      </c>
      <c r="K16" s="488">
        <f>VLOOKUP('Original Courses S'!$J16,'Original Courses S'!$C$66:$AF$160,30,0)</f>
        <v>0</v>
      </c>
      <c r="L16" s="537">
        <f>VLOOKUP(J16,'Gestion stock '!$B$1:$H$95,5,0)</f>
        <v>0</v>
      </c>
      <c r="M16" s="425" t="s">
        <v>11</v>
      </c>
      <c r="N16" s="426" t="s">
        <v>388</v>
      </c>
      <c r="O16" s="507"/>
      <c r="P16" s="507"/>
      <c r="Q16" s="507"/>
      <c r="R16" s="507"/>
      <c r="S16" s="507"/>
      <c r="T16" s="507"/>
      <c r="U16" s="169"/>
      <c r="V16" s="507"/>
      <c r="W16" s="507"/>
      <c r="X16" s="507"/>
      <c r="Y16" s="507"/>
      <c r="Z16" s="1"/>
      <c r="AA16" s="507"/>
      <c r="AB16" s="507"/>
      <c r="AC16" s="507"/>
      <c r="AD16" s="507"/>
      <c r="AE16" s="507"/>
      <c r="AF16" s="507"/>
      <c r="AG16" s="507"/>
      <c r="AH16" s="507"/>
      <c r="AI16" s="507"/>
      <c r="AJ16" s="507"/>
      <c r="AK16" s="507"/>
      <c r="AL16" s="507"/>
      <c r="AM16" s="507"/>
      <c r="AN16" s="507"/>
      <c r="AO16" s="507"/>
      <c r="AP16" s="507"/>
      <c r="AQ16" s="507"/>
      <c r="AR16" s="507"/>
      <c r="AS16" s="507"/>
      <c r="AT16" s="507"/>
      <c r="AU16" s="507"/>
      <c r="AV16" s="507"/>
      <c r="AW16" s="507"/>
      <c r="AX16" s="507"/>
      <c r="AY16" s="507"/>
      <c r="AZ16" s="507"/>
      <c r="BA16" s="507"/>
      <c r="BB16" s="507"/>
      <c r="BC16" s="507"/>
      <c r="BD16" s="507"/>
      <c r="BE16" s="507"/>
      <c r="BF16" s="507"/>
      <c r="BG16" s="507"/>
      <c r="BH16" s="507"/>
      <c r="BI16" s="507"/>
      <c r="BJ16" s="507"/>
      <c r="BK16" s="507"/>
      <c r="BL16" s="507"/>
      <c r="BM16" s="507"/>
    </row>
    <row r="17" spans="1:26" ht="16.5" customHeight="1" thickBot="1">
      <c r="A17" s="191"/>
      <c r="B17" s="427"/>
      <c r="C17" s="428" t="s">
        <v>24</v>
      </c>
      <c r="D17" s="487">
        <f>VLOOKUP('Original Courses S'!$C17,'Original Courses S'!$C$66:$AF$160,30,0)</f>
        <v>0</v>
      </c>
      <c r="E17" s="429">
        <f>VLOOKUP(C17,'Gestion stock '!$B$1:$H$95,5,0)+'Original Courses S'!$D17</f>
        <v>0</v>
      </c>
      <c r="F17" s="430" t="s">
        <v>11</v>
      </c>
      <c r="G17" s="431" t="s">
        <v>388</v>
      </c>
      <c r="H17" s="507"/>
      <c r="I17" s="427"/>
      <c r="J17" s="428" t="s">
        <v>86</v>
      </c>
      <c r="K17" s="487">
        <f>VLOOKUP('Original Courses S'!$J17,'Original Courses S'!$C$66:$AF$160,30,0)</f>
        <v>0</v>
      </c>
      <c r="L17" s="538">
        <f>VLOOKUP(J17,'Gestion stock '!$B$1:$H$95,5,0)</f>
        <v>0</v>
      </c>
      <c r="M17" s="430" t="s">
        <v>11</v>
      </c>
      <c r="N17" s="431" t="s">
        <v>388</v>
      </c>
      <c r="O17" s="507"/>
      <c r="P17" s="663" t="s">
        <v>390</v>
      </c>
      <c r="Q17" s="664"/>
      <c r="R17" s="664"/>
      <c r="S17" s="664"/>
      <c r="T17" s="664"/>
      <c r="U17" s="665"/>
      <c r="V17" s="507"/>
      <c r="W17" s="507"/>
      <c r="X17" s="507"/>
      <c r="Y17" s="507"/>
      <c r="Z17" s="1"/>
    </row>
    <row r="18" spans="1:26" ht="16.5" customHeight="1" thickBot="1">
      <c r="A18" s="507"/>
      <c r="B18" s="423"/>
      <c r="C18" s="309" t="s">
        <v>25</v>
      </c>
      <c r="D18" s="488">
        <f>VLOOKUP('Original Courses S'!$C18,'Original Courses S'!$C$66:$AF$160,30,0)</f>
        <v>0</v>
      </c>
      <c r="E18" s="424">
        <f>VLOOKUP(C18,'Gestion stock '!$B$1:$H$95,5,0)+'Original Courses S'!$D18</f>
        <v>0</v>
      </c>
      <c r="F18" s="425" t="s">
        <v>11</v>
      </c>
      <c r="G18" s="426" t="s">
        <v>388</v>
      </c>
      <c r="H18" s="507"/>
      <c r="I18" s="423"/>
      <c r="J18" s="309" t="s">
        <v>87</v>
      </c>
      <c r="K18" s="488">
        <f>VLOOKUP('Original Courses S'!$J18,'Original Courses S'!$C$66:$AF$160,30,0)</f>
        <v>0</v>
      </c>
      <c r="L18" s="537">
        <f>VLOOKUP(J18,'Gestion stock '!$B$1:$H$95,5,0)</f>
        <v>0</v>
      </c>
      <c r="M18" s="425" t="s">
        <v>11</v>
      </c>
      <c r="N18" s="426" t="s">
        <v>388</v>
      </c>
      <c r="O18" s="507"/>
      <c r="P18" s="416" t="s">
        <v>326</v>
      </c>
      <c r="Q18" s="417" t="s">
        <v>14</v>
      </c>
      <c r="R18" s="417" t="s">
        <v>384</v>
      </c>
      <c r="S18" s="417" t="s">
        <v>385</v>
      </c>
      <c r="T18" s="417" t="s">
        <v>6</v>
      </c>
      <c r="U18" s="418" t="s">
        <v>386</v>
      </c>
      <c r="V18" s="507"/>
      <c r="W18" s="507"/>
      <c r="X18" s="507"/>
      <c r="Y18" s="507"/>
      <c r="Z18" s="1"/>
    </row>
    <row r="19" spans="1:26" ht="16.5" customHeight="1" thickBot="1">
      <c r="A19" s="191"/>
      <c r="B19" s="427"/>
      <c r="C19" s="428" t="s">
        <v>27</v>
      </c>
      <c r="D19" s="487">
        <f>VLOOKUP('Original Courses S'!$C19,'Original Courses S'!$C$66:$AF$160,30,0)</f>
        <v>0</v>
      </c>
      <c r="E19" s="429">
        <f>VLOOKUP(C19,'Gestion stock '!$B$1:$H$95,5,0)+'Original Courses S'!$D19</f>
        <v>0</v>
      </c>
      <c r="F19" s="430" t="s">
        <v>11</v>
      </c>
      <c r="G19" s="431" t="s">
        <v>388</v>
      </c>
      <c r="H19" s="507"/>
      <c r="I19" s="427"/>
      <c r="J19" s="428" t="s">
        <v>88</v>
      </c>
      <c r="K19" s="487">
        <f>VLOOKUP('Original Courses S'!$J19,'Original Courses S'!$C$66:$AF$160,30,0)</f>
        <v>0</v>
      </c>
      <c r="L19" s="538">
        <f>VLOOKUP(J19,'Gestion stock '!$B$1:$H$95,5,0)</f>
        <v>0</v>
      </c>
      <c r="M19" s="430" t="s">
        <v>11</v>
      </c>
      <c r="N19" s="431" t="s">
        <v>388</v>
      </c>
      <c r="O19" s="507"/>
      <c r="P19" s="544"/>
      <c r="Q19" s="545" t="s">
        <v>122</v>
      </c>
      <c r="R19" s="496">
        <f>VLOOKUP('Original Courses S'!$Q19,'Original Courses S'!$C$66:$AF$160,30,0)</f>
        <v>0</v>
      </c>
      <c r="S19" s="546">
        <f>VLOOKUP(Q19,'Gestion stock '!$B$1:$H$95,5,0)</f>
        <v>0</v>
      </c>
      <c r="T19" s="547" t="s">
        <v>11</v>
      </c>
      <c r="U19" s="548" t="s">
        <v>388</v>
      </c>
      <c r="V19" s="507"/>
      <c r="W19" s="507"/>
      <c r="X19" s="507"/>
      <c r="Y19" s="507"/>
      <c r="Z19" s="1"/>
    </row>
    <row r="20" spans="1:26" ht="16.5" customHeight="1" thickBot="1">
      <c r="A20" s="507"/>
      <c r="B20" s="423"/>
      <c r="C20" s="309" t="s">
        <v>28</v>
      </c>
      <c r="D20" s="488">
        <f>VLOOKUP('Original Courses S'!$C20,'Original Courses S'!$C$66:$AF$160,30,0)</f>
        <v>0</v>
      </c>
      <c r="E20" s="424">
        <f>VLOOKUP(C20,'Gestion stock '!$B$1:$H$95,5,0)+'Original Courses S'!$D20</f>
        <v>0</v>
      </c>
      <c r="F20" s="425" t="s">
        <v>11</v>
      </c>
      <c r="G20" s="426" t="s">
        <v>388</v>
      </c>
      <c r="H20" s="507"/>
      <c r="I20" s="423"/>
      <c r="J20" s="309" t="s">
        <v>89</v>
      </c>
      <c r="K20" s="488">
        <f>VLOOKUP('Original Courses S'!$J20,'Original Courses S'!$C$66:$AF$160,30,0)</f>
        <v>0</v>
      </c>
      <c r="L20" s="537">
        <f>VLOOKUP(J20,'Gestion stock '!$B$1:$H$95,5,0)</f>
        <v>0</v>
      </c>
      <c r="M20" s="425" t="s">
        <v>11</v>
      </c>
      <c r="N20" s="426" t="s">
        <v>388</v>
      </c>
      <c r="O20" s="507"/>
      <c r="P20" s="507"/>
      <c r="Q20" s="507"/>
      <c r="R20" s="507"/>
      <c r="S20" s="507"/>
      <c r="T20" s="507"/>
      <c r="U20" s="507"/>
      <c r="V20" s="507"/>
      <c r="W20" s="507"/>
      <c r="X20" s="507"/>
      <c r="Y20" s="507"/>
      <c r="Z20" s="1"/>
    </row>
    <row r="21" spans="1:26" ht="16.5" customHeight="1" thickBot="1">
      <c r="A21" s="232"/>
      <c r="B21" s="435"/>
      <c r="C21" s="428" t="s">
        <v>29</v>
      </c>
      <c r="D21" s="487">
        <f>VLOOKUP('Original Courses S'!$C21,'Original Courses S'!$C$66:$AF$160,30,0)</f>
        <v>0</v>
      </c>
      <c r="E21" s="429">
        <f>VLOOKUP(C21,'Gestion stock '!$B$1:$H$95,5,0)+'Original Courses S'!$D21</f>
        <v>0</v>
      </c>
      <c r="F21" s="436" t="s">
        <v>11</v>
      </c>
      <c r="G21" s="431" t="s">
        <v>388</v>
      </c>
      <c r="H21" s="507"/>
      <c r="I21" s="427"/>
      <c r="J21" s="428" t="s">
        <v>90</v>
      </c>
      <c r="K21" s="487">
        <f>VLOOKUP('Original Courses S'!$J21,'Original Courses S'!$C$66:$AF$160,30,0)</f>
        <v>0</v>
      </c>
      <c r="L21" s="538">
        <f>VLOOKUP(J21,'Gestion stock '!$B$1:$H$95,5,0)</f>
        <v>0</v>
      </c>
      <c r="M21" s="430" t="s">
        <v>11</v>
      </c>
      <c r="N21" s="431" t="s">
        <v>388</v>
      </c>
      <c r="O21" s="507"/>
      <c r="P21" s="663" t="s">
        <v>391</v>
      </c>
      <c r="Q21" s="664"/>
      <c r="R21" s="664"/>
      <c r="S21" s="664"/>
      <c r="T21" s="664"/>
      <c r="U21" s="665"/>
      <c r="V21" s="507"/>
      <c r="W21" s="507"/>
      <c r="X21" s="507"/>
      <c r="Y21" s="507"/>
      <c r="Z21" s="1"/>
    </row>
    <row r="22" spans="1:26" ht="16.5" customHeight="1" thickBot="1">
      <c r="A22" s="232"/>
      <c r="B22" s="437"/>
      <c r="C22" s="309" t="s">
        <v>30</v>
      </c>
      <c r="D22" s="488">
        <f>VLOOKUP('Original Courses S'!$C22,'Original Courses S'!$C$66:$AF$160,30,0)</f>
        <v>0</v>
      </c>
      <c r="E22" s="424">
        <f>VLOOKUP(C22,'Gestion stock '!$B$1:$H$95,5,0)+'Original Courses S'!$D22</f>
        <v>0</v>
      </c>
      <c r="F22" s="438" t="s">
        <v>11</v>
      </c>
      <c r="G22" s="426" t="s">
        <v>388</v>
      </c>
      <c r="H22" s="507"/>
      <c r="I22" s="442"/>
      <c r="J22" s="549" t="s">
        <v>77</v>
      </c>
      <c r="K22" s="495">
        <f>VLOOKUP('Original Courses S'!$J22,'Original Courses S'!$C$66:$AF$160,30,0)</f>
        <v>0</v>
      </c>
      <c r="L22" s="550">
        <f>VLOOKUP(J22,'Gestion stock '!$B$1:$H$95,5,0)</f>
        <v>0</v>
      </c>
      <c r="M22" s="445" t="s">
        <v>11</v>
      </c>
      <c r="N22" s="446" t="s">
        <v>388</v>
      </c>
      <c r="O22" s="169"/>
      <c r="P22" s="416" t="s">
        <v>326</v>
      </c>
      <c r="Q22" s="417" t="s">
        <v>14</v>
      </c>
      <c r="R22" s="417" t="s">
        <v>384</v>
      </c>
      <c r="S22" s="417" t="s">
        <v>385</v>
      </c>
      <c r="T22" s="417" t="s">
        <v>6</v>
      </c>
      <c r="U22" s="418" t="s">
        <v>386</v>
      </c>
      <c r="V22" s="507"/>
      <c r="W22" s="507"/>
      <c r="X22" s="507"/>
      <c r="Y22" s="507"/>
      <c r="Z22" s="1"/>
    </row>
    <row r="23" spans="1:26" ht="16.5" customHeight="1" thickBot="1">
      <c r="A23" s="507"/>
      <c r="B23" s="432"/>
      <c r="C23" s="433" t="s">
        <v>31</v>
      </c>
      <c r="D23" s="489">
        <f>VLOOKUP('Original Courses S'!$C23,'Original Courses S'!$C$66:$AF$160,30,0)</f>
        <v>0</v>
      </c>
      <c r="E23" s="439">
        <f>VLOOKUP(C23,'Gestion stock '!$B$1:$H$95,5,0)+'Original Courses S'!$D23</f>
        <v>0</v>
      </c>
      <c r="F23" s="434" t="s">
        <v>11</v>
      </c>
      <c r="G23" s="431" t="s">
        <v>388</v>
      </c>
      <c r="H23" s="507"/>
      <c r="I23" s="507"/>
      <c r="J23" s="507"/>
      <c r="K23" s="507"/>
      <c r="L23" s="507"/>
      <c r="M23" s="507"/>
      <c r="N23" s="507"/>
      <c r="O23" s="507"/>
      <c r="P23" s="551"/>
      <c r="Q23" s="552" t="s">
        <v>123</v>
      </c>
      <c r="R23" s="497">
        <f>VLOOKUP('Original Courses S'!$Q23,'Original Courses S'!$C$66:$AF$160,30,0)</f>
        <v>0</v>
      </c>
      <c r="S23" s="553">
        <f>VLOOKUP(Q23,'Gestion stock '!$B$1:$H$95,5,0)</f>
        <v>0</v>
      </c>
      <c r="T23" s="554" t="s">
        <v>11</v>
      </c>
      <c r="U23" s="555" t="s">
        <v>388</v>
      </c>
      <c r="V23" s="507"/>
      <c r="W23" s="507"/>
      <c r="X23" s="507"/>
      <c r="Y23" s="507"/>
      <c r="Z23" s="1"/>
    </row>
    <row r="24" spans="1:26" ht="16.5" customHeight="1" thickBot="1">
      <c r="A24" s="507"/>
      <c r="B24" s="423"/>
      <c r="C24" s="309" t="s">
        <v>32</v>
      </c>
      <c r="D24" s="488">
        <f>VLOOKUP('Original Courses S'!$C24,'Original Courses S'!$C$66:$AF$160,30,0)</f>
        <v>0</v>
      </c>
      <c r="E24" s="424">
        <f>VLOOKUP(C24,'Gestion stock '!$B$1:$H$95,5,0)+'Original Courses S'!$D24</f>
        <v>0</v>
      </c>
      <c r="F24" s="425" t="s">
        <v>11</v>
      </c>
      <c r="G24" s="426" t="s">
        <v>388</v>
      </c>
      <c r="H24" s="507"/>
      <c r="I24" s="673" t="s">
        <v>392</v>
      </c>
      <c r="J24" s="662"/>
      <c r="K24" s="662"/>
      <c r="L24" s="662"/>
      <c r="M24" s="662"/>
      <c r="N24" s="574"/>
      <c r="O24" s="507"/>
      <c r="P24" s="423"/>
      <c r="Q24" s="309" t="s">
        <v>124</v>
      </c>
      <c r="R24" s="488">
        <f>VLOOKUP('Original Courses S'!$Q24,'Original Courses S'!$C$66:$AF$160,30,0)</f>
        <v>0</v>
      </c>
      <c r="S24" s="537">
        <f>VLOOKUP(Q24,'Gestion stock '!$B$1:$H$95,5,0)</f>
        <v>0</v>
      </c>
      <c r="T24" s="425" t="s">
        <v>11</v>
      </c>
      <c r="U24" s="556" t="s">
        <v>388</v>
      </c>
      <c r="V24" s="507"/>
      <c r="W24" s="507"/>
      <c r="X24" s="507"/>
      <c r="Y24" s="507"/>
      <c r="Z24" s="1"/>
    </row>
    <row r="25" spans="1:26" ht="16.5" customHeight="1" thickBot="1">
      <c r="A25" s="507"/>
      <c r="B25" s="427"/>
      <c r="C25" s="428" t="s">
        <v>33</v>
      </c>
      <c r="D25" s="487">
        <f>VLOOKUP('Original Courses S'!$C25,'Original Courses S'!$C$66:$AF$160,30,0)</f>
        <v>0</v>
      </c>
      <c r="E25" s="429">
        <f>VLOOKUP(C25,'Gestion stock '!$B$1:$H$95,5,0)+'Original Courses S'!$D25</f>
        <v>0</v>
      </c>
      <c r="F25" s="430" t="s">
        <v>11</v>
      </c>
      <c r="G25" s="431" t="s">
        <v>388</v>
      </c>
      <c r="H25" s="507"/>
      <c r="I25" s="416" t="s">
        <v>326</v>
      </c>
      <c r="J25" s="417" t="s">
        <v>14</v>
      </c>
      <c r="K25" s="417" t="s">
        <v>384</v>
      </c>
      <c r="L25" s="417" t="s">
        <v>385</v>
      </c>
      <c r="M25" s="417" t="s">
        <v>6</v>
      </c>
      <c r="N25" s="418" t="s">
        <v>386</v>
      </c>
      <c r="O25" s="507"/>
      <c r="P25" s="427"/>
      <c r="Q25" s="428" t="s">
        <v>126</v>
      </c>
      <c r="R25" s="487">
        <f>VLOOKUP('Original Courses S'!$Q25,'Original Courses S'!$C$66:$AF$160,30,0)</f>
        <v>0</v>
      </c>
      <c r="S25" s="538">
        <f>VLOOKUP(Q25,'Gestion stock '!$B$1:$H$95,5,0)</f>
        <v>0</v>
      </c>
      <c r="T25" s="430" t="s">
        <v>11</v>
      </c>
      <c r="U25" s="557" t="s">
        <v>388</v>
      </c>
      <c r="V25" s="507"/>
      <c r="W25" s="507"/>
      <c r="X25" s="507"/>
      <c r="Y25" s="507"/>
      <c r="Z25" s="1"/>
    </row>
    <row r="26" spans="1:26" ht="16.5" customHeight="1">
      <c r="A26" s="229"/>
      <c r="B26" s="423"/>
      <c r="C26" s="309" t="s">
        <v>34</v>
      </c>
      <c r="D26" s="488">
        <f>VLOOKUP('Original Courses S'!$C26,'Original Courses S'!$C$66:$AF$160,30,0)</f>
        <v>0</v>
      </c>
      <c r="E26" s="424">
        <f>VLOOKUP(C26,'Gestion stock '!$B$1:$H$95,5,0)+'Original Courses S'!$D26</f>
        <v>0</v>
      </c>
      <c r="F26" s="425" t="s">
        <v>11</v>
      </c>
      <c r="G26" s="426" t="s">
        <v>388</v>
      </c>
      <c r="H26" s="507"/>
      <c r="I26" s="419"/>
      <c r="J26" s="420" t="s">
        <v>91</v>
      </c>
      <c r="K26" s="485">
        <f>VLOOKUP('Original Courses S'!$J26,'Original Courses S'!$C$66:$AF$160,30,0)</f>
        <v>0</v>
      </c>
      <c r="L26" s="536">
        <f>VLOOKUP(J26,'Gestion stock '!$B$1:$H$95,5,0)</f>
        <v>0</v>
      </c>
      <c r="M26" s="393" t="s">
        <v>11</v>
      </c>
      <c r="N26" s="422" t="s">
        <v>388</v>
      </c>
      <c r="O26" s="507"/>
      <c r="P26" s="423"/>
      <c r="Q26" s="309" t="s">
        <v>127</v>
      </c>
      <c r="R26" s="488">
        <f>VLOOKUP('Original Courses S'!$Q26,'Original Courses S'!$C$66:$AF$160,30,0)</f>
        <v>0</v>
      </c>
      <c r="S26" s="537">
        <f>VLOOKUP(Q26,'Gestion stock '!$B$1:$H$95,5,0)</f>
        <v>0</v>
      </c>
      <c r="T26" s="425" t="s">
        <v>11</v>
      </c>
      <c r="U26" s="556" t="s">
        <v>388</v>
      </c>
      <c r="V26" s="507"/>
      <c r="W26" s="507"/>
      <c r="X26" s="507"/>
      <c r="Y26" s="507"/>
      <c r="Z26" s="1"/>
    </row>
    <row r="27" spans="1:26" ht="16.5" customHeight="1">
      <c r="A27" s="191"/>
      <c r="B27" s="427"/>
      <c r="C27" s="428" t="s">
        <v>35</v>
      </c>
      <c r="D27" s="487">
        <f>VLOOKUP('Original Courses S'!$C27,'Original Courses S'!$C$66:$AF$160,30,0)</f>
        <v>0</v>
      </c>
      <c r="E27" s="429">
        <f>VLOOKUP(C27,'Gestion stock '!$B$1:$H$95,5,0)+'Original Courses S'!$D27</f>
        <v>0</v>
      </c>
      <c r="F27" s="430" t="s">
        <v>11</v>
      </c>
      <c r="G27" s="431" t="s">
        <v>388</v>
      </c>
      <c r="H27" s="507"/>
      <c r="I27" s="423"/>
      <c r="J27" s="309" t="s">
        <v>93</v>
      </c>
      <c r="K27" s="488">
        <f>VLOOKUP('Original Courses S'!$J27,'Original Courses S'!$C$66:$AF$160,30,0)</f>
        <v>0</v>
      </c>
      <c r="L27" s="537">
        <f>VLOOKUP(J27,'Gestion stock '!$B$1:$H$95,5,0)</f>
        <v>0</v>
      </c>
      <c r="M27" s="425" t="s">
        <v>11</v>
      </c>
      <c r="N27" s="426" t="s">
        <v>388</v>
      </c>
      <c r="O27" s="507"/>
      <c r="P27" s="427"/>
      <c r="Q27" s="428" t="s">
        <v>129</v>
      </c>
      <c r="R27" s="487">
        <f>VLOOKUP('Original Courses S'!$Q27,'Original Courses S'!$C$66:$AF$160,30,0)</f>
        <v>0</v>
      </c>
      <c r="S27" s="538">
        <f>VLOOKUP(Q27,'Gestion stock '!$B$1:$H$95,5,0)</f>
        <v>0</v>
      </c>
      <c r="T27" s="430" t="s">
        <v>11</v>
      </c>
      <c r="U27" s="557" t="s">
        <v>388</v>
      </c>
      <c r="V27" s="507"/>
      <c r="W27" s="507"/>
      <c r="X27" s="507"/>
      <c r="Y27" s="507"/>
      <c r="Z27" s="1"/>
    </row>
    <row r="28" spans="1:26" ht="16.5" customHeight="1" thickBot="1">
      <c r="A28" s="191"/>
      <c r="B28" s="423"/>
      <c r="C28" s="309" t="s">
        <v>37</v>
      </c>
      <c r="D28" s="488">
        <f>VLOOKUP('Original Courses S'!$C28,'Original Courses S'!$C$66:$AF$160,30,0)</f>
        <v>0</v>
      </c>
      <c r="E28" s="424">
        <f>VLOOKUP(C28,'Gestion stock '!$B$1:$H$95,5,0)+'Original Courses S'!$D28</f>
        <v>0</v>
      </c>
      <c r="F28" s="425" t="s">
        <v>11</v>
      </c>
      <c r="G28" s="426" t="s">
        <v>388</v>
      </c>
      <c r="H28" s="507"/>
      <c r="I28" s="427"/>
      <c r="J28" s="428" t="s">
        <v>95</v>
      </c>
      <c r="K28" s="487">
        <f>VLOOKUP('Original Courses S'!$J28,'Original Courses S'!$C$66:$AF$160,30,0)</f>
        <v>0</v>
      </c>
      <c r="L28" s="538">
        <f>VLOOKUP(J28,'Gestion stock '!$B$1:$H$95,5,0)</f>
        <v>0</v>
      </c>
      <c r="M28" s="430" t="s">
        <v>11</v>
      </c>
      <c r="N28" s="431" t="s">
        <v>388</v>
      </c>
      <c r="O28" s="507"/>
      <c r="P28" s="442"/>
      <c r="Q28" s="549" t="s">
        <v>130</v>
      </c>
      <c r="R28" s="495">
        <f>VLOOKUP('Original Courses S'!$Q28,'Original Courses S'!$C$66:$AF$160,30,0)</f>
        <v>0</v>
      </c>
      <c r="S28" s="550">
        <f>VLOOKUP(Q28,'Gestion stock '!$B$1:$H$95,5,0)</f>
        <v>0</v>
      </c>
      <c r="T28" s="445" t="s">
        <v>11</v>
      </c>
      <c r="U28" s="558" t="s">
        <v>388</v>
      </c>
      <c r="V28" s="507"/>
      <c r="W28" s="507"/>
      <c r="X28" s="507"/>
      <c r="Y28" s="507"/>
      <c r="Z28" s="1"/>
    </row>
    <row r="29" spans="1:26" ht="16.5" customHeight="1">
      <c r="A29" s="507"/>
      <c r="B29" s="427"/>
      <c r="C29" s="428" t="s">
        <v>38</v>
      </c>
      <c r="D29" s="487">
        <f>VLOOKUP('Original Courses S'!$C29,'Original Courses S'!$C$66:$AF$160,30,0)</f>
        <v>0</v>
      </c>
      <c r="E29" s="429">
        <f>VLOOKUP(C29,'Gestion stock '!$B$1:$H$95,5,0)+'Original Courses S'!$D29</f>
        <v>0</v>
      </c>
      <c r="F29" s="430" t="s">
        <v>11</v>
      </c>
      <c r="G29" s="431" t="s">
        <v>388</v>
      </c>
      <c r="H29" s="507"/>
      <c r="I29" s="423"/>
      <c r="J29" s="309" t="s">
        <v>96</v>
      </c>
      <c r="K29" s="488">
        <f>VLOOKUP('Original Courses S'!$J29,'Original Courses S'!$C$66:$AF$160,30,0)</f>
        <v>0.01</v>
      </c>
      <c r="L29" s="537">
        <f>VLOOKUP(J29,'Gestion stock '!$B$1:$H$95,5,0)</f>
        <v>0</v>
      </c>
      <c r="M29" s="425" t="s">
        <v>11</v>
      </c>
      <c r="N29" s="426" t="s">
        <v>388</v>
      </c>
      <c r="O29" s="507"/>
      <c r="P29" s="507"/>
      <c r="Q29" s="507"/>
      <c r="R29" s="507"/>
      <c r="S29" s="507"/>
      <c r="T29" s="507"/>
      <c r="U29" s="507"/>
      <c r="V29" s="507"/>
      <c r="W29" s="507"/>
      <c r="X29" s="507"/>
      <c r="Y29" s="507"/>
      <c r="Z29" s="1"/>
    </row>
    <row r="30" spans="1:26" ht="16.5" customHeight="1" thickBot="1">
      <c r="A30" s="507"/>
      <c r="B30" s="423"/>
      <c r="C30" s="309" t="s">
        <v>39</v>
      </c>
      <c r="D30" s="488">
        <f>VLOOKUP('Original Courses S'!$C30,'Original Courses S'!$C$66:$AF$160,30,0)</f>
        <v>0</v>
      </c>
      <c r="E30" s="424">
        <f>VLOOKUP(C30,'Gestion stock '!$B$1:$H$95,5,0)+'Original Courses S'!$D30</f>
        <v>0</v>
      </c>
      <c r="F30" s="425" t="s">
        <v>11</v>
      </c>
      <c r="G30" s="426" t="s">
        <v>388</v>
      </c>
      <c r="H30" s="507"/>
      <c r="I30" s="427"/>
      <c r="J30" s="440" t="s">
        <v>97</v>
      </c>
      <c r="K30" s="487">
        <f>VLOOKUP('Original Courses S'!$J30,'Original Courses S'!$C$66:$AF$160,30,0)</f>
        <v>0</v>
      </c>
      <c r="L30" s="538">
        <f>VLOOKUP(J30,'Gestion stock '!$B$1:$H$95,5,0)</f>
        <v>0</v>
      </c>
      <c r="M30" s="430" t="s">
        <v>11</v>
      </c>
      <c r="N30" s="431" t="s">
        <v>388</v>
      </c>
      <c r="O30" s="507"/>
      <c r="P30" s="507"/>
      <c r="Q30" s="507"/>
      <c r="R30" s="507"/>
      <c r="S30" s="507"/>
      <c r="T30" s="507"/>
      <c r="U30" s="1"/>
      <c r="V30" s="507"/>
      <c r="W30" s="507"/>
      <c r="X30" s="507"/>
      <c r="Y30" s="507"/>
      <c r="Z30" s="1"/>
    </row>
    <row r="31" spans="1:26" ht="16.5" customHeight="1" thickBot="1">
      <c r="A31" s="507"/>
      <c r="B31" s="427"/>
      <c r="C31" s="428" t="s">
        <v>40</v>
      </c>
      <c r="D31" s="487">
        <f>VLOOKUP('Original Courses S'!$C31,'Original Courses S'!$C$66:$AF$160,30,0)</f>
        <v>0</v>
      </c>
      <c r="E31" s="429">
        <f>VLOOKUP(C31,'Gestion stock '!$B$1:$H$95,5,0)+'Original Courses S'!$D31</f>
        <v>0</v>
      </c>
      <c r="F31" s="430" t="s">
        <v>11</v>
      </c>
      <c r="G31" s="431" t="s">
        <v>388</v>
      </c>
      <c r="H31" s="507"/>
      <c r="I31" s="423"/>
      <c r="J31" s="440" t="s">
        <v>99</v>
      </c>
      <c r="K31" s="488">
        <f>VLOOKUP('Original Courses S'!$J31,'Original Courses S'!$C$66:$AF$160,30,0)</f>
        <v>0</v>
      </c>
      <c r="L31" s="537">
        <f>VLOOKUP(J31,'Gestion stock '!$B$1:$H$95,5,0)</f>
        <v>0</v>
      </c>
      <c r="M31" s="425" t="s">
        <v>11</v>
      </c>
      <c r="N31" s="426" t="s">
        <v>388</v>
      </c>
      <c r="O31" s="507"/>
      <c r="P31" s="663" t="s">
        <v>393</v>
      </c>
      <c r="Q31" s="664"/>
      <c r="R31" s="664"/>
      <c r="S31" s="664"/>
      <c r="T31" s="664"/>
      <c r="U31" s="665"/>
      <c r="V31" s="507"/>
      <c r="W31" s="507"/>
      <c r="X31" s="507"/>
      <c r="Y31" s="507"/>
      <c r="Z31" s="1"/>
    </row>
    <row r="32" spans="1:26" ht="16.5" customHeight="1" thickBot="1">
      <c r="A32" s="507"/>
      <c r="B32" s="423"/>
      <c r="C32" s="309" t="s">
        <v>41</v>
      </c>
      <c r="D32" s="488">
        <f>VLOOKUP('Original Courses S'!$C32,'Original Courses S'!$C$66:$AF$160,30,0)</f>
        <v>0</v>
      </c>
      <c r="E32" s="424">
        <f>VLOOKUP(C32,'Gestion stock '!$B$1:$H$95,5,0)+'Original Courses S'!$D32</f>
        <v>0</v>
      </c>
      <c r="F32" s="425" t="s">
        <v>11</v>
      </c>
      <c r="G32" s="426" t="s">
        <v>388</v>
      </c>
      <c r="H32" s="507"/>
      <c r="I32" s="427"/>
      <c r="J32" s="440" t="s">
        <v>100</v>
      </c>
      <c r="K32" s="487">
        <f>VLOOKUP('Original Courses S'!$J32,'Original Courses S'!$C$66:$AF$160,30,0)</f>
        <v>0</v>
      </c>
      <c r="L32" s="538">
        <f>VLOOKUP(J32,'Gestion stock '!$B$1:$H$95,5,0)</f>
        <v>0</v>
      </c>
      <c r="M32" s="430" t="s">
        <v>11</v>
      </c>
      <c r="N32" s="431" t="s">
        <v>388</v>
      </c>
      <c r="O32" s="507"/>
      <c r="P32" s="416" t="s">
        <v>326</v>
      </c>
      <c r="Q32" s="417" t="s">
        <v>14</v>
      </c>
      <c r="R32" s="417" t="s">
        <v>384</v>
      </c>
      <c r="S32" s="417" t="s">
        <v>385</v>
      </c>
      <c r="T32" s="417" t="s">
        <v>6</v>
      </c>
      <c r="U32" s="418" t="s">
        <v>386</v>
      </c>
      <c r="V32" s="507"/>
      <c r="W32" s="507"/>
      <c r="X32" s="507"/>
      <c r="Y32" s="507"/>
      <c r="Z32" s="1"/>
    </row>
    <row r="33" spans="1:26" ht="16.5" customHeight="1">
      <c r="A33" s="507"/>
      <c r="B33" s="427"/>
      <c r="C33" s="428" t="s">
        <v>42</v>
      </c>
      <c r="D33" s="487">
        <f>VLOOKUP('Original Courses S'!$C33,'Original Courses S'!$C$66:$AF$160,30,0)</f>
        <v>0</v>
      </c>
      <c r="E33" s="429">
        <f>VLOOKUP(C33,'Gestion stock '!$B$1:$H$95,5,0)+'Original Courses S'!$D33</f>
        <v>0</v>
      </c>
      <c r="F33" s="430" t="s">
        <v>11</v>
      </c>
      <c r="G33" s="431" t="s">
        <v>388</v>
      </c>
      <c r="H33" s="507"/>
      <c r="I33" s="423"/>
      <c r="J33" s="309" t="s">
        <v>102</v>
      </c>
      <c r="K33" s="488">
        <f>VLOOKUP('Original Courses S'!$J33,'Original Courses S'!$C$66:$AF$160,30,0)</f>
        <v>0</v>
      </c>
      <c r="L33" s="537">
        <f>VLOOKUP(J33,'Gestion stock '!$B$1:$H$95,5,0)</f>
        <v>0</v>
      </c>
      <c r="M33" s="425" t="s">
        <v>11</v>
      </c>
      <c r="N33" s="426" t="s">
        <v>388</v>
      </c>
      <c r="O33" s="507"/>
      <c r="P33" s="419"/>
      <c r="Q33" s="420" t="s">
        <v>132</v>
      </c>
      <c r="R33" s="485">
        <f>VLOOKUP('Original Courses S'!$Q33,'Original Courses S'!$C$66:$AF$160,30,0)</f>
        <v>0</v>
      </c>
      <c r="S33" s="536">
        <f>VLOOKUP(Q33,'Gestion stock '!$B$1:$H$95,5,0)</f>
        <v>0</v>
      </c>
      <c r="T33" s="393" t="s">
        <v>11</v>
      </c>
      <c r="U33" s="422" t="s">
        <v>388</v>
      </c>
      <c r="V33" s="507"/>
      <c r="W33" s="507"/>
      <c r="X33" s="507"/>
      <c r="Y33" s="507"/>
      <c r="Z33" s="1"/>
    </row>
    <row r="34" spans="1:26" ht="16.5" customHeight="1" thickBot="1">
      <c r="A34" s="229"/>
      <c r="B34" s="423"/>
      <c r="C34" s="309" t="s">
        <v>43</v>
      </c>
      <c r="D34" s="488">
        <f>VLOOKUP('Original Courses S'!$C34,'Original Courses S'!$C$66:$AF$160,30,0)</f>
        <v>0</v>
      </c>
      <c r="E34" s="424">
        <f>VLOOKUP(C34,'Gestion stock '!$B$1:$H$95,5,0)+'Original Courses S'!$D34</f>
        <v>0</v>
      </c>
      <c r="F34" s="425" t="s">
        <v>11</v>
      </c>
      <c r="G34" s="426" t="s">
        <v>388</v>
      </c>
      <c r="H34" s="507"/>
      <c r="I34" s="427"/>
      <c r="J34" s="428" t="s">
        <v>103</v>
      </c>
      <c r="K34" s="487">
        <f>VLOOKUP('Original Courses S'!$J34,'Original Courses S'!$C$66:$AF$160,30,0)</f>
        <v>0</v>
      </c>
      <c r="L34" s="538">
        <f>VLOOKUP(J34,'Gestion stock '!$B$1:$H$95,5,0)</f>
        <v>0</v>
      </c>
      <c r="M34" s="430" t="s">
        <v>11</v>
      </c>
      <c r="N34" s="431" t="s">
        <v>388</v>
      </c>
      <c r="O34" s="507"/>
      <c r="P34" s="559"/>
      <c r="Q34" s="560" t="s">
        <v>134</v>
      </c>
      <c r="R34" s="498">
        <f>VLOOKUP('Original Courses S'!$Q34,'Original Courses S'!$C$66:$AF$160,30,0)</f>
        <v>0</v>
      </c>
      <c r="S34" s="561">
        <f>VLOOKUP(Q34,'Gestion stock '!$B$1:$H$95,5,0)</f>
        <v>0</v>
      </c>
      <c r="T34" s="562" t="s">
        <v>11</v>
      </c>
      <c r="U34" s="446" t="s">
        <v>388</v>
      </c>
      <c r="V34" s="507"/>
      <c r="W34" s="507"/>
      <c r="X34" s="507"/>
      <c r="Y34" s="507"/>
      <c r="Z34" s="1"/>
    </row>
    <row r="35" spans="1:26" ht="16.5" customHeight="1">
      <c r="A35" s="229"/>
      <c r="B35" s="427"/>
      <c r="C35" s="428" t="s">
        <v>44</v>
      </c>
      <c r="D35" s="487">
        <f>VLOOKUP('Original Courses S'!$C35,'Original Courses S'!$C$66:$AF$160,30,0)</f>
        <v>0</v>
      </c>
      <c r="E35" s="429">
        <f>VLOOKUP(C35,'Gestion stock '!$B$1:$H$95,5,0)+'Original Courses S'!$D35</f>
        <v>0</v>
      </c>
      <c r="F35" s="430" t="s">
        <v>11</v>
      </c>
      <c r="G35" s="431" t="s">
        <v>388</v>
      </c>
      <c r="H35" s="507"/>
      <c r="I35" s="423"/>
      <c r="J35" s="309" t="s">
        <v>104</v>
      </c>
      <c r="K35" s="488">
        <f>VLOOKUP('Original Courses S'!$J35,'Original Courses S'!$C$66:$AF$160,30,0)</f>
        <v>0</v>
      </c>
      <c r="L35" s="537">
        <f>VLOOKUP(J35,'Gestion stock '!$B$1:$H$95,5,0)</f>
        <v>0</v>
      </c>
      <c r="M35" s="425" t="s">
        <v>11</v>
      </c>
      <c r="N35" s="426" t="s">
        <v>388</v>
      </c>
      <c r="O35" s="507"/>
      <c r="P35" s="507"/>
      <c r="Q35" s="507"/>
      <c r="R35" s="507"/>
      <c r="S35" s="507"/>
      <c r="T35" s="1"/>
      <c r="U35" s="507"/>
      <c r="V35" s="507"/>
      <c r="W35" s="507"/>
      <c r="X35" s="507"/>
      <c r="Y35" s="507"/>
      <c r="Z35" s="1"/>
    </row>
    <row r="36" spans="1:26" ht="16.5" customHeight="1">
      <c r="A36" s="229"/>
      <c r="B36" s="423"/>
      <c r="C36" s="309" t="s">
        <v>46</v>
      </c>
      <c r="D36" s="488">
        <f>VLOOKUP('Original Courses S'!$C36,'Original Courses S'!$C$66:$AF$160,30,0)</f>
        <v>0</v>
      </c>
      <c r="E36" s="424">
        <f>VLOOKUP(C36,'Gestion stock '!$B$1:$H$95,5,0)+'Original Courses S'!$D36</f>
        <v>0</v>
      </c>
      <c r="F36" s="425" t="s">
        <v>11</v>
      </c>
      <c r="G36" s="426" t="s">
        <v>388</v>
      </c>
      <c r="H36" s="507"/>
      <c r="I36" s="427"/>
      <c r="J36" s="440" t="s">
        <v>105</v>
      </c>
      <c r="K36" s="487">
        <f>VLOOKUP('Original Courses S'!$J36,'Original Courses S'!$C$66:$AF$160,30,0)</f>
        <v>0</v>
      </c>
      <c r="L36" s="538">
        <f>VLOOKUP(J36,'Gestion stock '!$B$1:$H$95,5,0)</f>
        <v>0</v>
      </c>
      <c r="M36" s="430" t="s">
        <v>11</v>
      </c>
      <c r="N36" s="431" t="s">
        <v>388</v>
      </c>
      <c r="O36" s="507"/>
      <c r="P36" s="507"/>
      <c r="Q36" s="507"/>
      <c r="R36" s="507"/>
      <c r="S36" s="507"/>
      <c r="T36" s="507"/>
      <c r="U36" s="507"/>
      <c r="V36" s="507"/>
      <c r="W36" s="507"/>
      <c r="X36" s="507"/>
      <c r="Y36" s="507"/>
      <c r="Z36" s="1"/>
    </row>
    <row r="37" spans="1:26" ht="16.5" customHeight="1">
      <c r="A37" s="229"/>
      <c r="B37" s="427"/>
      <c r="C37" s="428" t="s">
        <v>47</v>
      </c>
      <c r="D37" s="487">
        <f>VLOOKUP('Original Courses S'!$C37,'Original Courses S'!$C$66:$AF$160,30,0)</f>
        <v>0</v>
      </c>
      <c r="E37" s="429">
        <f>VLOOKUP(C37,'Gestion stock '!$B$1:$H$95,5,0)+'Original Courses S'!$D37</f>
        <v>0</v>
      </c>
      <c r="F37" s="430" t="s">
        <v>11</v>
      </c>
      <c r="G37" s="431" t="s">
        <v>388</v>
      </c>
      <c r="H37" s="507"/>
      <c r="I37" s="423"/>
      <c r="J37" s="309" t="s">
        <v>106</v>
      </c>
      <c r="K37" s="488">
        <f>VLOOKUP('Original Courses S'!$J37,'Original Courses S'!$C$66:$AF$160,30,0)</f>
        <v>0</v>
      </c>
      <c r="L37" s="537">
        <f>VLOOKUP(J37,'Gestion stock '!$B$1:$H$95,5,0)</f>
        <v>0</v>
      </c>
      <c r="M37" s="425" t="s">
        <v>11</v>
      </c>
      <c r="N37" s="426" t="s">
        <v>388</v>
      </c>
      <c r="O37" s="507"/>
      <c r="P37" s="507"/>
      <c r="Q37" s="507"/>
      <c r="R37" s="507"/>
      <c r="S37" s="507"/>
      <c r="T37" s="507"/>
      <c r="U37" s="507"/>
      <c r="V37" s="507"/>
      <c r="W37" s="507"/>
      <c r="X37" s="507"/>
      <c r="Y37" s="507"/>
      <c r="Z37" s="1"/>
    </row>
    <row r="38" spans="1:26" ht="16.5" customHeight="1" thickBot="1">
      <c r="A38" s="229"/>
      <c r="B38" s="423"/>
      <c r="C38" s="309" t="s">
        <v>48</v>
      </c>
      <c r="D38" s="488">
        <f>VLOOKUP('Original Courses S'!$C38,'Original Courses S'!$C$66:$AF$160,30,0)</f>
        <v>0</v>
      </c>
      <c r="E38" s="424">
        <f>VLOOKUP(C38,'Gestion stock '!$B$1:$H$95,5,0)+'Original Courses S'!$D38</f>
        <v>0</v>
      </c>
      <c r="F38" s="425" t="s">
        <v>11</v>
      </c>
      <c r="G38" s="426" t="s">
        <v>388</v>
      </c>
      <c r="H38" s="507"/>
      <c r="I38" s="539"/>
      <c r="J38" s="563" t="s">
        <v>108</v>
      </c>
      <c r="K38" s="494">
        <f>VLOOKUP('Original Courses S'!$J38,'Original Courses S'!$C$66:$AF$160,30,0)</f>
        <v>0</v>
      </c>
      <c r="L38" s="541">
        <f>VLOOKUP(J38,'Gestion stock '!$B$1:$H$95,5,0)</f>
        <v>0</v>
      </c>
      <c r="M38" s="542" t="s">
        <v>11</v>
      </c>
      <c r="N38" s="543" t="s">
        <v>388</v>
      </c>
      <c r="O38" s="507"/>
      <c r="P38" s="507"/>
      <c r="Q38" s="507"/>
      <c r="R38" s="507"/>
      <c r="S38" s="507"/>
      <c r="T38" s="507"/>
      <c r="U38" s="507"/>
      <c r="V38" s="507"/>
      <c r="W38" s="507"/>
      <c r="X38" s="507"/>
      <c r="Y38" s="507"/>
      <c r="Z38" s="1"/>
    </row>
    <row r="39" spans="1:26" ht="16.5" customHeight="1" thickBot="1">
      <c r="A39" s="229"/>
      <c r="B39" s="427"/>
      <c r="C39" s="428" t="s">
        <v>49</v>
      </c>
      <c r="D39" s="487">
        <f>VLOOKUP('Original Courses S'!$C39,'Original Courses S'!$C$66:$AF$160,30,0)</f>
        <v>0</v>
      </c>
      <c r="E39" s="429">
        <f>VLOOKUP(C39,'Gestion stock '!$B$1:$H$95,5,0)+'Original Courses S'!$D39</f>
        <v>0</v>
      </c>
      <c r="F39" s="430" t="s">
        <v>11</v>
      </c>
      <c r="G39" s="431" t="s">
        <v>388</v>
      </c>
      <c r="H39" s="507"/>
      <c r="I39" s="507"/>
      <c r="J39" s="507"/>
      <c r="K39" s="507"/>
      <c r="L39" s="507"/>
      <c r="M39" s="507"/>
      <c r="N39" s="507"/>
      <c r="O39" s="507"/>
      <c r="P39" s="507"/>
      <c r="Q39" s="507"/>
      <c r="R39" s="507"/>
      <c r="S39" s="507"/>
      <c r="T39" s="507"/>
      <c r="U39" s="507"/>
      <c r="V39" s="507"/>
      <c r="W39" s="507"/>
      <c r="X39" s="507"/>
      <c r="Y39" s="507"/>
      <c r="Z39" s="1"/>
    </row>
    <row r="40" spans="1:26" ht="16.5" customHeight="1" thickBot="1">
      <c r="A40" s="229"/>
      <c r="B40" s="423"/>
      <c r="C40" s="309" t="s">
        <v>50</v>
      </c>
      <c r="D40" s="488">
        <f>VLOOKUP('Original Courses S'!$C40,'Original Courses S'!$C$66:$AF$160,30,0)</f>
        <v>0</v>
      </c>
      <c r="E40" s="424">
        <f>VLOOKUP(C40,'Gestion stock '!$B$1:$H$95,5,0)+'Original Courses S'!$D40</f>
        <v>0</v>
      </c>
      <c r="F40" s="425" t="s">
        <v>11</v>
      </c>
      <c r="G40" s="426" t="s">
        <v>388</v>
      </c>
      <c r="H40" s="507"/>
      <c r="I40" s="670" t="s">
        <v>394</v>
      </c>
      <c r="J40" s="671"/>
      <c r="K40" s="671"/>
      <c r="L40" s="671"/>
      <c r="M40" s="671"/>
      <c r="N40" s="672"/>
      <c r="O40" s="507"/>
      <c r="P40" s="507"/>
      <c r="Q40" s="507"/>
      <c r="R40" s="507"/>
      <c r="S40" s="507"/>
      <c r="T40" s="507"/>
      <c r="U40" s="507"/>
      <c r="V40" s="507"/>
      <c r="W40" s="507"/>
      <c r="X40" s="507"/>
      <c r="Y40" s="507"/>
      <c r="Z40" s="1"/>
    </row>
    <row r="41" spans="1:26" ht="16.5" customHeight="1" thickBot="1">
      <c r="A41" s="229"/>
      <c r="B41" s="427"/>
      <c r="C41" s="440" t="s">
        <v>51</v>
      </c>
      <c r="D41" s="487">
        <f>VLOOKUP('Original Courses S'!$C41,'Original Courses S'!$C$66:$AF$160,30,0)</f>
        <v>0</v>
      </c>
      <c r="E41" s="429">
        <f>VLOOKUP(C41,'Gestion stock '!$B$1:$H$95,5,0)+'Original Courses S'!$D41</f>
        <v>0</v>
      </c>
      <c r="F41" s="430" t="s">
        <v>11</v>
      </c>
      <c r="G41" s="431" t="s">
        <v>388</v>
      </c>
      <c r="H41" s="507"/>
      <c r="I41" s="564" t="s">
        <v>326</v>
      </c>
      <c r="J41" s="417" t="s">
        <v>14</v>
      </c>
      <c r="K41" s="417" t="s">
        <v>384</v>
      </c>
      <c r="L41" s="417" t="s">
        <v>385</v>
      </c>
      <c r="M41" s="417" t="s">
        <v>6</v>
      </c>
      <c r="N41" s="565" t="s">
        <v>386</v>
      </c>
      <c r="O41" s="507"/>
      <c r="P41" s="507"/>
      <c r="Q41" s="507"/>
      <c r="R41" s="507"/>
      <c r="S41" s="507"/>
      <c r="T41" s="507"/>
      <c r="U41" s="507"/>
      <c r="V41" s="507"/>
      <c r="W41" s="507"/>
      <c r="X41" s="507"/>
      <c r="Y41" s="507"/>
      <c r="Z41" s="1"/>
    </row>
    <row r="42" spans="1:26" ht="16.5" customHeight="1">
      <c r="A42" s="229"/>
      <c r="B42" s="423"/>
      <c r="C42" s="309" t="s">
        <v>52</v>
      </c>
      <c r="D42" s="488">
        <f>VLOOKUP('Original Courses S'!$C42,'Original Courses S'!$C$66:$AF$160,30,0)</f>
        <v>0</v>
      </c>
      <c r="E42" s="424">
        <f>VLOOKUP(C42,'Gestion stock '!$B$1:$H$95,5,0)+'Original Courses S'!$D42</f>
        <v>0</v>
      </c>
      <c r="F42" s="425" t="s">
        <v>11</v>
      </c>
      <c r="G42" s="426" t="s">
        <v>388</v>
      </c>
      <c r="H42" s="507"/>
      <c r="I42" s="566"/>
      <c r="J42" s="420" t="s">
        <v>110</v>
      </c>
      <c r="K42" s="492">
        <f>VLOOKUP('Original Courses S'!$J42,'Original Courses S'!$C$66:$AF$160,30,0)</f>
        <v>0</v>
      </c>
      <c r="L42" s="567">
        <f>VLOOKUP(J42,'Gestion stock '!$B$1:$H$95,5,0)</f>
        <v>0</v>
      </c>
      <c r="M42" s="393" t="s">
        <v>11</v>
      </c>
      <c r="N42" s="568" t="s">
        <v>388</v>
      </c>
      <c r="O42" s="507"/>
      <c r="P42" s="507"/>
      <c r="Q42" s="507"/>
      <c r="R42" s="507"/>
      <c r="S42" s="507"/>
      <c r="T42" s="507"/>
      <c r="U42" s="507"/>
      <c r="V42" s="507"/>
      <c r="W42" s="507"/>
      <c r="X42" s="507"/>
      <c r="Y42" s="507"/>
      <c r="Z42" s="1"/>
    </row>
    <row r="43" spans="1:26" ht="16.5" customHeight="1" thickBot="1">
      <c r="A43" s="229"/>
      <c r="B43" s="427"/>
      <c r="C43" s="440" t="s">
        <v>54</v>
      </c>
      <c r="D43" s="487">
        <f>VLOOKUP('Original Courses S'!$C43,'Original Courses S'!$C$66:$AF$160,30,0)</f>
        <v>0</v>
      </c>
      <c r="E43" s="429">
        <f>VLOOKUP(C43,'Gestion stock '!$B$1:$H$95,5,0)+'Original Courses S'!$D43</f>
        <v>0</v>
      </c>
      <c r="F43" s="430" t="s">
        <v>11</v>
      </c>
      <c r="G43" s="431" t="s">
        <v>388</v>
      </c>
      <c r="H43" s="507"/>
      <c r="I43" s="569"/>
      <c r="J43" s="570" t="s">
        <v>112</v>
      </c>
      <c r="K43" s="493">
        <f>K42*0.015</f>
        <v>0</v>
      </c>
      <c r="L43" s="571">
        <f>VLOOKUP(J43,'Gestion stock '!$B$1:$H$95,5,0)</f>
        <v>0</v>
      </c>
      <c r="M43" s="394" t="s">
        <v>11</v>
      </c>
      <c r="N43" s="572" t="s">
        <v>388</v>
      </c>
      <c r="O43" s="507"/>
      <c r="P43" s="507"/>
      <c r="Q43" s="507"/>
      <c r="R43" s="507"/>
      <c r="S43" s="507"/>
      <c r="T43" s="507"/>
      <c r="U43" s="507"/>
      <c r="V43" s="507"/>
      <c r="W43" s="507"/>
      <c r="X43" s="507"/>
      <c r="Y43" s="507"/>
      <c r="Z43" s="1"/>
    </row>
    <row r="44" spans="1:26" ht="16.5" customHeight="1">
      <c r="A44" s="229"/>
      <c r="B44" s="423"/>
      <c r="C44" s="440" t="s">
        <v>56</v>
      </c>
      <c r="D44" s="488">
        <f>VLOOKUP('Original Courses S'!$C44,'Original Courses S'!$C$66:$AF$160,30,0)</f>
        <v>0</v>
      </c>
      <c r="E44" s="424">
        <f>VLOOKUP(C44,'Gestion stock '!$B$1:$H$95,5,0)+'Original Courses S'!$D44</f>
        <v>0</v>
      </c>
      <c r="F44" s="425" t="s">
        <v>11</v>
      </c>
      <c r="G44" s="426" t="s">
        <v>388</v>
      </c>
      <c r="H44" s="507"/>
      <c r="I44" s="507"/>
      <c r="J44" s="507"/>
      <c r="K44" s="507"/>
      <c r="L44" s="507"/>
      <c r="M44" s="507"/>
      <c r="N44" s="507"/>
      <c r="O44" s="507"/>
      <c r="P44" s="507"/>
      <c r="Q44" s="507"/>
      <c r="R44" s="507"/>
      <c r="S44" s="507"/>
      <c r="T44" s="507"/>
      <c r="U44" s="507"/>
      <c r="V44" s="507"/>
      <c r="W44" s="507"/>
      <c r="X44" s="507"/>
      <c r="Y44" s="507"/>
      <c r="Z44" s="1"/>
    </row>
    <row r="45" spans="1:26" ht="16.5" customHeight="1">
      <c r="A45" s="229"/>
      <c r="B45" s="427"/>
      <c r="C45" s="428" t="s">
        <v>58</v>
      </c>
      <c r="D45" s="487">
        <f>VLOOKUP('Original Courses S'!$C45,'Original Courses S'!$C$66:$AF$160,30,0)</f>
        <v>0</v>
      </c>
      <c r="E45" s="429">
        <f>VLOOKUP(C45,'Gestion stock '!$B$1:$H$95,5,0)+'Original Courses S'!$D45</f>
        <v>0</v>
      </c>
      <c r="F45" s="430" t="s">
        <v>11</v>
      </c>
      <c r="G45" s="431" t="s">
        <v>388</v>
      </c>
      <c r="H45" s="507"/>
      <c r="I45" s="507"/>
      <c r="J45" s="507"/>
      <c r="K45" s="507"/>
      <c r="L45" s="507"/>
      <c r="M45" s="507"/>
      <c r="N45" s="507"/>
      <c r="O45" s="507"/>
      <c r="P45" s="507"/>
      <c r="Q45" s="507"/>
      <c r="R45" s="507"/>
      <c r="S45" s="507"/>
      <c r="T45" s="507"/>
      <c r="U45" s="507"/>
      <c r="V45" s="507"/>
      <c r="W45" s="507"/>
      <c r="X45" s="507"/>
      <c r="Y45" s="507"/>
      <c r="Z45" s="1"/>
    </row>
    <row r="46" spans="1:26" ht="16.5" customHeight="1">
      <c r="A46" s="229"/>
      <c r="B46" s="423"/>
      <c r="C46" s="309" t="s">
        <v>60</v>
      </c>
      <c r="D46" s="488">
        <f>VLOOKUP('Original Courses S'!$C46,'Original Courses S'!$C$66:$AF$160,30,0)</f>
        <v>0</v>
      </c>
      <c r="E46" s="424">
        <f>VLOOKUP(C46,'Gestion stock '!$B$1:$H$95,5,0)+'Original Courses S'!$D46</f>
        <v>0</v>
      </c>
      <c r="F46" s="425" t="s">
        <v>11</v>
      </c>
      <c r="G46" s="426" t="s">
        <v>388</v>
      </c>
      <c r="H46" s="507"/>
      <c r="I46" s="507"/>
      <c r="J46" s="507"/>
      <c r="K46" s="507"/>
      <c r="L46" s="507"/>
      <c r="M46" s="507"/>
      <c r="N46" s="507"/>
      <c r="O46" s="507"/>
      <c r="P46" s="507"/>
      <c r="Q46" s="507"/>
      <c r="R46" s="507"/>
      <c r="S46" s="507"/>
      <c r="T46" s="507"/>
      <c r="U46" s="507"/>
      <c r="V46" s="507"/>
      <c r="W46" s="507"/>
      <c r="X46" s="507"/>
      <c r="Y46" s="507"/>
      <c r="Z46" s="1"/>
    </row>
    <row r="47" spans="1:26" ht="16.5" customHeight="1">
      <c r="A47" s="229"/>
      <c r="B47" s="427"/>
      <c r="C47" s="441" t="s">
        <v>62</v>
      </c>
      <c r="D47" s="490">
        <f>VLOOKUP('Original Courses S'!$C47,'Original Courses S'!$C$66:$AF$160,30,0)</f>
        <v>0</v>
      </c>
      <c r="E47" s="429">
        <f>VLOOKUP(C47,'Gestion stock '!$B$1:$H$95,5,0)+'Original Courses S'!$D47</f>
        <v>0</v>
      </c>
      <c r="F47" s="430" t="s">
        <v>11</v>
      </c>
      <c r="G47" s="431" t="s">
        <v>388</v>
      </c>
      <c r="H47" s="507"/>
      <c r="I47" s="507"/>
      <c r="J47" s="507"/>
      <c r="K47" s="507"/>
      <c r="L47" s="507"/>
      <c r="M47" s="507"/>
      <c r="N47" s="507"/>
      <c r="O47" s="507"/>
      <c r="P47" s="507"/>
      <c r="Q47" s="507"/>
      <c r="R47" s="507"/>
      <c r="S47" s="507"/>
      <c r="T47" s="507"/>
      <c r="U47" s="507"/>
      <c r="V47" s="507"/>
      <c r="W47" s="507"/>
      <c r="X47" s="507"/>
      <c r="Y47" s="507"/>
      <c r="Z47" s="1"/>
    </row>
    <row r="48" spans="1:26" ht="16.5" customHeight="1" thickBot="1">
      <c r="A48" s="229"/>
      <c r="B48" s="442"/>
      <c r="C48" s="443" t="s">
        <v>64</v>
      </c>
      <c r="D48" s="491">
        <f>VLOOKUP('Original Courses S'!$C48,'Original Courses S'!$C$66:$AF$160,30,0)</f>
        <v>0</v>
      </c>
      <c r="E48" s="444">
        <f>VLOOKUP(C48,'Gestion stock '!$B$1:$H$95,5,0)+'Original Courses S'!$D48</f>
        <v>0</v>
      </c>
      <c r="F48" s="445" t="s">
        <v>11</v>
      </c>
      <c r="G48" s="446" t="s">
        <v>388</v>
      </c>
      <c r="H48" s="507"/>
      <c r="I48" s="507"/>
      <c r="J48" s="507"/>
      <c r="K48" s="507"/>
      <c r="L48" s="507"/>
      <c r="M48" s="507"/>
      <c r="N48" s="507"/>
      <c r="O48" s="507"/>
      <c r="P48" s="507"/>
      <c r="Q48" s="507"/>
      <c r="R48" s="507"/>
      <c r="S48" s="507"/>
      <c r="T48" s="507"/>
      <c r="U48" s="507"/>
      <c r="V48" s="507"/>
      <c r="W48" s="507"/>
      <c r="X48" s="507"/>
      <c r="Y48" s="507"/>
      <c r="Z48" s="1"/>
    </row>
    <row r="49" spans="1:39" ht="16.5" customHeight="1">
      <c r="A49" s="229"/>
      <c r="B49" s="507"/>
      <c r="C49" s="507"/>
      <c r="D49" s="507"/>
      <c r="E49" s="507"/>
      <c r="F49" s="507"/>
      <c r="G49" s="507"/>
      <c r="H49" s="507"/>
      <c r="I49" s="507"/>
      <c r="J49" s="507"/>
      <c r="K49" s="507"/>
      <c r="L49" s="241"/>
      <c r="M49" s="241"/>
      <c r="N49" s="241"/>
      <c r="O49" s="241"/>
      <c r="P49" s="241"/>
      <c r="Q49" s="507"/>
      <c r="R49" s="507"/>
      <c r="S49" s="507"/>
      <c r="T49" s="507"/>
      <c r="U49" s="1"/>
      <c r="V49" s="507"/>
      <c r="W49" s="507"/>
      <c r="X49" s="507"/>
      <c r="Y49" s="507"/>
      <c r="Z49" s="1"/>
      <c r="AA49" s="507"/>
      <c r="AB49" s="507"/>
      <c r="AC49" s="507"/>
      <c r="AD49" s="507"/>
      <c r="AE49" s="507"/>
      <c r="AF49" s="507"/>
      <c r="AG49" s="507"/>
      <c r="AH49" s="507"/>
      <c r="AI49" s="507"/>
      <c r="AJ49" s="507"/>
      <c r="AK49" s="507"/>
      <c r="AL49" s="507"/>
      <c r="AM49" s="507"/>
    </row>
    <row r="50" spans="1:39" ht="16.5" customHeight="1">
      <c r="A50" s="191"/>
      <c r="B50" s="507"/>
      <c r="C50" s="507"/>
      <c r="D50" s="507"/>
      <c r="E50" s="507"/>
      <c r="F50" s="507"/>
      <c r="G50" s="507"/>
      <c r="H50" s="507"/>
      <c r="I50" s="507"/>
      <c r="J50" s="507"/>
      <c r="K50" s="507"/>
      <c r="L50" s="241"/>
      <c r="M50" s="242"/>
      <c r="N50" s="241"/>
      <c r="O50" s="241"/>
      <c r="P50" s="241"/>
      <c r="Q50" s="507"/>
      <c r="R50" s="507"/>
      <c r="S50" s="507"/>
      <c r="T50" s="507"/>
      <c r="U50" s="1"/>
      <c r="V50" s="507"/>
      <c r="W50" s="507"/>
      <c r="X50" s="507"/>
      <c r="Y50" s="507"/>
      <c r="Z50" s="1"/>
      <c r="AA50" s="507"/>
      <c r="AB50" s="507"/>
      <c r="AC50" s="507"/>
      <c r="AD50" s="507"/>
      <c r="AE50" s="507"/>
      <c r="AF50" s="507"/>
      <c r="AG50" s="507"/>
      <c r="AH50" s="507"/>
      <c r="AI50" s="507"/>
      <c r="AJ50" s="507"/>
      <c r="AK50" s="507"/>
      <c r="AL50" s="507"/>
      <c r="AM50" s="507"/>
    </row>
    <row r="51" spans="1:39" ht="16.5" customHeight="1">
      <c r="A51" s="191"/>
      <c r="B51" s="507"/>
      <c r="C51" s="507"/>
      <c r="D51" s="507"/>
      <c r="E51" s="507"/>
      <c r="F51" s="507"/>
      <c r="G51" s="507"/>
      <c r="H51" s="507"/>
      <c r="I51" s="507"/>
      <c r="J51" s="507"/>
      <c r="K51" s="507"/>
      <c r="L51" s="507"/>
      <c r="M51" s="507"/>
      <c r="N51" s="507"/>
      <c r="O51" s="507"/>
      <c r="P51" s="241"/>
      <c r="Q51" s="507"/>
      <c r="R51" s="507"/>
      <c r="S51" s="507"/>
      <c r="T51" s="507"/>
      <c r="U51" s="1"/>
      <c r="V51" s="507"/>
      <c r="W51" s="507"/>
      <c r="X51" s="507"/>
      <c r="Y51" s="507"/>
      <c r="Z51" s="1"/>
      <c r="AA51" s="507"/>
      <c r="AB51" s="507"/>
      <c r="AC51" s="507"/>
      <c r="AD51" s="507"/>
      <c r="AE51" s="507"/>
      <c r="AF51" s="507"/>
      <c r="AG51" s="507"/>
      <c r="AH51" s="507"/>
      <c r="AI51" s="507"/>
      <c r="AJ51" s="507"/>
      <c r="AK51" s="507"/>
      <c r="AL51" s="507"/>
      <c r="AM51" s="507"/>
    </row>
    <row r="52" spans="1:39" ht="16.5" customHeight="1">
      <c r="A52" s="191"/>
      <c r="B52" s="507"/>
      <c r="C52" s="507"/>
      <c r="D52" s="507"/>
      <c r="E52" s="507"/>
      <c r="F52" s="507"/>
      <c r="G52" s="507"/>
      <c r="H52" s="507"/>
      <c r="I52" s="507"/>
      <c r="J52" s="507"/>
      <c r="K52" s="507"/>
      <c r="L52" s="507"/>
      <c r="M52" s="507"/>
      <c r="N52" s="507"/>
      <c r="O52" s="507"/>
      <c r="P52" s="241"/>
      <c r="Q52" s="507"/>
      <c r="R52" s="507"/>
      <c r="S52" s="507"/>
      <c r="T52" s="507"/>
      <c r="U52" s="1"/>
      <c r="V52" s="507"/>
      <c r="W52" s="507"/>
      <c r="X52" s="507"/>
      <c r="Y52" s="507"/>
      <c r="Z52" s="1"/>
      <c r="AA52" s="507"/>
      <c r="AB52" s="507"/>
      <c r="AC52" s="507"/>
      <c r="AD52" s="507"/>
      <c r="AE52" s="507"/>
      <c r="AF52" s="507"/>
      <c r="AG52" s="507"/>
      <c r="AH52" s="507"/>
      <c r="AI52" s="507"/>
      <c r="AJ52" s="507"/>
      <c r="AK52" s="507"/>
      <c r="AL52" s="507"/>
      <c r="AM52" s="231"/>
    </row>
    <row r="53" spans="1:39" ht="16.5" customHeight="1">
      <c r="A53" s="507"/>
      <c r="B53" s="507"/>
      <c r="C53" s="507"/>
      <c r="D53" s="507"/>
      <c r="E53" s="507"/>
      <c r="F53" s="507"/>
      <c r="G53" s="507"/>
      <c r="H53" s="507"/>
      <c r="I53" s="507"/>
      <c r="J53" s="507"/>
      <c r="K53" s="507"/>
      <c r="L53" s="507"/>
      <c r="M53" s="507"/>
      <c r="N53" s="507"/>
      <c r="O53" s="507"/>
      <c r="P53" s="507"/>
      <c r="Q53" s="507"/>
      <c r="R53" s="507"/>
      <c r="S53" s="507"/>
      <c r="T53" s="507"/>
      <c r="U53" s="1"/>
      <c r="V53" s="507"/>
      <c r="W53" s="507"/>
      <c r="X53" s="507"/>
      <c r="Y53" s="507"/>
      <c r="Z53" s="1"/>
      <c r="AA53" s="507"/>
      <c r="AB53" s="507"/>
      <c r="AC53" s="507"/>
      <c r="AD53" s="507"/>
      <c r="AE53" s="507"/>
      <c r="AF53" s="507"/>
      <c r="AG53" s="507"/>
      <c r="AH53" s="507"/>
      <c r="AI53" s="507"/>
      <c r="AJ53" s="507"/>
      <c r="AK53" s="507"/>
      <c r="AL53" s="507"/>
      <c r="AM53" s="507"/>
    </row>
    <row r="54" spans="1:39" ht="16.5" customHeight="1">
      <c r="A54" s="507"/>
      <c r="B54" s="507"/>
      <c r="C54" s="507"/>
      <c r="D54" s="507"/>
      <c r="E54" s="507"/>
      <c r="F54" s="507"/>
      <c r="G54" s="507"/>
      <c r="H54" s="507"/>
      <c r="I54" s="507"/>
      <c r="J54" s="507"/>
      <c r="K54" s="507"/>
      <c r="L54" s="507"/>
      <c r="M54" s="507"/>
      <c r="N54" s="507"/>
      <c r="O54" s="507"/>
      <c r="P54" s="507"/>
      <c r="Q54" s="507"/>
      <c r="R54" s="507"/>
      <c r="S54" s="507"/>
      <c r="T54" s="507"/>
      <c r="U54" s="1"/>
      <c r="V54" s="507"/>
      <c r="W54" s="507"/>
      <c r="X54" s="507"/>
      <c r="Y54" s="507"/>
      <c r="Z54" s="1"/>
      <c r="AA54" s="507"/>
      <c r="AB54" s="507"/>
      <c r="AC54" s="507"/>
      <c r="AD54" s="507"/>
      <c r="AE54" s="507"/>
      <c r="AF54" s="507"/>
      <c r="AG54" s="507"/>
      <c r="AH54" s="507"/>
      <c r="AI54" s="507"/>
      <c r="AJ54" s="507"/>
      <c r="AK54" s="507"/>
      <c r="AL54" s="507"/>
      <c r="AM54" s="507"/>
    </row>
    <row r="55" spans="1:39" ht="12.75">
      <c r="A55" s="507"/>
      <c r="B55" s="507"/>
      <c r="C55" s="507"/>
      <c r="D55" s="507"/>
      <c r="E55" s="507"/>
      <c r="F55" s="507"/>
      <c r="G55" s="507"/>
      <c r="H55" s="507"/>
      <c r="I55" s="507"/>
      <c r="J55" s="507"/>
      <c r="K55" s="507"/>
      <c r="L55" s="507"/>
      <c r="M55" s="507"/>
      <c r="N55" s="507"/>
      <c r="O55" s="507"/>
      <c r="P55" s="507"/>
      <c r="Q55" s="507"/>
      <c r="R55" s="507"/>
      <c r="S55" s="507"/>
      <c r="T55" s="507"/>
      <c r="U55" s="1"/>
      <c r="V55" s="507"/>
      <c r="W55" s="507"/>
      <c r="X55" s="507"/>
      <c r="Y55" s="507"/>
      <c r="Z55" s="1"/>
      <c r="AA55" s="507"/>
      <c r="AB55" s="507"/>
      <c r="AC55" s="507"/>
      <c r="AD55" s="507"/>
      <c r="AE55" s="507"/>
      <c r="AF55" s="507"/>
      <c r="AG55" s="507"/>
      <c r="AH55" s="507"/>
      <c r="AI55" s="507"/>
      <c r="AJ55" s="507"/>
      <c r="AK55" s="507"/>
      <c r="AL55" s="507"/>
      <c r="AM55" s="507"/>
    </row>
    <row r="56" spans="1:39" ht="12.75">
      <c r="A56" s="507"/>
      <c r="B56" s="507"/>
      <c r="C56" s="507"/>
      <c r="D56" s="507"/>
      <c r="E56" s="507"/>
      <c r="F56" s="507"/>
      <c r="G56" s="507"/>
      <c r="H56" s="507"/>
      <c r="I56" s="507"/>
      <c r="J56" s="507"/>
      <c r="K56" s="507"/>
      <c r="L56" s="507"/>
      <c r="M56" s="507"/>
      <c r="N56" s="507"/>
      <c r="O56" s="507"/>
      <c r="P56" s="507"/>
      <c r="Q56" s="507"/>
      <c r="R56" s="507"/>
      <c r="S56" s="507"/>
      <c r="T56" s="507"/>
      <c r="U56" s="1"/>
      <c r="V56" s="507"/>
      <c r="W56" s="507"/>
      <c r="X56" s="507"/>
      <c r="Y56" s="507"/>
      <c r="Z56" s="1"/>
      <c r="AA56" s="507"/>
      <c r="AB56" s="507"/>
      <c r="AC56" s="507"/>
      <c r="AD56" s="507"/>
      <c r="AE56" s="507"/>
      <c r="AF56" s="507"/>
      <c r="AG56" s="507"/>
      <c r="AH56" s="507"/>
      <c r="AI56" s="507"/>
      <c r="AJ56" s="507"/>
      <c r="AK56" s="507"/>
      <c r="AL56" s="507"/>
      <c r="AM56" s="507"/>
    </row>
    <row r="57" spans="1:39" ht="12.75">
      <c r="A57" s="507"/>
      <c r="B57" s="507"/>
      <c r="C57" s="507"/>
      <c r="D57" s="507"/>
      <c r="E57" s="507"/>
      <c r="F57" s="507"/>
      <c r="G57" s="507"/>
      <c r="H57" s="507"/>
      <c r="I57" s="507"/>
      <c r="J57" s="507"/>
      <c r="K57" s="507"/>
      <c r="L57" s="507"/>
      <c r="M57" s="507"/>
      <c r="N57" s="507"/>
      <c r="O57" s="507"/>
      <c r="P57" s="507"/>
      <c r="Q57" s="507"/>
      <c r="R57" s="507"/>
      <c r="S57" s="507"/>
      <c r="T57" s="507"/>
      <c r="U57" s="1"/>
      <c r="V57" s="507"/>
      <c r="W57" s="507"/>
      <c r="X57" s="507"/>
      <c r="Y57" s="507"/>
      <c r="Z57" s="1"/>
      <c r="AA57" s="507"/>
      <c r="AB57" s="507"/>
      <c r="AC57" s="507"/>
      <c r="AD57" s="507"/>
      <c r="AE57" s="507"/>
      <c r="AF57" s="507"/>
      <c r="AG57" s="507"/>
      <c r="AH57" s="507"/>
      <c r="AI57" s="507"/>
      <c r="AJ57" s="507"/>
      <c r="AK57" s="507"/>
      <c r="AL57" s="507"/>
      <c r="AM57" s="507"/>
    </row>
    <row r="58" spans="1:39" ht="12.75">
      <c r="A58" s="507"/>
      <c r="B58" s="507"/>
      <c r="C58" s="507"/>
      <c r="D58" s="507"/>
      <c r="E58" s="507"/>
      <c r="F58" s="507"/>
      <c r="G58" s="507"/>
      <c r="H58" s="507"/>
      <c r="I58" s="507"/>
      <c r="J58" s="507"/>
      <c r="K58" s="507"/>
      <c r="L58" s="507"/>
      <c r="M58" s="507"/>
      <c r="N58" s="507"/>
      <c r="O58" s="507"/>
      <c r="P58" s="507"/>
      <c r="Q58" s="507"/>
      <c r="R58" s="507"/>
      <c r="S58" s="507"/>
      <c r="T58" s="507"/>
      <c r="U58" s="1"/>
      <c r="V58" s="507"/>
      <c r="W58" s="507"/>
      <c r="X58" s="507"/>
      <c r="Y58" s="507"/>
      <c r="Z58" s="1"/>
      <c r="AA58" s="507"/>
      <c r="AB58" s="507"/>
      <c r="AC58" s="507"/>
      <c r="AD58" s="507"/>
      <c r="AE58" s="507"/>
      <c r="AF58" s="507"/>
      <c r="AG58" s="507"/>
      <c r="AH58" s="507"/>
      <c r="AI58" s="507"/>
      <c r="AJ58" s="507"/>
      <c r="AK58" s="507"/>
      <c r="AL58" s="507"/>
      <c r="AM58" s="507"/>
    </row>
    <row r="59" spans="1:39" ht="12.75">
      <c r="A59" s="507"/>
      <c r="B59" s="507"/>
      <c r="C59" s="507"/>
      <c r="D59" s="507"/>
      <c r="E59" s="507"/>
      <c r="F59" s="507"/>
      <c r="G59" s="507"/>
      <c r="H59" s="507"/>
      <c r="I59" s="507"/>
      <c r="J59" s="507"/>
      <c r="K59" s="507"/>
      <c r="L59" s="507"/>
      <c r="M59" s="507"/>
      <c r="N59" s="507"/>
      <c r="O59" s="507"/>
      <c r="P59" s="507"/>
      <c r="Q59" s="507"/>
      <c r="R59" s="507"/>
      <c r="S59" s="507"/>
      <c r="T59" s="507"/>
      <c r="U59" s="1"/>
      <c r="V59" s="507"/>
      <c r="W59" s="507"/>
      <c r="X59" s="507"/>
      <c r="Y59" s="507"/>
      <c r="Z59" s="1"/>
      <c r="AA59" s="507"/>
      <c r="AB59" s="507"/>
      <c r="AC59" s="507"/>
      <c r="AD59" s="507"/>
      <c r="AE59" s="507"/>
      <c r="AF59" s="507"/>
      <c r="AG59" s="507"/>
      <c r="AH59" s="507"/>
      <c r="AI59" s="507"/>
      <c r="AJ59" s="507"/>
      <c r="AK59" s="507"/>
      <c r="AL59" s="507"/>
      <c r="AM59" s="507"/>
    </row>
    <row r="60" spans="1:39" ht="12.75">
      <c r="A60" s="507"/>
      <c r="B60" s="507"/>
      <c r="C60" s="507"/>
      <c r="D60" s="507"/>
      <c r="E60" s="507"/>
      <c r="F60" s="507"/>
      <c r="G60" s="507"/>
      <c r="H60" s="507"/>
      <c r="I60" s="507"/>
      <c r="J60" s="507"/>
      <c r="K60" s="507"/>
      <c r="L60" s="507"/>
      <c r="M60" s="507"/>
      <c r="N60" s="507"/>
      <c r="O60" s="507"/>
      <c r="P60" s="507"/>
      <c r="Q60" s="507"/>
      <c r="R60" s="507"/>
      <c r="S60" s="507"/>
      <c r="T60" s="507"/>
      <c r="U60" s="1"/>
      <c r="V60" s="507"/>
      <c r="W60" s="507"/>
      <c r="X60" s="507"/>
      <c r="Y60" s="507"/>
      <c r="Z60" s="1"/>
      <c r="AA60" s="507"/>
      <c r="AB60" s="507"/>
      <c r="AC60" s="507"/>
      <c r="AD60" s="507"/>
      <c r="AE60" s="507"/>
      <c r="AF60" s="507"/>
      <c r="AG60" s="507"/>
      <c r="AH60" s="507"/>
      <c r="AI60" s="507"/>
      <c r="AJ60" s="507"/>
      <c r="AK60" s="507"/>
      <c r="AL60" s="507"/>
      <c r="AM60" s="507"/>
    </row>
    <row r="61" spans="1:39" ht="12.75">
      <c r="A61" s="507"/>
      <c r="B61" s="507"/>
      <c r="C61" s="507"/>
      <c r="D61" s="507"/>
      <c r="E61" s="507"/>
      <c r="F61" s="507"/>
      <c r="G61" s="507"/>
      <c r="H61" s="507"/>
      <c r="I61" s="507"/>
      <c r="J61" s="507"/>
      <c r="K61" s="507"/>
      <c r="L61" s="507"/>
      <c r="M61" s="507"/>
      <c r="N61" s="507"/>
      <c r="O61" s="507"/>
      <c r="P61" s="507"/>
      <c r="Q61" s="507"/>
      <c r="R61" s="507"/>
      <c r="S61" s="507"/>
      <c r="T61" s="507"/>
      <c r="U61" s="1"/>
      <c r="V61" s="507"/>
      <c r="W61" s="507"/>
      <c r="X61" s="507"/>
      <c r="Y61" s="507"/>
      <c r="Z61" s="1"/>
      <c r="AA61" s="507"/>
      <c r="AB61" s="507"/>
      <c r="AC61" s="507"/>
      <c r="AD61" s="507"/>
      <c r="AE61" s="507"/>
      <c r="AF61" s="507"/>
      <c r="AG61" s="507"/>
      <c r="AH61" s="507"/>
      <c r="AI61" s="507"/>
      <c r="AJ61" s="507"/>
      <c r="AK61" s="507"/>
      <c r="AL61" s="507"/>
      <c r="AM61" s="507"/>
    </row>
    <row r="62" spans="1:39" ht="12.75">
      <c r="A62" s="507"/>
      <c r="B62" s="507"/>
      <c r="C62" s="507"/>
      <c r="D62" s="507"/>
      <c r="E62" s="507"/>
      <c r="F62" s="507"/>
      <c r="G62" s="507"/>
      <c r="H62" s="507"/>
      <c r="I62" s="507"/>
      <c r="J62" s="507"/>
      <c r="K62" s="507"/>
      <c r="L62" s="507"/>
      <c r="M62" s="507"/>
      <c r="N62" s="507"/>
      <c r="O62" s="507"/>
      <c r="P62" s="507"/>
      <c r="Q62" s="507"/>
      <c r="R62" s="507"/>
      <c r="S62" s="507"/>
      <c r="T62" s="507"/>
      <c r="U62" s="1"/>
      <c r="V62" s="507"/>
      <c r="W62" s="507"/>
      <c r="X62" s="507"/>
      <c r="Y62" s="507"/>
      <c r="Z62" s="1"/>
      <c r="AA62" s="507"/>
      <c r="AB62" s="507"/>
      <c r="AC62" s="507"/>
      <c r="AD62" s="507"/>
      <c r="AE62" s="507"/>
      <c r="AF62" s="507"/>
      <c r="AG62" s="507"/>
      <c r="AH62" s="507"/>
      <c r="AI62" s="507"/>
      <c r="AJ62" s="507"/>
      <c r="AK62" s="507"/>
      <c r="AL62" s="507"/>
      <c r="AM62" s="507"/>
    </row>
    <row r="63" spans="1:39" ht="12" customHeight="1">
      <c r="A63" s="507"/>
      <c r="B63" s="507"/>
      <c r="C63" s="507"/>
      <c r="D63" s="507"/>
      <c r="E63" s="507"/>
      <c r="F63" s="507"/>
      <c r="G63" s="507"/>
      <c r="H63" s="507"/>
      <c r="I63" s="507"/>
      <c r="J63" s="507"/>
      <c r="K63" s="507"/>
      <c r="L63" s="507"/>
      <c r="M63" s="507"/>
      <c r="N63" s="507"/>
      <c r="O63" s="507"/>
      <c r="P63" s="507"/>
      <c r="Q63" s="507"/>
      <c r="R63" s="507"/>
      <c r="S63" s="507"/>
      <c r="T63" s="507"/>
      <c r="U63" s="1"/>
      <c r="V63" s="507"/>
      <c r="W63" s="507"/>
      <c r="X63" s="507"/>
      <c r="Y63" s="507"/>
      <c r="Z63" s="1"/>
      <c r="AA63" s="507"/>
      <c r="AB63" s="507"/>
      <c r="AC63" s="507"/>
      <c r="AD63" s="507"/>
      <c r="AE63" s="507"/>
      <c r="AF63" s="507"/>
      <c r="AG63" s="507"/>
      <c r="AH63" s="507"/>
      <c r="AI63" s="507"/>
      <c r="AJ63" s="507"/>
      <c r="AK63" s="507"/>
      <c r="AL63" s="507"/>
      <c r="AM63" s="507"/>
    </row>
    <row r="64" spans="1:39" ht="12.75">
      <c r="A64" s="507"/>
      <c r="B64" s="507"/>
      <c r="C64" s="507"/>
      <c r="D64" s="507"/>
      <c r="E64" s="507"/>
      <c r="F64" s="507"/>
      <c r="G64" s="507"/>
      <c r="H64" s="507"/>
      <c r="I64" s="507"/>
      <c r="J64" s="507"/>
      <c r="K64" s="507"/>
      <c r="L64" s="507"/>
      <c r="M64" s="507"/>
      <c r="N64" s="507"/>
      <c r="O64" s="507"/>
      <c r="P64" s="507"/>
      <c r="Q64" s="507"/>
      <c r="R64" s="507"/>
      <c r="S64" s="507"/>
      <c r="T64" s="507"/>
      <c r="U64" s="1"/>
      <c r="V64" s="507"/>
      <c r="W64" s="507"/>
      <c r="X64" s="507"/>
      <c r="Y64" s="507"/>
      <c r="Z64" s="1"/>
      <c r="AA64" s="507"/>
      <c r="AB64" s="507"/>
      <c r="AC64" s="507"/>
      <c r="AD64" s="507"/>
      <c r="AE64" s="507"/>
      <c r="AF64" s="507"/>
      <c r="AG64" s="507"/>
      <c r="AH64" s="507"/>
      <c r="AI64" s="507"/>
      <c r="AJ64" s="507"/>
      <c r="AK64" s="507"/>
      <c r="AL64" s="507"/>
      <c r="AM64" s="507"/>
    </row>
    <row r="65" spans="3:32" ht="12.75">
      <c r="C65" s="507"/>
      <c r="D65" s="507"/>
      <c r="E65" s="507"/>
      <c r="F65" s="507"/>
      <c r="G65" s="507"/>
      <c r="H65" s="507"/>
      <c r="I65" s="507"/>
      <c r="J65" s="507"/>
      <c r="K65" s="507"/>
      <c r="L65" s="507"/>
      <c r="M65" s="507"/>
      <c r="N65" s="507"/>
      <c r="O65" s="507"/>
      <c r="P65" s="507"/>
      <c r="Q65" s="507"/>
      <c r="R65" s="507"/>
      <c r="S65" s="507"/>
      <c r="T65" s="507"/>
      <c r="U65" s="1"/>
      <c r="V65" s="507"/>
      <c r="W65" s="507"/>
      <c r="X65" s="507"/>
      <c r="Y65" s="507"/>
      <c r="Z65" s="1"/>
      <c r="AA65" s="507"/>
      <c r="AB65" s="507"/>
      <c r="AC65" s="507"/>
      <c r="AD65" s="507"/>
      <c r="AE65" s="507"/>
      <c r="AF65" s="389"/>
    </row>
    <row r="66" spans="3:32" s="250" customFormat="1" ht="13.5" hidden="1" thickBot="1">
      <c r="C66" s="266" t="s">
        <v>14</v>
      </c>
      <c r="D66" s="267" t="s">
        <v>395</v>
      </c>
      <c r="E66" s="267" t="s">
        <v>396</v>
      </c>
      <c r="F66" s="267" t="s">
        <v>397</v>
      </c>
      <c r="G66" s="267" t="s">
        <v>398</v>
      </c>
      <c r="H66" s="267" t="s">
        <v>399</v>
      </c>
      <c r="I66" s="267" t="s">
        <v>400</v>
      </c>
      <c r="J66" s="267" t="s">
        <v>401</v>
      </c>
      <c r="K66" s="267" t="s">
        <v>402</v>
      </c>
      <c r="L66" s="267" t="s">
        <v>403</v>
      </c>
      <c r="M66" s="267" t="s">
        <v>404</v>
      </c>
      <c r="N66" s="267" t="s">
        <v>405</v>
      </c>
      <c r="O66" s="267" t="s">
        <v>406</v>
      </c>
      <c r="P66" s="267" t="s">
        <v>407</v>
      </c>
      <c r="Q66" s="267" t="s">
        <v>408</v>
      </c>
      <c r="R66" s="267" t="s">
        <v>409</v>
      </c>
      <c r="S66" s="267" t="s">
        <v>410</v>
      </c>
      <c r="T66" s="267" t="s">
        <v>411</v>
      </c>
      <c r="U66" s="267" t="s">
        <v>412</v>
      </c>
      <c r="V66" s="267" t="s">
        <v>413</v>
      </c>
      <c r="W66" s="267" t="s">
        <v>414</v>
      </c>
      <c r="X66" s="267" t="s">
        <v>415</v>
      </c>
      <c r="Y66" s="267" t="s">
        <v>416</v>
      </c>
      <c r="Z66" s="267" t="s">
        <v>417</v>
      </c>
      <c r="AA66" s="267" t="s">
        <v>418</v>
      </c>
      <c r="AB66" s="267" t="s">
        <v>419</v>
      </c>
      <c r="AC66" s="267" t="s">
        <v>420</v>
      </c>
      <c r="AD66" s="267" t="s">
        <v>421</v>
      </c>
      <c r="AE66" s="267" t="s">
        <v>422</v>
      </c>
      <c r="AF66" s="268" t="s">
        <v>221</v>
      </c>
    </row>
    <row r="67" spans="3:32" ht="12.75" hidden="1">
      <c r="C67" s="269" t="s">
        <v>30</v>
      </c>
      <c r="D67" s="270">
        <f>IFERROR(VLOOKUP($C67&amp;"_"&amp;D$66,'Original Calculateur S'!$C$4:$H$287,5,0),"")</f>
        <v>0</v>
      </c>
      <c r="E67" s="270">
        <f>IFERROR(VLOOKUP($C67&amp;"_"&amp;E$66,'Original Calculateur S'!$C$4:$H$287,5,0),"")</f>
        <v>0</v>
      </c>
      <c r="F67" s="270">
        <f>IFERROR(VLOOKUP($C67&amp;"_"&amp;F$66,'Original Calculateur S'!$C$4:$H$287,5,0),"")</f>
        <v>0</v>
      </c>
      <c r="G67" s="270">
        <f>IFERROR(VLOOKUP($C67&amp;"_"&amp;G$66,'Original Calculateur S'!$C$4:$H$287,5,0),"")</f>
        <v>0</v>
      </c>
      <c r="H67" s="270" t="str">
        <f>IFERROR(VLOOKUP($C67&amp;"_"&amp;H$66,'Original Calculateur S'!$C$4:$H$287,5,0),"")</f>
        <v/>
      </c>
      <c r="I67" s="270" t="str">
        <f>IFERROR(VLOOKUP($C67&amp;"_"&amp;I$66,'Original Calculateur S'!$C$4:$H$287,5,0),"")</f>
        <v/>
      </c>
      <c r="J67" s="270" t="str">
        <f>IFERROR(VLOOKUP($C67&amp;"_"&amp;J$66,'Original Calculateur S'!$C$4:$H$287,5,0),"")</f>
        <v/>
      </c>
      <c r="K67" s="270" t="str">
        <f>IFERROR(VLOOKUP($C67&amp;"_"&amp;K$66,'Original Calculateur S'!$C$4:$H$287,5,0),"")</f>
        <v/>
      </c>
      <c r="L67" s="270" t="str">
        <f>IFERROR(VLOOKUP($C67&amp;"_"&amp;L$66,'Original Calculateur S'!$C$4:$H$287,5,0),"")</f>
        <v/>
      </c>
      <c r="M67" s="270" t="str">
        <f>IFERROR(VLOOKUP($C67&amp;"_"&amp;M$66,'Original Calculateur S'!$C$4:$H$287,5,0),"")</f>
        <v/>
      </c>
      <c r="N67" s="270" t="str">
        <f>IFERROR(VLOOKUP($C67&amp;"_"&amp;N$66,'Original Calculateur S'!$C$4:$H$287,5,0),"")</f>
        <v/>
      </c>
      <c r="O67" s="270" t="str">
        <f>IFERROR(VLOOKUP($C67&amp;"_"&amp;O$66,'Original Calculateur S'!$C$4:$H$287,5,0),"")</f>
        <v/>
      </c>
      <c r="P67" s="270" t="str">
        <f>IFERROR(VLOOKUP($C67&amp;"_"&amp;P$66,'Original Calculateur S'!$C$4:$H$287,5,0),"")</f>
        <v/>
      </c>
      <c r="Q67" s="270" t="str">
        <f>IFERROR(VLOOKUP($C67&amp;"_"&amp;Q$66,'Original Calculateur S'!$C$4:$H$287,5,0),"")</f>
        <v/>
      </c>
      <c r="R67" s="270" t="str">
        <f>IFERROR(VLOOKUP($C67&amp;"_"&amp;R$66,'Original Calculateur S'!$C$4:$H$287,5,0),"")</f>
        <v/>
      </c>
      <c r="S67" s="270" t="str">
        <f>IFERROR(VLOOKUP($C67&amp;"_"&amp;S$66,'Original Calculateur S'!$C$4:$H$287,5,0),"")</f>
        <v/>
      </c>
      <c r="T67" s="270" t="str">
        <f>IFERROR(VLOOKUP($C67&amp;"_"&amp;T$66,'Original Calculateur S'!$C$4:$H$287,5,0),"")</f>
        <v/>
      </c>
      <c r="U67" s="270" t="str">
        <f>IFERROR(VLOOKUP($C67&amp;"_"&amp;U$66,'Original Calculateur S'!$C$4:$H$287,5,0),"")</f>
        <v/>
      </c>
      <c r="V67" s="270" t="str">
        <f>IFERROR(VLOOKUP($C67&amp;"_"&amp;V$66,'Original Calculateur S'!$C$4:$H$287,5,0),"")</f>
        <v/>
      </c>
      <c r="W67" s="270" t="str">
        <f>IFERROR(VLOOKUP($C67&amp;"_"&amp;W$66,'Original Calculateur S'!$C$4:$H$287,5,0),"")</f>
        <v/>
      </c>
      <c r="X67" s="270" t="str">
        <f>IFERROR(VLOOKUP($C67&amp;"_"&amp;X$66,'Original Calculateur S'!$C$4:$H$287,5,0),"")</f>
        <v/>
      </c>
      <c r="Y67" s="270" t="str">
        <f>IFERROR(VLOOKUP($C67&amp;"_"&amp;Y$66,'Original Calculateur S'!$C$4:$H$287,5,0),"")</f>
        <v/>
      </c>
      <c r="Z67" s="270" t="str">
        <f>IFERROR(VLOOKUP($C67&amp;"_"&amp;Z$66,'Original Calculateur S'!$C$4:$H$287,5,0),"")</f>
        <v/>
      </c>
      <c r="AA67" s="270" t="str">
        <f>IFERROR(VLOOKUP($C67&amp;"_"&amp;AA$66,'Original Calculateur S'!$C$4:$H$287,5,0),"")</f>
        <v/>
      </c>
      <c r="AB67" s="270" t="str">
        <f>IFERROR(VLOOKUP($C67&amp;"_"&amp;AB$66,'Original Calculateur S'!$C$4:$H$287,5,0),"")</f>
        <v/>
      </c>
      <c r="AC67" s="270" t="str">
        <f>IFERROR(VLOOKUP($C67&amp;"_"&amp;AC$66,'Original Calculateur S'!$C$4:$H$287,5,0),"")</f>
        <v/>
      </c>
      <c r="AD67" s="270" t="str">
        <f>IFERROR(VLOOKUP($C67&amp;"_"&amp;AD$66,'Original Calculateur S'!$C$4:$H$287,5,0),"")</f>
        <v/>
      </c>
      <c r="AE67" s="270" t="str">
        <f>IFERROR(VLOOKUP($C67&amp;"_"&amp;AE$66,'Original Calculateur S'!$C$4:$H$287,5,0),"")</f>
        <v/>
      </c>
      <c r="AF67" s="271">
        <f t="shared" ref="AF67:AF98" si="0">SUM(D67:AE67)</f>
        <v>0</v>
      </c>
    </row>
    <row r="68" spans="3:32" ht="12.75" hidden="1">
      <c r="C68" s="272" t="s">
        <v>103</v>
      </c>
      <c r="D68" s="273">
        <f>IFERROR(VLOOKUP($C68&amp;"_"&amp;D$66,'Original Calculateur S'!$C$4:$H$287,5,0),"")</f>
        <v>0</v>
      </c>
      <c r="E68" s="273" t="str">
        <f>IFERROR(VLOOKUP($C68&amp;"_"&amp;E$66,'Original Calculateur S'!$C$4:$H$287,5,0),"")</f>
        <v/>
      </c>
      <c r="F68" s="273" t="str">
        <f>IFERROR(VLOOKUP($C68&amp;"_"&amp;F$66,'Original Calculateur S'!$C$4:$H$287,5,0),"")</f>
        <v/>
      </c>
      <c r="G68" s="273" t="str">
        <f>IFERROR(VLOOKUP($C68&amp;"_"&amp;G$66,'Original Calculateur S'!$C$4:$H$287,5,0),"")</f>
        <v/>
      </c>
      <c r="H68" s="273" t="str">
        <f>IFERROR(VLOOKUP($C68&amp;"_"&amp;H$66,'Original Calculateur S'!$C$4:$H$287,5,0),"")</f>
        <v/>
      </c>
      <c r="I68" s="273" t="str">
        <f>IFERROR(VLOOKUP($C68&amp;"_"&amp;I$66,'Original Calculateur S'!$C$4:$H$287,5,0),"")</f>
        <v/>
      </c>
      <c r="J68" s="273" t="str">
        <f>IFERROR(VLOOKUP($C68&amp;"_"&amp;J$66,'Original Calculateur S'!$C$4:$H$287,5,0),"")</f>
        <v/>
      </c>
      <c r="K68" s="273" t="str">
        <f>IFERROR(VLOOKUP($C68&amp;"_"&amp;K$66,'Original Calculateur S'!$C$4:$H$287,5,0),"")</f>
        <v/>
      </c>
      <c r="L68" s="273" t="str">
        <f>IFERROR(VLOOKUP($C68&amp;"_"&amp;L$66,'Original Calculateur S'!$C$4:$H$287,5,0),"")</f>
        <v/>
      </c>
      <c r="M68" s="273" t="str">
        <f>IFERROR(VLOOKUP($C68&amp;"_"&amp;M$66,'Original Calculateur S'!$C$4:$H$287,5,0),"")</f>
        <v/>
      </c>
      <c r="N68" s="273" t="str">
        <f>IFERROR(VLOOKUP($C68&amp;"_"&amp;N$66,'Original Calculateur S'!$C$4:$H$287,5,0),"")</f>
        <v/>
      </c>
      <c r="O68" s="273" t="str">
        <f>IFERROR(VLOOKUP($C68&amp;"_"&amp;O$66,'Original Calculateur S'!$C$4:$H$287,5,0),"")</f>
        <v/>
      </c>
      <c r="P68" s="273" t="str">
        <f>IFERROR(VLOOKUP($C68&amp;"_"&amp;P$66,'Original Calculateur S'!$C$4:$H$287,5,0),"")</f>
        <v/>
      </c>
      <c r="Q68" s="273" t="str">
        <f>IFERROR(VLOOKUP($C68&amp;"_"&amp;Q$66,'Original Calculateur S'!$C$4:$H$287,5,0),"")</f>
        <v/>
      </c>
      <c r="R68" s="273" t="str">
        <f>IFERROR(VLOOKUP($C68&amp;"_"&amp;R$66,'Original Calculateur S'!$C$4:$H$287,5,0),"")</f>
        <v/>
      </c>
      <c r="S68" s="273" t="str">
        <f>IFERROR(VLOOKUP($C68&amp;"_"&amp;S$66,'Original Calculateur S'!$C$4:$H$287,5,0),"")</f>
        <v/>
      </c>
      <c r="T68" s="273" t="str">
        <f>IFERROR(VLOOKUP($C68&amp;"_"&amp;T$66,'Original Calculateur S'!$C$4:$H$287,5,0),"")</f>
        <v/>
      </c>
      <c r="U68" s="273" t="str">
        <f>IFERROR(VLOOKUP($C68&amp;"_"&amp;U$66,'Original Calculateur S'!$C$4:$H$287,5,0),"")</f>
        <v/>
      </c>
      <c r="V68" s="273" t="str">
        <f>IFERROR(VLOOKUP($C68&amp;"_"&amp;V$66,'Original Calculateur S'!$C$4:$H$287,5,0),"")</f>
        <v/>
      </c>
      <c r="W68" s="273" t="str">
        <f>IFERROR(VLOOKUP($C68&amp;"_"&amp;W$66,'Original Calculateur S'!$C$4:$H$287,5,0),"")</f>
        <v/>
      </c>
      <c r="X68" s="273" t="str">
        <f>IFERROR(VLOOKUP($C68&amp;"_"&amp;X$66,'Original Calculateur S'!$C$4:$H$287,5,0),"")</f>
        <v/>
      </c>
      <c r="Y68" s="273" t="str">
        <f>IFERROR(VLOOKUP($C68&amp;"_"&amp;Y$66,'Original Calculateur S'!$C$4:$H$287,5,0),"")</f>
        <v/>
      </c>
      <c r="Z68" s="273" t="str">
        <f>IFERROR(VLOOKUP($C68&amp;"_"&amp;Z$66,'Original Calculateur S'!$C$4:$H$287,5,0),"")</f>
        <v/>
      </c>
      <c r="AA68" s="273" t="str">
        <f>IFERROR(VLOOKUP($C68&amp;"_"&amp;AA$66,'Original Calculateur S'!$C$4:$H$287,5,0),"")</f>
        <v/>
      </c>
      <c r="AB68" s="273" t="str">
        <f>IFERROR(VLOOKUP($C68&amp;"_"&amp;AB$66,'Original Calculateur S'!$C$4:$H$287,5,0),"")</f>
        <v/>
      </c>
      <c r="AC68" s="273" t="str">
        <f>IFERROR(VLOOKUP($C68&amp;"_"&amp;AC$66,'Original Calculateur S'!$C$4:$H$287,5,0),"")</f>
        <v/>
      </c>
      <c r="AD68" s="273" t="str">
        <f>IFERROR(VLOOKUP($C68&amp;"_"&amp;AD$66,'Original Calculateur S'!$C$4:$H$287,5,0),"")</f>
        <v/>
      </c>
      <c r="AE68" s="273" t="str">
        <f>IFERROR(VLOOKUP($C68&amp;"_"&amp;AE$66,'Original Calculateur S'!$C$4:$H$287,5,0),"")</f>
        <v/>
      </c>
      <c r="AF68" s="274">
        <f t="shared" si="0"/>
        <v>0</v>
      </c>
    </row>
    <row r="69" spans="3:32" ht="12.75" hidden="1">
      <c r="C69" s="275" t="s">
        <v>104</v>
      </c>
      <c r="D69" s="276">
        <f>IFERROR(VLOOKUP($C69&amp;"_"&amp;D$66,'Original Calculateur S'!$C$4:$H$287,5,0),"")</f>
        <v>0</v>
      </c>
      <c r="E69" s="276" t="str">
        <f>IFERROR(VLOOKUP($C69&amp;"_"&amp;E$66,'Original Calculateur S'!$C$4:$H$287,5,0),"")</f>
        <v/>
      </c>
      <c r="F69" s="276" t="str">
        <f>IFERROR(VLOOKUP($C69&amp;"_"&amp;F$66,'Original Calculateur S'!$C$4:$H$287,5,0),"")</f>
        <v/>
      </c>
      <c r="G69" s="276" t="str">
        <f>IFERROR(VLOOKUP($C69&amp;"_"&amp;G$66,'Original Calculateur S'!$C$4:$H$287,5,0),"")</f>
        <v/>
      </c>
      <c r="H69" s="276" t="str">
        <f>IFERROR(VLOOKUP($C69&amp;"_"&amp;H$66,'Original Calculateur S'!$C$4:$H$287,5,0),"")</f>
        <v/>
      </c>
      <c r="I69" s="276" t="str">
        <f>IFERROR(VLOOKUP($C69&amp;"_"&amp;I$66,'Original Calculateur S'!$C$4:$H$287,5,0),"")</f>
        <v/>
      </c>
      <c r="J69" s="276" t="str">
        <f>IFERROR(VLOOKUP($C69&amp;"_"&amp;J$66,'Original Calculateur S'!$C$4:$H$287,5,0),"")</f>
        <v/>
      </c>
      <c r="K69" s="276" t="str">
        <f>IFERROR(VLOOKUP($C69&amp;"_"&amp;K$66,'Original Calculateur S'!$C$4:$H$287,5,0),"")</f>
        <v/>
      </c>
      <c r="L69" s="276" t="str">
        <f>IFERROR(VLOOKUP($C69&amp;"_"&amp;L$66,'Original Calculateur S'!$C$4:$H$287,5,0),"")</f>
        <v/>
      </c>
      <c r="M69" s="276" t="str">
        <f>IFERROR(VLOOKUP($C69&amp;"_"&amp;M$66,'Original Calculateur S'!$C$4:$H$287,5,0),"")</f>
        <v/>
      </c>
      <c r="N69" s="276" t="str">
        <f>IFERROR(VLOOKUP($C69&amp;"_"&amp;N$66,'Original Calculateur S'!$C$4:$H$287,5,0),"")</f>
        <v/>
      </c>
      <c r="O69" s="276" t="str">
        <f>IFERROR(VLOOKUP($C69&amp;"_"&amp;O$66,'Original Calculateur S'!$C$4:$H$287,5,0),"")</f>
        <v/>
      </c>
      <c r="P69" s="276" t="str">
        <f>IFERROR(VLOOKUP($C69&amp;"_"&amp;P$66,'Original Calculateur S'!$C$4:$H$287,5,0),"")</f>
        <v/>
      </c>
      <c r="Q69" s="276" t="str">
        <f>IFERROR(VLOOKUP($C69&amp;"_"&amp;Q$66,'Original Calculateur S'!$C$4:$H$287,5,0),"")</f>
        <v/>
      </c>
      <c r="R69" s="276" t="str">
        <f>IFERROR(VLOOKUP($C69&amp;"_"&amp;R$66,'Original Calculateur S'!$C$4:$H$287,5,0),"")</f>
        <v/>
      </c>
      <c r="S69" s="276" t="str">
        <f>IFERROR(VLOOKUP($C69&amp;"_"&amp;S$66,'Original Calculateur S'!$C$4:$H$287,5,0),"")</f>
        <v/>
      </c>
      <c r="T69" s="276" t="str">
        <f>IFERROR(VLOOKUP($C69&amp;"_"&amp;T$66,'Original Calculateur S'!$C$4:$H$287,5,0),"")</f>
        <v/>
      </c>
      <c r="U69" s="276" t="str">
        <f>IFERROR(VLOOKUP($C69&amp;"_"&amp;U$66,'Original Calculateur S'!$C$4:$H$287,5,0),"")</f>
        <v/>
      </c>
      <c r="V69" s="276" t="str">
        <f>IFERROR(VLOOKUP($C69&amp;"_"&amp;V$66,'Original Calculateur S'!$C$4:$H$287,5,0),"")</f>
        <v/>
      </c>
      <c r="W69" s="276" t="str">
        <f>IFERROR(VLOOKUP($C69&amp;"_"&amp;W$66,'Original Calculateur S'!$C$4:$H$287,5,0),"")</f>
        <v/>
      </c>
      <c r="X69" s="276" t="str">
        <f>IFERROR(VLOOKUP($C69&amp;"_"&amp;X$66,'Original Calculateur S'!$C$4:$H$287,5,0),"")</f>
        <v/>
      </c>
      <c r="Y69" s="276" t="str">
        <f>IFERROR(VLOOKUP($C69&amp;"_"&amp;Y$66,'Original Calculateur S'!$C$4:$H$287,5,0),"")</f>
        <v/>
      </c>
      <c r="Z69" s="276" t="str">
        <f>IFERROR(VLOOKUP($C69&amp;"_"&amp;Z$66,'Original Calculateur S'!$C$4:$H$287,5,0),"")</f>
        <v/>
      </c>
      <c r="AA69" s="276" t="str">
        <f>IFERROR(VLOOKUP($C69&amp;"_"&amp;AA$66,'Original Calculateur S'!$C$4:$H$287,5,0),"")</f>
        <v/>
      </c>
      <c r="AB69" s="276" t="str">
        <f>IFERROR(VLOOKUP($C69&amp;"_"&amp;AB$66,'Original Calculateur S'!$C$4:$H$287,5,0),"")</f>
        <v/>
      </c>
      <c r="AC69" s="276" t="str">
        <f>IFERROR(VLOOKUP($C69&amp;"_"&amp;AC$66,'Original Calculateur S'!$C$4:$H$287,5,0),"")</f>
        <v/>
      </c>
      <c r="AD69" s="276" t="str">
        <f>IFERROR(VLOOKUP($C69&amp;"_"&amp;AD$66,'Original Calculateur S'!$C$4:$H$287,5,0),"")</f>
        <v/>
      </c>
      <c r="AE69" s="276" t="str">
        <f>IFERROR(VLOOKUP($C69&amp;"_"&amp;AE$66,'Original Calculateur S'!$C$4:$H$287,5,0),"")</f>
        <v/>
      </c>
      <c r="AF69" s="277">
        <f t="shared" si="0"/>
        <v>0</v>
      </c>
    </row>
    <row r="70" spans="3:32" ht="12.75" hidden="1">
      <c r="C70" s="272" t="s">
        <v>22</v>
      </c>
      <c r="D70" s="273">
        <f>IFERROR(VLOOKUP($C70&amp;"_"&amp;D$66,'Original Calculateur S'!$C$4:$H$287,5,0),"")</f>
        <v>0</v>
      </c>
      <c r="E70" s="273">
        <f>IFERROR(VLOOKUP($C70&amp;"_"&amp;E$66,'Original Calculateur S'!$C$4:$H$287,5,0),"")</f>
        <v>0</v>
      </c>
      <c r="F70" s="273" t="str">
        <f>IFERROR(VLOOKUP($C70&amp;"_"&amp;F$66,'Original Calculateur S'!$C$4:$H$287,5,0),"")</f>
        <v/>
      </c>
      <c r="G70" s="273" t="str">
        <f>IFERROR(VLOOKUP($C70&amp;"_"&amp;G$66,'Original Calculateur S'!$C$4:$H$287,5,0),"")</f>
        <v/>
      </c>
      <c r="H70" s="273" t="str">
        <f>IFERROR(VLOOKUP($C70&amp;"_"&amp;H$66,'Original Calculateur S'!$C$4:$H$287,5,0),"")</f>
        <v/>
      </c>
      <c r="I70" s="273" t="str">
        <f>IFERROR(VLOOKUP($C70&amp;"_"&amp;I$66,'Original Calculateur S'!$C$4:$H$287,5,0),"")</f>
        <v/>
      </c>
      <c r="J70" s="273" t="str">
        <f>IFERROR(VLOOKUP($C70&amp;"_"&amp;J$66,'Original Calculateur S'!$C$4:$H$287,5,0),"")</f>
        <v/>
      </c>
      <c r="K70" s="273" t="str">
        <f>IFERROR(VLOOKUP($C70&amp;"_"&amp;K$66,'Original Calculateur S'!$C$4:$H$287,5,0),"")</f>
        <v/>
      </c>
      <c r="L70" s="273" t="str">
        <f>IFERROR(VLOOKUP($C70&amp;"_"&amp;L$66,'Original Calculateur S'!$C$4:$H$287,5,0),"")</f>
        <v/>
      </c>
      <c r="M70" s="273" t="str">
        <f>IFERROR(VLOOKUP($C70&amp;"_"&amp;M$66,'Original Calculateur S'!$C$4:$H$287,5,0),"")</f>
        <v/>
      </c>
      <c r="N70" s="273" t="str">
        <f>IFERROR(VLOOKUP($C70&amp;"_"&amp;N$66,'Original Calculateur S'!$C$4:$H$287,5,0),"")</f>
        <v/>
      </c>
      <c r="O70" s="273" t="str">
        <f>IFERROR(VLOOKUP($C70&amp;"_"&amp;O$66,'Original Calculateur S'!$C$4:$H$287,5,0),"")</f>
        <v/>
      </c>
      <c r="P70" s="273" t="str">
        <f>IFERROR(VLOOKUP($C70&amp;"_"&amp;P$66,'Original Calculateur S'!$C$4:$H$287,5,0),"")</f>
        <v/>
      </c>
      <c r="Q70" s="273" t="str">
        <f>IFERROR(VLOOKUP($C70&amp;"_"&amp;Q$66,'Original Calculateur S'!$C$4:$H$287,5,0),"")</f>
        <v/>
      </c>
      <c r="R70" s="273" t="str">
        <f>IFERROR(VLOOKUP($C70&amp;"_"&amp;R$66,'Original Calculateur S'!$C$4:$H$287,5,0),"")</f>
        <v/>
      </c>
      <c r="S70" s="273" t="str">
        <f>IFERROR(VLOOKUP($C70&amp;"_"&amp;S$66,'Original Calculateur S'!$C$4:$H$287,5,0),"")</f>
        <v/>
      </c>
      <c r="T70" s="273" t="str">
        <f>IFERROR(VLOOKUP($C70&amp;"_"&amp;T$66,'Original Calculateur S'!$C$4:$H$287,5,0),"")</f>
        <v/>
      </c>
      <c r="U70" s="273" t="str">
        <f>IFERROR(VLOOKUP($C70&amp;"_"&amp;U$66,'Original Calculateur S'!$C$4:$H$287,5,0),"")</f>
        <v/>
      </c>
      <c r="V70" s="273" t="str">
        <f>IFERROR(VLOOKUP($C70&amp;"_"&amp;V$66,'Original Calculateur S'!$C$4:$H$287,5,0),"")</f>
        <v/>
      </c>
      <c r="W70" s="273" t="str">
        <f>IFERROR(VLOOKUP($C70&amp;"_"&amp;W$66,'Original Calculateur S'!$C$4:$H$287,5,0),"")</f>
        <v/>
      </c>
      <c r="X70" s="273" t="str">
        <f>IFERROR(VLOOKUP($C70&amp;"_"&amp;X$66,'Original Calculateur S'!$C$4:$H$287,5,0),"")</f>
        <v/>
      </c>
      <c r="Y70" s="273" t="str">
        <f>IFERROR(VLOOKUP($C70&amp;"_"&amp;Y$66,'Original Calculateur S'!$C$4:$H$287,5,0),"")</f>
        <v/>
      </c>
      <c r="Z70" s="273" t="str">
        <f>IFERROR(VLOOKUP($C70&amp;"_"&amp;Z$66,'Original Calculateur S'!$C$4:$H$287,5,0),"")</f>
        <v/>
      </c>
      <c r="AA70" s="273" t="str">
        <f>IFERROR(VLOOKUP($C70&amp;"_"&amp;AA$66,'Original Calculateur S'!$C$4:$H$287,5,0),"")</f>
        <v/>
      </c>
      <c r="AB70" s="273" t="str">
        <f>IFERROR(VLOOKUP($C70&amp;"_"&amp;AB$66,'Original Calculateur S'!$C$4:$H$287,5,0),"")</f>
        <v/>
      </c>
      <c r="AC70" s="273" t="str">
        <f>IFERROR(VLOOKUP($C70&amp;"_"&amp;AC$66,'Original Calculateur S'!$C$4:$H$287,5,0),"")</f>
        <v/>
      </c>
      <c r="AD70" s="273" t="str">
        <f>IFERROR(VLOOKUP($C70&amp;"_"&amp;AD$66,'Original Calculateur S'!$C$4:$H$287,5,0),"")</f>
        <v/>
      </c>
      <c r="AE70" s="273" t="str">
        <f>IFERROR(VLOOKUP($C70&amp;"_"&amp;AE$66,'Original Calculateur S'!$C$4:$H$287,5,0),"")</f>
        <v/>
      </c>
      <c r="AF70" s="274">
        <f t="shared" si="0"/>
        <v>0</v>
      </c>
    </row>
    <row r="71" spans="3:32" ht="12.75" hidden="1">
      <c r="C71" s="275" t="s">
        <v>28</v>
      </c>
      <c r="D71" s="276">
        <f>IFERROR(VLOOKUP($C71&amp;"_"&amp;D$66,'Original Calculateur S'!$C$4:$H$287,5,0),"")</f>
        <v>0</v>
      </c>
      <c r="E71" s="276" t="str">
        <f>IFERROR(VLOOKUP($C71&amp;"_"&amp;E$66,'Original Calculateur S'!$C$4:$H$287,5,0),"")</f>
        <v/>
      </c>
      <c r="F71" s="276" t="str">
        <f>IFERROR(VLOOKUP($C71&amp;"_"&amp;F$66,'Original Calculateur S'!$C$4:$H$287,5,0),"")</f>
        <v/>
      </c>
      <c r="G71" s="276" t="str">
        <f>IFERROR(VLOOKUP($C71&amp;"_"&amp;G$66,'Original Calculateur S'!$C$4:$H$287,5,0),"")</f>
        <v/>
      </c>
      <c r="H71" s="276" t="str">
        <f>IFERROR(VLOOKUP($C71&amp;"_"&amp;H$66,'Original Calculateur S'!$C$4:$H$287,5,0),"")</f>
        <v/>
      </c>
      <c r="I71" s="276" t="str">
        <f>IFERROR(VLOOKUP($C71&amp;"_"&amp;I$66,'Original Calculateur S'!$C$4:$H$287,5,0),"")</f>
        <v/>
      </c>
      <c r="J71" s="276" t="str">
        <f>IFERROR(VLOOKUP($C71&amp;"_"&amp;J$66,'Original Calculateur S'!$C$4:$H$287,5,0),"")</f>
        <v/>
      </c>
      <c r="K71" s="276" t="str">
        <f>IFERROR(VLOOKUP($C71&amp;"_"&amp;K$66,'Original Calculateur S'!$C$4:$H$287,5,0),"")</f>
        <v/>
      </c>
      <c r="L71" s="276" t="str">
        <f>IFERROR(VLOOKUP($C71&amp;"_"&amp;L$66,'Original Calculateur S'!$C$4:$H$287,5,0),"")</f>
        <v/>
      </c>
      <c r="M71" s="276" t="str">
        <f>IFERROR(VLOOKUP($C71&amp;"_"&amp;M$66,'Original Calculateur S'!$C$4:$H$287,5,0),"")</f>
        <v/>
      </c>
      <c r="N71" s="276" t="str">
        <f>IFERROR(VLOOKUP($C71&amp;"_"&amp;N$66,'Original Calculateur S'!$C$4:$H$287,5,0),"")</f>
        <v/>
      </c>
      <c r="O71" s="276" t="str">
        <f>IFERROR(VLOOKUP($C71&amp;"_"&amp;O$66,'Original Calculateur S'!$C$4:$H$287,5,0),"")</f>
        <v/>
      </c>
      <c r="P71" s="276" t="str">
        <f>IFERROR(VLOOKUP($C71&amp;"_"&amp;P$66,'Original Calculateur S'!$C$4:$H$287,5,0),"")</f>
        <v/>
      </c>
      <c r="Q71" s="276" t="str">
        <f>IFERROR(VLOOKUP($C71&amp;"_"&amp;Q$66,'Original Calculateur S'!$C$4:$H$287,5,0),"")</f>
        <v/>
      </c>
      <c r="R71" s="276" t="str">
        <f>IFERROR(VLOOKUP($C71&amp;"_"&amp;R$66,'Original Calculateur S'!$C$4:$H$287,5,0),"")</f>
        <v/>
      </c>
      <c r="S71" s="276" t="str">
        <f>IFERROR(VLOOKUP($C71&amp;"_"&amp;S$66,'Original Calculateur S'!$C$4:$H$287,5,0),"")</f>
        <v/>
      </c>
      <c r="T71" s="276" t="str">
        <f>IFERROR(VLOOKUP($C71&amp;"_"&amp;T$66,'Original Calculateur S'!$C$4:$H$287,5,0),"")</f>
        <v/>
      </c>
      <c r="U71" s="276" t="str">
        <f>IFERROR(VLOOKUP($C71&amp;"_"&amp;U$66,'Original Calculateur S'!$C$4:$H$287,5,0),"")</f>
        <v/>
      </c>
      <c r="V71" s="276" t="str">
        <f>IFERROR(VLOOKUP($C71&amp;"_"&amp;V$66,'Original Calculateur S'!$C$4:$H$287,5,0),"")</f>
        <v/>
      </c>
      <c r="W71" s="276" t="str">
        <f>IFERROR(VLOOKUP($C71&amp;"_"&amp;W$66,'Original Calculateur S'!$C$4:$H$287,5,0),"")</f>
        <v/>
      </c>
      <c r="X71" s="276" t="str">
        <f>IFERROR(VLOOKUP($C71&amp;"_"&amp;X$66,'Original Calculateur S'!$C$4:$H$287,5,0),"")</f>
        <v/>
      </c>
      <c r="Y71" s="276" t="str">
        <f>IFERROR(VLOOKUP($C71&amp;"_"&amp;Y$66,'Original Calculateur S'!$C$4:$H$287,5,0),"")</f>
        <v/>
      </c>
      <c r="Z71" s="276" t="str">
        <f>IFERROR(VLOOKUP($C71&amp;"_"&amp;Z$66,'Original Calculateur S'!$C$4:$H$287,5,0),"")</f>
        <v/>
      </c>
      <c r="AA71" s="276" t="str">
        <f>IFERROR(VLOOKUP($C71&amp;"_"&amp;AA$66,'Original Calculateur S'!$C$4:$H$287,5,0),"")</f>
        <v/>
      </c>
      <c r="AB71" s="276" t="str">
        <f>IFERROR(VLOOKUP($C71&amp;"_"&amp;AB$66,'Original Calculateur S'!$C$4:$H$287,5,0),"")</f>
        <v/>
      </c>
      <c r="AC71" s="276" t="str">
        <f>IFERROR(VLOOKUP($C71&amp;"_"&amp;AC$66,'Original Calculateur S'!$C$4:$H$287,5,0),"")</f>
        <v/>
      </c>
      <c r="AD71" s="276" t="str">
        <f>IFERROR(VLOOKUP($C71&amp;"_"&amp;AD$66,'Original Calculateur S'!$C$4:$H$287,5,0),"")</f>
        <v/>
      </c>
      <c r="AE71" s="276" t="str">
        <f>IFERROR(VLOOKUP($C71&amp;"_"&amp;AE$66,'Original Calculateur S'!$C$4:$H$287,5,0),"")</f>
        <v/>
      </c>
      <c r="AF71" s="277">
        <f t="shared" si="0"/>
        <v>0</v>
      </c>
    </row>
    <row r="72" spans="3:32" ht="12.75" hidden="1">
      <c r="C72" s="272" t="s">
        <v>18</v>
      </c>
      <c r="D72" s="273">
        <f>IFERROR(VLOOKUP($C72&amp;"_"&amp;D$66,'Original Calculateur S'!$C$4:$H$287,5,0),"")</f>
        <v>0</v>
      </c>
      <c r="E72" s="273" t="str">
        <f>IFERROR(VLOOKUP($C72&amp;"_"&amp;E$66,'Original Calculateur S'!$C$4:$H$287,5,0),"")</f>
        <v/>
      </c>
      <c r="F72" s="273" t="str">
        <f>IFERROR(VLOOKUP($C72&amp;"_"&amp;F$66,'Original Calculateur S'!$C$4:$H$287,5,0),"")</f>
        <v/>
      </c>
      <c r="G72" s="273" t="str">
        <f>IFERROR(VLOOKUP($C72&amp;"_"&amp;G$66,'Original Calculateur S'!$C$4:$H$287,5,0),"")</f>
        <v/>
      </c>
      <c r="H72" s="273" t="str">
        <f>IFERROR(VLOOKUP($C72&amp;"_"&amp;H$66,'Original Calculateur S'!$C$4:$H$287,5,0),"")</f>
        <v/>
      </c>
      <c r="I72" s="273" t="str">
        <f>IFERROR(VLOOKUP($C72&amp;"_"&amp;I$66,'Original Calculateur S'!$C$4:$H$287,5,0),"")</f>
        <v/>
      </c>
      <c r="J72" s="273" t="str">
        <f>IFERROR(VLOOKUP($C72&amp;"_"&amp;J$66,'Original Calculateur S'!$C$4:$H$287,5,0),"")</f>
        <v/>
      </c>
      <c r="K72" s="273" t="str">
        <f>IFERROR(VLOOKUP($C72&amp;"_"&amp;K$66,'Original Calculateur S'!$C$4:$H$287,5,0),"")</f>
        <v/>
      </c>
      <c r="L72" s="273" t="str">
        <f>IFERROR(VLOOKUP($C72&amp;"_"&amp;L$66,'Original Calculateur S'!$C$4:$H$287,5,0),"")</f>
        <v/>
      </c>
      <c r="M72" s="273" t="str">
        <f>IFERROR(VLOOKUP($C72&amp;"_"&amp;M$66,'Original Calculateur S'!$C$4:$H$287,5,0),"")</f>
        <v/>
      </c>
      <c r="N72" s="273" t="str">
        <f>IFERROR(VLOOKUP($C72&amp;"_"&amp;N$66,'Original Calculateur S'!$C$4:$H$287,5,0),"")</f>
        <v/>
      </c>
      <c r="O72" s="273" t="str">
        <f>IFERROR(VLOOKUP($C72&amp;"_"&amp;O$66,'Original Calculateur S'!$C$4:$H$287,5,0),"")</f>
        <v/>
      </c>
      <c r="P72" s="273" t="str">
        <f>IFERROR(VLOOKUP($C72&amp;"_"&amp;P$66,'Original Calculateur S'!$C$4:$H$287,5,0),"")</f>
        <v/>
      </c>
      <c r="Q72" s="273" t="str">
        <f>IFERROR(VLOOKUP($C72&amp;"_"&amp;Q$66,'Original Calculateur S'!$C$4:$H$287,5,0),"")</f>
        <v/>
      </c>
      <c r="R72" s="273" t="str">
        <f>IFERROR(VLOOKUP($C72&amp;"_"&amp;R$66,'Original Calculateur S'!$C$4:$H$287,5,0),"")</f>
        <v/>
      </c>
      <c r="S72" s="273" t="str">
        <f>IFERROR(VLOOKUP($C72&amp;"_"&amp;S$66,'Original Calculateur S'!$C$4:$H$287,5,0),"")</f>
        <v/>
      </c>
      <c r="T72" s="273" t="str">
        <f>IFERROR(VLOOKUP($C72&amp;"_"&amp;T$66,'Original Calculateur S'!$C$4:$H$287,5,0),"")</f>
        <v/>
      </c>
      <c r="U72" s="273" t="str">
        <f>IFERROR(VLOOKUP($C72&amp;"_"&amp;U$66,'Original Calculateur S'!$C$4:$H$287,5,0),"")</f>
        <v/>
      </c>
      <c r="V72" s="273" t="str">
        <f>IFERROR(VLOOKUP($C72&amp;"_"&amp;V$66,'Original Calculateur S'!$C$4:$H$287,5,0),"")</f>
        <v/>
      </c>
      <c r="W72" s="273" t="str">
        <f>IFERROR(VLOOKUP($C72&amp;"_"&amp;W$66,'Original Calculateur S'!$C$4:$H$287,5,0),"")</f>
        <v/>
      </c>
      <c r="X72" s="273" t="str">
        <f>IFERROR(VLOOKUP($C72&amp;"_"&amp;X$66,'Original Calculateur S'!$C$4:$H$287,5,0),"")</f>
        <v/>
      </c>
      <c r="Y72" s="273" t="str">
        <f>IFERROR(VLOOKUP($C72&amp;"_"&amp;Y$66,'Original Calculateur S'!$C$4:$H$287,5,0),"")</f>
        <v/>
      </c>
      <c r="Z72" s="273" t="str">
        <f>IFERROR(VLOOKUP($C72&amp;"_"&amp;Z$66,'Original Calculateur S'!$C$4:$H$287,5,0),"")</f>
        <v/>
      </c>
      <c r="AA72" s="273" t="str">
        <f>IFERROR(VLOOKUP($C72&amp;"_"&amp;AA$66,'Original Calculateur S'!$C$4:$H$287,5,0),"")</f>
        <v/>
      </c>
      <c r="AB72" s="273" t="str">
        <f>IFERROR(VLOOKUP($C72&amp;"_"&amp;AB$66,'Original Calculateur S'!$C$4:$H$287,5,0),"")</f>
        <v/>
      </c>
      <c r="AC72" s="273" t="str">
        <f>IFERROR(VLOOKUP($C72&amp;"_"&amp;AC$66,'Original Calculateur S'!$C$4:$H$287,5,0),"")</f>
        <v/>
      </c>
      <c r="AD72" s="273" t="str">
        <f>IFERROR(VLOOKUP($C72&amp;"_"&amp;AD$66,'Original Calculateur S'!$C$4:$H$287,5,0),"")</f>
        <v/>
      </c>
      <c r="AE72" s="273" t="str">
        <f>IFERROR(VLOOKUP($C72&amp;"_"&amp;AE$66,'Original Calculateur S'!$C$4:$H$287,5,0),"")</f>
        <v/>
      </c>
      <c r="AF72" s="274">
        <f t="shared" si="0"/>
        <v>0</v>
      </c>
    </row>
    <row r="73" spans="3:32" ht="12.75" hidden="1">
      <c r="C73" s="272" t="s">
        <v>116</v>
      </c>
      <c r="D73" s="276">
        <f>IFERROR(VLOOKUP($C73&amp;"_"&amp;D$66,'Original Calculateur S'!$C$4:$H$287,5,0),"")</f>
        <v>0</v>
      </c>
      <c r="E73" s="276">
        <f>IFERROR(VLOOKUP($C73&amp;"_"&amp;E$66,'Original Calculateur S'!$C$4:$H$287,5,0),"")</f>
        <v>0</v>
      </c>
      <c r="F73" s="276">
        <f>IFERROR(VLOOKUP($C73&amp;"_"&amp;F$66,'Original Calculateur S'!$C$4:$H$287,5,0),"")</f>
        <v>0</v>
      </c>
      <c r="G73" s="276">
        <f>IFERROR(VLOOKUP($C73&amp;"_"&amp;G$66,'Original Calculateur S'!$C$4:$H$287,5,0),"")</f>
        <v>0</v>
      </c>
      <c r="H73" s="276" t="str">
        <f>IFERROR(VLOOKUP($C73&amp;"_"&amp;H$66,'Original Calculateur S'!$C$4:$H$287,5,0),"")</f>
        <v/>
      </c>
      <c r="I73" s="276" t="str">
        <f>IFERROR(VLOOKUP($C73&amp;"_"&amp;I$66,'Original Calculateur S'!$C$4:$H$287,5,0),"")</f>
        <v/>
      </c>
      <c r="J73" s="276" t="str">
        <f>IFERROR(VLOOKUP($C73&amp;"_"&amp;J$66,'Original Calculateur S'!$C$4:$H$287,5,0),"")</f>
        <v/>
      </c>
      <c r="K73" s="276" t="str">
        <f>IFERROR(VLOOKUP($C73&amp;"_"&amp;K$66,'Original Calculateur S'!$C$4:$H$287,5,0),"")</f>
        <v/>
      </c>
      <c r="L73" s="276" t="str">
        <f>IFERROR(VLOOKUP($C73&amp;"_"&amp;L$66,'Original Calculateur S'!$C$4:$H$287,5,0),"")</f>
        <v/>
      </c>
      <c r="M73" s="276" t="str">
        <f>IFERROR(VLOOKUP($C73&amp;"_"&amp;M$66,'Original Calculateur S'!$C$4:$H$287,5,0),"")</f>
        <v/>
      </c>
      <c r="N73" s="276" t="str">
        <f>IFERROR(VLOOKUP($C73&amp;"_"&amp;N$66,'Original Calculateur S'!$C$4:$H$287,5,0),"")</f>
        <v/>
      </c>
      <c r="O73" s="276" t="str">
        <f>IFERROR(VLOOKUP($C73&amp;"_"&amp;O$66,'Original Calculateur S'!$C$4:$H$287,5,0),"")</f>
        <v/>
      </c>
      <c r="P73" s="276" t="str">
        <f>IFERROR(VLOOKUP($C73&amp;"_"&amp;P$66,'Original Calculateur S'!$C$4:$H$287,5,0),"")</f>
        <v/>
      </c>
      <c r="Q73" s="276" t="str">
        <f>IFERROR(VLOOKUP($C73&amp;"_"&amp;Q$66,'Original Calculateur S'!$C$4:$H$287,5,0),"")</f>
        <v/>
      </c>
      <c r="R73" s="276" t="str">
        <f>IFERROR(VLOOKUP($C73&amp;"_"&amp;R$66,'Original Calculateur S'!$C$4:$H$287,5,0),"")</f>
        <v/>
      </c>
      <c r="S73" s="276" t="str">
        <f>IFERROR(VLOOKUP($C73&amp;"_"&amp;S$66,'Original Calculateur S'!$C$4:$H$287,5,0),"")</f>
        <v/>
      </c>
      <c r="T73" s="276" t="str">
        <f>IFERROR(VLOOKUP($C73&amp;"_"&amp;T$66,'Original Calculateur S'!$C$4:$H$287,5,0),"")</f>
        <v/>
      </c>
      <c r="U73" s="276" t="str">
        <f>IFERROR(VLOOKUP($C73&amp;"_"&amp;U$66,'Original Calculateur S'!$C$4:$H$287,5,0),"")</f>
        <v/>
      </c>
      <c r="V73" s="276" t="str">
        <f>IFERROR(VLOOKUP($C73&amp;"_"&amp;V$66,'Original Calculateur S'!$C$4:$H$287,5,0),"")</f>
        <v/>
      </c>
      <c r="W73" s="276" t="str">
        <f>IFERROR(VLOOKUP($C73&amp;"_"&amp;W$66,'Original Calculateur S'!$C$4:$H$287,5,0),"")</f>
        <v/>
      </c>
      <c r="X73" s="276" t="str">
        <f>IFERROR(VLOOKUP($C73&amp;"_"&amp;X$66,'Original Calculateur S'!$C$4:$H$287,5,0),"")</f>
        <v/>
      </c>
      <c r="Y73" s="276" t="str">
        <f>IFERROR(VLOOKUP($C73&amp;"_"&amp;Y$66,'Original Calculateur S'!$C$4:$H$287,5,0),"")</f>
        <v/>
      </c>
      <c r="Z73" s="276" t="str">
        <f>IFERROR(VLOOKUP($C73&amp;"_"&amp;Z$66,'Original Calculateur S'!$C$4:$H$287,5,0),"")</f>
        <v/>
      </c>
      <c r="AA73" s="276" t="str">
        <f>IFERROR(VLOOKUP($C73&amp;"_"&amp;AA$66,'Original Calculateur S'!$C$4:$H$287,5,0),"")</f>
        <v/>
      </c>
      <c r="AB73" s="276" t="str">
        <f>IFERROR(VLOOKUP($C73&amp;"_"&amp;AB$66,'Original Calculateur S'!$C$4:$H$287,5,0),"")</f>
        <v/>
      </c>
      <c r="AC73" s="276" t="str">
        <f>IFERROR(VLOOKUP($C73&amp;"_"&amp;AC$66,'Original Calculateur S'!$C$4:$H$287,5,0),"")</f>
        <v/>
      </c>
      <c r="AD73" s="276" t="str">
        <f>IFERROR(VLOOKUP($C73&amp;"_"&amp;AD$66,'Original Calculateur S'!$C$4:$H$287,5,0),"")</f>
        <v/>
      </c>
      <c r="AE73" s="276" t="str">
        <f>IFERROR(VLOOKUP($C73&amp;"_"&amp;AE$66,'Original Calculateur S'!$C$4:$H$287,5,0),"")</f>
        <v/>
      </c>
      <c r="AF73" s="277">
        <f t="shared" si="0"/>
        <v>0</v>
      </c>
    </row>
    <row r="74" spans="3:32" ht="12.75" hidden="1">
      <c r="C74" s="272" t="s">
        <v>42</v>
      </c>
      <c r="D74" s="273">
        <f>IFERROR(VLOOKUP($C74&amp;"_"&amp;D$66,'Original Calculateur S'!$C$4:$H$287,5,0),"")</f>
        <v>0</v>
      </c>
      <c r="E74" s="273" t="str">
        <f>IFERROR(VLOOKUP($C74&amp;"_"&amp;E$66,'Original Calculateur S'!$C$4:$H$287,5,0),"")</f>
        <v/>
      </c>
      <c r="F74" s="273" t="str">
        <f>IFERROR(VLOOKUP($C74&amp;"_"&amp;F$66,'Original Calculateur S'!$C$4:$H$287,5,0),"")</f>
        <v/>
      </c>
      <c r="G74" s="273" t="str">
        <f>IFERROR(VLOOKUP($C74&amp;"_"&amp;G$66,'Original Calculateur S'!$C$4:$H$287,5,0),"")</f>
        <v/>
      </c>
      <c r="H74" s="273" t="str">
        <f>IFERROR(VLOOKUP($C74&amp;"_"&amp;H$66,'Original Calculateur S'!$C$4:$H$287,5,0),"")</f>
        <v/>
      </c>
      <c r="I74" s="273" t="str">
        <f>IFERROR(VLOOKUP($C74&amp;"_"&amp;I$66,'Original Calculateur S'!$C$4:$H$287,5,0),"")</f>
        <v/>
      </c>
      <c r="J74" s="273" t="str">
        <f>IFERROR(VLOOKUP($C74&amp;"_"&amp;J$66,'Original Calculateur S'!$C$4:$H$287,5,0),"")</f>
        <v/>
      </c>
      <c r="K74" s="273" t="str">
        <f>IFERROR(VLOOKUP($C74&amp;"_"&amp;K$66,'Original Calculateur S'!$C$4:$H$287,5,0),"")</f>
        <v/>
      </c>
      <c r="L74" s="273" t="str">
        <f>IFERROR(VLOOKUP($C74&amp;"_"&amp;L$66,'Original Calculateur S'!$C$4:$H$287,5,0),"")</f>
        <v/>
      </c>
      <c r="M74" s="273" t="str">
        <f>IFERROR(VLOOKUP($C74&amp;"_"&amp;M$66,'Original Calculateur S'!$C$4:$H$287,5,0),"")</f>
        <v/>
      </c>
      <c r="N74" s="273" t="str">
        <f>IFERROR(VLOOKUP($C74&amp;"_"&amp;N$66,'Original Calculateur S'!$C$4:$H$287,5,0),"")</f>
        <v/>
      </c>
      <c r="O74" s="273" t="str">
        <f>IFERROR(VLOOKUP($C74&amp;"_"&amp;O$66,'Original Calculateur S'!$C$4:$H$287,5,0),"")</f>
        <v/>
      </c>
      <c r="P74" s="273" t="str">
        <f>IFERROR(VLOOKUP($C74&amp;"_"&amp;P$66,'Original Calculateur S'!$C$4:$H$287,5,0),"")</f>
        <v/>
      </c>
      <c r="Q74" s="273" t="str">
        <f>IFERROR(VLOOKUP($C74&amp;"_"&amp;Q$66,'Original Calculateur S'!$C$4:$H$287,5,0),"")</f>
        <v/>
      </c>
      <c r="R74" s="273" t="str">
        <f>IFERROR(VLOOKUP($C74&amp;"_"&amp;R$66,'Original Calculateur S'!$C$4:$H$287,5,0),"")</f>
        <v/>
      </c>
      <c r="S74" s="273" t="str">
        <f>IFERROR(VLOOKUP($C74&amp;"_"&amp;S$66,'Original Calculateur S'!$C$4:$H$287,5,0),"")</f>
        <v/>
      </c>
      <c r="T74" s="273" t="str">
        <f>IFERROR(VLOOKUP($C74&amp;"_"&amp;T$66,'Original Calculateur S'!$C$4:$H$287,5,0),"")</f>
        <v/>
      </c>
      <c r="U74" s="273" t="str">
        <f>IFERROR(VLOOKUP($C74&amp;"_"&amp;U$66,'Original Calculateur S'!$C$4:$H$287,5,0),"")</f>
        <v/>
      </c>
      <c r="V74" s="273" t="str">
        <f>IFERROR(VLOOKUP($C74&amp;"_"&amp;V$66,'Original Calculateur S'!$C$4:$H$287,5,0),"")</f>
        <v/>
      </c>
      <c r="W74" s="273" t="str">
        <f>IFERROR(VLOOKUP($C74&amp;"_"&amp;W$66,'Original Calculateur S'!$C$4:$H$287,5,0),"")</f>
        <v/>
      </c>
      <c r="X74" s="273" t="str">
        <f>IFERROR(VLOOKUP($C74&amp;"_"&amp;X$66,'Original Calculateur S'!$C$4:$H$287,5,0),"")</f>
        <v/>
      </c>
      <c r="Y74" s="273" t="str">
        <f>IFERROR(VLOOKUP($C74&amp;"_"&amp;Y$66,'Original Calculateur S'!$C$4:$H$287,5,0),"")</f>
        <v/>
      </c>
      <c r="Z74" s="273" t="str">
        <f>IFERROR(VLOOKUP($C74&amp;"_"&amp;Z$66,'Original Calculateur S'!$C$4:$H$287,5,0),"")</f>
        <v/>
      </c>
      <c r="AA74" s="273" t="str">
        <f>IFERROR(VLOOKUP($C74&amp;"_"&amp;AA$66,'Original Calculateur S'!$C$4:$H$287,5,0),"")</f>
        <v/>
      </c>
      <c r="AB74" s="273" t="str">
        <f>IFERROR(VLOOKUP($C74&amp;"_"&amp;AB$66,'Original Calculateur S'!$C$4:$H$287,5,0),"")</f>
        <v/>
      </c>
      <c r="AC74" s="273" t="str">
        <f>IFERROR(VLOOKUP($C74&amp;"_"&amp;AC$66,'Original Calculateur S'!$C$4:$H$287,5,0),"")</f>
        <v/>
      </c>
      <c r="AD74" s="273" t="str">
        <f>IFERROR(VLOOKUP($C74&amp;"_"&amp;AD$66,'Original Calculateur S'!$C$4:$H$287,5,0),"")</f>
        <v/>
      </c>
      <c r="AE74" s="273" t="str">
        <f>IFERROR(VLOOKUP($C74&amp;"_"&amp;AE$66,'Original Calculateur S'!$C$4:$H$287,5,0),"")</f>
        <v/>
      </c>
      <c r="AF74" s="274">
        <f t="shared" si="0"/>
        <v>0</v>
      </c>
    </row>
    <row r="75" spans="3:32" ht="12.75" hidden="1">
      <c r="C75" s="272" t="s">
        <v>100</v>
      </c>
      <c r="D75" s="276" t="str">
        <f>IFERROR(VLOOKUP($C75&amp;"_"&amp;D$66,'Original Calculateur S'!$C$4:$H$287,5,0),"")</f>
        <v/>
      </c>
      <c r="E75" s="276" t="str">
        <f>IFERROR(VLOOKUP($C75&amp;"_"&amp;E$66,'Original Calculateur S'!$C$4:$H$287,5,0),"")</f>
        <v/>
      </c>
      <c r="F75" s="276" t="str">
        <f>IFERROR(VLOOKUP($C75&amp;"_"&amp;F$66,'Original Calculateur S'!$C$4:$H$287,5,0),"")</f>
        <v/>
      </c>
      <c r="G75" s="276" t="str">
        <f>IFERROR(VLOOKUP($C75&amp;"_"&amp;G$66,'Original Calculateur S'!$C$4:$H$287,5,0),"")</f>
        <v/>
      </c>
      <c r="H75" s="276" t="str">
        <f>IFERROR(VLOOKUP($C75&amp;"_"&amp;H$66,'Original Calculateur S'!$C$4:$H$287,5,0),"")</f>
        <v/>
      </c>
      <c r="I75" s="276" t="str">
        <f>IFERROR(VLOOKUP($C75&amp;"_"&amp;I$66,'Original Calculateur S'!$C$4:$H$287,5,0),"")</f>
        <v/>
      </c>
      <c r="J75" s="276" t="str">
        <f>IFERROR(VLOOKUP($C75&amp;"_"&amp;J$66,'Original Calculateur S'!$C$4:$H$287,5,0),"")</f>
        <v/>
      </c>
      <c r="K75" s="276" t="str">
        <f>IFERROR(VLOOKUP($C75&amp;"_"&amp;K$66,'Original Calculateur S'!$C$4:$H$287,5,0),"")</f>
        <v/>
      </c>
      <c r="L75" s="276" t="str">
        <f>IFERROR(VLOOKUP($C75&amp;"_"&amp;L$66,'Original Calculateur S'!$C$4:$H$287,5,0),"")</f>
        <v/>
      </c>
      <c r="M75" s="276" t="str">
        <f>IFERROR(VLOOKUP($C75&amp;"_"&amp;M$66,'Original Calculateur S'!$C$4:$H$287,5,0),"")</f>
        <v/>
      </c>
      <c r="N75" s="276" t="str">
        <f>IFERROR(VLOOKUP($C75&amp;"_"&amp;N$66,'Original Calculateur S'!$C$4:$H$287,5,0),"")</f>
        <v/>
      </c>
      <c r="O75" s="276" t="str">
        <f>IFERROR(VLOOKUP($C75&amp;"_"&amp;O$66,'Original Calculateur S'!$C$4:$H$287,5,0),"")</f>
        <v/>
      </c>
      <c r="P75" s="276" t="str">
        <f>IFERROR(VLOOKUP($C75&amp;"_"&amp;P$66,'Original Calculateur S'!$C$4:$H$287,5,0),"")</f>
        <v/>
      </c>
      <c r="Q75" s="276" t="str">
        <f>IFERROR(VLOOKUP($C75&amp;"_"&amp;Q$66,'Original Calculateur S'!$C$4:$H$287,5,0),"")</f>
        <v/>
      </c>
      <c r="R75" s="276" t="str">
        <f>IFERROR(VLOOKUP($C75&amp;"_"&amp;R$66,'Original Calculateur S'!$C$4:$H$287,5,0),"")</f>
        <v/>
      </c>
      <c r="S75" s="276" t="str">
        <f>IFERROR(VLOOKUP($C75&amp;"_"&amp;S$66,'Original Calculateur S'!$C$4:$H$287,5,0),"")</f>
        <v/>
      </c>
      <c r="T75" s="276" t="str">
        <f>IFERROR(VLOOKUP($C75&amp;"_"&amp;T$66,'Original Calculateur S'!$C$4:$H$287,5,0),"")</f>
        <v/>
      </c>
      <c r="U75" s="276" t="str">
        <f>IFERROR(VLOOKUP($C75&amp;"_"&amp;U$66,'Original Calculateur S'!$C$4:$H$287,5,0),"")</f>
        <v/>
      </c>
      <c r="V75" s="276" t="str">
        <f>IFERROR(VLOOKUP($C75&amp;"_"&amp;V$66,'Original Calculateur S'!$C$4:$H$287,5,0),"")</f>
        <v/>
      </c>
      <c r="W75" s="276" t="str">
        <f>IFERROR(VLOOKUP($C75&amp;"_"&amp;W$66,'Original Calculateur S'!$C$4:$H$287,5,0),"")</f>
        <v/>
      </c>
      <c r="X75" s="276" t="str">
        <f>IFERROR(VLOOKUP($C75&amp;"_"&amp;X$66,'Original Calculateur S'!$C$4:$H$287,5,0),"")</f>
        <v/>
      </c>
      <c r="Y75" s="276" t="str">
        <f>IFERROR(VLOOKUP($C75&amp;"_"&amp;Y$66,'Original Calculateur S'!$C$4:$H$287,5,0),"")</f>
        <v/>
      </c>
      <c r="Z75" s="276" t="str">
        <f>IFERROR(VLOOKUP($C75&amp;"_"&amp;Z$66,'Original Calculateur S'!$C$4:$H$287,5,0),"")</f>
        <v/>
      </c>
      <c r="AA75" s="276" t="str">
        <f>IFERROR(VLOOKUP($C75&amp;"_"&amp;AA$66,'Original Calculateur S'!$C$4:$H$287,5,0),"")</f>
        <v/>
      </c>
      <c r="AB75" s="276" t="str">
        <f>IFERROR(VLOOKUP($C75&amp;"_"&amp;AB$66,'Original Calculateur S'!$C$4:$H$287,5,0),"")</f>
        <v/>
      </c>
      <c r="AC75" s="276" t="str">
        <f>IFERROR(VLOOKUP($C75&amp;"_"&amp;AC$66,'Original Calculateur S'!$C$4:$H$287,5,0),"")</f>
        <v/>
      </c>
      <c r="AD75" s="276" t="str">
        <f>IFERROR(VLOOKUP($C75&amp;"_"&amp;AD$66,'Original Calculateur S'!$C$4:$H$287,5,0),"")</f>
        <v/>
      </c>
      <c r="AE75" s="276" t="str">
        <f>IFERROR(VLOOKUP($C75&amp;"_"&amp;AE$66,'Original Calculateur S'!$C$4:$H$287,5,0),"")</f>
        <v/>
      </c>
      <c r="AF75" s="277">
        <f t="shared" si="0"/>
        <v>0</v>
      </c>
    </row>
    <row r="76" spans="3:32" ht="12.75" hidden="1">
      <c r="C76" s="272" t="s">
        <v>8</v>
      </c>
      <c r="D76" s="273">
        <f>IFERROR(VLOOKUP($C76&amp;"_"&amp;D$66,'Original Calculateur S'!$C$4:$H$287,5,0),"")</f>
        <v>0</v>
      </c>
      <c r="E76" s="273" t="str">
        <f>IFERROR(VLOOKUP($C76&amp;"_"&amp;E$66,'Original Calculateur S'!$C$4:$H$287,5,0),"")</f>
        <v/>
      </c>
      <c r="F76" s="273" t="str">
        <f>IFERROR(VLOOKUP($C76&amp;"_"&amp;F$66,'Original Calculateur S'!$C$4:$H$287,5,0),"")</f>
        <v/>
      </c>
      <c r="G76" s="273" t="str">
        <f>IFERROR(VLOOKUP($C76&amp;"_"&amp;G$66,'Original Calculateur S'!$C$4:$H$287,5,0),"")</f>
        <v/>
      </c>
      <c r="H76" s="273" t="str">
        <f>IFERROR(VLOOKUP($C76&amp;"_"&amp;H$66,'Original Calculateur S'!$C$4:$H$287,5,0),"")</f>
        <v/>
      </c>
      <c r="I76" s="273" t="str">
        <f>IFERROR(VLOOKUP($C76&amp;"_"&amp;I$66,'Original Calculateur S'!$C$4:$H$287,5,0),"")</f>
        <v/>
      </c>
      <c r="J76" s="273" t="str">
        <f>IFERROR(VLOOKUP($C76&amp;"_"&amp;J$66,'Original Calculateur S'!$C$4:$H$287,5,0),"")</f>
        <v/>
      </c>
      <c r="K76" s="273" t="str">
        <f>IFERROR(VLOOKUP($C76&amp;"_"&amp;K$66,'Original Calculateur S'!$C$4:$H$287,5,0),"")</f>
        <v/>
      </c>
      <c r="L76" s="273" t="str">
        <f>IFERROR(VLOOKUP($C76&amp;"_"&amp;L$66,'Original Calculateur S'!$C$4:$H$287,5,0),"")</f>
        <v/>
      </c>
      <c r="M76" s="273" t="str">
        <f>IFERROR(VLOOKUP($C76&amp;"_"&amp;M$66,'Original Calculateur S'!$C$4:$H$287,5,0),"")</f>
        <v/>
      </c>
      <c r="N76" s="273" t="str">
        <f>IFERROR(VLOOKUP($C76&amp;"_"&amp;N$66,'Original Calculateur S'!$C$4:$H$287,5,0),"")</f>
        <v/>
      </c>
      <c r="O76" s="273" t="str">
        <f>IFERROR(VLOOKUP($C76&amp;"_"&amp;O$66,'Original Calculateur S'!$C$4:$H$287,5,0),"")</f>
        <v/>
      </c>
      <c r="P76" s="273" t="str">
        <f>IFERROR(VLOOKUP($C76&amp;"_"&amp;P$66,'Original Calculateur S'!$C$4:$H$287,5,0),"")</f>
        <v/>
      </c>
      <c r="Q76" s="273" t="str">
        <f>IFERROR(VLOOKUP($C76&amp;"_"&amp;Q$66,'Original Calculateur S'!$C$4:$H$287,5,0),"")</f>
        <v/>
      </c>
      <c r="R76" s="273" t="str">
        <f>IFERROR(VLOOKUP($C76&amp;"_"&amp;R$66,'Original Calculateur S'!$C$4:$H$287,5,0),"")</f>
        <v/>
      </c>
      <c r="S76" s="273" t="str">
        <f>IFERROR(VLOOKUP($C76&amp;"_"&amp;S$66,'Original Calculateur S'!$C$4:$H$287,5,0),"")</f>
        <v/>
      </c>
      <c r="T76" s="273" t="str">
        <f>IFERROR(VLOOKUP($C76&amp;"_"&amp;T$66,'Original Calculateur S'!$C$4:$H$287,5,0),"")</f>
        <v/>
      </c>
      <c r="U76" s="273" t="str">
        <f>IFERROR(VLOOKUP($C76&amp;"_"&amp;U$66,'Original Calculateur S'!$C$4:$H$287,5,0),"")</f>
        <v/>
      </c>
      <c r="V76" s="273" t="str">
        <f>IFERROR(VLOOKUP($C76&amp;"_"&amp;V$66,'Original Calculateur S'!$C$4:$H$287,5,0),"")</f>
        <v/>
      </c>
      <c r="W76" s="273" t="str">
        <f>IFERROR(VLOOKUP($C76&amp;"_"&amp;W$66,'Original Calculateur S'!$C$4:$H$287,5,0),"")</f>
        <v/>
      </c>
      <c r="X76" s="273" t="str">
        <f>IFERROR(VLOOKUP($C76&amp;"_"&amp;X$66,'Original Calculateur S'!$C$4:$H$287,5,0),"")</f>
        <v/>
      </c>
      <c r="Y76" s="273" t="str">
        <f>IFERROR(VLOOKUP($C76&amp;"_"&amp;Y$66,'Original Calculateur S'!$C$4:$H$287,5,0),"")</f>
        <v/>
      </c>
      <c r="Z76" s="273" t="str">
        <f>IFERROR(VLOOKUP($C76&amp;"_"&amp;Z$66,'Original Calculateur S'!$C$4:$H$287,5,0),"")</f>
        <v/>
      </c>
      <c r="AA76" s="273" t="str">
        <f>IFERROR(VLOOKUP($C76&amp;"_"&amp;AA$66,'Original Calculateur S'!$C$4:$H$287,5,0),"")</f>
        <v/>
      </c>
      <c r="AB76" s="273" t="str">
        <f>IFERROR(VLOOKUP($C76&amp;"_"&amp;AB$66,'Original Calculateur S'!$C$4:$H$287,5,0),"")</f>
        <v/>
      </c>
      <c r="AC76" s="273" t="str">
        <f>IFERROR(VLOOKUP($C76&amp;"_"&amp;AC$66,'Original Calculateur S'!$C$4:$H$287,5,0),"")</f>
        <v/>
      </c>
      <c r="AD76" s="273" t="str">
        <f>IFERROR(VLOOKUP($C76&amp;"_"&amp;AD$66,'Original Calculateur S'!$C$4:$H$287,5,0),"")</f>
        <v/>
      </c>
      <c r="AE76" s="273" t="str">
        <f>IFERROR(VLOOKUP($C76&amp;"_"&amp;AE$66,'Original Calculateur S'!$C$4:$H$287,5,0),"")</f>
        <v/>
      </c>
      <c r="AF76" s="274">
        <f t="shared" si="0"/>
        <v>0</v>
      </c>
    </row>
    <row r="77" spans="3:32" ht="12.75" hidden="1">
      <c r="C77" s="275" t="s">
        <v>87</v>
      </c>
      <c r="D77" s="276">
        <f>IFERROR(VLOOKUP($C77&amp;"_"&amp;D$66,'Original Calculateur S'!$C$4:$H$287,5,0),"")</f>
        <v>0</v>
      </c>
      <c r="E77" s="276" t="str">
        <f>IFERROR(VLOOKUP($C77&amp;"_"&amp;E$66,'Original Calculateur S'!$C$4:$H$287,5,0),"")</f>
        <v/>
      </c>
      <c r="F77" s="276" t="str">
        <f>IFERROR(VLOOKUP($C77&amp;"_"&amp;F$66,'Original Calculateur S'!$C$4:$H$287,5,0),"")</f>
        <v/>
      </c>
      <c r="G77" s="276" t="str">
        <f>IFERROR(VLOOKUP($C77&amp;"_"&amp;G$66,'Original Calculateur S'!$C$4:$H$287,5,0),"")</f>
        <v/>
      </c>
      <c r="H77" s="276" t="str">
        <f>IFERROR(VLOOKUP($C77&amp;"_"&amp;H$66,'Original Calculateur S'!$C$4:$H$287,5,0),"")</f>
        <v/>
      </c>
      <c r="I77" s="276" t="str">
        <f>IFERROR(VLOOKUP($C77&amp;"_"&amp;I$66,'Original Calculateur S'!$C$4:$H$287,5,0),"")</f>
        <v/>
      </c>
      <c r="J77" s="276" t="str">
        <f>IFERROR(VLOOKUP($C77&amp;"_"&amp;J$66,'Original Calculateur S'!$C$4:$H$287,5,0),"")</f>
        <v/>
      </c>
      <c r="K77" s="276" t="str">
        <f>IFERROR(VLOOKUP($C77&amp;"_"&amp;K$66,'Original Calculateur S'!$C$4:$H$287,5,0),"")</f>
        <v/>
      </c>
      <c r="L77" s="276" t="str">
        <f>IFERROR(VLOOKUP($C77&amp;"_"&amp;L$66,'Original Calculateur S'!$C$4:$H$287,5,0),"")</f>
        <v/>
      </c>
      <c r="M77" s="276" t="str">
        <f>IFERROR(VLOOKUP($C77&amp;"_"&amp;M$66,'Original Calculateur S'!$C$4:$H$287,5,0),"")</f>
        <v/>
      </c>
      <c r="N77" s="276" t="str">
        <f>IFERROR(VLOOKUP($C77&amp;"_"&amp;N$66,'Original Calculateur S'!$C$4:$H$287,5,0),"")</f>
        <v/>
      </c>
      <c r="O77" s="276" t="str">
        <f>IFERROR(VLOOKUP($C77&amp;"_"&amp;O$66,'Original Calculateur S'!$C$4:$H$287,5,0),"")</f>
        <v/>
      </c>
      <c r="P77" s="276" t="str">
        <f>IFERROR(VLOOKUP($C77&amp;"_"&amp;P$66,'Original Calculateur S'!$C$4:$H$287,5,0),"")</f>
        <v/>
      </c>
      <c r="Q77" s="276" t="str">
        <f>IFERROR(VLOOKUP($C77&amp;"_"&amp;Q$66,'Original Calculateur S'!$C$4:$H$287,5,0),"")</f>
        <v/>
      </c>
      <c r="R77" s="276" t="str">
        <f>IFERROR(VLOOKUP($C77&amp;"_"&amp;R$66,'Original Calculateur S'!$C$4:$H$287,5,0),"")</f>
        <v/>
      </c>
      <c r="S77" s="276" t="str">
        <f>IFERROR(VLOOKUP($C77&amp;"_"&amp;S$66,'Original Calculateur S'!$C$4:$H$287,5,0),"")</f>
        <v/>
      </c>
      <c r="T77" s="276" t="str">
        <f>IFERROR(VLOOKUP($C77&amp;"_"&amp;T$66,'Original Calculateur S'!$C$4:$H$287,5,0),"")</f>
        <v/>
      </c>
      <c r="U77" s="276" t="str">
        <f>IFERROR(VLOOKUP($C77&amp;"_"&amp;U$66,'Original Calculateur S'!$C$4:$H$287,5,0),"")</f>
        <v/>
      </c>
      <c r="V77" s="276" t="str">
        <f>IFERROR(VLOOKUP($C77&amp;"_"&amp;V$66,'Original Calculateur S'!$C$4:$H$287,5,0),"")</f>
        <v/>
      </c>
      <c r="W77" s="276" t="str">
        <f>IFERROR(VLOOKUP($C77&amp;"_"&amp;W$66,'Original Calculateur S'!$C$4:$H$287,5,0),"")</f>
        <v/>
      </c>
      <c r="X77" s="276" t="str">
        <f>IFERROR(VLOOKUP($C77&amp;"_"&amp;X$66,'Original Calculateur S'!$C$4:$H$287,5,0),"")</f>
        <v/>
      </c>
      <c r="Y77" s="276" t="str">
        <f>IFERROR(VLOOKUP($C77&amp;"_"&amp;Y$66,'Original Calculateur S'!$C$4:$H$287,5,0),"")</f>
        <v/>
      </c>
      <c r="Z77" s="276" t="str">
        <f>IFERROR(VLOOKUP($C77&amp;"_"&amp;Z$66,'Original Calculateur S'!$C$4:$H$287,5,0),"")</f>
        <v/>
      </c>
      <c r="AA77" s="276" t="str">
        <f>IFERROR(VLOOKUP($C77&amp;"_"&amp;AA$66,'Original Calculateur S'!$C$4:$H$287,5,0),"")</f>
        <v/>
      </c>
      <c r="AB77" s="276" t="str">
        <f>IFERROR(VLOOKUP($C77&amp;"_"&amp;AB$66,'Original Calculateur S'!$C$4:$H$287,5,0),"")</f>
        <v/>
      </c>
      <c r="AC77" s="276" t="str">
        <f>IFERROR(VLOOKUP($C77&amp;"_"&amp;AC$66,'Original Calculateur S'!$C$4:$H$287,5,0),"")</f>
        <v/>
      </c>
      <c r="AD77" s="276" t="str">
        <f>IFERROR(VLOOKUP($C77&amp;"_"&amp;AD$66,'Original Calculateur S'!$C$4:$H$287,5,0),"")</f>
        <v/>
      </c>
      <c r="AE77" s="276" t="str">
        <f>IFERROR(VLOOKUP($C77&amp;"_"&amp;AE$66,'Original Calculateur S'!$C$4:$H$287,5,0),"")</f>
        <v/>
      </c>
      <c r="AF77" s="277">
        <f t="shared" si="0"/>
        <v>0</v>
      </c>
    </row>
    <row r="78" spans="3:32" ht="12.75" hidden="1">
      <c r="C78" s="278" t="s">
        <v>21</v>
      </c>
      <c r="D78" s="273">
        <f>IFERROR(VLOOKUP($C78&amp;"_"&amp;D$66,'Original Calculateur S'!$C$4:$H$287,5,0),"")</f>
        <v>0</v>
      </c>
      <c r="E78" s="273">
        <f>IFERROR(VLOOKUP($C78&amp;"_"&amp;E$66,'Original Calculateur S'!$C$4:$H$287,5,0),"")</f>
        <v>0</v>
      </c>
      <c r="F78" s="273">
        <f>IFERROR(VLOOKUP($C78&amp;"_"&amp;F$66,'Original Calculateur S'!$C$4:$H$287,5,0),"")</f>
        <v>0</v>
      </c>
      <c r="G78" s="273">
        <f>IFERROR(VLOOKUP($C78&amp;"_"&amp;G$66,'Original Calculateur S'!$C$4:$H$287,5,0),"")</f>
        <v>0</v>
      </c>
      <c r="H78" s="273">
        <f>IFERROR(VLOOKUP($C78&amp;"_"&amp;H$66,'Original Calculateur S'!$C$4:$H$287,5,0),"")</f>
        <v>0</v>
      </c>
      <c r="I78" s="273">
        <f>IFERROR(VLOOKUP($C78&amp;"_"&amp;I$66,'Original Calculateur S'!$C$4:$H$287,5,0),"")</f>
        <v>0</v>
      </c>
      <c r="J78" s="273">
        <f>IFERROR(VLOOKUP($C78&amp;"_"&amp;J$66,'Original Calculateur S'!$C$4:$H$287,5,0),"")</f>
        <v>0</v>
      </c>
      <c r="K78" s="273">
        <f>IFERROR(VLOOKUP($C78&amp;"_"&amp;K$66,'Original Calculateur S'!$C$4:$H$287,5,0),"")</f>
        <v>0</v>
      </c>
      <c r="L78" s="273">
        <f>IFERROR(VLOOKUP($C78&amp;"_"&amp;L$66,'Original Calculateur S'!$C$4:$H$287,5,0),"")</f>
        <v>0</v>
      </c>
      <c r="M78" s="273">
        <f>IFERROR(VLOOKUP($C78&amp;"_"&amp;M$66,'Original Calculateur S'!$C$4:$H$287,5,0),"")</f>
        <v>0</v>
      </c>
      <c r="N78" s="273" t="str">
        <f>IFERROR(VLOOKUP($C78&amp;"_"&amp;N$66,'Original Calculateur S'!$C$4:$H$287,5,0),"")</f>
        <v/>
      </c>
      <c r="O78" s="273" t="str">
        <f>IFERROR(VLOOKUP($C78&amp;"_"&amp;O$66,'Original Calculateur S'!$C$4:$H$287,5,0),"")</f>
        <v/>
      </c>
      <c r="P78" s="273" t="str">
        <f>IFERROR(VLOOKUP($C78&amp;"_"&amp;P$66,'Original Calculateur S'!$C$4:$H$287,5,0),"")</f>
        <v/>
      </c>
      <c r="Q78" s="273" t="str">
        <f>IFERROR(VLOOKUP($C78&amp;"_"&amp;Q$66,'Original Calculateur S'!$C$4:$H$287,5,0),"")</f>
        <v/>
      </c>
      <c r="R78" s="273" t="str">
        <f>IFERROR(VLOOKUP($C78&amp;"_"&amp;R$66,'Original Calculateur S'!$C$4:$H$287,5,0),"")</f>
        <v/>
      </c>
      <c r="S78" s="273" t="str">
        <f>IFERROR(VLOOKUP($C78&amp;"_"&amp;S$66,'Original Calculateur S'!$C$4:$H$287,5,0),"")</f>
        <v/>
      </c>
      <c r="T78" s="273" t="str">
        <f>IFERROR(VLOOKUP($C78&amp;"_"&amp;T$66,'Original Calculateur S'!$C$4:$H$287,5,0),"")</f>
        <v/>
      </c>
      <c r="U78" s="273" t="str">
        <f>IFERROR(VLOOKUP($C78&amp;"_"&amp;U$66,'Original Calculateur S'!$C$4:$H$287,5,0),"")</f>
        <v/>
      </c>
      <c r="V78" s="273" t="str">
        <f>IFERROR(VLOOKUP($C78&amp;"_"&amp;V$66,'Original Calculateur S'!$C$4:$H$287,5,0),"")</f>
        <v/>
      </c>
      <c r="W78" s="273" t="str">
        <f>IFERROR(VLOOKUP($C78&amp;"_"&amp;W$66,'Original Calculateur S'!$C$4:$H$287,5,0),"")</f>
        <v/>
      </c>
      <c r="X78" s="273" t="str">
        <f>IFERROR(VLOOKUP($C78&amp;"_"&amp;X$66,'Original Calculateur S'!$C$4:$H$287,5,0),"")</f>
        <v/>
      </c>
      <c r="Y78" s="273" t="str">
        <f>IFERROR(VLOOKUP($C78&amp;"_"&amp;Y$66,'Original Calculateur S'!$C$4:$H$287,5,0),"")</f>
        <v/>
      </c>
      <c r="Z78" s="273" t="str">
        <f>IFERROR(VLOOKUP($C78&amp;"_"&amp;Z$66,'Original Calculateur S'!$C$4:$H$287,5,0),"")</f>
        <v/>
      </c>
      <c r="AA78" s="273" t="str">
        <f>IFERROR(VLOOKUP($C78&amp;"_"&amp;AA$66,'Original Calculateur S'!$C$4:$H$287,5,0),"")</f>
        <v/>
      </c>
      <c r="AB78" s="273" t="str">
        <f>IFERROR(VLOOKUP($C78&amp;"_"&amp;AB$66,'Original Calculateur S'!$C$4:$H$287,5,0),"")</f>
        <v/>
      </c>
      <c r="AC78" s="273" t="str">
        <f>IFERROR(VLOOKUP($C78&amp;"_"&amp;AC$66,'Original Calculateur S'!$C$4:$H$287,5,0),"")</f>
        <v/>
      </c>
      <c r="AD78" s="273" t="str">
        <f>IFERROR(VLOOKUP($C78&amp;"_"&amp;AD$66,'Original Calculateur S'!$C$4:$H$287,5,0),"")</f>
        <v/>
      </c>
      <c r="AE78" s="273" t="str">
        <f>IFERROR(VLOOKUP($C78&amp;"_"&amp;AE$66,'Original Calculateur S'!$C$4:$H$287,5,0),"")</f>
        <v/>
      </c>
      <c r="AF78" s="274">
        <f t="shared" si="0"/>
        <v>0</v>
      </c>
    </row>
    <row r="79" spans="3:32" ht="12.75" hidden="1">
      <c r="C79" s="275" t="s">
        <v>34</v>
      </c>
      <c r="D79" s="276">
        <f>IFERROR(VLOOKUP($C79&amp;"_"&amp;D$66,'Original Calculateur S'!$C$4:$H$287,5,0),"")</f>
        <v>0</v>
      </c>
      <c r="E79" s="276" t="str">
        <f>IFERROR(VLOOKUP($C79&amp;"_"&amp;E$66,'Original Calculateur S'!$C$4:$H$287,5,0),"")</f>
        <v/>
      </c>
      <c r="F79" s="276" t="str">
        <f>IFERROR(VLOOKUP($C79&amp;"_"&amp;F$66,'Original Calculateur S'!$C$4:$H$287,5,0),"")</f>
        <v/>
      </c>
      <c r="G79" s="276" t="str">
        <f>IFERROR(VLOOKUP($C79&amp;"_"&amp;G$66,'Original Calculateur S'!$C$4:$H$287,5,0),"")</f>
        <v/>
      </c>
      <c r="H79" s="276" t="str">
        <f>IFERROR(VLOOKUP($C79&amp;"_"&amp;H$66,'Original Calculateur S'!$C$4:$H$287,5,0),"")</f>
        <v/>
      </c>
      <c r="I79" s="276" t="str">
        <f>IFERROR(VLOOKUP($C79&amp;"_"&amp;I$66,'Original Calculateur S'!$C$4:$H$287,5,0),"")</f>
        <v/>
      </c>
      <c r="J79" s="276" t="str">
        <f>IFERROR(VLOOKUP($C79&amp;"_"&amp;J$66,'Original Calculateur S'!$C$4:$H$287,5,0),"")</f>
        <v/>
      </c>
      <c r="K79" s="276" t="str">
        <f>IFERROR(VLOOKUP($C79&amp;"_"&amp;K$66,'Original Calculateur S'!$C$4:$H$287,5,0),"")</f>
        <v/>
      </c>
      <c r="L79" s="276" t="str">
        <f>IFERROR(VLOOKUP($C79&amp;"_"&amp;L$66,'Original Calculateur S'!$C$4:$H$287,5,0),"")</f>
        <v/>
      </c>
      <c r="M79" s="276" t="str">
        <f>IFERROR(VLOOKUP($C79&amp;"_"&amp;M$66,'Original Calculateur S'!$C$4:$H$287,5,0),"")</f>
        <v/>
      </c>
      <c r="N79" s="276" t="str">
        <f>IFERROR(VLOOKUP($C79&amp;"_"&amp;N$66,'Original Calculateur S'!$C$4:$H$287,5,0),"")</f>
        <v/>
      </c>
      <c r="O79" s="276" t="str">
        <f>IFERROR(VLOOKUP($C79&amp;"_"&amp;O$66,'Original Calculateur S'!$C$4:$H$287,5,0),"")</f>
        <v/>
      </c>
      <c r="P79" s="276" t="str">
        <f>IFERROR(VLOOKUP($C79&amp;"_"&amp;P$66,'Original Calculateur S'!$C$4:$H$287,5,0),"")</f>
        <v/>
      </c>
      <c r="Q79" s="276" t="str">
        <f>IFERROR(VLOOKUP($C79&amp;"_"&amp;Q$66,'Original Calculateur S'!$C$4:$H$287,5,0),"")</f>
        <v/>
      </c>
      <c r="R79" s="276" t="str">
        <f>IFERROR(VLOOKUP($C79&amp;"_"&amp;R$66,'Original Calculateur S'!$C$4:$H$287,5,0),"")</f>
        <v/>
      </c>
      <c r="S79" s="276" t="str">
        <f>IFERROR(VLOOKUP($C79&amp;"_"&amp;S$66,'Original Calculateur S'!$C$4:$H$287,5,0),"")</f>
        <v/>
      </c>
      <c r="T79" s="276" t="str">
        <f>IFERROR(VLOOKUP($C79&amp;"_"&amp;T$66,'Original Calculateur S'!$C$4:$H$287,5,0),"")</f>
        <v/>
      </c>
      <c r="U79" s="276" t="str">
        <f>IFERROR(VLOOKUP($C79&amp;"_"&amp;U$66,'Original Calculateur S'!$C$4:$H$287,5,0),"")</f>
        <v/>
      </c>
      <c r="V79" s="276" t="str">
        <f>IFERROR(VLOOKUP($C79&amp;"_"&amp;V$66,'Original Calculateur S'!$C$4:$H$287,5,0),"")</f>
        <v/>
      </c>
      <c r="W79" s="276" t="str">
        <f>IFERROR(VLOOKUP($C79&amp;"_"&amp;W$66,'Original Calculateur S'!$C$4:$H$287,5,0),"")</f>
        <v/>
      </c>
      <c r="X79" s="276" t="str">
        <f>IFERROR(VLOOKUP($C79&amp;"_"&amp;X$66,'Original Calculateur S'!$C$4:$H$287,5,0),"")</f>
        <v/>
      </c>
      <c r="Y79" s="276" t="str">
        <f>IFERROR(VLOOKUP($C79&amp;"_"&amp;Y$66,'Original Calculateur S'!$C$4:$H$287,5,0),"")</f>
        <v/>
      </c>
      <c r="Z79" s="276" t="str">
        <f>IFERROR(VLOOKUP($C79&amp;"_"&amp;Z$66,'Original Calculateur S'!$C$4:$H$287,5,0),"")</f>
        <v/>
      </c>
      <c r="AA79" s="276" t="str">
        <f>IFERROR(VLOOKUP($C79&amp;"_"&amp;AA$66,'Original Calculateur S'!$C$4:$H$287,5,0),"")</f>
        <v/>
      </c>
      <c r="AB79" s="276" t="str">
        <f>IFERROR(VLOOKUP($C79&amp;"_"&amp;AB$66,'Original Calculateur S'!$C$4:$H$287,5,0),"")</f>
        <v/>
      </c>
      <c r="AC79" s="276" t="str">
        <f>IFERROR(VLOOKUP($C79&amp;"_"&amp;AC$66,'Original Calculateur S'!$C$4:$H$287,5,0),"")</f>
        <v/>
      </c>
      <c r="AD79" s="276" t="str">
        <f>IFERROR(VLOOKUP($C79&amp;"_"&amp;AD$66,'Original Calculateur S'!$C$4:$H$287,5,0),"")</f>
        <v/>
      </c>
      <c r="AE79" s="276" t="str">
        <f>IFERROR(VLOOKUP($C79&amp;"_"&amp;AE$66,'Original Calculateur S'!$C$4:$H$287,5,0),"")</f>
        <v/>
      </c>
      <c r="AF79" s="277">
        <f t="shared" si="0"/>
        <v>0</v>
      </c>
    </row>
    <row r="80" spans="3:32" ht="12.75" hidden="1">
      <c r="C80" s="278" t="s">
        <v>43</v>
      </c>
      <c r="D80" s="273">
        <f>IFERROR(VLOOKUP($C80&amp;"_"&amp;D$66,'Original Calculateur S'!$C$4:$H$287,5,0),"")</f>
        <v>0</v>
      </c>
      <c r="E80" s="273" t="str">
        <f>IFERROR(VLOOKUP($C80&amp;"_"&amp;E$66,'Original Calculateur S'!$C$4:$H$287,5,0),"")</f>
        <v/>
      </c>
      <c r="F80" s="273" t="str">
        <f>IFERROR(VLOOKUP($C80&amp;"_"&amp;F$66,'Original Calculateur S'!$C$4:$H$287,5,0),"")</f>
        <v/>
      </c>
      <c r="G80" s="273" t="str">
        <f>IFERROR(VLOOKUP($C80&amp;"_"&amp;G$66,'Original Calculateur S'!$C$4:$H$287,5,0),"")</f>
        <v/>
      </c>
      <c r="H80" s="273" t="str">
        <f>IFERROR(VLOOKUP($C80&amp;"_"&amp;H$66,'Original Calculateur S'!$C$4:$H$287,5,0),"")</f>
        <v/>
      </c>
      <c r="I80" s="273" t="str">
        <f>IFERROR(VLOOKUP($C80&amp;"_"&amp;I$66,'Original Calculateur S'!$C$4:$H$287,5,0),"")</f>
        <v/>
      </c>
      <c r="J80" s="273" t="str">
        <f>IFERROR(VLOOKUP($C80&amp;"_"&amp;J$66,'Original Calculateur S'!$C$4:$H$287,5,0),"")</f>
        <v/>
      </c>
      <c r="K80" s="273" t="str">
        <f>IFERROR(VLOOKUP($C80&amp;"_"&amp;K$66,'Original Calculateur S'!$C$4:$H$287,5,0),"")</f>
        <v/>
      </c>
      <c r="L80" s="273" t="str">
        <f>IFERROR(VLOOKUP($C80&amp;"_"&amp;L$66,'Original Calculateur S'!$C$4:$H$287,5,0),"")</f>
        <v/>
      </c>
      <c r="M80" s="273" t="str">
        <f>IFERROR(VLOOKUP($C80&amp;"_"&amp;M$66,'Original Calculateur S'!$C$4:$H$287,5,0),"")</f>
        <v/>
      </c>
      <c r="N80" s="273" t="str">
        <f>IFERROR(VLOOKUP($C80&amp;"_"&amp;N$66,'Original Calculateur S'!$C$4:$H$287,5,0),"")</f>
        <v/>
      </c>
      <c r="O80" s="273" t="str">
        <f>IFERROR(VLOOKUP($C80&amp;"_"&amp;O$66,'Original Calculateur S'!$C$4:$H$287,5,0),"")</f>
        <v/>
      </c>
      <c r="P80" s="273" t="str">
        <f>IFERROR(VLOOKUP($C80&amp;"_"&amp;P$66,'Original Calculateur S'!$C$4:$H$287,5,0),"")</f>
        <v/>
      </c>
      <c r="Q80" s="273" t="str">
        <f>IFERROR(VLOOKUP($C80&amp;"_"&amp;Q$66,'Original Calculateur S'!$C$4:$H$287,5,0),"")</f>
        <v/>
      </c>
      <c r="R80" s="273" t="str">
        <f>IFERROR(VLOOKUP($C80&amp;"_"&amp;R$66,'Original Calculateur S'!$C$4:$H$287,5,0),"")</f>
        <v/>
      </c>
      <c r="S80" s="273" t="str">
        <f>IFERROR(VLOOKUP($C80&amp;"_"&amp;S$66,'Original Calculateur S'!$C$4:$H$287,5,0),"")</f>
        <v/>
      </c>
      <c r="T80" s="273" t="str">
        <f>IFERROR(VLOOKUP($C80&amp;"_"&amp;T$66,'Original Calculateur S'!$C$4:$H$287,5,0),"")</f>
        <v/>
      </c>
      <c r="U80" s="273" t="str">
        <f>IFERROR(VLOOKUP($C80&amp;"_"&amp;U$66,'Original Calculateur S'!$C$4:$H$287,5,0),"")</f>
        <v/>
      </c>
      <c r="V80" s="273" t="str">
        <f>IFERROR(VLOOKUP($C80&amp;"_"&amp;V$66,'Original Calculateur S'!$C$4:$H$287,5,0),"")</f>
        <v/>
      </c>
      <c r="W80" s="273" t="str">
        <f>IFERROR(VLOOKUP($C80&amp;"_"&amp;W$66,'Original Calculateur S'!$C$4:$H$287,5,0),"")</f>
        <v/>
      </c>
      <c r="X80" s="273" t="str">
        <f>IFERROR(VLOOKUP($C80&amp;"_"&amp;X$66,'Original Calculateur S'!$C$4:$H$287,5,0),"")</f>
        <v/>
      </c>
      <c r="Y80" s="273" t="str">
        <f>IFERROR(VLOOKUP($C80&amp;"_"&amp;Y$66,'Original Calculateur S'!$C$4:$H$287,5,0),"")</f>
        <v/>
      </c>
      <c r="Z80" s="273" t="str">
        <f>IFERROR(VLOOKUP($C80&amp;"_"&amp;Z$66,'Original Calculateur S'!$C$4:$H$287,5,0),"")</f>
        <v/>
      </c>
      <c r="AA80" s="273" t="str">
        <f>IFERROR(VLOOKUP($C80&amp;"_"&amp;AA$66,'Original Calculateur S'!$C$4:$H$287,5,0),"")</f>
        <v/>
      </c>
      <c r="AB80" s="273" t="str">
        <f>IFERROR(VLOOKUP($C80&amp;"_"&amp;AB$66,'Original Calculateur S'!$C$4:$H$287,5,0),"")</f>
        <v/>
      </c>
      <c r="AC80" s="273" t="str">
        <f>IFERROR(VLOOKUP($C80&amp;"_"&amp;AC$66,'Original Calculateur S'!$C$4:$H$287,5,0),"")</f>
        <v/>
      </c>
      <c r="AD80" s="273" t="str">
        <f>IFERROR(VLOOKUP($C80&amp;"_"&amp;AD$66,'Original Calculateur S'!$C$4:$H$287,5,0),"")</f>
        <v/>
      </c>
      <c r="AE80" s="273" t="str">
        <f>IFERROR(VLOOKUP($C80&amp;"_"&amp;AE$66,'Original Calculateur S'!$C$4:$H$287,5,0),"")</f>
        <v/>
      </c>
      <c r="AF80" s="274">
        <f t="shared" si="0"/>
        <v>0</v>
      </c>
    </row>
    <row r="81" spans="3:39" ht="12.75" hidden="1">
      <c r="C81" s="272" t="s">
        <v>44</v>
      </c>
      <c r="D81" s="276">
        <f>IFERROR(VLOOKUP($C81&amp;"_"&amp;D$66,'Original Calculateur S'!$C$4:$H$287,5,0),"")</f>
        <v>0</v>
      </c>
      <c r="E81" s="276" t="str">
        <f>IFERROR(VLOOKUP($C81&amp;"_"&amp;E$66,'Original Calculateur S'!$C$4:$H$287,5,0),"")</f>
        <v/>
      </c>
      <c r="F81" s="276" t="str">
        <f>IFERROR(VLOOKUP($C81&amp;"_"&amp;F$66,'Original Calculateur S'!$C$4:$H$287,5,0),"")</f>
        <v/>
      </c>
      <c r="G81" s="276" t="str">
        <f>IFERROR(VLOOKUP($C81&amp;"_"&amp;G$66,'Original Calculateur S'!$C$4:$H$287,5,0),"")</f>
        <v/>
      </c>
      <c r="H81" s="276" t="str">
        <f>IFERROR(VLOOKUP($C81&amp;"_"&amp;H$66,'Original Calculateur S'!$C$4:$H$287,5,0),"")</f>
        <v/>
      </c>
      <c r="I81" s="276" t="str">
        <f>IFERROR(VLOOKUP($C81&amp;"_"&amp;I$66,'Original Calculateur S'!$C$4:$H$287,5,0),"")</f>
        <v/>
      </c>
      <c r="J81" s="276" t="str">
        <f>IFERROR(VLOOKUP($C81&amp;"_"&amp;J$66,'Original Calculateur S'!$C$4:$H$287,5,0),"")</f>
        <v/>
      </c>
      <c r="K81" s="276" t="str">
        <f>IFERROR(VLOOKUP($C81&amp;"_"&amp;K$66,'Original Calculateur S'!$C$4:$H$287,5,0),"")</f>
        <v/>
      </c>
      <c r="L81" s="276" t="str">
        <f>IFERROR(VLOOKUP($C81&amp;"_"&amp;L$66,'Original Calculateur S'!$C$4:$H$287,5,0),"")</f>
        <v/>
      </c>
      <c r="M81" s="276" t="str">
        <f>IFERROR(VLOOKUP($C81&amp;"_"&amp;M$66,'Original Calculateur S'!$C$4:$H$287,5,0),"")</f>
        <v/>
      </c>
      <c r="N81" s="276" t="str">
        <f>IFERROR(VLOOKUP($C81&amp;"_"&amp;N$66,'Original Calculateur S'!$C$4:$H$287,5,0),"")</f>
        <v/>
      </c>
      <c r="O81" s="276" t="str">
        <f>IFERROR(VLOOKUP($C81&amp;"_"&amp;O$66,'Original Calculateur S'!$C$4:$H$287,5,0),"")</f>
        <v/>
      </c>
      <c r="P81" s="276" t="str">
        <f>IFERROR(VLOOKUP($C81&amp;"_"&amp;P$66,'Original Calculateur S'!$C$4:$H$287,5,0),"")</f>
        <v/>
      </c>
      <c r="Q81" s="276" t="str">
        <f>IFERROR(VLOOKUP($C81&amp;"_"&amp;Q$66,'Original Calculateur S'!$C$4:$H$287,5,0),"")</f>
        <v/>
      </c>
      <c r="R81" s="276" t="str">
        <f>IFERROR(VLOOKUP($C81&amp;"_"&amp;R$66,'Original Calculateur S'!$C$4:$H$287,5,0),"")</f>
        <v/>
      </c>
      <c r="S81" s="276" t="str">
        <f>IFERROR(VLOOKUP($C81&amp;"_"&amp;S$66,'Original Calculateur S'!$C$4:$H$287,5,0),"")</f>
        <v/>
      </c>
      <c r="T81" s="276" t="str">
        <f>IFERROR(VLOOKUP($C81&amp;"_"&amp;T$66,'Original Calculateur S'!$C$4:$H$287,5,0),"")</f>
        <v/>
      </c>
      <c r="U81" s="276" t="str">
        <f>IFERROR(VLOOKUP($C81&amp;"_"&amp;U$66,'Original Calculateur S'!$C$4:$H$287,5,0),"")</f>
        <v/>
      </c>
      <c r="V81" s="276" t="str">
        <f>IFERROR(VLOOKUP($C81&amp;"_"&amp;V$66,'Original Calculateur S'!$C$4:$H$287,5,0),"")</f>
        <v/>
      </c>
      <c r="W81" s="276" t="str">
        <f>IFERROR(VLOOKUP($C81&amp;"_"&amp;W$66,'Original Calculateur S'!$C$4:$H$287,5,0),"")</f>
        <v/>
      </c>
      <c r="X81" s="276" t="str">
        <f>IFERROR(VLOOKUP($C81&amp;"_"&amp;X$66,'Original Calculateur S'!$C$4:$H$287,5,0),"")</f>
        <v/>
      </c>
      <c r="Y81" s="276" t="str">
        <f>IFERROR(VLOOKUP($C81&amp;"_"&amp;Y$66,'Original Calculateur S'!$C$4:$H$287,5,0),"")</f>
        <v/>
      </c>
      <c r="Z81" s="276" t="str">
        <f>IFERROR(VLOOKUP($C81&amp;"_"&amp;Z$66,'Original Calculateur S'!$C$4:$H$287,5,0),"")</f>
        <v/>
      </c>
      <c r="AA81" s="276" t="str">
        <f>IFERROR(VLOOKUP($C81&amp;"_"&amp;AA$66,'Original Calculateur S'!$C$4:$H$287,5,0),"")</f>
        <v/>
      </c>
      <c r="AB81" s="276" t="str">
        <f>IFERROR(VLOOKUP($C81&amp;"_"&amp;AB$66,'Original Calculateur S'!$C$4:$H$287,5,0),"")</f>
        <v/>
      </c>
      <c r="AC81" s="276" t="str">
        <f>IFERROR(VLOOKUP($C81&amp;"_"&amp;AC$66,'Original Calculateur S'!$C$4:$H$287,5,0),"")</f>
        <v/>
      </c>
      <c r="AD81" s="276" t="str">
        <f>IFERROR(VLOOKUP($C81&amp;"_"&amp;AD$66,'Original Calculateur S'!$C$4:$H$287,5,0),"")</f>
        <v/>
      </c>
      <c r="AE81" s="276" t="str">
        <f>IFERROR(VLOOKUP($C81&amp;"_"&amp;AE$66,'Original Calculateur S'!$C$4:$H$287,5,0),"")</f>
        <v/>
      </c>
      <c r="AF81" s="277">
        <f t="shared" si="0"/>
        <v>0</v>
      </c>
      <c r="AG81" s="507"/>
      <c r="AH81" s="507"/>
      <c r="AI81" s="507"/>
      <c r="AJ81" s="507"/>
      <c r="AK81" s="507"/>
      <c r="AL81" s="507"/>
      <c r="AM81" s="507"/>
    </row>
    <row r="82" spans="3:39" ht="12.75" hidden="1">
      <c r="C82" s="272" t="s">
        <v>132</v>
      </c>
      <c r="D82" s="273">
        <f>IFERROR(VLOOKUP($C82&amp;"_"&amp;D$66,'Original Calculateur S'!$C$4:$H$287,5,0),"")</f>
        <v>0</v>
      </c>
      <c r="E82" s="273">
        <f>IFERROR(VLOOKUP($C82&amp;"_"&amp;E$66,'Original Calculateur S'!$C$4:$H$287,5,0),"")</f>
        <v>0</v>
      </c>
      <c r="F82" s="273" t="str">
        <f>IFERROR(VLOOKUP($C82&amp;"_"&amp;F$66,'Original Calculateur S'!$C$4:$H$287,5,0),"")</f>
        <v/>
      </c>
      <c r="G82" s="273" t="str">
        <f>IFERROR(VLOOKUP($C82&amp;"_"&amp;G$66,'Original Calculateur S'!$C$4:$H$287,5,0),"")</f>
        <v/>
      </c>
      <c r="H82" s="273" t="str">
        <f>IFERROR(VLOOKUP($C82&amp;"_"&amp;H$66,'Original Calculateur S'!$C$4:$H$287,5,0),"")</f>
        <v/>
      </c>
      <c r="I82" s="273" t="str">
        <f>IFERROR(VLOOKUP($C82&amp;"_"&amp;I$66,'Original Calculateur S'!$C$4:$H$287,5,0),"")</f>
        <v/>
      </c>
      <c r="J82" s="273" t="str">
        <f>IFERROR(VLOOKUP($C82&amp;"_"&amp;J$66,'Original Calculateur S'!$C$4:$H$287,5,0),"")</f>
        <v/>
      </c>
      <c r="K82" s="273" t="str">
        <f>IFERROR(VLOOKUP($C82&amp;"_"&amp;K$66,'Original Calculateur S'!$C$4:$H$287,5,0),"")</f>
        <v/>
      </c>
      <c r="L82" s="273" t="str">
        <f>IFERROR(VLOOKUP($C82&amp;"_"&amp;L$66,'Original Calculateur S'!$C$4:$H$287,5,0),"")</f>
        <v/>
      </c>
      <c r="M82" s="273" t="str">
        <f>IFERROR(VLOOKUP($C82&amp;"_"&amp;M$66,'Original Calculateur S'!$C$4:$H$287,5,0),"")</f>
        <v/>
      </c>
      <c r="N82" s="273" t="str">
        <f>IFERROR(VLOOKUP($C82&amp;"_"&amp;N$66,'Original Calculateur S'!$C$4:$H$287,5,0),"")</f>
        <v/>
      </c>
      <c r="O82" s="273" t="str">
        <f>IFERROR(VLOOKUP($C82&amp;"_"&amp;O$66,'Original Calculateur S'!$C$4:$H$287,5,0),"")</f>
        <v/>
      </c>
      <c r="P82" s="273" t="str">
        <f>IFERROR(VLOOKUP($C82&amp;"_"&amp;P$66,'Original Calculateur S'!$C$4:$H$287,5,0),"")</f>
        <v/>
      </c>
      <c r="Q82" s="273" t="str">
        <f>IFERROR(VLOOKUP($C82&amp;"_"&amp;Q$66,'Original Calculateur S'!$C$4:$H$287,5,0),"")</f>
        <v/>
      </c>
      <c r="R82" s="273" t="str">
        <f>IFERROR(VLOOKUP($C82&amp;"_"&amp;R$66,'Original Calculateur S'!$C$4:$H$287,5,0),"")</f>
        <v/>
      </c>
      <c r="S82" s="273" t="str">
        <f>IFERROR(VLOOKUP($C82&amp;"_"&amp;S$66,'Original Calculateur S'!$C$4:$H$287,5,0),"")</f>
        <v/>
      </c>
      <c r="T82" s="273" t="str">
        <f>IFERROR(VLOOKUP($C82&amp;"_"&amp;T$66,'Original Calculateur S'!$C$4:$H$287,5,0),"")</f>
        <v/>
      </c>
      <c r="U82" s="273" t="str">
        <f>IFERROR(VLOOKUP($C82&amp;"_"&amp;U$66,'Original Calculateur S'!$C$4:$H$287,5,0),"")</f>
        <v/>
      </c>
      <c r="V82" s="273" t="str">
        <f>IFERROR(VLOOKUP($C82&amp;"_"&amp;V$66,'Original Calculateur S'!$C$4:$H$287,5,0),"")</f>
        <v/>
      </c>
      <c r="W82" s="273" t="str">
        <f>IFERROR(VLOOKUP($C82&amp;"_"&amp;W$66,'Original Calculateur S'!$C$4:$H$287,5,0),"")</f>
        <v/>
      </c>
      <c r="X82" s="273" t="str">
        <f>IFERROR(VLOOKUP($C82&amp;"_"&amp;X$66,'Original Calculateur S'!$C$4:$H$287,5,0),"")</f>
        <v/>
      </c>
      <c r="Y82" s="273" t="str">
        <f>IFERROR(VLOOKUP($C82&amp;"_"&amp;Y$66,'Original Calculateur S'!$C$4:$H$287,5,0),"")</f>
        <v/>
      </c>
      <c r="Z82" s="273" t="str">
        <f>IFERROR(VLOOKUP($C82&amp;"_"&amp;Z$66,'Original Calculateur S'!$C$4:$H$287,5,0),"")</f>
        <v/>
      </c>
      <c r="AA82" s="273" t="str">
        <f>IFERROR(VLOOKUP($C82&amp;"_"&amp;AA$66,'Original Calculateur S'!$C$4:$H$287,5,0),"")</f>
        <v/>
      </c>
      <c r="AB82" s="273" t="str">
        <f>IFERROR(VLOOKUP($C82&amp;"_"&amp;AB$66,'Original Calculateur S'!$C$4:$H$287,5,0),"")</f>
        <v/>
      </c>
      <c r="AC82" s="273" t="str">
        <f>IFERROR(VLOOKUP($C82&amp;"_"&amp;AC$66,'Original Calculateur S'!$C$4:$H$287,5,0),"")</f>
        <v/>
      </c>
      <c r="AD82" s="273" t="str">
        <f>IFERROR(VLOOKUP($C82&amp;"_"&amp;AD$66,'Original Calculateur S'!$C$4:$H$287,5,0),"")</f>
        <v/>
      </c>
      <c r="AE82" s="273" t="str">
        <f>IFERROR(VLOOKUP($C82&amp;"_"&amp;AE$66,'Original Calculateur S'!$C$4:$H$287,5,0),"")</f>
        <v/>
      </c>
      <c r="AF82" s="274">
        <f t="shared" si="0"/>
        <v>0</v>
      </c>
      <c r="AG82" s="507"/>
      <c r="AH82" s="507"/>
      <c r="AI82" s="507"/>
      <c r="AJ82" s="507"/>
      <c r="AK82" s="507"/>
      <c r="AL82" s="507"/>
      <c r="AM82" s="507"/>
    </row>
    <row r="83" spans="3:39" ht="12.75" hidden="1">
      <c r="C83" s="272" t="s">
        <v>70</v>
      </c>
      <c r="D83" s="276">
        <f>IFERROR(VLOOKUP($C83&amp;"_"&amp;D$66,'Original Calculateur S'!$C$4:$H$287,5,0),"")</f>
        <v>0</v>
      </c>
      <c r="E83" s="276" t="str">
        <f>IFERROR(VLOOKUP($C83&amp;"_"&amp;E$66,'Original Calculateur S'!$C$4:$H$287,5,0),"")</f>
        <v/>
      </c>
      <c r="F83" s="276" t="str">
        <f>IFERROR(VLOOKUP($C83&amp;"_"&amp;F$66,'Original Calculateur S'!$C$4:$H$287,5,0),"")</f>
        <v/>
      </c>
      <c r="G83" s="276" t="str">
        <f>IFERROR(VLOOKUP($C83&amp;"_"&amp;G$66,'Original Calculateur S'!$C$4:$H$287,5,0),"")</f>
        <v/>
      </c>
      <c r="H83" s="276" t="str">
        <f>IFERROR(VLOOKUP($C83&amp;"_"&amp;H$66,'Original Calculateur S'!$C$4:$H$287,5,0),"")</f>
        <v/>
      </c>
      <c r="I83" s="276" t="str">
        <f>IFERROR(VLOOKUP($C83&amp;"_"&amp;I$66,'Original Calculateur S'!$C$4:$H$287,5,0),"")</f>
        <v/>
      </c>
      <c r="J83" s="276" t="str">
        <f>IFERROR(VLOOKUP($C83&amp;"_"&amp;J$66,'Original Calculateur S'!$C$4:$H$287,5,0),"")</f>
        <v/>
      </c>
      <c r="K83" s="276" t="str">
        <f>IFERROR(VLOOKUP($C83&amp;"_"&amp;K$66,'Original Calculateur S'!$C$4:$H$287,5,0),"")</f>
        <v/>
      </c>
      <c r="L83" s="276" t="str">
        <f>IFERROR(VLOOKUP($C83&amp;"_"&amp;L$66,'Original Calculateur S'!$C$4:$H$287,5,0),"")</f>
        <v/>
      </c>
      <c r="M83" s="276" t="str">
        <f>IFERROR(VLOOKUP($C83&amp;"_"&amp;M$66,'Original Calculateur S'!$C$4:$H$287,5,0),"")</f>
        <v/>
      </c>
      <c r="N83" s="276" t="str">
        <f>IFERROR(VLOOKUP($C83&amp;"_"&amp;N$66,'Original Calculateur S'!$C$4:$H$287,5,0),"")</f>
        <v/>
      </c>
      <c r="O83" s="276" t="str">
        <f>IFERROR(VLOOKUP($C83&amp;"_"&amp;O$66,'Original Calculateur S'!$C$4:$H$287,5,0),"")</f>
        <v/>
      </c>
      <c r="P83" s="276" t="str">
        <f>IFERROR(VLOOKUP($C83&amp;"_"&amp;P$66,'Original Calculateur S'!$C$4:$H$287,5,0),"")</f>
        <v/>
      </c>
      <c r="Q83" s="276" t="str">
        <f>IFERROR(VLOOKUP($C83&amp;"_"&amp;Q$66,'Original Calculateur S'!$C$4:$H$287,5,0),"")</f>
        <v/>
      </c>
      <c r="R83" s="276" t="str">
        <f>IFERROR(VLOOKUP($C83&amp;"_"&amp;R$66,'Original Calculateur S'!$C$4:$H$287,5,0),"")</f>
        <v/>
      </c>
      <c r="S83" s="276" t="str">
        <f>IFERROR(VLOOKUP($C83&amp;"_"&amp;S$66,'Original Calculateur S'!$C$4:$H$287,5,0),"")</f>
        <v/>
      </c>
      <c r="T83" s="276" t="str">
        <f>IFERROR(VLOOKUP($C83&amp;"_"&amp;T$66,'Original Calculateur S'!$C$4:$H$287,5,0),"")</f>
        <v/>
      </c>
      <c r="U83" s="276" t="str">
        <f>IFERROR(VLOOKUP($C83&amp;"_"&amp;U$66,'Original Calculateur S'!$C$4:$H$287,5,0),"")</f>
        <v/>
      </c>
      <c r="V83" s="276" t="str">
        <f>IFERROR(VLOOKUP($C83&amp;"_"&amp;V$66,'Original Calculateur S'!$C$4:$H$287,5,0),"")</f>
        <v/>
      </c>
      <c r="W83" s="276" t="str">
        <f>IFERROR(VLOOKUP($C83&amp;"_"&amp;W$66,'Original Calculateur S'!$C$4:$H$287,5,0),"")</f>
        <v/>
      </c>
      <c r="X83" s="276" t="str">
        <f>IFERROR(VLOOKUP($C83&amp;"_"&amp;X$66,'Original Calculateur S'!$C$4:$H$287,5,0),"")</f>
        <v/>
      </c>
      <c r="Y83" s="276" t="str">
        <f>IFERROR(VLOOKUP($C83&amp;"_"&amp;Y$66,'Original Calculateur S'!$C$4:$H$287,5,0),"")</f>
        <v/>
      </c>
      <c r="Z83" s="276" t="str">
        <f>IFERROR(VLOOKUP($C83&amp;"_"&amp;Z$66,'Original Calculateur S'!$C$4:$H$287,5,0),"")</f>
        <v/>
      </c>
      <c r="AA83" s="276" t="str">
        <f>IFERROR(VLOOKUP($C83&amp;"_"&amp;AA$66,'Original Calculateur S'!$C$4:$H$287,5,0),"")</f>
        <v/>
      </c>
      <c r="AB83" s="276" t="str">
        <f>IFERROR(VLOOKUP($C83&amp;"_"&amp;AB$66,'Original Calculateur S'!$C$4:$H$287,5,0),"")</f>
        <v/>
      </c>
      <c r="AC83" s="276" t="str">
        <f>IFERROR(VLOOKUP($C83&amp;"_"&amp;AC$66,'Original Calculateur S'!$C$4:$H$287,5,0),"")</f>
        <v/>
      </c>
      <c r="AD83" s="276" t="str">
        <f>IFERROR(VLOOKUP($C83&amp;"_"&amp;AD$66,'Original Calculateur S'!$C$4:$H$287,5,0),"")</f>
        <v/>
      </c>
      <c r="AE83" s="276" t="str">
        <f>IFERROR(VLOOKUP($C83&amp;"_"&amp;AE$66,'Original Calculateur S'!$C$4:$H$287,5,0),"")</f>
        <v/>
      </c>
      <c r="AF83" s="277">
        <f t="shared" si="0"/>
        <v>0</v>
      </c>
      <c r="AG83" s="507"/>
      <c r="AH83" s="507"/>
      <c r="AI83" s="507"/>
      <c r="AJ83" s="507"/>
      <c r="AK83" s="507"/>
      <c r="AL83" s="507"/>
      <c r="AM83" s="507"/>
    </row>
    <row r="84" spans="3:39" ht="12.75" hidden="1">
      <c r="C84" s="272" t="s">
        <v>83</v>
      </c>
      <c r="D84" s="273">
        <f>IFERROR(VLOOKUP($C84&amp;"_"&amp;D$66,'Original Calculateur S'!$C$4:$H$287,5,0),"")</f>
        <v>0</v>
      </c>
      <c r="E84" s="273" t="str">
        <f>IFERROR(VLOOKUP($C84&amp;"_"&amp;E$66,'Original Calculateur S'!$C$4:$H$287,5,0),"")</f>
        <v/>
      </c>
      <c r="F84" s="273" t="str">
        <f>IFERROR(VLOOKUP($C84&amp;"_"&amp;F$66,'Original Calculateur S'!$C$4:$H$287,5,0),"")</f>
        <v/>
      </c>
      <c r="G84" s="273" t="str">
        <f>IFERROR(VLOOKUP($C84&amp;"_"&amp;G$66,'Original Calculateur S'!$C$4:$H$287,5,0),"")</f>
        <v/>
      </c>
      <c r="H84" s="273" t="str">
        <f>IFERROR(VLOOKUP($C84&amp;"_"&amp;H$66,'Original Calculateur S'!$C$4:$H$287,5,0),"")</f>
        <v/>
      </c>
      <c r="I84" s="273" t="str">
        <f>IFERROR(VLOOKUP($C84&amp;"_"&amp;I$66,'Original Calculateur S'!$C$4:$H$287,5,0),"")</f>
        <v/>
      </c>
      <c r="J84" s="273" t="str">
        <f>IFERROR(VLOOKUP($C84&amp;"_"&amp;J$66,'Original Calculateur S'!$C$4:$H$287,5,0),"")</f>
        <v/>
      </c>
      <c r="K84" s="273" t="str">
        <f>IFERROR(VLOOKUP($C84&amp;"_"&amp;K$66,'Original Calculateur S'!$C$4:$H$287,5,0),"")</f>
        <v/>
      </c>
      <c r="L84" s="273" t="str">
        <f>IFERROR(VLOOKUP($C84&amp;"_"&amp;L$66,'Original Calculateur S'!$C$4:$H$287,5,0),"")</f>
        <v/>
      </c>
      <c r="M84" s="273" t="str">
        <f>IFERROR(VLOOKUP($C84&amp;"_"&amp;M$66,'Original Calculateur S'!$C$4:$H$287,5,0),"")</f>
        <v/>
      </c>
      <c r="N84" s="273" t="str">
        <f>IFERROR(VLOOKUP($C84&amp;"_"&amp;N$66,'Original Calculateur S'!$C$4:$H$287,5,0),"")</f>
        <v/>
      </c>
      <c r="O84" s="273" t="str">
        <f>IFERROR(VLOOKUP($C84&amp;"_"&amp;O$66,'Original Calculateur S'!$C$4:$H$287,5,0),"")</f>
        <v/>
      </c>
      <c r="P84" s="273" t="str">
        <f>IFERROR(VLOOKUP($C84&amp;"_"&amp;P$66,'Original Calculateur S'!$C$4:$H$287,5,0),"")</f>
        <v/>
      </c>
      <c r="Q84" s="273" t="str">
        <f>IFERROR(VLOOKUP($C84&amp;"_"&amp;Q$66,'Original Calculateur S'!$C$4:$H$287,5,0),"")</f>
        <v/>
      </c>
      <c r="R84" s="273" t="str">
        <f>IFERROR(VLOOKUP($C84&amp;"_"&amp;R$66,'Original Calculateur S'!$C$4:$H$287,5,0),"")</f>
        <v/>
      </c>
      <c r="S84" s="273" t="str">
        <f>IFERROR(VLOOKUP($C84&amp;"_"&amp;S$66,'Original Calculateur S'!$C$4:$H$287,5,0),"")</f>
        <v/>
      </c>
      <c r="T84" s="273" t="str">
        <f>IFERROR(VLOOKUP($C84&amp;"_"&amp;T$66,'Original Calculateur S'!$C$4:$H$287,5,0),"")</f>
        <v/>
      </c>
      <c r="U84" s="273" t="str">
        <f>IFERROR(VLOOKUP($C84&amp;"_"&amp;U$66,'Original Calculateur S'!$C$4:$H$287,5,0),"")</f>
        <v/>
      </c>
      <c r="V84" s="273" t="str">
        <f>IFERROR(VLOOKUP($C84&amp;"_"&amp;V$66,'Original Calculateur S'!$C$4:$H$287,5,0),"")</f>
        <v/>
      </c>
      <c r="W84" s="273" t="str">
        <f>IFERROR(VLOOKUP($C84&amp;"_"&amp;W$66,'Original Calculateur S'!$C$4:$H$287,5,0),"")</f>
        <v/>
      </c>
      <c r="X84" s="273" t="str">
        <f>IFERROR(VLOOKUP($C84&amp;"_"&amp;X$66,'Original Calculateur S'!$C$4:$H$287,5,0),"")</f>
        <v/>
      </c>
      <c r="Y84" s="273" t="str">
        <f>IFERROR(VLOOKUP($C84&amp;"_"&amp;Y$66,'Original Calculateur S'!$C$4:$H$287,5,0),"")</f>
        <v/>
      </c>
      <c r="Z84" s="273" t="str">
        <f>IFERROR(VLOOKUP($C84&amp;"_"&amp;Z$66,'Original Calculateur S'!$C$4:$H$287,5,0),"")</f>
        <v/>
      </c>
      <c r="AA84" s="273" t="str">
        <f>IFERROR(VLOOKUP($C84&amp;"_"&amp;AA$66,'Original Calculateur S'!$C$4:$H$287,5,0),"")</f>
        <v/>
      </c>
      <c r="AB84" s="273" t="str">
        <f>IFERROR(VLOOKUP($C84&amp;"_"&amp;AB$66,'Original Calculateur S'!$C$4:$H$287,5,0),"")</f>
        <v/>
      </c>
      <c r="AC84" s="273" t="str">
        <f>IFERROR(VLOOKUP($C84&amp;"_"&amp;AC$66,'Original Calculateur S'!$C$4:$H$287,5,0),"")</f>
        <v/>
      </c>
      <c r="AD84" s="273" t="str">
        <f>IFERROR(VLOOKUP($C84&amp;"_"&amp;AD$66,'Original Calculateur S'!$C$4:$H$287,5,0),"")</f>
        <v/>
      </c>
      <c r="AE84" s="273" t="str">
        <f>IFERROR(VLOOKUP($C84&amp;"_"&amp;AE$66,'Original Calculateur S'!$C$4:$H$287,5,0),"")</f>
        <v/>
      </c>
      <c r="AF84" s="274">
        <f t="shared" si="0"/>
        <v>0</v>
      </c>
      <c r="AG84" s="507"/>
      <c r="AH84" s="507"/>
      <c r="AI84" s="507"/>
      <c r="AJ84" s="507"/>
      <c r="AK84" s="507"/>
      <c r="AL84" s="507"/>
      <c r="AM84" s="507"/>
    </row>
    <row r="85" spans="3:39" ht="12.75" hidden="1">
      <c r="C85" s="275" t="s">
        <v>126</v>
      </c>
      <c r="D85" s="276">
        <f>IFERROR(VLOOKUP($C85&amp;"_"&amp;D$66,'Original Calculateur S'!$C$4:$H$287,5,0),"")</f>
        <v>0</v>
      </c>
      <c r="E85" s="276" t="str">
        <f>IFERROR(VLOOKUP($C85&amp;"_"&amp;E$66,'Original Calculateur S'!$C$4:$H$287,5,0),"")</f>
        <v/>
      </c>
      <c r="F85" s="276" t="str">
        <f>IFERROR(VLOOKUP($C85&amp;"_"&amp;F$66,'Original Calculateur S'!$C$4:$H$287,5,0),"")</f>
        <v/>
      </c>
      <c r="G85" s="276" t="str">
        <f>IFERROR(VLOOKUP($C85&amp;"_"&amp;G$66,'Original Calculateur S'!$C$4:$H$287,5,0),"")</f>
        <v/>
      </c>
      <c r="H85" s="276" t="str">
        <f>IFERROR(VLOOKUP($C85&amp;"_"&amp;H$66,'Original Calculateur S'!$C$4:$H$287,5,0),"")</f>
        <v/>
      </c>
      <c r="I85" s="276" t="str">
        <f>IFERROR(VLOOKUP($C85&amp;"_"&amp;I$66,'Original Calculateur S'!$C$4:$H$287,5,0),"")</f>
        <v/>
      </c>
      <c r="J85" s="276" t="str">
        <f>IFERROR(VLOOKUP($C85&amp;"_"&amp;J$66,'Original Calculateur S'!$C$4:$H$287,5,0),"")</f>
        <v/>
      </c>
      <c r="K85" s="276" t="str">
        <f>IFERROR(VLOOKUP($C85&amp;"_"&amp;K$66,'Original Calculateur S'!$C$4:$H$287,5,0),"")</f>
        <v/>
      </c>
      <c r="L85" s="276" t="str">
        <f>IFERROR(VLOOKUP($C85&amp;"_"&amp;L$66,'Original Calculateur S'!$C$4:$H$287,5,0),"")</f>
        <v/>
      </c>
      <c r="M85" s="276" t="str">
        <f>IFERROR(VLOOKUP($C85&amp;"_"&amp;M$66,'Original Calculateur S'!$C$4:$H$287,5,0),"")</f>
        <v/>
      </c>
      <c r="N85" s="276" t="str">
        <f>IFERROR(VLOOKUP($C85&amp;"_"&amp;N$66,'Original Calculateur S'!$C$4:$H$287,5,0),"")</f>
        <v/>
      </c>
      <c r="O85" s="276" t="str">
        <f>IFERROR(VLOOKUP($C85&amp;"_"&amp;O$66,'Original Calculateur S'!$C$4:$H$287,5,0),"")</f>
        <v/>
      </c>
      <c r="P85" s="276" t="str">
        <f>IFERROR(VLOOKUP($C85&amp;"_"&amp;P$66,'Original Calculateur S'!$C$4:$H$287,5,0),"")</f>
        <v/>
      </c>
      <c r="Q85" s="276" t="str">
        <f>IFERROR(VLOOKUP($C85&amp;"_"&amp;Q$66,'Original Calculateur S'!$C$4:$H$287,5,0),"")</f>
        <v/>
      </c>
      <c r="R85" s="276" t="str">
        <f>IFERROR(VLOOKUP($C85&amp;"_"&amp;R$66,'Original Calculateur S'!$C$4:$H$287,5,0),"")</f>
        <v/>
      </c>
      <c r="S85" s="276" t="str">
        <f>IFERROR(VLOOKUP($C85&amp;"_"&amp;S$66,'Original Calculateur S'!$C$4:$H$287,5,0),"")</f>
        <v/>
      </c>
      <c r="T85" s="276" t="str">
        <f>IFERROR(VLOOKUP($C85&amp;"_"&amp;T$66,'Original Calculateur S'!$C$4:$H$287,5,0),"")</f>
        <v/>
      </c>
      <c r="U85" s="276" t="str">
        <f>IFERROR(VLOOKUP($C85&amp;"_"&amp;U$66,'Original Calculateur S'!$C$4:$H$287,5,0),"")</f>
        <v/>
      </c>
      <c r="V85" s="276" t="str">
        <f>IFERROR(VLOOKUP($C85&amp;"_"&amp;V$66,'Original Calculateur S'!$C$4:$H$287,5,0),"")</f>
        <v/>
      </c>
      <c r="W85" s="276" t="str">
        <f>IFERROR(VLOOKUP($C85&amp;"_"&amp;W$66,'Original Calculateur S'!$C$4:$H$287,5,0),"")</f>
        <v/>
      </c>
      <c r="X85" s="276" t="str">
        <f>IFERROR(VLOOKUP($C85&amp;"_"&amp;X$66,'Original Calculateur S'!$C$4:$H$287,5,0),"")</f>
        <v/>
      </c>
      <c r="Y85" s="276" t="str">
        <f>IFERROR(VLOOKUP($C85&amp;"_"&amp;Y$66,'Original Calculateur S'!$C$4:$H$287,5,0),"")</f>
        <v/>
      </c>
      <c r="Z85" s="276" t="str">
        <f>IFERROR(VLOOKUP($C85&amp;"_"&amp;Z$66,'Original Calculateur S'!$C$4:$H$287,5,0),"")</f>
        <v/>
      </c>
      <c r="AA85" s="276" t="str">
        <f>IFERROR(VLOOKUP($C85&amp;"_"&amp;AA$66,'Original Calculateur S'!$C$4:$H$287,5,0),"")</f>
        <v/>
      </c>
      <c r="AB85" s="276" t="str">
        <f>IFERROR(VLOOKUP($C85&amp;"_"&amp;AB$66,'Original Calculateur S'!$C$4:$H$287,5,0),"")</f>
        <v/>
      </c>
      <c r="AC85" s="276" t="str">
        <f>IFERROR(VLOOKUP($C85&amp;"_"&amp;AC$66,'Original Calculateur S'!$C$4:$H$287,5,0),"")</f>
        <v/>
      </c>
      <c r="AD85" s="276" t="str">
        <f>IFERROR(VLOOKUP($C85&amp;"_"&amp;AD$66,'Original Calculateur S'!$C$4:$H$287,5,0),"")</f>
        <v/>
      </c>
      <c r="AE85" s="276" t="str">
        <f>IFERROR(VLOOKUP($C85&amp;"_"&amp;AE$66,'Original Calculateur S'!$C$4:$H$287,5,0),"")</f>
        <v/>
      </c>
      <c r="AF85" s="277">
        <f t="shared" si="0"/>
        <v>0</v>
      </c>
      <c r="AG85" s="507"/>
      <c r="AH85" s="507"/>
      <c r="AI85" s="507"/>
      <c r="AJ85" s="507"/>
      <c r="AK85" s="507"/>
      <c r="AL85" s="507"/>
      <c r="AM85" s="507"/>
    </row>
    <row r="86" spans="3:39" ht="12.75" hidden="1">
      <c r="C86" s="272" t="s">
        <v>29</v>
      </c>
      <c r="D86" s="273">
        <f>IFERROR(VLOOKUP($C86&amp;"_"&amp;D$66,'Original Calculateur S'!$C$4:$H$287,5,0),"")</f>
        <v>0</v>
      </c>
      <c r="E86" s="273">
        <f>IFERROR(VLOOKUP($C86&amp;"_"&amp;E$66,'Original Calculateur S'!$C$4:$H$287,5,0),"")</f>
        <v>0</v>
      </c>
      <c r="F86" s="273" t="str">
        <f>IFERROR(VLOOKUP($C86&amp;"_"&amp;F$66,'Original Calculateur S'!$C$4:$H$287,5,0),"")</f>
        <v/>
      </c>
      <c r="G86" s="273" t="str">
        <f>IFERROR(VLOOKUP($C86&amp;"_"&amp;G$66,'Original Calculateur S'!$C$4:$H$287,5,0),"")</f>
        <v/>
      </c>
      <c r="H86" s="273" t="str">
        <f>IFERROR(VLOOKUP($C86&amp;"_"&amp;H$66,'Original Calculateur S'!$C$4:$H$287,5,0),"")</f>
        <v/>
      </c>
      <c r="I86" s="273" t="str">
        <f>IFERROR(VLOOKUP($C86&amp;"_"&amp;I$66,'Original Calculateur S'!$C$4:$H$287,5,0),"")</f>
        <v/>
      </c>
      <c r="J86" s="273" t="str">
        <f>IFERROR(VLOOKUP($C86&amp;"_"&amp;J$66,'Original Calculateur S'!$C$4:$H$287,5,0),"")</f>
        <v/>
      </c>
      <c r="K86" s="273" t="str">
        <f>IFERROR(VLOOKUP($C86&amp;"_"&amp;K$66,'Original Calculateur S'!$C$4:$H$287,5,0),"")</f>
        <v/>
      </c>
      <c r="L86" s="273" t="str">
        <f>IFERROR(VLOOKUP($C86&amp;"_"&amp;L$66,'Original Calculateur S'!$C$4:$H$287,5,0),"")</f>
        <v/>
      </c>
      <c r="M86" s="273" t="str">
        <f>IFERROR(VLOOKUP($C86&amp;"_"&amp;M$66,'Original Calculateur S'!$C$4:$H$287,5,0),"")</f>
        <v/>
      </c>
      <c r="N86" s="273" t="str">
        <f>IFERROR(VLOOKUP($C86&amp;"_"&amp;N$66,'Original Calculateur S'!$C$4:$H$287,5,0),"")</f>
        <v/>
      </c>
      <c r="O86" s="273" t="str">
        <f>IFERROR(VLOOKUP($C86&amp;"_"&amp;O$66,'Original Calculateur S'!$C$4:$H$287,5,0),"")</f>
        <v/>
      </c>
      <c r="P86" s="273" t="str">
        <f>IFERROR(VLOOKUP($C86&amp;"_"&amp;P$66,'Original Calculateur S'!$C$4:$H$287,5,0),"")</f>
        <v/>
      </c>
      <c r="Q86" s="273" t="str">
        <f>IFERROR(VLOOKUP($C86&amp;"_"&amp;Q$66,'Original Calculateur S'!$C$4:$H$287,5,0),"")</f>
        <v/>
      </c>
      <c r="R86" s="273" t="str">
        <f>IFERROR(VLOOKUP($C86&amp;"_"&amp;R$66,'Original Calculateur S'!$C$4:$H$287,5,0),"")</f>
        <v/>
      </c>
      <c r="S86" s="273" t="str">
        <f>IFERROR(VLOOKUP($C86&amp;"_"&amp;S$66,'Original Calculateur S'!$C$4:$H$287,5,0),"")</f>
        <v/>
      </c>
      <c r="T86" s="273" t="str">
        <f>IFERROR(VLOOKUP($C86&amp;"_"&amp;T$66,'Original Calculateur S'!$C$4:$H$287,5,0),"")</f>
        <v/>
      </c>
      <c r="U86" s="273" t="str">
        <f>IFERROR(VLOOKUP($C86&amp;"_"&amp;U$66,'Original Calculateur S'!$C$4:$H$287,5,0),"")</f>
        <v/>
      </c>
      <c r="V86" s="273" t="str">
        <f>IFERROR(VLOOKUP($C86&amp;"_"&amp;V$66,'Original Calculateur S'!$C$4:$H$287,5,0),"")</f>
        <v/>
      </c>
      <c r="W86" s="273" t="str">
        <f>IFERROR(VLOOKUP($C86&amp;"_"&amp;W$66,'Original Calculateur S'!$C$4:$H$287,5,0),"")</f>
        <v/>
      </c>
      <c r="X86" s="273" t="str">
        <f>IFERROR(VLOOKUP($C86&amp;"_"&amp;X$66,'Original Calculateur S'!$C$4:$H$287,5,0),"")</f>
        <v/>
      </c>
      <c r="Y86" s="273" t="str">
        <f>IFERROR(VLOOKUP($C86&amp;"_"&amp;Y$66,'Original Calculateur S'!$C$4:$H$287,5,0),"")</f>
        <v/>
      </c>
      <c r="Z86" s="273" t="str">
        <f>IFERROR(VLOOKUP($C86&amp;"_"&amp;Z$66,'Original Calculateur S'!$C$4:$H$287,5,0),"")</f>
        <v/>
      </c>
      <c r="AA86" s="273" t="str">
        <f>IFERROR(VLOOKUP($C86&amp;"_"&amp;AA$66,'Original Calculateur S'!$C$4:$H$287,5,0),"")</f>
        <v/>
      </c>
      <c r="AB86" s="273" t="str">
        <f>IFERROR(VLOOKUP($C86&amp;"_"&amp;AB$66,'Original Calculateur S'!$C$4:$H$287,5,0),"")</f>
        <v/>
      </c>
      <c r="AC86" s="273" t="str">
        <f>IFERROR(VLOOKUP($C86&amp;"_"&amp;AC$66,'Original Calculateur S'!$C$4:$H$287,5,0),"")</f>
        <v/>
      </c>
      <c r="AD86" s="273" t="str">
        <f>IFERROR(VLOOKUP($C86&amp;"_"&amp;AD$66,'Original Calculateur S'!$C$4:$H$287,5,0),"")</f>
        <v/>
      </c>
      <c r="AE86" s="273" t="str">
        <f>IFERROR(VLOOKUP($C86&amp;"_"&amp;AE$66,'Original Calculateur S'!$C$4:$H$287,5,0),"")</f>
        <v/>
      </c>
      <c r="AF86" s="274">
        <f t="shared" si="0"/>
        <v>0</v>
      </c>
      <c r="AG86" s="507"/>
      <c r="AH86" s="507"/>
      <c r="AI86" s="507"/>
      <c r="AJ86" s="507"/>
      <c r="AK86" s="507"/>
      <c r="AL86" s="507"/>
      <c r="AM86" s="507"/>
    </row>
    <row r="87" spans="3:39" ht="12.75" hidden="1">
      <c r="C87" s="272" t="s">
        <v>38</v>
      </c>
      <c r="D87" s="276">
        <f>IFERROR(VLOOKUP($C87&amp;"_"&amp;D$66,'Original Calculateur S'!$C$4:$H$287,5,0),"")</f>
        <v>0</v>
      </c>
      <c r="E87" s="276">
        <f>IFERROR(VLOOKUP($C87&amp;"_"&amp;E$66,'Original Calculateur S'!$C$4:$H$287,5,0),"")</f>
        <v>0</v>
      </c>
      <c r="F87" s="276">
        <f>IFERROR(VLOOKUP($C87&amp;"_"&amp;F$66,'Original Calculateur S'!$C$4:$H$287,5,0),"")</f>
        <v>0</v>
      </c>
      <c r="G87" s="276" t="str">
        <f>IFERROR(VLOOKUP($C87&amp;"_"&amp;G$66,'Original Calculateur S'!$C$4:$H$287,5,0),"")</f>
        <v/>
      </c>
      <c r="H87" s="276" t="str">
        <f>IFERROR(VLOOKUP($C87&amp;"_"&amp;H$66,'Original Calculateur S'!$C$4:$H$287,5,0),"")</f>
        <v/>
      </c>
      <c r="I87" s="276" t="str">
        <f>IFERROR(VLOOKUP($C87&amp;"_"&amp;I$66,'Original Calculateur S'!$C$4:$H$287,5,0),"")</f>
        <v/>
      </c>
      <c r="J87" s="276" t="str">
        <f>IFERROR(VLOOKUP($C87&amp;"_"&amp;J$66,'Original Calculateur S'!$C$4:$H$287,5,0),"")</f>
        <v/>
      </c>
      <c r="K87" s="276" t="str">
        <f>IFERROR(VLOOKUP($C87&amp;"_"&amp;K$66,'Original Calculateur S'!$C$4:$H$287,5,0),"")</f>
        <v/>
      </c>
      <c r="L87" s="276" t="str">
        <f>IFERROR(VLOOKUP($C87&amp;"_"&amp;L$66,'Original Calculateur S'!$C$4:$H$287,5,0),"")</f>
        <v/>
      </c>
      <c r="M87" s="276" t="str">
        <f>IFERROR(VLOOKUP($C87&amp;"_"&amp;M$66,'Original Calculateur S'!$C$4:$H$287,5,0),"")</f>
        <v/>
      </c>
      <c r="N87" s="276" t="str">
        <f>IFERROR(VLOOKUP($C87&amp;"_"&amp;N$66,'Original Calculateur S'!$C$4:$H$287,5,0),"")</f>
        <v/>
      </c>
      <c r="O87" s="276" t="str">
        <f>IFERROR(VLOOKUP($C87&amp;"_"&amp;O$66,'Original Calculateur S'!$C$4:$H$287,5,0),"")</f>
        <v/>
      </c>
      <c r="P87" s="276" t="str">
        <f>IFERROR(VLOOKUP($C87&amp;"_"&amp;P$66,'Original Calculateur S'!$C$4:$H$287,5,0),"")</f>
        <v/>
      </c>
      <c r="Q87" s="276" t="str">
        <f>IFERROR(VLOOKUP($C87&amp;"_"&amp;Q$66,'Original Calculateur S'!$C$4:$H$287,5,0),"")</f>
        <v/>
      </c>
      <c r="R87" s="276" t="str">
        <f>IFERROR(VLOOKUP($C87&amp;"_"&amp;R$66,'Original Calculateur S'!$C$4:$H$287,5,0),"")</f>
        <v/>
      </c>
      <c r="S87" s="276" t="str">
        <f>IFERROR(VLOOKUP($C87&amp;"_"&amp;S$66,'Original Calculateur S'!$C$4:$H$287,5,0),"")</f>
        <v/>
      </c>
      <c r="T87" s="276" t="str">
        <f>IFERROR(VLOOKUP($C87&amp;"_"&amp;T$66,'Original Calculateur S'!$C$4:$H$287,5,0),"")</f>
        <v/>
      </c>
      <c r="U87" s="276" t="str">
        <f>IFERROR(VLOOKUP($C87&amp;"_"&amp;U$66,'Original Calculateur S'!$C$4:$H$287,5,0),"")</f>
        <v/>
      </c>
      <c r="V87" s="276" t="str">
        <f>IFERROR(VLOOKUP($C87&amp;"_"&amp;V$66,'Original Calculateur S'!$C$4:$H$287,5,0),"")</f>
        <v/>
      </c>
      <c r="W87" s="276" t="str">
        <f>IFERROR(VLOOKUP($C87&amp;"_"&amp;W$66,'Original Calculateur S'!$C$4:$H$287,5,0),"")</f>
        <v/>
      </c>
      <c r="X87" s="276" t="str">
        <f>IFERROR(VLOOKUP($C87&amp;"_"&amp;X$66,'Original Calculateur S'!$C$4:$H$287,5,0),"")</f>
        <v/>
      </c>
      <c r="Y87" s="276" t="str">
        <f>IFERROR(VLOOKUP($C87&amp;"_"&amp;Y$66,'Original Calculateur S'!$C$4:$H$287,5,0),"")</f>
        <v/>
      </c>
      <c r="Z87" s="276" t="str">
        <f>IFERROR(VLOOKUP($C87&amp;"_"&amp;Z$66,'Original Calculateur S'!$C$4:$H$287,5,0),"")</f>
        <v/>
      </c>
      <c r="AA87" s="276" t="str">
        <f>IFERROR(VLOOKUP($C87&amp;"_"&amp;AA$66,'Original Calculateur S'!$C$4:$H$287,5,0),"")</f>
        <v/>
      </c>
      <c r="AB87" s="276" t="str">
        <f>IFERROR(VLOOKUP($C87&amp;"_"&amp;AB$66,'Original Calculateur S'!$C$4:$H$287,5,0),"")</f>
        <v/>
      </c>
      <c r="AC87" s="276" t="str">
        <f>IFERROR(VLOOKUP($C87&amp;"_"&amp;AC$66,'Original Calculateur S'!$C$4:$H$287,5,0),"")</f>
        <v/>
      </c>
      <c r="AD87" s="276" t="str">
        <f>IFERROR(VLOOKUP($C87&amp;"_"&amp;AD$66,'Original Calculateur S'!$C$4:$H$287,5,0),"")</f>
        <v/>
      </c>
      <c r="AE87" s="276" t="str">
        <f>IFERROR(VLOOKUP($C87&amp;"_"&amp;AE$66,'Original Calculateur S'!$C$4:$H$287,5,0),"")</f>
        <v/>
      </c>
      <c r="AF87" s="277">
        <f t="shared" si="0"/>
        <v>0</v>
      </c>
      <c r="AG87" s="507"/>
      <c r="AH87" s="507"/>
      <c r="AI87" s="507"/>
      <c r="AJ87" s="507"/>
      <c r="AK87" s="507"/>
      <c r="AL87" s="507"/>
      <c r="AM87" s="507"/>
    </row>
    <row r="88" spans="3:39" ht="12.75" hidden="1">
      <c r="C88" s="278" t="s">
        <v>23</v>
      </c>
      <c r="D88" s="273">
        <f>IFERROR(VLOOKUP($C88&amp;"_"&amp;D$66,'Original Calculateur S'!$C$4:$H$287,5,0),"")</f>
        <v>0</v>
      </c>
      <c r="E88" s="273" t="str">
        <f>IFERROR(VLOOKUP($C88&amp;"_"&amp;E$66,'Original Calculateur S'!$C$4:$H$287,5,0),"")</f>
        <v/>
      </c>
      <c r="F88" s="273" t="str">
        <f>IFERROR(VLOOKUP($C88&amp;"_"&amp;F$66,'Original Calculateur S'!$C$4:$H$287,5,0),"")</f>
        <v/>
      </c>
      <c r="G88" s="273" t="str">
        <f>IFERROR(VLOOKUP($C88&amp;"_"&amp;G$66,'Original Calculateur S'!$C$4:$H$287,5,0),"")</f>
        <v/>
      </c>
      <c r="H88" s="273" t="str">
        <f>IFERROR(VLOOKUP($C88&amp;"_"&amp;H$66,'Original Calculateur S'!$C$4:$H$287,5,0),"")</f>
        <v/>
      </c>
      <c r="I88" s="273" t="str">
        <f>IFERROR(VLOOKUP($C88&amp;"_"&amp;I$66,'Original Calculateur S'!$C$4:$H$287,5,0),"")</f>
        <v/>
      </c>
      <c r="J88" s="273" t="str">
        <f>IFERROR(VLOOKUP($C88&amp;"_"&amp;J$66,'Original Calculateur S'!$C$4:$H$287,5,0),"")</f>
        <v/>
      </c>
      <c r="K88" s="273" t="str">
        <f>IFERROR(VLOOKUP($C88&amp;"_"&amp;K$66,'Original Calculateur S'!$C$4:$H$287,5,0),"")</f>
        <v/>
      </c>
      <c r="L88" s="273" t="str">
        <f>IFERROR(VLOOKUP($C88&amp;"_"&amp;L$66,'Original Calculateur S'!$C$4:$H$287,5,0),"")</f>
        <v/>
      </c>
      <c r="M88" s="273" t="str">
        <f>IFERROR(VLOOKUP($C88&amp;"_"&amp;M$66,'Original Calculateur S'!$C$4:$H$287,5,0),"")</f>
        <v/>
      </c>
      <c r="N88" s="273" t="str">
        <f>IFERROR(VLOOKUP($C88&amp;"_"&amp;N$66,'Original Calculateur S'!$C$4:$H$287,5,0),"")</f>
        <v/>
      </c>
      <c r="O88" s="273" t="str">
        <f>IFERROR(VLOOKUP($C88&amp;"_"&amp;O$66,'Original Calculateur S'!$C$4:$H$287,5,0),"")</f>
        <v/>
      </c>
      <c r="P88" s="273" t="str">
        <f>IFERROR(VLOOKUP($C88&amp;"_"&amp;P$66,'Original Calculateur S'!$C$4:$H$287,5,0),"")</f>
        <v/>
      </c>
      <c r="Q88" s="273" t="str">
        <f>IFERROR(VLOOKUP($C88&amp;"_"&amp;Q$66,'Original Calculateur S'!$C$4:$H$287,5,0),"")</f>
        <v/>
      </c>
      <c r="R88" s="273" t="str">
        <f>IFERROR(VLOOKUP($C88&amp;"_"&amp;R$66,'Original Calculateur S'!$C$4:$H$287,5,0),"")</f>
        <v/>
      </c>
      <c r="S88" s="273" t="str">
        <f>IFERROR(VLOOKUP($C88&amp;"_"&amp;S$66,'Original Calculateur S'!$C$4:$H$287,5,0),"")</f>
        <v/>
      </c>
      <c r="T88" s="273" t="str">
        <f>IFERROR(VLOOKUP($C88&amp;"_"&amp;T$66,'Original Calculateur S'!$C$4:$H$287,5,0),"")</f>
        <v/>
      </c>
      <c r="U88" s="273" t="str">
        <f>IFERROR(VLOOKUP($C88&amp;"_"&amp;U$66,'Original Calculateur S'!$C$4:$H$287,5,0),"")</f>
        <v/>
      </c>
      <c r="V88" s="273" t="str">
        <f>IFERROR(VLOOKUP($C88&amp;"_"&amp;V$66,'Original Calculateur S'!$C$4:$H$287,5,0),"")</f>
        <v/>
      </c>
      <c r="W88" s="273" t="str">
        <f>IFERROR(VLOOKUP($C88&amp;"_"&amp;W$66,'Original Calculateur S'!$C$4:$H$287,5,0),"")</f>
        <v/>
      </c>
      <c r="X88" s="273" t="str">
        <f>IFERROR(VLOOKUP($C88&amp;"_"&amp;X$66,'Original Calculateur S'!$C$4:$H$287,5,0),"")</f>
        <v/>
      </c>
      <c r="Y88" s="273" t="str">
        <f>IFERROR(VLOOKUP($C88&amp;"_"&amp;Y$66,'Original Calculateur S'!$C$4:$H$287,5,0),"")</f>
        <v/>
      </c>
      <c r="Z88" s="273" t="str">
        <f>IFERROR(VLOOKUP($C88&amp;"_"&amp;Z$66,'Original Calculateur S'!$C$4:$H$287,5,0),"")</f>
        <v/>
      </c>
      <c r="AA88" s="273" t="str">
        <f>IFERROR(VLOOKUP($C88&amp;"_"&amp;AA$66,'Original Calculateur S'!$C$4:$H$287,5,0),"")</f>
        <v/>
      </c>
      <c r="AB88" s="273" t="str">
        <f>IFERROR(VLOOKUP($C88&amp;"_"&amp;AB$66,'Original Calculateur S'!$C$4:$H$287,5,0),"")</f>
        <v/>
      </c>
      <c r="AC88" s="273" t="str">
        <f>IFERROR(VLOOKUP($C88&amp;"_"&amp;AC$66,'Original Calculateur S'!$C$4:$H$287,5,0),"")</f>
        <v/>
      </c>
      <c r="AD88" s="273" t="str">
        <f>IFERROR(VLOOKUP($C88&amp;"_"&amp;AD$66,'Original Calculateur S'!$C$4:$H$287,5,0),"")</f>
        <v/>
      </c>
      <c r="AE88" s="273" t="str">
        <f>IFERROR(VLOOKUP($C88&amp;"_"&amp;AE$66,'Original Calculateur S'!$C$4:$H$287,5,0),"")</f>
        <v/>
      </c>
      <c r="AF88" s="274">
        <f t="shared" si="0"/>
        <v>0</v>
      </c>
      <c r="AG88" s="507"/>
      <c r="AH88" s="507"/>
      <c r="AI88" s="507"/>
      <c r="AJ88" s="507"/>
      <c r="AK88" s="507"/>
      <c r="AL88" s="507"/>
      <c r="AM88" s="507"/>
    </row>
    <row r="89" spans="3:39" ht="14.25" hidden="1">
      <c r="C89" s="272" t="s">
        <v>122</v>
      </c>
      <c r="D89" s="276">
        <f>IFERROR(VLOOKUP($C89&amp;"_"&amp;D$66,'Original Calculateur S'!$C$4:$H$287,5,0),"")</f>
        <v>0</v>
      </c>
      <c r="E89" s="276" t="str">
        <f>IFERROR(VLOOKUP($C89&amp;"_"&amp;E$66,'Original Calculateur S'!$C$4:$H$287,5,0),"")</f>
        <v/>
      </c>
      <c r="F89" s="276" t="str">
        <f>IFERROR(VLOOKUP($C89&amp;"_"&amp;F$66,'Original Calculateur S'!$C$4:$H$287,5,0),"")</f>
        <v/>
      </c>
      <c r="G89" s="276" t="str">
        <f>IFERROR(VLOOKUP($C89&amp;"_"&amp;G$66,'Original Calculateur S'!$C$4:$H$287,5,0),"")</f>
        <v/>
      </c>
      <c r="H89" s="276" t="str">
        <f>IFERROR(VLOOKUP($C89&amp;"_"&amp;H$66,'Original Calculateur S'!$C$4:$H$287,5,0),"")</f>
        <v/>
      </c>
      <c r="I89" s="276" t="str">
        <f>IFERROR(VLOOKUP($C89&amp;"_"&amp;I$66,'Original Calculateur S'!$C$4:$H$287,5,0),"")</f>
        <v/>
      </c>
      <c r="J89" s="276" t="str">
        <f>IFERROR(VLOOKUP($C89&amp;"_"&amp;J$66,'Original Calculateur S'!$C$4:$H$287,5,0),"")</f>
        <v/>
      </c>
      <c r="K89" s="276" t="str">
        <f>IFERROR(VLOOKUP($C89&amp;"_"&amp;K$66,'Original Calculateur S'!$C$4:$H$287,5,0),"")</f>
        <v/>
      </c>
      <c r="L89" s="276" t="str">
        <f>IFERROR(VLOOKUP($C89&amp;"_"&amp;L$66,'Original Calculateur S'!$C$4:$H$287,5,0),"")</f>
        <v/>
      </c>
      <c r="M89" s="276" t="str">
        <f>IFERROR(VLOOKUP($C89&amp;"_"&amp;M$66,'Original Calculateur S'!$C$4:$H$287,5,0),"")</f>
        <v/>
      </c>
      <c r="N89" s="276" t="str">
        <f>IFERROR(VLOOKUP($C89&amp;"_"&amp;N$66,'Original Calculateur S'!$C$4:$H$287,5,0),"")</f>
        <v/>
      </c>
      <c r="O89" s="276" t="str">
        <f>IFERROR(VLOOKUP($C89&amp;"_"&amp;O$66,'Original Calculateur S'!$C$4:$H$287,5,0),"")</f>
        <v/>
      </c>
      <c r="P89" s="276" t="str">
        <f>IFERROR(VLOOKUP($C89&amp;"_"&amp;P$66,'Original Calculateur S'!$C$4:$H$287,5,0),"")</f>
        <v/>
      </c>
      <c r="Q89" s="276" t="str">
        <f>IFERROR(VLOOKUP($C89&amp;"_"&amp;Q$66,'Original Calculateur S'!$C$4:$H$287,5,0),"")</f>
        <v/>
      </c>
      <c r="R89" s="276" t="str">
        <f>IFERROR(VLOOKUP($C89&amp;"_"&amp;R$66,'Original Calculateur S'!$C$4:$H$287,5,0),"")</f>
        <v/>
      </c>
      <c r="S89" s="276" t="str">
        <f>IFERROR(VLOOKUP($C89&amp;"_"&amp;S$66,'Original Calculateur S'!$C$4:$H$287,5,0),"")</f>
        <v/>
      </c>
      <c r="T89" s="276" t="str">
        <f>IFERROR(VLOOKUP($C89&amp;"_"&amp;T$66,'Original Calculateur S'!$C$4:$H$287,5,0),"")</f>
        <v/>
      </c>
      <c r="U89" s="276" t="str">
        <f>IFERROR(VLOOKUP($C89&amp;"_"&amp;U$66,'Original Calculateur S'!$C$4:$H$287,5,0),"")</f>
        <v/>
      </c>
      <c r="V89" s="276" t="str">
        <f>IFERROR(VLOOKUP($C89&amp;"_"&amp;V$66,'Original Calculateur S'!$C$4:$H$287,5,0),"")</f>
        <v/>
      </c>
      <c r="W89" s="276" t="str">
        <f>IFERROR(VLOOKUP($C89&amp;"_"&amp;W$66,'Original Calculateur S'!$C$4:$H$287,5,0),"")</f>
        <v/>
      </c>
      <c r="X89" s="276" t="str">
        <f>IFERROR(VLOOKUP($C89&amp;"_"&amp;X$66,'Original Calculateur S'!$C$4:$H$287,5,0),"")</f>
        <v/>
      </c>
      <c r="Y89" s="276" t="str">
        <f>IFERROR(VLOOKUP($C89&amp;"_"&amp;Y$66,'Original Calculateur S'!$C$4:$H$287,5,0),"")</f>
        <v/>
      </c>
      <c r="Z89" s="276" t="str">
        <f>IFERROR(VLOOKUP($C89&amp;"_"&amp;Z$66,'Original Calculateur S'!$C$4:$H$287,5,0),"")</f>
        <v/>
      </c>
      <c r="AA89" s="276" t="str">
        <f>IFERROR(VLOOKUP($C89&amp;"_"&amp;AA$66,'Original Calculateur S'!$C$4:$H$287,5,0),"")</f>
        <v/>
      </c>
      <c r="AB89" s="276" t="str">
        <f>IFERROR(VLOOKUP($C89&amp;"_"&amp;AB$66,'Original Calculateur S'!$C$4:$H$287,5,0),"")</f>
        <v/>
      </c>
      <c r="AC89" s="276" t="str">
        <f>IFERROR(VLOOKUP($C89&amp;"_"&amp;AC$66,'Original Calculateur S'!$C$4:$H$287,5,0),"")</f>
        <v/>
      </c>
      <c r="AD89" s="276" t="str">
        <f>IFERROR(VLOOKUP($C89&amp;"_"&amp;AD$66,'Original Calculateur S'!$C$4:$H$287,5,0),"")</f>
        <v/>
      </c>
      <c r="AE89" s="276" t="str">
        <f>IFERROR(VLOOKUP($C89&amp;"_"&amp;AE$66,'Original Calculateur S'!$C$4:$H$287,5,0),"")</f>
        <v/>
      </c>
      <c r="AF89" s="277">
        <f t="shared" si="0"/>
        <v>0</v>
      </c>
      <c r="AG89" s="507"/>
      <c r="AH89" s="507"/>
      <c r="AI89" s="507"/>
      <c r="AJ89" s="507"/>
      <c r="AK89" s="507"/>
      <c r="AL89" s="507"/>
      <c r="AM89" s="231"/>
    </row>
    <row r="90" spans="3:39" ht="14.25" hidden="1">
      <c r="C90" s="272" t="s">
        <v>105</v>
      </c>
      <c r="D90" s="273">
        <f>IFERROR(VLOOKUP($C90&amp;"_"&amp;D$66,'Original Calculateur S'!$C$4:$H$287,5,0),"")</f>
        <v>0</v>
      </c>
      <c r="E90" s="273" t="str">
        <f>IFERROR(VLOOKUP($C90&amp;"_"&amp;E$66,'Original Calculateur S'!$C$4:$H$287,5,0),"")</f>
        <v/>
      </c>
      <c r="F90" s="273" t="str">
        <f>IFERROR(VLOOKUP($C90&amp;"_"&amp;F$66,'Original Calculateur S'!$C$4:$H$287,5,0),"")</f>
        <v/>
      </c>
      <c r="G90" s="273" t="str">
        <f>IFERROR(VLOOKUP($C90&amp;"_"&amp;G$66,'Original Calculateur S'!$C$4:$H$287,5,0),"")</f>
        <v/>
      </c>
      <c r="H90" s="273" t="str">
        <f>IFERROR(VLOOKUP($C90&amp;"_"&amp;H$66,'Original Calculateur S'!$C$4:$H$287,5,0),"")</f>
        <v/>
      </c>
      <c r="I90" s="273" t="str">
        <f>IFERROR(VLOOKUP($C90&amp;"_"&amp;I$66,'Original Calculateur S'!$C$4:$H$287,5,0),"")</f>
        <v/>
      </c>
      <c r="J90" s="273" t="str">
        <f>IFERROR(VLOOKUP($C90&amp;"_"&amp;J$66,'Original Calculateur S'!$C$4:$H$287,5,0),"")</f>
        <v/>
      </c>
      <c r="K90" s="273" t="str">
        <f>IFERROR(VLOOKUP($C90&amp;"_"&amp;K$66,'Original Calculateur S'!$C$4:$H$287,5,0),"")</f>
        <v/>
      </c>
      <c r="L90" s="273" t="str">
        <f>IFERROR(VLOOKUP($C90&amp;"_"&amp;L$66,'Original Calculateur S'!$C$4:$H$287,5,0),"")</f>
        <v/>
      </c>
      <c r="M90" s="273" t="str">
        <f>IFERROR(VLOOKUP($C90&amp;"_"&amp;M$66,'Original Calculateur S'!$C$4:$H$287,5,0),"")</f>
        <v/>
      </c>
      <c r="N90" s="273" t="str">
        <f>IFERROR(VLOOKUP($C90&amp;"_"&amp;N$66,'Original Calculateur S'!$C$4:$H$287,5,0),"")</f>
        <v/>
      </c>
      <c r="O90" s="273" t="str">
        <f>IFERROR(VLOOKUP($C90&amp;"_"&amp;O$66,'Original Calculateur S'!$C$4:$H$287,5,0),"")</f>
        <v/>
      </c>
      <c r="P90" s="273" t="str">
        <f>IFERROR(VLOOKUP($C90&amp;"_"&amp;P$66,'Original Calculateur S'!$C$4:$H$287,5,0),"")</f>
        <v/>
      </c>
      <c r="Q90" s="273" t="str">
        <f>IFERROR(VLOOKUP($C90&amp;"_"&amp;Q$66,'Original Calculateur S'!$C$4:$H$287,5,0),"")</f>
        <v/>
      </c>
      <c r="R90" s="273" t="str">
        <f>IFERROR(VLOOKUP($C90&amp;"_"&amp;R$66,'Original Calculateur S'!$C$4:$H$287,5,0),"")</f>
        <v/>
      </c>
      <c r="S90" s="273" t="str">
        <f>IFERROR(VLOOKUP($C90&amp;"_"&amp;S$66,'Original Calculateur S'!$C$4:$H$287,5,0),"")</f>
        <v/>
      </c>
      <c r="T90" s="273" t="str">
        <f>IFERROR(VLOOKUP($C90&amp;"_"&amp;T$66,'Original Calculateur S'!$C$4:$H$287,5,0),"")</f>
        <v/>
      </c>
      <c r="U90" s="273" t="str">
        <f>IFERROR(VLOOKUP($C90&amp;"_"&amp;U$66,'Original Calculateur S'!$C$4:$H$287,5,0),"")</f>
        <v/>
      </c>
      <c r="V90" s="273" t="str">
        <f>IFERROR(VLOOKUP($C90&amp;"_"&amp;V$66,'Original Calculateur S'!$C$4:$H$287,5,0),"")</f>
        <v/>
      </c>
      <c r="W90" s="273" t="str">
        <f>IFERROR(VLOOKUP($C90&amp;"_"&amp;W$66,'Original Calculateur S'!$C$4:$H$287,5,0),"")</f>
        <v/>
      </c>
      <c r="X90" s="273" t="str">
        <f>IFERROR(VLOOKUP($C90&amp;"_"&amp;X$66,'Original Calculateur S'!$C$4:$H$287,5,0),"")</f>
        <v/>
      </c>
      <c r="Y90" s="273" t="str">
        <f>IFERROR(VLOOKUP($C90&amp;"_"&amp;Y$66,'Original Calculateur S'!$C$4:$H$287,5,0),"")</f>
        <v/>
      </c>
      <c r="Z90" s="273" t="str">
        <f>IFERROR(VLOOKUP($C90&amp;"_"&amp;Z$66,'Original Calculateur S'!$C$4:$H$287,5,0),"")</f>
        <v/>
      </c>
      <c r="AA90" s="273" t="str">
        <f>IFERROR(VLOOKUP($C90&amp;"_"&amp;AA$66,'Original Calculateur S'!$C$4:$H$287,5,0),"")</f>
        <v/>
      </c>
      <c r="AB90" s="273" t="str">
        <f>IFERROR(VLOOKUP($C90&amp;"_"&amp;AB$66,'Original Calculateur S'!$C$4:$H$287,5,0),"")</f>
        <v/>
      </c>
      <c r="AC90" s="273" t="str">
        <f>IFERROR(VLOOKUP($C90&amp;"_"&amp;AC$66,'Original Calculateur S'!$C$4:$H$287,5,0),"")</f>
        <v/>
      </c>
      <c r="AD90" s="273" t="str">
        <f>IFERROR(VLOOKUP($C90&amp;"_"&amp;AD$66,'Original Calculateur S'!$C$4:$H$287,5,0),"")</f>
        <v/>
      </c>
      <c r="AE90" s="273" t="str">
        <f>IFERROR(VLOOKUP($C90&amp;"_"&amp;AE$66,'Original Calculateur S'!$C$4:$H$287,5,0),"")</f>
        <v/>
      </c>
      <c r="AF90" s="274">
        <f t="shared" si="0"/>
        <v>0</v>
      </c>
      <c r="AG90" s="507"/>
      <c r="AH90" s="507"/>
      <c r="AI90" s="507"/>
      <c r="AJ90" s="507"/>
      <c r="AK90" s="507"/>
      <c r="AL90" s="507"/>
      <c r="AM90" s="231"/>
    </row>
    <row r="91" spans="3:39" ht="12.75" hidden="1">
      <c r="C91" s="272" t="s">
        <v>33</v>
      </c>
      <c r="D91" s="276">
        <f>IFERROR(VLOOKUP($C91&amp;"_"&amp;D$66,'Original Calculateur S'!$C$4:$H$287,5,0),"")</f>
        <v>0</v>
      </c>
      <c r="E91" s="276">
        <f>IFERROR(VLOOKUP($C91&amp;"_"&amp;E$66,'Original Calculateur S'!$C$4:$H$287,5,0),"")</f>
        <v>0</v>
      </c>
      <c r="F91" s="276">
        <f>IFERROR(VLOOKUP($C91&amp;"_"&amp;F$66,'Original Calculateur S'!$C$4:$H$287,5,0),"")</f>
        <v>0</v>
      </c>
      <c r="G91" s="276" t="str">
        <f>IFERROR(VLOOKUP($C91&amp;"_"&amp;G$66,'Original Calculateur S'!$C$4:$H$287,5,0),"")</f>
        <v/>
      </c>
      <c r="H91" s="276" t="str">
        <f>IFERROR(VLOOKUP($C91&amp;"_"&amp;H$66,'Original Calculateur S'!$C$4:$H$287,5,0),"")</f>
        <v/>
      </c>
      <c r="I91" s="276" t="str">
        <f>IFERROR(VLOOKUP($C91&amp;"_"&amp;I$66,'Original Calculateur S'!$C$4:$H$287,5,0),"")</f>
        <v/>
      </c>
      <c r="J91" s="276" t="str">
        <f>IFERROR(VLOOKUP($C91&amp;"_"&amp;J$66,'Original Calculateur S'!$C$4:$H$287,5,0),"")</f>
        <v/>
      </c>
      <c r="K91" s="276" t="str">
        <f>IFERROR(VLOOKUP($C91&amp;"_"&amp;K$66,'Original Calculateur S'!$C$4:$H$287,5,0),"")</f>
        <v/>
      </c>
      <c r="L91" s="276" t="str">
        <f>IFERROR(VLOOKUP($C91&amp;"_"&amp;L$66,'Original Calculateur S'!$C$4:$H$287,5,0),"")</f>
        <v/>
      </c>
      <c r="M91" s="276" t="str">
        <f>IFERROR(VLOOKUP($C91&amp;"_"&amp;M$66,'Original Calculateur S'!$C$4:$H$287,5,0),"")</f>
        <v/>
      </c>
      <c r="N91" s="276" t="str">
        <f>IFERROR(VLOOKUP($C91&amp;"_"&amp;N$66,'Original Calculateur S'!$C$4:$H$287,5,0),"")</f>
        <v/>
      </c>
      <c r="O91" s="276" t="str">
        <f>IFERROR(VLOOKUP($C91&amp;"_"&amp;O$66,'Original Calculateur S'!$C$4:$H$287,5,0),"")</f>
        <v/>
      </c>
      <c r="P91" s="276" t="str">
        <f>IFERROR(VLOOKUP($C91&amp;"_"&amp;P$66,'Original Calculateur S'!$C$4:$H$287,5,0),"")</f>
        <v/>
      </c>
      <c r="Q91" s="276" t="str">
        <f>IFERROR(VLOOKUP($C91&amp;"_"&amp;Q$66,'Original Calculateur S'!$C$4:$H$287,5,0),"")</f>
        <v/>
      </c>
      <c r="R91" s="276" t="str">
        <f>IFERROR(VLOOKUP($C91&amp;"_"&amp;R$66,'Original Calculateur S'!$C$4:$H$287,5,0),"")</f>
        <v/>
      </c>
      <c r="S91" s="276" t="str">
        <f>IFERROR(VLOOKUP($C91&amp;"_"&amp;S$66,'Original Calculateur S'!$C$4:$H$287,5,0),"")</f>
        <v/>
      </c>
      <c r="T91" s="276" t="str">
        <f>IFERROR(VLOOKUP($C91&amp;"_"&amp;T$66,'Original Calculateur S'!$C$4:$H$287,5,0),"")</f>
        <v/>
      </c>
      <c r="U91" s="276" t="str">
        <f>IFERROR(VLOOKUP($C91&amp;"_"&amp;U$66,'Original Calculateur S'!$C$4:$H$287,5,0),"")</f>
        <v/>
      </c>
      <c r="V91" s="276" t="str">
        <f>IFERROR(VLOOKUP($C91&amp;"_"&amp;V$66,'Original Calculateur S'!$C$4:$H$287,5,0),"")</f>
        <v/>
      </c>
      <c r="W91" s="276" t="str">
        <f>IFERROR(VLOOKUP($C91&amp;"_"&amp;W$66,'Original Calculateur S'!$C$4:$H$287,5,0),"")</f>
        <v/>
      </c>
      <c r="X91" s="276" t="str">
        <f>IFERROR(VLOOKUP($C91&amp;"_"&amp;X$66,'Original Calculateur S'!$C$4:$H$287,5,0),"")</f>
        <v/>
      </c>
      <c r="Y91" s="276" t="str">
        <f>IFERROR(VLOOKUP($C91&amp;"_"&amp;Y$66,'Original Calculateur S'!$C$4:$H$287,5,0),"")</f>
        <v/>
      </c>
      <c r="Z91" s="276" t="str">
        <f>IFERROR(VLOOKUP($C91&amp;"_"&amp;Z$66,'Original Calculateur S'!$C$4:$H$287,5,0),"")</f>
        <v/>
      </c>
      <c r="AA91" s="276" t="str">
        <f>IFERROR(VLOOKUP($C91&amp;"_"&amp;AA$66,'Original Calculateur S'!$C$4:$H$287,5,0),"")</f>
        <v/>
      </c>
      <c r="AB91" s="276" t="str">
        <f>IFERROR(VLOOKUP($C91&amp;"_"&amp;AB$66,'Original Calculateur S'!$C$4:$H$287,5,0),"")</f>
        <v/>
      </c>
      <c r="AC91" s="276" t="str">
        <f>IFERROR(VLOOKUP($C91&amp;"_"&amp;AC$66,'Original Calculateur S'!$C$4:$H$287,5,0),"")</f>
        <v/>
      </c>
      <c r="AD91" s="276" t="str">
        <f>IFERROR(VLOOKUP($C91&amp;"_"&amp;AD$66,'Original Calculateur S'!$C$4:$H$287,5,0),"")</f>
        <v/>
      </c>
      <c r="AE91" s="276" t="str">
        <f>IFERROR(VLOOKUP($C91&amp;"_"&amp;AE$66,'Original Calculateur S'!$C$4:$H$287,5,0),"")</f>
        <v/>
      </c>
      <c r="AF91" s="277">
        <f t="shared" si="0"/>
        <v>0</v>
      </c>
      <c r="AG91" s="507"/>
      <c r="AH91" s="507"/>
      <c r="AI91" s="507"/>
      <c r="AJ91" s="507"/>
      <c r="AK91" s="507"/>
      <c r="AL91" s="507"/>
      <c r="AM91" s="507"/>
    </row>
    <row r="92" spans="3:39" ht="12.75" hidden="1">
      <c r="C92" s="272" t="s">
        <v>24</v>
      </c>
      <c r="D92" s="273">
        <f>IFERROR(VLOOKUP($C92&amp;"_"&amp;D$66,'Original Calculateur S'!$C$4:$H$287,5,0),"")</f>
        <v>0</v>
      </c>
      <c r="E92" s="273">
        <f>IFERROR(VLOOKUP($C92&amp;"_"&amp;E$66,'Original Calculateur S'!$C$4:$H$287,5,0),"")</f>
        <v>0</v>
      </c>
      <c r="F92" s="273">
        <f>IFERROR(VLOOKUP($C92&amp;"_"&amp;F$66,'Original Calculateur S'!$C$4:$H$287,5,0),"")</f>
        <v>0</v>
      </c>
      <c r="G92" s="273" t="str">
        <f>IFERROR(VLOOKUP($C92&amp;"_"&amp;G$66,'Original Calculateur S'!$C$4:$H$287,5,0),"")</f>
        <v/>
      </c>
      <c r="H92" s="273" t="str">
        <f>IFERROR(VLOOKUP($C92&amp;"_"&amp;H$66,'Original Calculateur S'!$C$4:$H$287,5,0),"")</f>
        <v/>
      </c>
      <c r="I92" s="273" t="str">
        <f>IFERROR(VLOOKUP($C92&amp;"_"&amp;I$66,'Original Calculateur S'!$C$4:$H$287,5,0),"")</f>
        <v/>
      </c>
      <c r="J92" s="273" t="str">
        <f>IFERROR(VLOOKUP($C92&amp;"_"&amp;J$66,'Original Calculateur S'!$C$4:$H$287,5,0),"")</f>
        <v/>
      </c>
      <c r="K92" s="273" t="str">
        <f>IFERROR(VLOOKUP($C92&amp;"_"&amp;K$66,'Original Calculateur S'!$C$4:$H$287,5,0),"")</f>
        <v/>
      </c>
      <c r="L92" s="273" t="str">
        <f>IFERROR(VLOOKUP($C92&amp;"_"&amp;L$66,'Original Calculateur S'!$C$4:$H$287,5,0),"")</f>
        <v/>
      </c>
      <c r="M92" s="273" t="str">
        <f>IFERROR(VLOOKUP($C92&amp;"_"&amp;M$66,'Original Calculateur S'!$C$4:$H$287,5,0),"")</f>
        <v/>
      </c>
      <c r="N92" s="273" t="str">
        <f>IFERROR(VLOOKUP($C92&amp;"_"&amp;N$66,'Original Calculateur S'!$C$4:$H$287,5,0),"")</f>
        <v/>
      </c>
      <c r="O92" s="273" t="str">
        <f>IFERROR(VLOOKUP($C92&amp;"_"&amp;O$66,'Original Calculateur S'!$C$4:$H$287,5,0),"")</f>
        <v/>
      </c>
      <c r="P92" s="273" t="str">
        <f>IFERROR(VLOOKUP($C92&amp;"_"&amp;P$66,'Original Calculateur S'!$C$4:$H$287,5,0),"")</f>
        <v/>
      </c>
      <c r="Q92" s="273" t="str">
        <f>IFERROR(VLOOKUP($C92&amp;"_"&amp;Q$66,'Original Calculateur S'!$C$4:$H$287,5,0),"")</f>
        <v/>
      </c>
      <c r="R92" s="273" t="str">
        <f>IFERROR(VLOOKUP($C92&amp;"_"&amp;R$66,'Original Calculateur S'!$C$4:$H$287,5,0),"")</f>
        <v/>
      </c>
      <c r="S92" s="273" t="str">
        <f>IFERROR(VLOOKUP($C92&amp;"_"&amp;S$66,'Original Calculateur S'!$C$4:$H$287,5,0),"")</f>
        <v/>
      </c>
      <c r="T92" s="273" t="str">
        <f>IFERROR(VLOOKUP($C92&amp;"_"&amp;T$66,'Original Calculateur S'!$C$4:$H$287,5,0),"")</f>
        <v/>
      </c>
      <c r="U92" s="273" t="str">
        <f>IFERROR(VLOOKUP($C92&amp;"_"&amp;U$66,'Original Calculateur S'!$C$4:$H$287,5,0),"")</f>
        <v/>
      </c>
      <c r="V92" s="273" t="str">
        <f>IFERROR(VLOOKUP($C92&amp;"_"&amp;V$66,'Original Calculateur S'!$C$4:$H$287,5,0),"")</f>
        <v/>
      </c>
      <c r="W92" s="273" t="str">
        <f>IFERROR(VLOOKUP($C92&amp;"_"&amp;W$66,'Original Calculateur S'!$C$4:$H$287,5,0),"")</f>
        <v/>
      </c>
      <c r="X92" s="273" t="str">
        <f>IFERROR(VLOOKUP($C92&amp;"_"&amp;X$66,'Original Calculateur S'!$C$4:$H$287,5,0),"")</f>
        <v/>
      </c>
      <c r="Y92" s="273" t="str">
        <f>IFERROR(VLOOKUP($C92&amp;"_"&amp;Y$66,'Original Calculateur S'!$C$4:$H$287,5,0),"")</f>
        <v/>
      </c>
      <c r="Z92" s="273" t="str">
        <f>IFERROR(VLOOKUP($C92&amp;"_"&amp;Z$66,'Original Calculateur S'!$C$4:$H$287,5,0),"")</f>
        <v/>
      </c>
      <c r="AA92" s="273" t="str">
        <f>IFERROR(VLOOKUP($C92&amp;"_"&amp;AA$66,'Original Calculateur S'!$C$4:$H$287,5,0),"")</f>
        <v/>
      </c>
      <c r="AB92" s="273" t="str">
        <f>IFERROR(VLOOKUP($C92&amp;"_"&amp;AB$66,'Original Calculateur S'!$C$4:$H$287,5,0),"")</f>
        <v/>
      </c>
      <c r="AC92" s="273" t="str">
        <f>IFERROR(VLOOKUP($C92&amp;"_"&amp;AC$66,'Original Calculateur S'!$C$4:$H$287,5,0),"")</f>
        <v/>
      </c>
      <c r="AD92" s="273" t="str">
        <f>IFERROR(VLOOKUP($C92&amp;"_"&amp;AD$66,'Original Calculateur S'!$C$4:$H$287,5,0),"")</f>
        <v/>
      </c>
      <c r="AE92" s="273" t="str">
        <f>IFERROR(VLOOKUP($C92&amp;"_"&amp;AE$66,'Original Calculateur S'!$C$4:$H$287,5,0),"")</f>
        <v/>
      </c>
      <c r="AF92" s="274">
        <f t="shared" si="0"/>
        <v>0</v>
      </c>
      <c r="AG92" s="507"/>
      <c r="AH92" s="507"/>
      <c r="AI92" s="507"/>
      <c r="AJ92" s="507"/>
      <c r="AK92" s="507"/>
      <c r="AL92" s="507"/>
      <c r="AM92" s="507"/>
    </row>
    <row r="93" spans="3:39" ht="12.75" hidden="1">
      <c r="C93" s="275" t="s">
        <v>115</v>
      </c>
      <c r="D93" s="276">
        <f>IFERROR(VLOOKUP($C93&amp;"_"&amp;D$66,'Original Calculateur S'!$C$4:$H$287,5,0),"")</f>
        <v>0</v>
      </c>
      <c r="E93" s="276">
        <f>IFERROR(VLOOKUP($C93&amp;"_"&amp;E$66,'Original Calculateur S'!$C$4:$H$287,5,0),"")</f>
        <v>0</v>
      </c>
      <c r="F93" s="276">
        <f>IFERROR(VLOOKUP($C93&amp;"_"&amp;F$66,'Original Calculateur S'!$C$4:$H$287,5,0),"")</f>
        <v>0</v>
      </c>
      <c r="G93" s="276">
        <f>IFERROR(VLOOKUP($C93&amp;"_"&amp;G$66,'Original Calculateur S'!$C$4:$H$287,5,0),"")</f>
        <v>0</v>
      </c>
      <c r="H93" s="276">
        <f>IFERROR(VLOOKUP($C93&amp;"_"&amp;H$66,'Original Calculateur S'!$C$4:$H$287,5,0),"")</f>
        <v>0</v>
      </c>
      <c r="I93" s="276">
        <f>IFERROR(VLOOKUP($C93&amp;"_"&amp;I$66,'Original Calculateur S'!$C$4:$H$287,5,0),"")</f>
        <v>0</v>
      </c>
      <c r="J93" s="276">
        <f>IFERROR(VLOOKUP($C93&amp;"_"&amp;J$66,'Original Calculateur S'!$C$4:$H$287,5,0),"")</f>
        <v>0</v>
      </c>
      <c r="K93" s="276">
        <f>IFERROR(VLOOKUP($C93&amp;"_"&amp;K$66,'Original Calculateur S'!$C$4:$H$287,5,0),"")</f>
        <v>0</v>
      </c>
      <c r="L93" s="276">
        <f>IFERROR(VLOOKUP($C93&amp;"_"&amp;L$66,'Original Calculateur S'!$C$4:$H$287,5,0),"")</f>
        <v>0</v>
      </c>
      <c r="M93" s="276">
        <f>IFERROR(VLOOKUP($C93&amp;"_"&amp;M$66,'Original Calculateur S'!$C$4:$H$287,5,0),"")</f>
        <v>0</v>
      </c>
      <c r="N93" s="276">
        <f>IFERROR(VLOOKUP($C93&amp;"_"&amp;N$66,'Original Calculateur S'!$C$4:$H$287,5,0),"")</f>
        <v>0</v>
      </c>
      <c r="O93" s="276" t="str">
        <f>IFERROR(VLOOKUP($C93&amp;"_"&amp;O$66,'Original Calculateur S'!$C$4:$H$287,5,0),"")</f>
        <v/>
      </c>
      <c r="P93" s="276" t="str">
        <f>IFERROR(VLOOKUP($C93&amp;"_"&amp;P$66,'Original Calculateur S'!$C$4:$H$287,5,0),"")</f>
        <v/>
      </c>
      <c r="Q93" s="276" t="str">
        <f>IFERROR(VLOOKUP($C93&amp;"_"&amp;Q$66,'Original Calculateur S'!$C$4:$H$287,5,0),"")</f>
        <v/>
      </c>
      <c r="R93" s="276" t="str">
        <f>IFERROR(VLOOKUP($C93&amp;"_"&amp;R$66,'Original Calculateur S'!$C$4:$H$287,5,0),"")</f>
        <v/>
      </c>
      <c r="S93" s="276" t="str">
        <f>IFERROR(VLOOKUP($C93&amp;"_"&amp;S$66,'Original Calculateur S'!$C$4:$H$287,5,0),"")</f>
        <v/>
      </c>
      <c r="T93" s="276" t="str">
        <f>IFERROR(VLOOKUP($C93&amp;"_"&amp;T$66,'Original Calculateur S'!$C$4:$H$287,5,0),"")</f>
        <v/>
      </c>
      <c r="U93" s="276" t="str">
        <f>IFERROR(VLOOKUP($C93&amp;"_"&amp;U$66,'Original Calculateur S'!$C$4:$H$287,5,0),"")</f>
        <v/>
      </c>
      <c r="V93" s="276" t="str">
        <f>IFERROR(VLOOKUP($C93&amp;"_"&amp;V$66,'Original Calculateur S'!$C$4:$H$287,5,0),"")</f>
        <v/>
      </c>
      <c r="W93" s="276" t="str">
        <f>IFERROR(VLOOKUP($C93&amp;"_"&amp;W$66,'Original Calculateur S'!$C$4:$H$287,5,0),"")</f>
        <v/>
      </c>
      <c r="X93" s="276" t="str">
        <f>IFERROR(VLOOKUP($C93&amp;"_"&amp;X$66,'Original Calculateur S'!$C$4:$H$287,5,0),"")</f>
        <v/>
      </c>
      <c r="Y93" s="276" t="str">
        <f>IFERROR(VLOOKUP($C93&amp;"_"&amp;Y$66,'Original Calculateur S'!$C$4:$H$287,5,0),"")</f>
        <v/>
      </c>
      <c r="Z93" s="276" t="str">
        <f>IFERROR(VLOOKUP($C93&amp;"_"&amp;Z$66,'Original Calculateur S'!$C$4:$H$287,5,0),"")</f>
        <v/>
      </c>
      <c r="AA93" s="276" t="str">
        <f>IFERROR(VLOOKUP($C93&amp;"_"&amp;AA$66,'Original Calculateur S'!$C$4:$H$287,5,0),"")</f>
        <v/>
      </c>
      <c r="AB93" s="276" t="str">
        <f>IFERROR(VLOOKUP($C93&amp;"_"&amp;AB$66,'Original Calculateur S'!$C$4:$H$287,5,0),"")</f>
        <v/>
      </c>
      <c r="AC93" s="276" t="str">
        <f>IFERROR(VLOOKUP($C93&amp;"_"&amp;AC$66,'Original Calculateur S'!$C$4:$H$287,5,0),"")</f>
        <v/>
      </c>
      <c r="AD93" s="276" t="str">
        <f>IFERROR(VLOOKUP($C93&amp;"_"&amp;AD$66,'Original Calculateur S'!$C$4:$H$287,5,0),"")</f>
        <v/>
      </c>
      <c r="AE93" s="276" t="str">
        <f>IFERROR(VLOOKUP($C93&amp;"_"&amp;AE$66,'Original Calculateur S'!$C$4:$H$287,5,0),"")</f>
        <v/>
      </c>
      <c r="AF93" s="277">
        <f t="shared" si="0"/>
        <v>0</v>
      </c>
      <c r="AG93" s="507"/>
      <c r="AH93" s="507"/>
      <c r="AI93" s="507"/>
      <c r="AJ93" s="507"/>
      <c r="AK93" s="507"/>
      <c r="AL93" s="507"/>
      <c r="AM93" s="507"/>
    </row>
    <row r="94" spans="3:39" ht="12.75" hidden="1">
      <c r="C94" s="278" t="s">
        <v>106</v>
      </c>
      <c r="D94" s="273">
        <f>IFERROR(VLOOKUP($C94&amp;"_"&amp;D$66,'Original Calculateur S'!$C$4:$H$287,5,0),"")</f>
        <v>0</v>
      </c>
      <c r="E94" s="273" t="str">
        <f>IFERROR(VLOOKUP($C94&amp;"_"&amp;E$66,'Original Calculateur S'!$C$4:$H$287,5,0),"")</f>
        <v/>
      </c>
      <c r="F94" s="273" t="str">
        <f>IFERROR(VLOOKUP($C94&amp;"_"&amp;F$66,'Original Calculateur S'!$C$4:$H$287,5,0),"")</f>
        <v/>
      </c>
      <c r="G94" s="273" t="str">
        <f>IFERROR(VLOOKUP($C94&amp;"_"&amp;G$66,'Original Calculateur S'!$C$4:$H$287,5,0),"")</f>
        <v/>
      </c>
      <c r="H94" s="273" t="str">
        <f>IFERROR(VLOOKUP($C94&amp;"_"&amp;H$66,'Original Calculateur S'!$C$4:$H$287,5,0),"")</f>
        <v/>
      </c>
      <c r="I94" s="273" t="str">
        <f>IFERROR(VLOOKUP($C94&amp;"_"&amp;I$66,'Original Calculateur S'!$C$4:$H$287,5,0),"")</f>
        <v/>
      </c>
      <c r="J94" s="273" t="str">
        <f>IFERROR(VLOOKUP($C94&amp;"_"&amp;J$66,'Original Calculateur S'!$C$4:$H$287,5,0),"")</f>
        <v/>
      </c>
      <c r="K94" s="273" t="str">
        <f>IFERROR(VLOOKUP($C94&amp;"_"&amp;K$66,'Original Calculateur S'!$C$4:$H$287,5,0),"")</f>
        <v/>
      </c>
      <c r="L94" s="273" t="str">
        <f>IFERROR(VLOOKUP($C94&amp;"_"&amp;L$66,'Original Calculateur S'!$C$4:$H$287,5,0),"")</f>
        <v/>
      </c>
      <c r="M94" s="273" t="str">
        <f>IFERROR(VLOOKUP($C94&amp;"_"&amp;M$66,'Original Calculateur S'!$C$4:$H$287,5,0),"")</f>
        <v/>
      </c>
      <c r="N94" s="273" t="str">
        <f>IFERROR(VLOOKUP($C94&amp;"_"&amp;N$66,'Original Calculateur S'!$C$4:$H$287,5,0),"")</f>
        <v/>
      </c>
      <c r="O94" s="273" t="str">
        <f>IFERROR(VLOOKUP($C94&amp;"_"&amp;O$66,'Original Calculateur S'!$C$4:$H$287,5,0),"")</f>
        <v/>
      </c>
      <c r="P94" s="273" t="str">
        <f>IFERROR(VLOOKUP($C94&amp;"_"&amp;P$66,'Original Calculateur S'!$C$4:$H$287,5,0),"")</f>
        <v/>
      </c>
      <c r="Q94" s="273" t="str">
        <f>IFERROR(VLOOKUP($C94&amp;"_"&amp;Q$66,'Original Calculateur S'!$C$4:$H$287,5,0),"")</f>
        <v/>
      </c>
      <c r="R94" s="273" t="str">
        <f>IFERROR(VLOOKUP($C94&amp;"_"&amp;R$66,'Original Calculateur S'!$C$4:$H$287,5,0),"")</f>
        <v/>
      </c>
      <c r="S94" s="273" t="str">
        <f>IFERROR(VLOOKUP($C94&amp;"_"&amp;S$66,'Original Calculateur S'!$C$4:$H$287,5,0),"")</f>
        <v/>
      </c>
      <c r="T94" s="273" t="str">
        <f>IFERROR(VLOOKUP($C94&amp;"_"&amp;T$66,'Original Calculateur S'!$C$4:$H$287,5,0),"")</f>
        <v/>
      </c>
      <c r="U94" s="273" t="str">
        <f>IFERROR(VLOOKUP($C94&amp;"_"&amp;U$66,'Original Calculateur S'!$C$4:$H$287,5,0),"")</f>
        <v/>
      </c>
      <c r="V94" s="273" t="str">
        <f>IFERROR(VLOOKUP($C94&amp;"_"&amp;V$66,'Original Calculateur S'!$C$4:$H$287,5,0),"")</f>
        <v/>
      </c>
      <c r="W94" s="273" t="str">
        <f>IFERROR(VLOOKUP($C94&amp;"_"&amp;W$66,'Original Calculateur S'!$C$4:$H$287,5,0),"")</f>
        <v/>
      </c>
      <c r="X94" s="273" t="str">
        <f>IFERROR(VLOOKUP($C94&amp;"_"&amp;X$66,'Original Calculateur S'!$C$4:$H$287,5,0),"")</f>
        <v/>
      </c>
      <c r="Y94" s="273" t="str">
        <f>IFERROR(VLOOKUP($C94&amp;"_"&amp;Y$66,'Original Calculateur S'!$C$4:$H$287,5,0),"")</f>
        <v/>
      </c>
      <c r="Z94" s="273" t="str">
        <f>IFERROR(VLOOKUP($C94&amp;"_"&amp;Z$66,'Original Calculateur S'!$C$4:$H$287,5,0),"")</f>
        <v/>
      </c>
      <c r="AA94" s="273" t="str">
        <f>IFERROR(VLOOKUP($C94&amp;"_"&amp;AA$66,'Original Calculateur S'!$C$4:$H$287,5,0),"")</f>
        <v/>
      </c>
      <c r="AB94" s="273" t="str">
        <f>IFERROR(VLOOKUP($C94&amp;"_"&amp;AB$66,'Original Calculateur S'!$C$4:$H$287,5,0),"")</f>
        <v/>
      </c>
      <c r="AC94" s="273" t="str">
        <f>IFERROR(VLOOKUP($C94&amp;"_"&amp;AC$66,'Original Calculateur S'!$C$4:$H$287,5,0),"")</f>
        <v/>
      </c>
      <c r="AD94" s="273" t="str">
        <f>IFERROR(VLOOKUP($C94&amp;"_"&amp;AD$66,'Original Calculateur S'!$C$4:$H$287,5,0),"")</f>
        <v/>
      </c>
      <c r="AE94" s="273" t="str">
        <f>IFERROR(VLOOKUP($C94&amp;"_"&amp;AE$66,'Original Calculateur S'!$C$4:$H$287,5,0),"")</f>
        <v/>
      </c>
      <c r="AF94" s="274">
        <f t="shared" si="0"/>
        <v>0</v>
      </c>
      <c r="AG94" s="507"/>
      <c r="AH94" s="507"/>
      <c r="AI94" s="507"/>
      <c r="AJ94" s="507"/>
      <c r="AK94" s="507"/>
      <c r="AL94" s="507"/>
      <c r="AM94" s="507"/>
    </row>
    <row r="95" spans="3:39" ht="12.75" hidden="1">
      <c r="C95" s="275" t="s">
        <v>79</v>
      </c>
      <c r="D95" s="276">
        <f>IFERROR(VLOOKUP($C95&amp;"_"&amp;D$66,'Original Calculateur S'!$C$4:$H$287,5,0),"")</f>
        <v>0.01</v>
      </c>
      <c r="E95" s="276">
        <f>IFERROR(VLOOKUP($C95&amp;"_"&amp;E$66,'Original Calculateur S'!$C$4:$H$287,5,0),"")</f>
        <v>0</v>
      </c>
      <c r="F95" s="276" t="str">
        <f>IFERROR(VLOOKUP($C95&amp;"_"&amp;F$66,'Original Calculateur S'!$C$4:$H$287,5,0),"")</f>
        <v/>
      </c>
      <c r="G95" s="276" t="str">
        <f>IFERROR(VLOOKUP($C95&amp;"_"&amp;G$66,'Original Calculateur S'!$C$4:$H$287,5,0),"")</f>
        <v/>
      </c>
      <c r="H95" s="276" t="str">
        <f>IFERROR(VLOOKUP($C95&amp;"_"&amp;H$66,'Original Calculateur S'!$C$4:$H$287,5,0),"")</f>
        <v/>
      </c>
      <c r="I95" s="276" t="str">
        <f>IFERROR(VLOOKUP($C95&amp;"_"&amp;I$66,'Original Calculateur S'!$C$4:$H$287,5,0),"")</f>
        <v/>
      </c>
      <c r="J95" s="276" t="str">
        <f>IFERROR(VLOOKUP($C95&amp;"_"&amp;J$66,'Original Calculateur S'!$C$4:$H$287,5,0),"")</f>
        <v/>
      </c>
      <c r="K95" s="276" t="str">
        <f>IFERROR(VLOOKUP($C95&amp;"_"&amp;K$66,'Original Calculateur S'!$C$4:$H$287,5,0),"")</f>
        <v/>
      </c>
      <c r="L95" s="276" t="str">
        <f>IFERROR(VLOOKUP($C95&amp;"_"&amp;L$66,'Original Calculateur S'!$C$4:$H$287,5,0),"")</f>
        <v/>
      </c>
      <c r="M95" s="276" t="str">
        <f>IFERROR(VLOOKUP($C95&amp;"_"&amp;M$66,'Original Calculateur S'!$C$4:$H$287,5,0),"")</f>
        <v/>
      </c>
      <c r="N95" s="276" t="str">
        <f>IFERROR(VLOOKUP($C95&amp;"_"&amp;N$66,'Original Calculateur S'!$C$4:$H$287,5,0),"")</f>
        <v/>
      </c>
      <c r="O95" s="276" t="str">
        <f>IFERROR(VLOOKUP($C95&amp;"_"&amp;O$66,'Original Calculateur S'!$C$4:$H$287,5,0),"")</f>
        <v/>
      </c>
      <c r="P95" s="276" t="str">
        <f>IFERROR(VLOOKUP($C95&amp;"_"&amp;P$66,'Original Calculateur S'!$C$4:$H$287,5,0),"")</f>
        <v/>
      </c>
      <c r="Q95" s="276" t="str">
        <f>IFERROR(VLOOKUP($C95&amp;"_"&amp;Q$66,'Original Calculateur S'!$C$4:$H$287,5,0),"")</f>
        <v/>
      </c>
      <c r="R95" s="276" t="str">
        <f>IFERROR(VLOOKUP($C95&amp;"_"&amp;R$66,'Original Calculateur S'!$C$4:$H$287,5,0),"")</f>
        <v/>
      </c>
      <c r="S95" s="276" t="str">
        <f>IFERROR(VLOOKUP($C95&amp;"_"&amp;S$66,'Original Calculateur S'!$C$4:$H$287,5,0),"")</f>
        <v/>
      </c>
      <c r="T95" s="276" t="str">
        <f>IFERROR(VLOOKUP($C95&amp;"_"&amp;T$66,'Original Calculateur S'!$C$4:$H$287,5,0),"")</f>
        <v/>
      </c>
      <c r="U95" s="276" t="str">
        <f>IFERROR(VLOOKUP($C95&amp;"_"&amp;U$66,'Original Calculateur S'!$C$4:$H$287,5,0),"")</f>
        <v/>
      </c>
      <c r="V95" s="276" t="str">
        <f>IFERROR(VLOOKUP($C95&amp;"_"&amp;V$66,'Original Calculateur S'!$C$4:$H$287,5,0),"")</f>
        <v/>
      </c>
      <c r="W95" s="276" t="str">
        <f>IFERROR(VLOOKUP($C95&amp;"_"&amp;W$66,'Original Calculateur S'!$C$4:$H$287,5,0),"")</f>
        <v/>
      </c>
      <c r="X95" s="276" t="str">
        <f>IFERROR(VLOOKUP($C95&amp;"_"&amp;X$66,'Original Calculateur S'!$C$4:$H$287,5,0),"")</f>
        <v/>
      </c>
      <c r="Y95" s="276" t="str">
        <f>IFERROR(VLOOKUP($C95&amp;"_"&amp;Y$66,'Original Calculateur S'!$C$4:$H$287,5,0),"")</f>
        <v/>
      </c>
      <c r="Z95" s="276" t="str">
        <f>IFERROR(VLOOKUP($C95&amp;"_"&amp;Z$66,'Original Calculateur S'!$C$4:$H$287,5,0),"")</f>
        <v/>
      </c>
      <c r="AA95" s="276" t="str">
        <f>IFERROR(VLOOKUP($C95&amp;"_"&amp;AA$66,'Original Calculateur S'!$C$4:$H$287,5,0),"")</f>
        <v/>
      </c>
      <c r="AB95" s="276" t="str">
        <f>IFERROR(VLOOKUP($C95&amp;"_"&amp;AB$66,'Original Calculateur S'!$C$4:$H$287,5,0),"")</f>
        <v/>
      </c>
      <c r="AC95" s="276" t="str">
        <f>IFERROR(VLOOKUP($C95&amp;"_"&amp;AC$66,'Original Calculateur S'!$C$4:$H$287,5,0),"")</f>
        <v/>
      </c>
      <c r="AD95" s="276" t="str">
        <f>IFERROR(VLOOKUP($C95&amp;"_"&amp;AD$66,'Original Calculateur S'!$C$4:$H$287,5,0),"")</f>
        <v/>
      </c>
      <c r="AE95" s="276" t="str">
        <f>IFERROR(VLOOKUP($C95&amp;"_"&amp;AE$66,'Original Calculateur S'!$C$4:$H$287,5,0),"")</f>
        <v/>
      </c>
      <c r="AF95" s="277">
        <f t="shared" si="0"/>
        <v>0.01</v>
      </c>
      <c r="AG95" s="507"/>
      <c r="AH95" s="507"/>
      <c r="AI95" s="507"/>
      <c r="AJ95" s="507"/>
      <c r="AK95" s="507"/>
      <c r="AL95" s="507"/>
      <c r="AM95" s="507"/>
    </row>
    <row r="96" spans="3:39" ht="12.75" hidden="1">
      <c r="C96" s="272" t="s">
        <v>20</v>
      </c>
      <c r="D96" s="273">
        <f>IFERROR(VLOOKUP($C96&amp;"_"&amp;D$66,'Original Calculateur S'!$C$4:$H$287,5,0),"")</f>
        <v>0</v>
      </c>
      <c r="E96" s="273">
        <f>IFERROR(VLOOKUP($C96&amp;"_"&amp;E$66,'Original Calculateur S'!$C$4:$H$287,5,0),"")</f>
        <v>0</v>
      </c>
      <c r="F96" s="273" t="str">
        <f>IFERROR(VLOOKUP($C96&amp;"_"&amp;F$66,'Original Calculateur S'!$C$4:$H$287,5,0),"")</f>
        <v/>
      </c>
      <c r="G96" s="273" t="str">
        <f>IFERROR(VLOOKUP($C96&amp;"_"&amp;G$66,'Original Calculateur S'!$C$4:$H$287,5,0),"")</f>
        <v/>
      </c>
      <c r="H96" s="273" t="str">
        <f>IFERROR(VLOOKUP($C96&amp;"_"&amp;H$66,'Original Calculateur S'!$C$4:$H$287,5,0),"")</f>
        <v/>
      </c>
      <c r="I96" s="273" t="str">
        <f>IFERROR(VLOOKUP($C96&amp;"_"&amp;I$66,'Original Calculateur S'!$C$4:$H$287,5,0),"")</f>
        <v/>
      </c>
      <c r="J96" s="273" t="str">
        <f>IFERROR(VLOOKUP($C96&amp;"_"&amp;J$66,'Original Calculateur S'!$C$4:$H$287,5,0),"")</f>
        <v/>
      </c>
      <c r="K96" s="273" t="str">
        <f>IFERROR(VLOOKUP($C96&amp;"_"&amp;K$66,'Original Calculateur S'!$C$4:$H$287,5,0),"")</f>
        <v/>
      </c>
      <c r="L96" s="273" t="str">
        <f>IFERROR(VLOOKUP($C96&amp;"_"&amp;L$66,'Original Calculateur S'!$C$4:$H$287,5,0),"")</f>
        <v/>
      </c>
      <c r="M96" s="273" t="str">
        <f>IFERROR(VLOOKUP($C96&amp;"_"&amp;M$66,'Original Calculateur S'!$C$4:$H$287,5,0),"")</f>
        <v/>
      </c>
      <c r="N96" s="273" t="str">
        <f>IFERROR(VLOOKUP($C96&amp;"_"&amp;N$66,'Original Calculateur S'!$C$4:$H$287,5,0),"")</f>
        <v/>
      </c>
      <c r="O96" s="273" t="str">
        <f>IFERROR(VLOOKUP($C96&amp;"_"&amp;O$66,'Original Calculateur S'!$C$4:$H$287,5,0),"")</f>
        <v/>
      </c>
      <c r="P96" s="273" t="str">
        <f>IFERROR(VLOOKUP($C96&amp;"_"&amp;P$66,'Original Calculateur S'!$C$4:$H$287,5,0),"")</f>
        <v/>
      </c>
      <c r="Q96" s="273" t="str">
        <f>IFERROR(VLOOKUP($C96&amp;"_"&amp;Q$66,'Original Calculateur S'!$C$4:$H$287,5,0),"")</f>
        <v/>
      </c>
      <c r="R96" s="273" t="str">
        <f>IFERROR(VLOOKUP($C96&amp;"_"&amp;R$66,'Original Calculateur S'!$C$4:$H$287,5,0),"")</f>
        <v/>
      </c>
      <c r="S96" s="273" t="str">
        <f>IFERROR(VLOOKUP($C96&amp;"_"&amp;S$66,'Original Calculateur S'!$C$4:$H$287,5,0),"")</f>
        <v/>
      </c>
      <c r="T96" s="273" t="str">
        <f>IFERROR(VLOOKUP($C96&amp;"_"&amp;T$66,'Original Calculateur S'!$C$4:$H$287,5,0),"")</f>
        <v/>
      </c>
      <c r="U96" s="273" t="str">
        <f>IFERROR(VLOOKUP($C96&amp;"_"&amp;U$66,'Original Calculateur S'!$C$4:$H$287,5,0),"")</f>
        <v/>
      </c>
      <c r="V96" s="273" t="str">
        <f>IFERROR(VLOOKUP($C96&amp;"_"&amp;V$66,'Original Calculateur S'!$C$4:$H$287,5,0),"")</f>
        <v/>
      </c>
      <c r="W96" s="273" t="str">
        <f>IFERROR(VLOOKUP($C96&amp;"_"&amp;W$66,'Original Calculateur S'!$C$4:$H$287,5,0),"")</f>
        <v/>
      </c>
      <c r="X96" s="273" t="str">
        <f>IFERROR(VLOOKUP($C96&amp;"_"&amp;X$66,'Original Calculateur S'!$C$4:$H$287,5,0),"")</f>
        <v/>
      </c>
      <c r="Y96" s="273" t="str">
        <f>IFERROR(VLOOKUP($C96&amp;"_"&amp;Y$66,'Original Calculateur S'!$C$4:$H$287,5,0),"")</f>
        <v/>
      </c>
      <c r="Z96" s="273" t="str">
        <f>IFERROR(VLOOKUP($C96&amp;"_"&amp;Z$66,'Original Calculateur S'!$C$4:$H$287,5,0),"")</f>
        <v/>
      </c>
      <c r="AA96" s="273" t="str">
        <f>IFERROR(VLOOKUP($C96&amp;"_"&amp;AA$66,'Original Calculateur S'!$C$4:$H$287,5,0),"")</f>
        <v/>
      </c>
      <c r="AB96" s="273" t="str">
        <f>IFERROR(VLOOKUP($C96&amp;"_"&amp;AB$66,'Original Calculateur S'!$C$4:$H$287,5,0),"")</f>
        <v/>
      </c>
      <c r="AC96" s="273" t="str">
        <f>IFERROR(VLOOKUP($C96&amp;"_"&amp;AC$66,'Original Calculateur S'!$C$4:$H$287,5,0),"")</f>
        <v/>
      </c>
      <c r="AD96" s="273" t="str">
        <f>IFERROR(VLOOKUP($C96&amp;"_"&amp;AD$66,'Original Calculateur S'!$C$4:$H$287,5,0),"")</f>
        <v/>
      </c>
      <c r="AE96" s="273" t="str">
        <f>IFERROR(VLOOKUP($C96&amp;"_"&amp;AE$66,'Original Calculateur S'!$C$4:$H$287,5,0),"")</f>
        <v/>
      </c>
      <c r="AF96" s="274">
        <f t="shared" si="0"/>
        <v>0</v>
      </c>
      <c r="AG96" s="507"/>
      <c r="AH96" s="507"/>
      <c r="AI96" s="507"/>
      <c r="AJ96" s="507"/>
      <c r="AK96" s="507"/>
      <c r="AL96" s="507"/>
      <c r="AM96" s="507"/>
    </row>
    <row r="97" spans="3:32" ht="12.75" hidden="1">
      <c r="C97" s="272" t="s">
        <v>121</v>
      </c>
      <c r="D97" s="276">
        <f>IFERROR(VLOOKUP($C97&amp;"_"&amp;D$66,'Original Calculateur S'!$C$4:$H$287,5,0),"")</f>
        <v>0</v>
      </c>
      <c r="E97" s="276">
        <f>IFERROR(VLOOKUP($C97&amp;"_"&amp;E$66,'Original Calculateur S'!$C$4:$H$287,5,0),"")</f>
        <v>0</v>
      </c>
      <c r="F97" s="276" t="str">
        <f>IFERROR(VLOOKUP($C97&amp;"_"&amp;F$66,'Original Calculateur S'!$C$4:$H$287,5,0),"")</f>
        <v/>
      </c>
      <c r="G97" s="276" t="str">
        <f>IFERROR(VLOOKUP($C97&amp;"_"&amp;G$66,'Original Calculateur S'!$C$4:$H$287,5,0),"")</f>
        <v/>
      </c>
      <c r="H97" s="276" t="str">
        <f>IFERROR(VLOOKUP($C97&amp;"_"&amp;H$66,'Original Calculateur S'!$C$4:$H$287,5,0),"")</f>
        <v/>
      </c>
      <c r="I97" s="276" t="str">
        <f>IFERROR(VLOOKUP($C97&amp;"_"&amp;I$66,'Original Calculateur S'!$C$4:$H$287,5,0),"")</f>
        <v/>
      </c>
      <c r="J97" s="276" t="str">
        <f>IFERROR(VLOOKUP($C97&amp;"_"&amp;J$66,'Original Calculateur S'!$C$4:$H$287,5,0),"")</f>
        <v/>
      </c>
      <c r="K97" s="276" t="str">
        <f>IFERROR(VLOOKUP($C97&amp;"_"&amp;K$66,'Original Calculateur S'!$C$4:$H$287,5,0),"")</f>
        <v/>
      </c>
      <c r="L97" s="276" t="str">
        <f>IFERROR(VLOOKUP($C97&amp;"_"&amp;L$66,'Original Calculateur S'!$C$4:$H$287,5,0),"")</f>
        <v/>
      </c>
      <c r="M97" s="276" t="str">
        <f>IFERROR(VLOOKUP($C97&amp;"_"&amp;M$66,'Original Calculateur S'!$C$4:$H$287,5,0),"")</f>
        <v/>
      </c>
      <c r="N97" s="276" t="str">
        <f>IFERROR(VLOOKUP($C97&amp;"_"&amp;N$66,'Original Calculateur S'!$C$4:$H$287,5,0),"")</f>
        <v/>
      </c>
      <c r="O97" s="276" t="str">
        <f>IFERROR(VLOOKUP($C97&amp;"_"&amp;O$66,'Original Calculateur S'!$C$4:$H$287,5,0),"")</f>
        <v/>
      </c>
      <c r="P97" s="276" t="str">
        <f>IFERROR(VLOOKUP($C97&amp;"_"&amp;P$66,'Original Calculateur S'!$C$4:$H$287,5,0),"")</f>
        <v/>
      </c>
      <c r="Q97" s="276" t="str">
        <f>IFERROR(VLOOKUP($C97&amp;"_"&amp;Q$66,'Original Calculateur S'!$C$4:$H$287,5,0),"")</f>
        <v/>
      </c>
      <c r="R97" s="276" t="str">
        <f>IFERROR(VLOOKUP($C97&amp;"_"&amp;R$66,'Original Calculateur S'!$C$4:$H$287,5,0),"")</f>
        <v/>
      </c>
      <c r="S97" s="276" t="str">
        <f>IFERROR(VLOOKUP($C97&amp;"_"&amp;S$66,'Original Calculateur S'!$C$4:$H$287,5,0),"")</f>
        <v/>
      </c>
      <c r="T97" s="276" t="str">
        <f>IFERROR(VLOOKUP($C97&amp;"_"&amp;T$66,'Original Calculateur S'!$C$4:$H$287,5,0),"")</f>
        <v/>
      </c>
      <c r="U97" s="276" t="str">
        <f>IFERROR(VLOOKUP($C97&amp;"_"&amp;U$66,'Original Calculateur S'!$C$4:$H$287,5,0),"")</f>
        <v/>
      </c>
      <c r="V97" s="276" t="str">
        <f>IFERROR(VLOOKUP($C97&amp;"_"&amp;V$66,'Original Calculateur S'!$C$4:$H$287,5,0),"")</f>
        <v/>
      </c>
      <c r="W97" s="276" t="str">
        <f>IFERROR(VLOOKUP($C97&amp;"_"&amp;W$66,'Original Calculateur S'!$C$4:$H$287,5,0),"")</f>
        <v/>
      </c>
      <c r="X97" s="276" t="str">
        <f>IFERROR(VLOOKUP($C97&amp;"_"&amp;X$66,'Original Calculateur S'!$C$4:$H$287,5,0),"")</f>
        <v/>
      </c>
      <c r="Y97" s="276" t="str">
        <f>IFERROR(VLOOKUP($C97&amp;"_"&amp;Y$66,'Original Calculateur S'!$C$4:$H$287,5,0),"")</f>
        <v/>
      </c>
      <c r="Z97" s="276" t="str">
        <f>IFERROR(VLOOKUP($C97&amp;"_"&amp;Z$66,'Original Calculateur S'!$C$4:$H$287,5,0),"")</f>
        <v/>
      </c>
      <c r="AA97" s="276" t="str">
        <f>IFERROR(VLOOKUP($C97&amp;"_"&amp;AA$66,'Original Calculateur S'!$C$4:$H$287,5,0),"")</f>
        <v/>
      </c>
      <c r="AB97" s="276" t="str">
        <f>IFERROR(VLOOKUP($C97&amp;"_"&amp;AB$66,'Original Calculateur S'!$C$4:$H$287,5,0),"")</f>
        <v/>
      </c>
      <c r="AC97" s="276" t="str">
        <f>IFERROR(VLOOKUP($C97&amp;"_"&amp;AC$66,'Original Calculateur S'!$C$4:$H$287,5,0),"")</f>
        <v/>
      </c>
      <c r="AD97" s="276" t="str">
        <f>IFERROR(VLOOKUP($C97&amp;"_"&amp;AD$66,'Original Calculateur S'!$C$4:$H$287,5,0),"")</f>
        <v/>
      </c>
      <c r="AE97" s="276" t="str">
        <f>IFERROR(VLOOKUP($C97&amp;"_"&amp;AE$66,'Original Calculateur S'!$C$4:$H$287,5,0),"")</f>
        <v/>
      </c>
      <c r="AF97" s="277">
        <f t="shared" si="0"/>
        <v>0</v>
      </c>
    </row>
    <row r="98" spans="3:32" ht="12.75" hidden="1">
      <c r="C98" s="278" t="s">
        <v>10</v>
      </c>
      <c r="D98" s="273">
        <f>IFERROR(VLOOKUP($C98&amp;"_"&amp;D$66,'Original Calculateur S'!$C$4:$H$287,5,0),"")</f>
        <v>0</v>
      </c>
      <c r="E98" s="273" t="str">
        <f>IFERROR(VLOOKUP($C98&amp;"_"&amp;E$66,'Original Calculateur S'!$C$4:$H$287,5,0),"")</f>
        <v/>
      </c>
      <c r="F98" s="273" t="str">
        <f>IFERROR(VLOOKUP($C98&amp;"_"&amp;F$66,'Original Calculateur S'!$C$4:$H$287,5,0),"")</f>
        <v/>
      </c>
      <c r="G98" s="273" t="str">
        <f>IFERROR(VLOOKUP($C98&amp;"_"&amp;G$66,'Original Calculateur S'!$C$4:$H$287,5,0),"")</f>
        <v/>
      </c>
      <c r="H98" s="273" t="str">
        <f>IFERROR(VLOOKUP($C98&amp;"_"&amp;H$66,'Original Calculateur S'!$C$4:$H$287,5,0),"")</f>
        <v/>
      </c>
      <c r="I98" s="273" t="str">
        <f>IFERROR(VLOOKUP($C98&amp;"_"&amp;I$66,'Original Calculateur S'!$C$4:$H$287,5,0),"")</f>
        <v/>
      </c>
      <c r="J98" s="273" t="str">
        <f>IFERROR(VLOOKUP($C98&amp;"_"&amp;J$66,'Original Calculateur S'!$C$4:$H$287,5,0),"")</f>
        <v/>
      </c>
      <c r="K98" s="273" t="str">
        <f>IFERROR(VLOOKUP($C98&amp;"_"&amp;K$66,'Original Calculateur S'!$C$4:$H$287,5,0),"")</f>
        <v/>
      </c>
      <c r="L98" s="273" t="str">
        <f>IFERROR(VLOOKUP($C98&amp;"_"&amp;L$66,'Original Calculateur S'!$C$4:$H$287,5,0),"")</f>
        <v/>
      </c>
      <c r="M98" s="273" t="str">
        <f>IFERROR(VLOOKUP($C98&amp;"_"&amp;M$66,'Original Calculateur S'!$C$4:$H$287,5,0),"")</f>
        <v/>
      </c>
      <c r="N98" s="273" t="str">
        <f>IFERROR(VLOOKUP($C98&amp;"_"&amp;N$66,'Original Calculateur S'!$C$4:$H$287,5,0),"")</f>
        <v/>
      </c>
      <c r="O98" s="273" t="str">
        <f>IFERROR(VLOOKUP($C98&amp;"_"&amp;O$66,'Original Calculateur S'!$C$4:$H$287,5,0),"")</f>
        <v/>
      </c>
      <c r="P98" s="273" t="str">
        <f>IFERROR(VLOOKUP($C98&amp;"_"&amp;P$66,'Original Calculateur S'!$C$4:$H$287,5,0),"")</f>
        <v/>
      </c>
      <c r="Q98" s="273" t="str">
        <f>IFERROR(VLOOKUP($C98&amp;"_"&amp;Q$66,'Original Calculateur S'!$C$4:$H$287,5,0),"")</f>
        <v/>
      </c>
      <c r="R98" s="273" t="str">
        <f>IFERROR(VLOOKUP($C98&amp;"_"&amp;R$66,'Original Calculateur S'!$C$4:$H$287,5,0),"")</f>
        <v/>
      </c>
      <c r="S98" s="273" t="str">
        <f>IFERROR(VLOOKUP($C98&amp;"_"&amp;S$66,'Original Calculateur S'!$C$4:$H$287,5,0),"")</f>
        <v/>
      </c>
      <c r="T98" s="273" t="str">
        <f>IFERROR(VLOOKUP($C98&amp;"_"&amp;T$66,'Original Calculateur S'!$C$4:$H$287,5,0),"")</f>
        <v/>
      </c>
      <c r="U98" s="273" t="str">
        <f>IFERROR(VLOOKUP($C98&amp;"_"&amp;U$66,'Original Calculateur S'!$C$4:$H$287,5,0),"")</f>
        <v/>
      </c>
      <c r="V98" s="273" t="str">
        <f>IFERROR(VLOOKUP($C98&amp;"_"&amp;V$66,'Original Calculateur S'!$C$4:$H$287,5,0),"")</f>
        <v/>
      </c>
      <c r="W98" s="273" t="str">
        <f>IFERROR(VLOOKUP($C98&amp;"_"&amp;W$66,'Original Calculateur S'!$C$4:$H$287,5,0),"")</f>
        <v/>
      </c>
      <c r="X98" s="273" t="str">
        <f>IFERROR(VLOOKUP($C98&amp;"_"&amp;X$66,'Original Calculateur S'!$C$4:$H$287,5,0),"")</f>
        <v/>
      </c>
      <c r="Y98" s="273" t="str">
        <f>IFERROR(VLOOKUP($C98&amp;"_"&amp;Y$66,'Original Calculateur S'!$C$4:$H$287,5,0),"")</f>
        <v/>
      </c>
      <c r="Z98" s="273" t="str">
        <f>IFERROR(VLOOKUP($C98&amp;"_"&amp;Z$66,'Original Calculateur S'!$C$4:$H$287,5,0),"")</f>
        <v/>
      </c>
      <c r="AA98" s="273" t="str">
        <f>IFERROR(VLOOKUP($C98&amp;"_"&amp;AA$66,'Original Calculateur S'!$C$4:$H$287,5,0),"")</f>
        <v/>
      </c>
      <c r="AB98" s="273" t="str">
        <f>IFERROR(VLOOKUP($C98&amp;"_"&amp;AB$66,'Original Calculateur S'!$C$4:$H$287,5,0),"")</f>
        <v/>
      </c>
      <c r="AC98" s="273" t="str">
        <f>IFERROR(VLOOKUP($C98&amp;"_"&amp;AC$66,'Original Calculateur S'!$C$4:$H$287,5,0),"")</f>
        <v/>
      </c>
      <c r="AD98" s="273" t="str">
        <f>IFERROR(VLOOKUP($C98&amp;"_"&amp;AD$66,'Original Calculateur S'!$C$4:$H$287,5,0),"")</f>
        <v/>
      </c>
      <c r="AE98" s="273" t="str">
        <f>IFERROR(VLOOKUP($C98&amp;"_"&amp;AE$66,'Original Calculateur S'!$C$4:$H$287,5,0),"")</f>
        <v/>
      </c>
      <c r="AF98" s="274">
        <f t="shared" si="0"/>
        <v>0</v>
      </c>
    </row>
    <row r="99" spans="3:32" ht="12.75" hidden="1">
      <c r="C99" s="279" t="s">
        <v>108</v>
      </c>
      <c r="D99" s="276">
        <f>IFERROR(VLOOKUP($C99&amp;"_"&amp;D$66,'Original Calculateur S'!$C$4:$H$287,5,0),"")</f>
        <v>0</v>
      </c>
      <c r="E99" s="276" t="str">
        <f>IFERROR(VLOOKUP($C99&amp;"_"&amp;E$66,'Original Calculateur S'!$C$4:$H$287,5,0),"")</f>
        <v/>
      </c>
      <c r="F99" s="276" t="str">
        <f>IFERROR(VLOOKUP($C99&amp;"_"&amp;F$66,'Original Calculateur S'!$C$4:$H$287,5,0),"")</f>
        <v/>
      </c>
      <c r="G99" s="276" t="str">
        <f>IFERROR(VLOOKUP($C99&amp;"_"&amp;G$66,'Original Calculateur S'!$C$4:$H$287,5,0),"")</f>
        <v/>
      </c>
      <c r="H99" s="276" t="str">
        <f>IFERROR(VLOOKUP($C99&amp;"_"&amp;H$66,'Original Calculateur S'!$C$4:$H$287,5,0),"")</f>
        <v/>
      </c>
      <c r="I99" s="276" t="str">
        <f>IFERROR(VLOOKUP($C99&amp;"_"&amp;I$66,'Original Calculateur S'!$C$4:$H$287,5,0),"")</f>
        <v/>
      </c>
      <c r="J99" s="276" t="str">
        <f>IFERROR(VLOOKUP($C99&amp;"_"&amp;J$66,'Original Calculateur S'!$C$4:$H$287,5,0),"")</f>
        <v/>
      </c>
      <c r="K99" s="276" t="str">
        <f>IFERROR(VLOOKUP($C99&amp;"_"&amp;K$66,'Original Calculateur S'!$C$4:$H$287,5,0),"")</f>
        <v/>
      </c>
      <c r="L99" s="276" t="str">
        <f>IFERROR(VLOOKUP($C99&amp;"_"&amp;L$66,'Original Calculateur S'!$C$4:$H$287,5,0),"")</f>
        <v/>
      </c>
      <c r="M99" s="276" t="str">
        <f>IFERROR(VLOOKUP($C99&amp;"_"&amp;M$66,'Original Calculateur S'!$C$4:$H$287,5,0),"")</f>
        <v/>
      </c>
      <c r="N99" s="276" t="str">
        <f>IFERROR(VLOOKUP($C99&amp;"_"&amp;N$66,'Original Calculateur S'!$C$4:$H$287,5,0),"")</f>
        <v/>
      </c>
      <c r="O99" s="276" t="str">
        <f>IFERROR(VLOOKUP($C99&amp;"_"&amp;O$66,'Original Calculateur S'!$C$4:$H$287,5,0),"")</f>
        <v/>
      </c>
      <c r="P99" s="276" t="str">
        <f>IFERROR(VLOOKUP($C99&amp;"_"&amp;P$66,'Original Calculateur S'!$C$4:$H$287,5,0),"")</f>
        <v/>
      </c>
      <c r="Q99" s="276" t="str">
        <f>IFERROR(VLOOKUP($C99&amp;"_"&amp;Q$66,'Original Calculateur S'!$C$4:$H$287,5,0),"")</f>
        <v/>
      </c>
      <c r="R99" s="276" t="str">
        <f>IFERROR(VLOOKUP($C99&amp;"_"&amp;R$66,'Original Calculateur S'!$C$4:$H$287,5,0),"")</f>
        <v/>
      </c>
      <c r="S99" s="276" t="str">
        <f>IFERROR(VLOOKUP($C99&amp;"_"&amp;S$66,'Original Calculateur S'!$C$4:$H$287,5,0),"")</f>
        <v/>
      </c>
      <c r="T99" s="276" t="str">
        <f>IFERROR(VLOOKUP($C99&amp;"_"&amp;T$66,'Original Calculateur S'!$C$4:$H$287,5,0),"")</f>
        <v/>
      </c>
      <c r="U99" s="276" t="str">
        <f>IFERROR(VLOOKUP($C99&amp;"_"&amp;U$66,'Original Calculateur S'!$C$4:$H$287,5,0),"")</f>
        <v/>
      </c>
      <c r="V99" s="276" t="str">
        <f>IFERROR(VLOOKUP($C99&amp;"_"&amp;V$66,'Original Calculateur S'!$C$4:$H$287,5,0),"")</f>
        <v/>
      </c>
      <c r="W99" s="276" t="str">
        <f>IFERROR(VLOOKUP($C99&amp;"_"&amp;W$66,'Original Calculateur S'!$C$4:$H$287,5,0),"")</f>
        <v/>
      </c>
      <c r="X99" s="276" t="str">
        <f>IFERROR(VLOOKUP($C99&amp;"_"&amp;X$66,'Original Calculateur S'!$C$4:$H$287,5,0),"")</f>
        <v/>
      </c>
      <c r="Y99" s="276" t="str">
        <f>IFERROR(VLOOKUP($C99&amp;"_"&amp;Y$66,'Original Calculateur S'!$C$4:$H$287,5,0),"")</f>
        <v/>
      </c>
      <c r="Z99" s="276" t="str">
        <f>IFERROR(VLOOKUP($C99&amp;"_"&amp;Z$66,'Original Calculateur S'!$C$4:$H$287,5,0),"")</f>
        <v/>
      </c>
      <c r="AA99" s="276" t="str">
        <f>IFERROR(VLOOKUP($C99&amp;"_"&amp;AA$66,'Original Calculateur S'!$C$4:$H$287,5,0),"")</f>
        <v/>
      </c>
      <c r="AB99" s="276" t="str">
        <f>IFERROR(VLOOKUP($C99&amp;"_"&amp;AB$66,'Original Calculateur S'!$C$4:$H$287,5,0),"")</f>
        <v/>
      </c>
      <c r="AC99" s="276" t="str">
        <f>IFERROR(VLOOKUP($C99&amp;"_"&amp;AC$66,'Original Calculateur S'!$C$4:$H$287,5,0),"")</f>
        <v/>
      </c>
      <c r="AD99" s="276" t="str">
        <f>IFERROR(VLOOKUP($C99&amp;"_"&amp;AD$66,'Original Calculateur S'!$C$4:$H$287,5,0),"")</f>
        <v/>
      </c>
      <c r="AE99" s="276" t="str">
        <f>IFERROR(VLOOKUP($C99&amp;"_"&amp;AE$66,'Original Calculateur S'!$C$4:$H$287,5,0),"")</f>
        <v/>
      </c>
      <c r="AF99" s="277">
        <f t="shared" ref="AF99:AF130" si="1">SUM(D99:AE99)</f>
        <v>0</v>
      </c>
    </row>
    <row r="100" spans="3:32" ht="12.75" hidden="1">
      <c r="C100" s="280" t="s">
        <v>134</v>
      </c>
      <c r="D100" s="273" t="str">
        <f>IFERROR(VLOOKUP($C100&amp;"_"&amp;D$66,'Original Calculateur S'!$C$4:$H$287,5,0),"")</f>
        <v/>
      </c>
      <c r="E100" s="273" t="str">
        <f>IFERROR(VLOOKUP($C100&amp;"_"&amp;E$66,'Original Calculateur S'!$C$4:$H$287,5,0),"")</f>
        <v/>
      </c>
      <c r="F100" s="273" t="str">
        <f>IFERROR(VLOOKUP($C100&amp;"_"&amp;F$66,'Original Calculateur S'!$C$4:$H$287,5,0),"")</f>
        <v/>
      </c>
      <c r="G100" s="273" t="str">
        <f>IFERROR(VLOOKUP($C100&amp;"_"&amp;G$66,'Original Calculateur S'!$C$4:$H$287,5,0),"")</f>
        <v/>
      </c>
      <c r="H100" s="273" t="str">
        <f>IFERROR(VLOOKUP($C100&amp;"_"&amp;H$66,'Original Calculateur S'!$C$4:$H$287,5,0),"")</f>
        <v/>
      </c>
      <c r="I100" s="273" t="str">
        <f>IFERROR(VLOOKUP($C100&amp;"_"&amp;I$66,'Original Calculateur S'!$C$4:$H$287,5,0),"")</f>
        <v/>
      </c>
      <c r="J100" s="273" t="str">
        <f>IFERROR(VLOOKUP($C100&amp;"_"&amp;J$66,'Original Calculateur S'!$C$4:$H$287,5,0),"")</f>
        <v/>
      </c>
      <c r="K100" s="273" t="str">
        <f>IFERROR(VLOOKUP($C100&amp;"_"&amp;K$66,'Original Calculateur S'!$C$4:$H$287,5,0),"")</f>
        <v/>
      </c>
      <c r="L100" s="273" t="str">
        <f>IFERROR(VLOOKUP($C100&amp;"_"&amp;L$66,'Original Calculateur S'!$C$4:$H$287,5,0),"")</f>
        <v/>
      </c>
      <c r="M100" s="273" t="str">
        <f>IFERROR(VLOOKUP($C100&amp;"_"&amp;M$66,'Original Calculateur S'!$C$4:$H$287,5,0),"")</f>
        <v/>
      </c>
      <c r="N100" s="273" t="str">
        <f>IFERROR(VLOOKUP($C100&amp;"_"&amp;N$66,'Original Calculateur S'!$C$4:$H$287,5,0),"")</f>
        <v/>
      </c>
      <c r="O100" s="273" t="str">
        <f>IFERROR(VLOOKUP($C100&amp;"_"&amp;O$66,'Original Calculateur S'!$C$4:$H$287,5,0),"")</f>
        <v/>
      </c>
      <c r="P100" s="273" t="str">
        <f>IFERROR(VLOOKUP($C100&amp;"_"&amp;P$66,'Original Calculateur S'!$C$4:$H$287,5,0),"")</f>
        <v/>
      </c>
      <c r="Q100" s="273" t="str">
        <f>IFERROR(VLOOKUP($C100&amp;"_"&amp;Q$66,'Original Calculateur S'!$C$4:$H$287,5,0),"")</f>
        <v/>
      </c>
      <c r="R100" s="273" t="str">
        <f>IFERROR(VLOOKUP($C100&amp;"_"&amp;R$66,'Original Calculateur S'!$C$4:$H$287,5,0),"")</f>
        <v/>
      </c>
      <c r="S100" s="273" t="str">
        <f>IFERROR(VLOOKUP($C100&amp;"_"&amp;S$66,'Original Calculateur S'!$C$4:$H$287,5,0),"")</f>
        <v/>
      </c>
      <c r="T100" s="273" t="str">
        <f>IFERROR(VLOOKUP($C100&amp;"_"&amp;T$66,'Original Calculateur S'!$C$4:$H$287,5,0),"")</f>
        <v/>
      </c>
      <c r="U100" s="273" t="str">
        <f>IFERROR(VLOOKUP($C100&amp;"_"&amp;U$66,'Original Calculateur S'!$C$4:$H$287,5,0),"")</f>
        <v/>
      </c>
      <c r="V100" s="273" t="str">
        <f>IFERROR(VLOOKUP($C100&amp;"_"&amp;V$66,'Original Calculateur S'!$C$4:$H$287,5,0),"")</f>
        <v/>
      </c>
      <c r="W100" s="273" t="str">
        <f>IFERROR(VLOOKUP($C100&amp;"_"&amp;W$66,'Original Calculateur S'!$C$4:$H$287,5,0),"")</f>
        <v/>
      </c>
      <c r="X100" s="273" t="str">
        <f>IFERROR(VLOOKUP($C100&amp;"_"&amp;X$66,'Original Calculateur S'!$C$4:$H$287,5,0),"")</f>
        <v/>
      </c>
      <c r="Y100" s="273" t="str">
        <f>IFERROR(VLOOKUP($C100&amp;"_"&amp;Y$66,'Original Calculateur S'!$C$4:$H$287,5,0),"")</f>
        <v/>
      </c>
      <c r="Z100" s="273" t="str">
        <f>IFERROR(VLOOKUP($C100&amp;"_"&amp;Z$66,'Original Calculateur S'!$C$4:$H$287,5,0),"")</f>
        <v/>
      </c>
      <c r="AA100" s="273" t="str">
        <f>IFERROR(VLOOKUP($C100&amp;"_"&amp;AA$66,'Original Calculateur S'!$C$4:$H$287,5,0),"")</f>
        <v/>
      </c>
      <c r="AB100" s="273" t="str">
        <f>IFERROR(VLOOKUP($C100&amp;"_"&amp;AB$66,'Original Calculateur S'!$C$4:$H$287,5,0),"")</f>
        <v/>
      </c>
      <c r="AC100" s="273" t="str">
        <f>IFERROR(VLOOKUP($C100&amp;"_"&amp;AC$66,'Original Calculateur S'!$C$4:$H$287,5,0),"")</f>
        <v/>
      </c>
      <c r="AD100" s="273" t="str">
        <f>IFERROR(VLOOKUP($C100&amp;"_"&amp;AD$66,'Original Calculateur S'!$C$4:$H$287,5,0),"")</f>
        <v/>
      </c>
      <c r="AE100" s="273" t="str">
        <f>IFERROR(VLOOKUP($C100&amp;"_"&amp;AE$66,'Original Calculateur S'!$C$4:$H$287,5,0),"")</f>
        <v/>
      </c>
      <c r="AF100" s="274">
        <f t="shared" si="1"/>
        <v>0</v>
      </c>
    </row>
    <row r="101" spans="3:32" ht="12.75" hidden="1">
      <c r="C101" s="272" t="s">
        <v>110</v>
      </c>
      <c r="D101" s="276">
        <f>IFERROR(VLOOKUP($C101&amp;"_"&amp;D$66,'Original Calculateur S'!$C$4:$H$287,5,0),"")</f>
        <v>0</v>
      </c>
      <c r="E101" s="276">
        <f>IFERROR(VLOOKUP($C101&amp;"_"&amp;E$66,'Original Calculateur S'!$C$4:$H$287,5,0),"")</f>
        <v>0</v>
      </c>
      <c r="F101" s="276" t="str">
        <f>IFERROR(VLOOKUP($C101&amp;"_"&amp;F$66,'Original Calculateur S'!$C$4:$H$287,5,0),"")</f>
        <v/>
      </c>
      <c r="G101" s="276" t="str">
        <f>IFERROR(VLOOKUP($C101&amp;"_"&amp;G$66,'Original Calculateur S'!$C$4:$H$287,5,0),"")</f>
        <v/>
      </c>
      <c r="H101" s="276" t="str">
        <f>IFERROR(VLOOKUP($C101&amp;"_"&amp;H$66,'Original Calculateur S'!$C$4:$H$287,5,0),"")</f>
        <v/>
      </c>
      <c r="I101" s="276" t="str">
        <f>IFERROR(VLOOKUP($C101&amp;"_"&amp;I$66,'Original Calculateur S'!$C$4:$H$287,5,0),"")</f>
        <v/>
      </c>
      <c r="J101" s="276" t="str">
        <f>IFERROR(VLOOKUP($C101&amp;"_"&amp;J$66,'Original Calculateur S'!$C$4:$H$287,5,0),"")</f>
        <v/>
      </c>
      <c r="K101" s="276" t="str">
        <f>IFERROR(VLOOKUP($C101&amp;"_"&amp;K$66,'Original Calculateur S'!$C$4:$H$287,5,0),"")</f>
        <v/>
      </c>
      <c r="L101" s="276" t="str">
        <f>IFERROR(VLOOKUP($C101&amp;"_"&amp;L$66,'Original Calculateur S'!$C$4:$H$287,5,0),"")</f>
        <v/>
      </c>
      <c r="M101" s="276" t="str">
        <f>IFERROR(VLOOKUP($C101&amp;"_"&amp;M$66,'Original Calculateur S'!$C$4:$H$287,5,0),"")</f>
        <v/>
      </c>
      <c r="N101" s="276" t="str">
        <f>IFERROR(VLOOKUP($C101&amp;"_"&amp;N$66,'Original Calculateur S'!$C$4:$H$287,5,0),"")</f>
        <v/>
      </c>
      <c r="O101" s="276" t="str">
        <f>IFERROR(VLOOKUP($C101&amp;"_"&amp;O$66,'Original Calculateur S'!$C$4:$H$287,5,0),"")</f>
        <v/>
      </c>
      <c r="P101" s="276" t="str">
        <f>IFERROR(VLOOKUP($C101&amp;"_"&amp;P$66,'Original Calculateur S'!$C$4:$H$287,5,0),"")</f>
        <v/>
      </c>
      <c r="Q101" s="276" t="str">
        <f>IFERROR(VLOOKUP($C101&amp;"_"&amp;Q$66,'Original Calculateur S'!$C$4:$H$287,5,0),"")</f>
        <v/>
      </c>
      <c r="R101" s="276" t="str">
        <f>IFERROR(VLOOKUP($C101&amp;"_"&amp;R$66,'Original Calculateur S'!$C$4:$H$287,5,0),"")</f>
        <v/>
      </c>
      <c r="S101" s="276" t="str">
        <f>IFERROR(VLOOKUP($C101&amp;"_"&amp;S$66,'Original Calculateur S'!$C$4:$H$287,5,0),"")</f>
        <v/>
      </c>
      <c r="T101" s="276" t="str">
        <f>IFERROR(VLOOKUP($C101&amp;"_"&amp;T$66,'Original Calculateur S'!$C$4:$H$287,5,0),"")</f>
        <v/>
      </c>
      <c r="U101" s="276" t="str">
        <f>IFERROR(VLOOKUP($C101&amp;"_"&amp;U$66,'Original Calculateur S'!$C$4:$H$287,5,0),"")</f>
        <v/>
      </c>
      <c r="V101" s="276" t="str">
        <f>IFERROR(VLOOKUP($C101&amp;"_"&amp;V$66,'Original Calculateur S'!$C$4:$H$287,5,0),"")</f>
        <v/>
      </c>
      <c r="W101" s="276" t="str">
        <f>IFERROR(VLOOKUP($C101&amp;"_"&amp;W$66,'Original Calculateur S'!$C$4:$H$287,5,0),"")</f>
        <v/>
      </c>
      <c r="X101" s="276" t="str">
        <f>IFERROR(VLOOKUP($C101&amp;"_"&amp;X$66,'Original Calculateur S'!$C$4:$H$287,5,0),"")</f>
        <v/>
      </c>
      <c r="Y101" s="276" t="str">
        <f>IFERROR(VLOOKUP($C101&amp;"_"&amp;Y$66,'Original Calculateur S'!$C$4:$H$287,5,0),"")</f>
        <v/>
      </c>
      <c r="Z101" s="276" t="str">
        <f>IFERROR(VLOOKUP($C101&amp;"_"&amp;Z$66,'Original Calculateur S'!$C$4:$H$287,5,0),"")</f>
        <v/>
      </c>
      <c r="AA101" s="276" t="str">
        <f>IFERROR(VLOOKUP($C101&amp;"_"&amp;AA$66,'Original Calculateur S'!$C$4:$H$287,5,0),"")</f>
        <v/>
      </c>
      <c r="AB101" s="276" t="str">
        <f>IFERROR(VLOOKUP($C101&amp;"_"&amp;AB$66,'Original Calculateur S'!$C$4:$H$287,5,0),"")</f>
        <v/>
      </c>
      <c r="AC101" s="276" t="str">
        <f>IFERROR(VLOOKUP($C101&amp;"_"&amp;AC$66,'Original Calculateur S'!$C$4:$H$287,5,0),"")</f>
        <v/>
      </c>
      <c r="AD101" s="276" t="str">
        <f>IFERROR(VLOOKUP($C101&amp;"_"&amp;AD$66,'Original Calculateur S'!$C$4:$H$287,5,0),"")</f>
        <v/>
      </c>
      <c r="AE101" s="276" t="str">
        <f>IFERROR(VLOOKUP($C101&amp;"_"&amp;AE$66,'Original Calculateur S'!$C$4:$H$287,5,0),"")</f>
        <v/>
      </c>
      <c r="AF101" s="277">
        <f t="shared" si="1"/>
        <v>0</v>
      </c>
    </row>
    <row r="102" spans="3:32" ht="12.75" hidden="1">
      <c r="C102" s="278" t="s">
        <v>46</v>
      </c>
      <c r="D102" s="273">
        <f>IFERROR(VLOOKUP($C102&amp;"_"&amp;D$66,'Original Calculateur S'!$C$4:$H$287,5,0),"")</f>
        <v>0</v>
      </c>
      <c r="E102" s="273" t="str">
        <f>IFERROR(VLOOKUP($C102&amp;"_"&amp;E$66,'Original Calculateur S'!$C$4:$H$287,5,0),"")</f>
        <v/>
      </c>
      <c r="F102" s="273" t="str">
        <f>IFERROR(VLOOKUP($C102&amp;"_"&amp;F$66,'Original Calculateur S'!$C$4:$H$287,5,0),"")</f>
        <v/>
      </c>
      <c r="G102" s="273" t="str">
        <f>IFERROR(VLOOKUP($C102&amp;"_"&amp;G$66,'Original Calculateur S'!$C$4:$H$287,5,0),"")</f>
        <v/>
      </c>
      <c r="H102" s="273" t="str">
        <f>IFERROR(VLOOKUP($C102&amp;"_"&amp;H$66,'Original Calculateur S'!$C$4:$H$287,5,0),"")</f>
        <v/>
      </c>
      <c r="I102" s="273" t="str">
        <f>IFERROR(VLOOKUP($C102&amp;"_"&amp;I$66,'Original Calculateur S'!$C$4:$H$287,5,0),"")</f>
        <v/>
      </c>
      <c r="J102" s="273" t="str">
        <f>IFERROR(VLOOKUP($C102&amp;"_"&amp;J$66,'Original Calculateur S'!$C$4:$H$287,5,0),"")</f>
        <v/>
      </c>
      <c r="K102" s="273" t="str">
        <f>IFERROR(VLOOKUP($C102&amp;"_"&amp;K$66,'Original Calculateur S'!$C$4:$H$287,5,0),"")</f>
        <v/>
      </c>
      <c r="L102" s="273" t="str">
        <f>IFERROR(VLOOKUP($C102&amp;"_"&amp;L$66,'Original Calculateur S'!$C$4:$H$287,5,0),"")</f>
        <v/>
      </c>
      <c r="M102" s="273" t="str">
        <f>IFERROR(VLOOKUP($C102&amp;"_"&amp;M$66,'Original Calculateur S'!$C$4:$H$287,5,0),"")</f>
        <v/>
      </c>
      <c r="N102" s="273" t="str">
        <f>IFERROR(VLOOKUP($C102&amp;"_"&amp;N$66,'Original Calculateur S'!$C$4:$H$287,5,0),"")</f>
        <v/>
      </c>
      <c r="O102" s="273" t="str">
        <f>IFERROR(VLOOKUP($C102&amp;"_"&amp;O$66,'Original Calculateur S'!$C$4:$H$287,5,0),"")</f>
        <v/>
      </c>
      <c r="P102" s="273" t="str">
        <f>IFERROR(VLOOKUP($C102&amp;"_"&amp;P$66,'Original Calculateur S'!$C$4:$H$287,5,0),"")</f>
        <v/>
      </c>
      <c r="Q102" s="273" t="str">
        <f>IFERROR(VLOOKUP($C102&amp;"_"&amp;Q$66,'Original Calculateur S'!$C$4:$H$287,5,0),"")</f>
        <v/>
      </c>
      <c r="R102" s="273" t="str">
        <f>IFERROR(VLOOKUP($C102&amp;"_"&amp;R$66,'Original Calculateur S'!$C$4:$H$287,5,0),"")</f>
        <v/>
      </c>
      <c r="S102" s="273" t="str">
        <f>IFERROR(VLOOKUP($C102&amp;"_"&amp;S$66,'Original Calculateur S'!$C$4:$H$287,5,0),"")</f>
        <v/>
      </c>
      <c r="T102" s="273" t="str">
        <f>IFERROR(VLOOKUP($C102&amp;"_"&amp;T$66,'Original Calculateur S'!$C$4:$H$287,5,0),"")</f>
        <v/>
      </c>
      <c r="U102" s="273" t="str">
        <f>IFERROR(VLOOKUP($C102&amp;"_"&amp;U$66,'Original Calculateur S'!$C$4:$H$287,5,0),"")</f>
        <v/>
      </c>
      <c r="V102" s="273" t="str">
        <f>IFERROR(VLOOKUP($C102&amp;"_"&amp;V$66,'Original Calculateur S'!$C$4:$H$287,5,0),"")</f>
        <v/>
      </c>
      <c r="W102" s="273" t="str">
        <f>IFERROR(VLOOKUP($C102&amp;"_"&amp;W$66,'Original Calculateur S'!$C$4:$H$287,5,0),"")</f>
        <v/>
      </c>
      <c r="X102" s="273" t="str">
        <f>IFERROR(VLOOKUP($C102&amp;"_"&amp;X$66,'Original Calculateur S'!$C$4:$H$287,5,0),"")</f>
        <v/>
      </c>
      <c r="Y102" s="273" t="str">
        <f>IFERROR(VLOOKUP($C102&amp;"_"&amp;Y$66,'Original Calculateur S'!$C$4:$H$287,5,0),"")</f>
        <v/>
      </c>
      <c r="Z102" s="273" t="str">
        <f>IFERROR(VLOOKUP($C102&amp;"_"&amp;Z$66,'Original Calculateur S'!$C$4:$H$287,5,0),"")</f>
        <v/>
      </c>
      <c r="AA102" s="273" t="str">
        <f>IFERROR(VLOOKUP($C102&amp;"_"&amp;AA$66,'Original Calculateur S'!$C$4:$H$287,5,0),"")</f>
        <v/>
      </c>
      <c r="AB102" s="273" t="str">
        <f>IFERROR(VLOOKUP($C102&amp;"_"&amp;AB$66,'Original Calculateur S'!$C$4:$H$287,5,0),"")</f>
        <v/>
      </c>
      <c r="AC102" s="273" t="str">
        <f>IFERROR(VLOOKUP($C102&amp;"_"&amp;AC$66,'Original Calculateur S'!$C$4:$H$287,5,0),"")</f>
        <v/>
      </c>
      <c r="AD102" s="273" t="str">
        <f>IFERROR(VLOOKUP($C102&amp;"_"&amp;AD$66,'Original Calculateur S'!$C$4:$H$287,5,0),"")</f>
        <v/>
      </c>
      <c r="AE102" s="273" t="str">
        <f>IFERROR(VLOOKUP($C102&amp;"_"&amp;AE$66,'Original Calculateur S'!$C$4:$H$287,5,0),"")</f>
        <v/>
      </c>
      <c r="AF102" s="274">
        <f t="shared" si="1"/>
        <v>0</v>
      </c>
    </row>
    <row r="103" spans="3:32" ht="12.75" hidden="1">
      <c r="C103" s="272" t="s">
        <v>127</v>
      </c>
      <c r="D103" s="276">
        <f>IFERROR(VLOOKUP($C103&amp;"_"&amp;D$66,'Original Calculateur S'!$C$4:$H$287,5,0),"")</f>
        <v>0</v>
      </c>
      <c r="E103" s="276" t="str">
        <f>IFERROR(VLOOKUP($C103&amp;"_"&amp;E$66,'Original Calculateur S'!$C$4:$H$287,5,0),"")</f>
        <v/>
      </c>
      <c r="F103" s="276" t="str">
        <f>IFERROR(VLOOKUP($C103&amp;"_"&amp;F$66,'Original Calculateur S'!$C$4:$H$287,5,0),"")</f>
        <v/>
      </c>
      <c r="G103" s="276" t="str">
        <f>IFERROR(VLOOKUP($C103&amp;"_"&amp;G$66,'Original Calculateur S'!$C$4:$H$287,5,0),"")</f>
        <v/>
      </c>
      <c r="H103" s="276" t="str">
        <f>IFERROR(VLOOKUP($C103&amp;"_"&amp;H$66,'Original Calculateur S'!$C$4:$H$287,5,0),"")</f>
        <v/>
      </c>
      <c r="I103" s="276" t="str">
        <f>IFERROR(VLOOKUP($C103&amp;"_"&amp;I$66,'Original Calculateur S'!$C$4:$H$287,5,0),"")</f>
        <v/>
      </c>
      <c r="J103" s="276" t="str">
        <f>IFERROR(VLOOKUP($C103&amp;"_"&amp;J$66,'Original Calculateur S'!$C$4:$H$287,5,0),"")</f>
        <v/>
      </c>
      <c r="K103" s="276" t="str">
        <f>IFERROR(VLOOKUP($C103&amp;"_"&amp;K$66,'Original Calculateur S'!$C$4:$H$287,5,0),"")</f>
        <v/>
      </c>
      <c r="L103" s="276" t="str">
        <f>IFERROR(VLOOKUP($C103&amp;"_"&amp;L$66,'Original Calculateur S'!$C$4:$H$287,5,0),"")</f>
        <v/>
      </c>
      <c r="M103" s="276" t="str">
        <f>IFERROR(VLOOKUP($C103&amp;"_"&amp;M$66,'Original Calculateur S'!$C$4:$H$287,5,0),"")</f>
        <v/>
      </c>
      <c r="N103" s="276" t="str">
        <f>IFERROR(VLOOKUP($C103&amp;"_"&amp;N$66,'Original Calculateur S'!$C$4:$H$287,5,0),"")</f>
        <v/>
      </c>
      <c r="O103" s="276" t="str">
        <f>IFERROR(VLOOKUP($C103&amp;"_"&amp;O$66,'Original Calculateur S'!$C$4:$H$287,5,0),"")</f>
        <v/>
      </c>
      <c r="P103" s="276" t="str">
        <f>IFERROR(VLOOKUP($C103&amp;"_"&amp;P$66,'Original Calculateur S'!$C$4:$H$287,5,0),"")</f>
        <v/>
      </c>
      <c r="Q103" s="276" t="str">
        <f>IFERROR(VLOOKUP($C103&amp;"_"&amp;Q$66,'Original Calculateur S'!$C$4:$H$287,5,0),"")</f>
        <v/>
      </c>
      <c r="R103" s="276" t="str">
        <f>IFERROR(VLOOKUP($C103&amp;"_"&amp;R$66,'Original Calculateur S'!$C$4:$H$287,5,0),"")</f>
        <v/>
      </c>
      <c r="S103" s="276" t="str">
        <f>IFERROR(VLOOKUP($C103&amp;"_"&amp;S$66,'Original Calculateur S'!$C$4:$H$287,5,0),"")</f>
        <v/>
      </c>
      <c r="T103" s="276" t="str">
        <f>IFERROR(VLOOKUP($C103&amp;"_"&amp;T$66,'Original Calculateur S'!$C$4:$H$287,5,0),"")</f>
        <v/>
      </c>
      <c r="U103" s="276" t="str">
        <f>IFERROR(VLOOKUP($C103&amp;"_"&amp;U$66,'Original Calculateur S'!$C$4:$H$287,5,0),"")</f>
        <v/>
      </c>
      <c r="V103" s="276" t="str">
        <f>IFERROR(VLOOKUP($C103&amp;"_"&amp;V$66,'Original Calculateur S'!$C$4:$H$287,5,0),"")</f>
        <v/>
      </c>
      <c r="W103" s="276" t="str">
        <f>IFERROR(VLOOKUP($C103&amp;"_"&amp;W$66,'Original Calculateur S'!$C$4:$H$287,5,0),"")</f>
        <v/>
      </c>
      <c r="X103" s="276" t="str">
        <f>IFERROR(VLOOKUP($C103&amp;"_"&amp;X$66,'Original Calculateur S'!$C$4:$H$287,5,0),"")</f>
        <v/>
      </c>
      <c r="Y103" s="276" t="str">
        <f>IFERROR(VLOOKUP($C103&amp;"_"&amp;Y$66,'Original Calculateur S'!$C$4:$H$287,5,0),"")</f>
        <v/>
      </c>
      <c r="Z103" s="276" t="str">
        <f>IFERROR(VLOOKUP($C103&amp;"_"&amp;Z$66,'Original Calculateur S'!$C$4:$H$287,5,0),"")</f>
        <v/>
      </c>
      <c r="AA103" s="276" t="str">
        <f>IFERROR(VLOOKUP($C103&amp;"_"&amp;AA$66,'Original Calculateur S'!$C$4:$H$287,5,0),"")</f>
        <v/>
      </c>
      <c r="AB103" s="276" t="str">
        <f>IFERROR(VLOOKUP($C103&amp;"_"&amp;AB$66,'Original Calculateur S'!$C$4:$H$287,5,0),"")</f>
        <v/>
      </c>
      <c r="AC103" s="276" t="str">
        <f>IFERROR(VLOOKUP($C103&amp;"_"&amp;AC$66,'Original Calculateur S'!$C$4:$H$287,5,0),"")</f>
        <v/>
      </c>
      <c r="AD103" s="276" t="str">
        <f>IFERROR(VLOOKUP($C103&amp;"_"&amp;AD$66,'Original Calculateur S'!$C$4:$H$287,5,0),"")</f>
        <v/>
      </c>
      <c r="AE103" s="276" t="str">
        <f>IFERROR(VLOOKUP($C103&amp;"_"&amp;AE$66,'Original Calculateur S'!$C$4:$H$287,5,0),"")</f>
        <v/>
      </c>
      <c r="AF103" s="277">
        <f t="shared" si="1"/>
        <v>0</v>
      </c>
    </row>
    <row r="104" spans="3:32" ht="12.75" hidden="1">
      <c r="C104" s="272" t="s">
        <v>114</v>
      </c>
      <c r="D104" s="273">
        <f>IFERROR(VLOOKUP($C104&amp;"_"&amp;D$66,'Original Calculateur S'!$C$4:$H$287,5,0),"")</f>
        <v>0</v>
      </c>
      <c r="E104" s="273">
        <f>IFERROR(VLOOKUP($C104&amp;"_"&amp;E$66,'Original Calculateur S'!$C$4:$H$287,5,0),"")</f>
        <v>0</v>
      </c>
      <c r="F104" s="273">
        <f>IFERROR(VLOOKUP($C104&amp;"_"&amp;F$66,'Original Calculateur S'!$C$4:$H$287,5,0),"")</f>
        <v>0</v>
      </c>
      <c r="G104" s="273">
        <f>IFERROR(VLOOKUP($C104&amp;"_"&amp;G$66,'Original Calculateur S'!$C$4:$H$287,5,0),"")</f>
        <v>0</v>
      </c>
      <c r="H104" s="273">
        <f>IFERROR(VLOOKUP($C104&amp;"_"&amp;H$66,'Original Calculateur S'!$C$4:$H$287,5,0),"")</f>
        <v>0</v>
      </c>
      <c r="I104" s="273">
        <f>IFERROR(VLOOKUP($C104&amp;"_"&amp;I$66,'Original Calculateur S'!$C$4:$H$287,5,0),"")</f>
        <v>0</v>
      </c>
      <c r="J104" s="273" t="str">
        <f>IFERROR(VLOOKUP($C104&amp;"_"&amp;J$66,'Original Calculateur S'!$C$4:$H$287,5,0),"")</f>
        <v/>
      </c>
      <c r="K104" s="273" t="str">
        <f>IFERROR(VLOOKUP($C104&amp;"_"&amp;K$66,'Original Calculateur S'!$C$4:$H$287,5,0),"")</f>
        <v/>
      </c>
      <c r="L104" s="273" t="str">
        <f>IFERROR(VLOOKUP($C104&amp;"_"&amp;L$66,'Original Calculateur S'!$C$4:$H$287,5,0),"")</f>
        <v/>
      </c>
      <c r="M104" s="273" t="str">
        <f>IFERROR(VLOOKUP($C104&amp;"_"&amp;M$66,'Original Calculateur S'!$C$4:$H$287,5,0),"")</f>
        <v/>
      </c>
      <c r="N104" s="273" t="str">
        <f>IFERROR(VLOOKUP($C104&amp;"_"&amp;N$66,'Original Calculateur S'!$C$4:$H$287,5,0),"")</f>
        <v/>
      </c>
      <c r="O104" s="273" t="str">
        <f>IFERROR(VLOOKUP($C104&amp;"_"&amp;O$66,'Original Calculateur S'!$C$4:$H$287,5,0),"")</f>
        <v/>
      </c>
      <c r="P104" s="273" t="str">
        <f>IFERROR(VLOOKUP($C104&amp;"_"&amp;P$66,'Original Calculateur S'!$C$4:$H$287,5,0),"")</f>
        <v/>
      </c>
      <c r="Q104" s="273" t="str">
        <f>IFERROR(VLOOKUP($C104&amp;"_"&amp;Q$66,'Original Calculateur S'!$C$4:$H$287,5,0),"")</f>
        <v/>
      </c>
      <c r="R104" s="273" t="str">
        <f>IFERROR(VLOOKUP($C104&amp;"_"&amp;R$66,'Original Calculateur S'!$C$4:$H$287,5,0),"")</f>
        <v/>
      </c>
      <c r="S104" s="273" t="str">
        <f>IFERROR(VLOOKUP($C104&amp;"_"&amp;S$66,'Original Calculateur S'!$C$4:$H$287,5,0),"")</f>
        <v/>
      </c>
      <c r="T104" s="273" t="str">
        <f>IFERROR(VLOOKUP($C104&amp;"_"&amp;T$66,'Original Calculateur S'!$C$4:$H$287,5,0),"")</f>
        <v/>
      </c>
      <c r="U104" s="273" t="str">
        <f>IFERROR(VLOOKUP($C104&amp;"_"&amp;U$66,'Original Calculateur S'!$C$4:$H$287,5,0),"")</f>
        <v/>
      </c>
      <c r="V104" s="273" t="str">
        <f>IFERROR(VLOOKUP($C104&amp;"_"&amp;V$66,'Original Calculateur S'!$C$4:$H$287,5,0),"")</f>
        <v/>
      </c>
      <c r="W104" s="273" t="str">
        <f>IFERROR(VLOOKUP($C104&amp;"_"&amp;W$66,'Original Calculateur S'!$C$4:$H$287,5,0),"")</f>
        <v/>
      </c>
      <c r="X104" s="273" t="str">
        <f>IFERROR(VLOOKUP($C104&amp;"_"&amp;X$66,'Original Calculateur S'!$C$4:$H$287,5,0),"")</f>
        <v/>
      </c>
      <c r="Y104" s="273" t="str">
        <f>IFERROR(VLOOKUP($C104&amp;"_"&amp;Y$66,'Original Calculateur S'!$C$4:$H$287,5,0),"")</f>
        <v/>
      </c>
      <c r="Z104" s="273" t="str">
        <f>IFERROR(VLOOKUP($C104&amp;"_"&amp;Z$66,'Original Calculateur S'!$C$4:$H$287,5,0),"")</f>
        <v/>
      </c>
      <c r="AA104" s="273" t="str">
        <f>IFERROR(VLOOKUP($C104&amp;"_"&amp;AA$66,'Original Calculateur S'!$C$4:$H$287,5,0),"")</f>
        <v/>
      </c>
      <c r="AB104" s="273" t="str">
        <f>IFERROR(VLOOKUP($C104&amp;"_"&amp;AB$66,'Original Calculateur S'!$C$4:$H$287,5,0),"")</f>
        <v/>
      </c>
      <c r="AC104" s="273" t="str">
        <f>IFERROR(VLOOKUP($C104&amp;"_"&amp;AC$66,'Original Calculateur S'!$C$4:$H$287,5,0),"")</f>
        <v/>
      </c>
      <c r="AD104" s="273" t="str">
        <f>IFERROR(VLOOKUP($C104&amp;"_"&amp;AD$66,'Original Calculateur S'!$C$4:$H$287,5,0),"")</f>
        <v/>
      </c>
      <c r="AE104" s="273" t="str">
        <f>IFERROR(VLOOKUP($C104&amp;"_"&amp;AE$66,'Original Calculateur S'!$C$4:$H$287,5,0),"")</f>
        <v/>
      </c>
      <c r="AF104" s="274">
        <f t="shared" si="1"/>
        <v>0</v>
      </c>
    </row>
    <row r="105" spans="3:32" ht="12.75" hidden="1">
      <c r="C105" s="272" t="s">
        <v>12</v>
      </c>
      <c r="D105" s="276">
        <f>IFERROR(VLOOKUP($C105&amp;"_"&amp;D$66,'Original Calculateur S'!$C$4:$H$287,5,0),"")</f>
        <v>0</v>
      </c>
      <c r="E105" s="276">
        <f>IFERROR(VLOOKUP($C105&amp;"_"&amp;E$66,'Original Calculateur S'!$C$4:$H$287,5,0),"")</f>
        <v>0</v>
      </c>
      <c r="F105" s="276" t="str">
        <f>IFERROR(VLOOKUP($C105&amp;"_"&amp;F$66,'Original Calculateur S'!$C$4:$H$287,5,0),"")</f>
        <v/>
      </c>
      <c r="G105" s="276" t="str">
        <f>IFERROR(VLOOKUP($C105&amp;"_"&amp;G$66,'Original Calculateur S'!$C$4:$H$287,5,0),"")</f>
        <v/>
      </c>
      <c r="H105" s="276" t="str">
        <f>IFERROR(VLOOKUP($C105&amp;"_"&amp;H$66,'Original Calculateur S'!$C$4:$H$287,5,0),"")</f>
        <v/>
      </c>
      <c r="I105" s="276" t="str">
        <f>IFERROR(VLOOKUP($C105&amp;"_"&amp;I$66,'Original Calculateur S'!$C$4:$H$287,5,0),"")</f>
        <v/>
      </c>
      <c r="J105" s="276" t="str">
        <f>IFERROR(VLOOKUP($C105&amp;"_"&amp;J$66,'Original Calculateur S'!$C$4:$H$287,5,0),"")</f>
        <v/>
      </c>
      <c r="K105" s="276" t="str">
        <f>IFERROR(VLOOKUP($C105&amp;"_"&amp;K$66,'Original Calculateur S'!$C$4:$H$287,5,0),"")</f>
        <v/>
      </c>
      <c r="L105" s="276" t="str">
        <f>IFERROR(VLOOKUP($C105&amp;"_"&amp;L$66,'Original Calculateur S'!$C$4:$H$287,5,0),"")</f>
        <v/>
      </c>
      <c r="M105" s="276" t="str">
        <f>IFERROR(VLOOKUP($C105&amp;"_"&amp;M$66,'Original Calculateur S'!$C$4:$H$287,5,0),"")</f>
        <v/>
      </c>
      <c r="N105" s="276" t="str">
        <f>IFERROR(VLOOKUP($C105&amp;"_"&amp;N$66,'Original Calculateur S'!$C$4:$H$287,5,0),"")</f>
        <v/>
      </c>
      <c r="O105" s="276" t="str">
        <f>IFERROR(VLOOKUP($C105&amp;"_"&amp;O$66,'Original Calculateur S'!$C$4:$H$287,5,0),"")</f>
        <v/>
      </c>
      <c r="P105" s="276" t="str">
        <f>IFERROR(VLOOKUP($C105&amp;"_"&amp;P$66,'Original Calculateur S'!$C$4:$H$287,5,0),"")</f>
        <v/>
      </c>
      <c r="Q105" s="276" t="str">
        <f>IFERROR(VLOOKUP($C105&amp;"_"&amp;Q$66,'Original Calculateur S'!$C$4:$H$287,5,0),"")</f>
        <v/>
      </c>
      <c r="R105" s="276" t="str">
        <f>IFERROR(VLOOKUP($C105&amp;"_"&amp;R$66,'Original Calculateur S'!$C$4:$H$287,5,0),"")</f>
        <v/>
      </c>
      <c r="S105" s="276" t="str">
        <f>IFERROR(VLOOKUP($C105&amp;"_"&amp;S$66,'Original Calculateur S'!$C$4:$H$287,5,0),"")</f>
        <v/>
      </c>
      <c r="T105" s="276" t="str">
        <f>IFERROR(VLOOKUP($C105&amp;"_"&amp;T$66,'Original Calculateur S'!$C$4:$H$287,5,0),"")</f>
        <v/>
      </c>
      <c r="U105" s="276" t="str">
        <f>IFERROR(VLOOKUP($C105&amp;"_"&amp;U$66,'Original Calculateur S'!$C$4:$H$287,5,0),"")</f>
        <v/>
      </c>
      <c r="V105" s="276" t="str">
        <f>IFERROR(VLOOKUP($C105&amp;"_"&amp;V$66,'Original Calculateur S'!$C$4:$H$287,5,0),"")</f>
        <v/>
      </c>
      <c r="W105" s="276" t="str">
        <f>IFERROR(VLOOKUP($C105&amp;"_"&amp;W$66,'Original Calculateur S'!$C$4:$H$287,5,0),"")</f>
        <v/>
      </c>
      <c r="X105" s="276" t="str">
        <f>IFERROR(VLOOKUP($C105&amp;"_"&amp;X$66,'Original Calculateur S'!$C$4:$H$287,5,0),"")</f>
        <v/>
      </c>
      <c r="Y105" s="276" t="str">
        <f>IFERROR(VLOOKUP($C105&amp;"_"&amp;Y$66,'Original Calculateur S'!$C$4:$H$287,5,0),"")</f>
        <v/>
      </c>
      <c r="Z105" s="276" t="str">
        <f>IFERROR(VLOOKUP($C105&amp;"_"&amp;Z$66,'Original Calculateur S'!$C$4:$H$287,5,0),"")</f>
        <v/>
      </c>
      <c r="AA105" s="276" t="str">
        <f>IFERROR(VLOOKUP($C105&amp;"_"&amp;AA$66,'Original Calculateur S'!$C$4:$H$287,5,0),"")</f>
        <v/>
      </c>
      <c r="AB105" s="276" t="str">
        <f>IFERROR(VLOOKUP($C105&amp;"_"&amp;AB$66,'Original Calculateur S'!$C$4:$H$287,5,0),"")</f>
        <v/>
      </c>
      <c r="AC105" s="276" t="str">
        <f>IFERROR(VLOOKUP($C105&amp;"_"&amp;AC$66,'Original Calculateur S'!$C$4:$H$287,5,0),"")</f>
        <v/>
      </c>
      <c r="AD105" s="276" t="str">
        <f>IFERROR(VLOOKUP($C105&amp;"_"&amp;AD$66,'Original Calculateur S'!$C$4:$H$287,5,0),"")</f>
        <v/>
      </c>
      <c r="AE105" s="276" t="str">
        <f>IFERROR(VLOOKUP($C105&amp;"_"&amp;AE$66,'Original Calculateur S'!$C$4:$H$287,5,0),"")</f>
        <v/>
      </c>
      <c r="AF105" s="277">
        <f t="shared" si="1"/>
        <v>0</v>
      </c>
    </row>
    <row r="106" spans="3:32" ht="12.75" hidden="1">
      <c r="C106" s="272" t="s">
        <v>47</v>
      </c>
      <c r="D106" s="273">
        <f>IFERROR(VLOOKUP($C106&amp;"_"&amp;D$66,'Original Calculateur S'!$C$4:$H$287,5,0),"")</f>
        <v>0</v>
      </c>
      <c r="E106" s="273" t="str">
        <f>IFERROR(VLOOKUP($C106&amp;"_"&amp;E$66,'Original Calculateur S'!$C$4:$H$287,5,0),"")</f>
        <v/>
      </c>
      <c r="F106" s="273" t="str">
        <f>IFERROR(VLOOKUP($C106&amp;"_"&amp;F$66,'Original Calculateur S'!$C$4:$H$287,5,0),"")</f>
        <v/>
      </c>
      <c r="G106" s="273" t="str">
        <f>IFERROR(VLOOKUP($C106&amp;"_"&amp;G$66,'Original Calculateur S'!$C$4:$H$287,5,0),"")</f>
        <v/>
      </c>
      <c r="H106" s="273" t="str">
        <f>IFERROR(VLOOKUP($C106&amp;"_"&amp;H$66,'Original Calculateur S'!$C$4:$H$287,5,0),"")</f>
        <v/>
      </c>
      <c r="I106" s="273" t="str">
        <f>IFERROR(VLOOKUP($C106&amp;"_"&amp;I$66,'Original Calculateur S'!$C$4:$H$287,5,0),"")</f>
        <v/>
      </c>
      <c r="J106" s="273" t="str">
        <f>IFERROR(VLOOKUP($C106&amp;"_"&amp;J$66,'Original Calculateur S'!$C$4:$H$287,5,0),"")</f>
        <v/>
      </c>
      <c r="K106" s="273" t="str">
        <f>IFERROR(VLOOKUP($C106&amp;"_"&amp;K$66,'Original Calculateur S'!$C$4:$H$287,5,0),"")</f>
        <v/>
      </c>
      <c r="L106" s="273" t="str">
        <f>IFERROR(VLOOKUP($C106&amp;"_"&amp;L$66,'Original Calculateur S'!$C$4:$H$287,5,0),"")</f>
        <v/>
      </c>
      <c r="M106" s="273" t="str">
        <f>IFERROR(VLOOKUP($C106&amp;"_"&amp;M$66,'Original Calculateur S'!$C$4:$H$287,5,0),"")</f>
        <v/>
      </c>
      <c r="N106" s="273" t="str">
        <f>IFERROR(VLOOKUP($C106&amp;"_"&amp;N$66,'Original Calculateur S'!$C$4:$H$287,5,0),"")</f>
        <v/>
      </c>
      <c r="O106" s="273" t="str">
        <f>IFERROR(VLOOKUP($C106&amp;"_"&amp;O$66,'Original Calculateur S'!$C$4:$H$287,5,0),"")</f>
        <v/>
      </c>
      <c r="P106" s="273" t="str">
        <f>IFERROR(VLOOKUP($C106&amp;"_"&amp;P$66,'Original Calculateur S'!$C$4:$H$287,5,0),"")</f>
        <v/>
      </c>
      <c r="Q106" s="273" t="str">
        <f>IFERROR(VLOOKUP($C106&amp;"_"&amp;Q$66,'Original Calculateur S'!$C$4:$H$287,5,0),"")</f>
        <v/>
      </c>
      <c r="R106" s="273" t="str">
        <f>IFERROR(VLOOKUP($C106&amp;"_"&amp;R$66,'Original Calculateur S'!$C$4:$H$287,5,0),"")</f>
        <v/>
      </c>
      <c r="S106" s="273" t="str">
        <f>IFERROR(VLOOKUP($C106&amp;"_"&amp;S$66,'Original Calculateur S'!$C$4:$H$287,5,0),"")</f>
        <v/>
      </c>
      <c r="T106" s="273" t="str">
        <f>IFERROR(VLOOKUP($C106&amp;"_"&amp;T$66,'Original Calculateur S'!$C$4:$H$287,5,0),"")</f>
        <v/>
      </c>
      <c r="U106" s="273" t="str">
        <f>IFERROR(VLOOKUP($C106&amp;"_"&amp;U$66,'Original Calculateur S'!$C$4:$H$287,5,0),"")</f>
        <v/>
      </c>
      <c r="V106" s="273" t="str">
        <f>IFERROR(VLOOKUP($C106&amp;"_"&amp;V$66,'Original Calculateur S'!$C$4:$H$287,5,0),"")</f>
        <v/>
      </c>
      <c r="W106" s="273" t="str">
        <f>IFERROR(VLOOKUP($C106&amp;"_"&amp;W$66,'Original Calculateur S'!$C$4:$H$287,5,0),"")</f>
        <v/>
      </c>
      <c r="X106" s="273" t="str">
        <f>IFERROR(VLOOKUP($C106&amp;"_"&amp;X$66,'Original Calculateur S'!$C$4:$H$287,5,0),"")</f>
        <v/>
      </c>
      <c r="Y106" s="273" t="str">
        <f>IFERROR(VLOOKUP($C106&amp;"_"&amp;Y$66,'Original Calculateur S'!$C$4:$H$287,5,0),"")</f>
        <v/>
      </c>
      <c r="Z106" s="273" t="str">
        <f>IFERROR(VLOOKUP($C106&amp;"_"&amp;Z$66,'Original Calculateur S'!$C$4:$H$287,5,0),"")</f>
        <v/>
      </c>
      <c r="AA106" s="273" t="str">
        <f>IFERROR(VLOOKUP($C106&amp;"_"&amp;AA$66,'Original Calculateur S'!$C$4:$H$287,5,0),"")</f>
        <v/>
      </c>
      <c r="AB106" s="273" t="str">
        <f>IFERROR(VLOOKUP($C106&amp;"_"&amp;AB$66,'Original Calculateur S'!$C$4:$H$287,5,0),"")</f>
        <v/>
      </c>
      <c r="AC106" s="273" t="str">
        <f>IFERROR(VLOOKUP($C106&amp;"_"&amp;AC$66,'Original Calculateur S'!$C$4:$H$287,5,0),"")</f>
        <v/>
      </c>
      <c r="AD106" s="273" t="str">
        <f>IFERROR(VLOOKUP($C106&amp;"_"&amp;AD$66,'Original Calculateur S'!$C$4:$H$287,5,0),"")</f>
        <v/>
      </c>
      <c r="AE106" s="273" t="str">
        <f>IFERROR(VLOOKUP($C106&amp;"_"&amp;AE$66,'Original Calculateur S'!$C$4:$H$287,5,0),"")</f>
        <v/>
      </c>
      <c r="AF106" s="274">
        <f t="shared" si="1"/>
        <v>0</v>
      </c>
    </row>
    <row r="107" spans="3:32" ht="12.75" hidden="1">
      <c r="C107" s="275" t="s">
        <v>99</v>
      </c>
      <c r="D107" s="276" t="str">
        <f>IFERROR(VLOOKUP($C107&amp;"_"&amp;D$66,'Original Calculateur S'!$C$4:$H$287,5,0),"")</f>
        <v/>
      </c>
      <c r="E107" s="276" t="str">
        <f>IFERROR(VLOOKUP($C107&amp;"_"&amp;E$66,'Original Calculateur S'!$C$4:$H$287,5,0),"")</f>
        <v/>
      </c>
      <c r="F107" s="276" t="str">
        <f>IFERROR(VLOOKUP($C107&amp;"_"&amp;F$66,'Original Calculateur S'!$C$4:$H$287,5,0),"")</f>
        <v/>
      </c>
      <c r="G107" s="276" t="str">
        <f>IFERROR(VLOOKUP($C107&amp;"_"&amp;G$66,'Original Calculateur S'!$C$4:$H$287,5,0),"")</f>
        <v/>
      </c>
      <c r="H107" s="276" t="str">
        <f>IFERROR(VLOOKUP($C107&amp;"_"&amp;H$66,'Original Calculateur S'!$C$4:$H$287,5,0),"")</f>
        <v/>
      </c>
      <c r="I107" s="276" t="str">
        <f>IFERROR(VLOOKUP($C107&amp;"_"&amp;I$66,'Original Calculateur S'!$C$4:$H$287,5,0),"")</f>
        <v/>
      </c>
      <c r="J107" s="276" t="str">
        <f>IFERROR(VLOOKUP($C107&amp;"_"&amp;J$66,'Original Calculateur S'!$C$4:$H$287,5,0),"")</f>
        <v/>
      </c>
      <c r="K107" s="276" t="str">
        <f>IFERROR(VLOOKUP($C107&amp;"_"&amp;K$66,'Original Calculateur S'!$C$4:$H$287,5,0),"")</f>
        <v/>
      </c>
      <c r="L107" s="276" t="str">
        <f>IFERROR(VLOOKUP($C107&amp;"_"&amp;L$66,'Original Calculateur S'!$C$4:$H$287,5,0),"")</f>
        <v/>
      </c>
      <c r="M107" s="276" t="str">
        <f>IFERROR(VLOOKUP($C107&amp;"_"&amp;M$66,'Original Calculateur S'!$C$4:$H$287,5,0),"")</f>
        <v/>
      </c>
      <c r="N107" s="276" t="str">
        <f>IFERROR(VLOOKUP($C107&amp;"_"&amp;N$66,'Original Calculateur S'!$C$4:$H$287,5,0),"")</f>
        <v/>
      </c>
      <c r="O107" s="276" t="str">
        <f>IFERROR(VLOOKUP($C107&amp;"_"&amp;O$66,'Original Calculateur S'!$C$4:$H$287,5,0),"")</f>
        <v/>
      </c>
      <c r="P107" s="276" t="str">
        <f>IFERROR(VLOOKUP($C107&amp;"_"&amp;P$66,'Original Calculateur S'!$C$4:$H$287,5,0),"")</f>
        <v/>
      </c>
      <c r="Q107" s="276" t="str">
        <f>IFERROR(VLOOKUP($C107&amp;"_"&amp;Q$66,'Original Calculateur S'!$C$4:$H$287,5,0),"")</f>
        <v/>
      </c>
      <c r="R107" s="276" t="str">
        <f>IFERROR(VLOOKUP($C107&amp;"_"&amp;R$66,'Original Calculateur S'!$C$4:$H$287,5,0),"")</f>
        <v/>
      </c>
      <c r="S107" s="276" t="str">
        <f>IFERROR(VLOOKUP($C107&amp;"_"&amp;S$66,'Original Calculateur S'!$C$4:$H$287,5,0),"")</f>
        <v/>
      </c>
      <c r="T107" s="276" t="str">
        <f>IFERROR(VLOOKUP($C107&amp;"_"&amp;T$66,'Original Calculateur S'!$C$4:$H$287,5,0),"")</f>
        <v/>
      </c>
      <c r="U107" s="276" t="str">
        <f>IFERROR(VLOOKUP($C107&amp;"_"&amp;U$66,'Original Calculateur S'!$C$4:$H$287,5,0),"")</f>
        <v/>
      </c>
      <c r="V107" s="276" t="str">
        <f>IFERROR(VLOOKUP($C107&amp;"_"&amp;V$66,'Original Calculateur S'!$C$4:$H$287,5,0),"")</f>
        <v/>
      </c>
      <c r="W107" s="276" t="str">
        <f>IFERROR(VLOOKUP($C107&amp;"_"&amp;W$66,'Original Calculateur S'!$C$4:$H$287,5,0),"")</f>
        <v/>
      </c>
      <c r="X107" s="276" t="str">
        <f>IFERROR(VLOOKUP($C107&amp;"_"&amp;X$66,'Original Calculateur S'!$C$4:$H$287,5,0),"")</f>
        <v/>
      </c>
      <c r="Y107" s="276" t="str">
        <f>IFERROR(VLOOKUP($C107&amp;"_"&amp;Y$66,'Original Calculateur S'!$C$4:$H$287,5,0),"")</f>
        <v/>
      </c>
      <c r="Z107" s="276" t="str">
        <f>IFERROR(VLOOKUP($C107&amp;"_"&amp;Z$66,'Original Calculateur S'!$C$4:$H$287,5,0),"")</f>
        <v/>
      </c>
      <c r="AA107" s="276" t="str">
        <f>IFERROR(VLOOKUP($C107&amp;"_"&amp;AA$66,'Original Calculateur S'!$C$4:$H$287,5,0),"")</f>
        <v/>
      </c>
      <c r="AB107" s="276" t="str">
        <f>IFERROR(VLOOKUP($C107&amp;"_"&amp;AB$66,'Original Calculateur S'!$C$4:$H$287,5,0),"")</f>
        <v/>
      </c>
      <c r="AC107" s="276" t="str">
        <f>IFERROR(VLOOKUP($C107&amp;"_"&amp;AC$66,'Original Calculateur S'!$C$4:$H$287,5,0),"")</f>
        <v/>
      </c>
      <c r="AD107" s="276" t="str">
        <f>IFERROR(VLOOKUP($C107&amp;"_"&amp;AD$66,'Original Calculateur S'!$C$4:$H$287,5,0),"")</f>
        <v/>
      </c>
      <c r="AE107" s="276" t="str">
        <f>IFERROR(VLOOKUP($C107&amp;"_"&amp;AE$66,'Original Calculateur S'!$C$4:$H$287,5,0),"")</f>
        <v/>
      </c>
      <c r="AF107" s="277">
        <f t="shared" si="1"/>
        <v>0</v>
      </c>
    </row>
    <row r="108" spans="3:32" ht="12.75" hidden="1">
      <c r="C108" s="278" t="s">
        <v>15</v>
      </c>
      <c r="D108" s="273">
        <f>IFERROR(VLOOKUP($C108&amp;"_"&amp;D$66,'Original Calculateur S'!$C$4:$H$287,5,0),"")</f>
        <v>0</v>
      </c>
      <c r="E108" s="273" t="str">
        <f>IFERROR(VLOOKUP($C108&amp;"_"&amp;E$66,'Original Calculateur S'!$C$4:$H$287,5,0),"")</f>
        <v/>
      </c>
      <c r="F108" s="273" t="str">
        <f>IFERROR(VLOOKUP($C108&amp;"_"&amp;F$66,'Original Calculateur S'!$C$4:$H$287,5,0),"")</f>
        <v/>
      </c>
      <c r="G108" s="273" t="str">
        <f>IFERROR(VLOOKUP($C108&amp;"_"&amp;G$66,'Original Calculateur S'!$C$4:$H$287,5,0),"")</f>
        <v/>
      </c>
      <c r="H108" s="273" t="str">
        <f>IFERROR(VLOOKUP($C108&amp;"_"&amp;H$66,'Original Calculateur S'!$C$4:$H$287,5,0),"")</f>
        <v/>
      </c>
      <c r="I108" s="273" t="str">
        <f>IFERROR(VLOOKUP($C108&amp;"_"&amp;I$66,'Original Calculateur S'!$C$4:$H$287,5,0),"")</f>
        <v/>
      </c>
      <c r="J108" s="273" t="str">
        <f>IFERROR(VLOOKUP($C108&amp;"_"&amp;J$66,'Original Calculateur S'!$C$4:$H$287,5,0),"")</f>
        <v/>
      </c>
      <c r="K108" s="273" t="str">
        <f>IFERROR(VLOOKUP($C108&amp;"_"&amp;K$66,'Original Calculateur S'!$C$4:$H$287,5,0),"")</f>
        <v/>
      </c>
      <c r="L108" s="273" t="str">
        <f>IFERROR(VLOOKUP($C108&amp;"_"&amp;L$66,'Original Calculateur S'!$C$4:$H$287,5,0),"")</f>
        <v/>
      </c>
      <c r="M108" s="273" t="str">
        <f>IFERROR(VLOOKUP($C108&amp;"_"&amp;M$66,'Original Calculateur S'!$C$4:$H$287,5,0),"")</f>
        <v/>
      </c>
      <c r="N108" s="273" t="str">
        <f>IFERROR(VLOOKUP($C108&amp;"_"&amp;N$66,'Original Calculateur S'!$C$4:$H$287,5,0),"")</f>
        <v/>
      </c>
      <c r="O108" s="273" t="str">
        <f>IFERROR(VLOOKUP($C108&amp;"_"&amp;O$66,'Original Calculateur S'!$C$4:$H$287,5,0),"")</f>
        <v/>
      </c>
      <c r="P108" s="273" t="str">
        <f>IFERROR(VLOOKUP($C108&amp;"_"&amp;P$66,'Original Calculateur S'!$C$4:$H$287,5,0),"")</f>
        <v/>
      </c>
      <c r="Q108" s="273" t="str">
        <f>IFERROR(VLOOKUP($C108&amp;"_"&amp;Q$66,'Original Calculateur S'!$C$4:$H$287,5,0),"")</f>
        <v/>
      </c>
      <c r="R108" s="273" t="str">
        <f>IFERROR(VLOOKUP($C108&amp;"_"&amp;R$66,'Original Calculateur S'!$C$4:$H$287,5,0),"")</f>
        <v/>
      </c>
      <c r="S108" s="273" t="str">
        <f>IFERROR(VLOOKUP($C108&amp;"_"&amp;S$66,'Original Calculateur S'!$C$4:$H$287,5,0),"")</f>
        <v/>
      </c>
      <c r="T108" s="273" t="str">
        <f>IFERROR(VLOOKUP($C108&amp;"_"&amp;T$66,'Original Calculateur S'!$C$4:$H$287,5,0),"")</f>
        <v/>
      </c>
      <c r="U108" s="273" t="str">
        <f>IFERROR(VLOOKUP($C108&amp;"_"&amp;U$66,'Original Calculateur S'!$C$4:$H$287,5,0),"")</f>
        <v/>
      </c>
      <c r="V108" s="273" t="str">
        <f>IFERROR(VLOOKUP($C108&amp;"_"&amp;V$66,'Original Calculateur S'!$C$4:$H$287,5,0),"")</f>
        <v/>
      </c>
      <c r="W108" s="273" t="str">
        <f>IFERROR(VLOOKUP($C108&amp;"_"&amp;W$66,'Original Calculateur S'!$C$4:$H$287,5,0),"")</f>
        <v/>
      </c>
      <c r="X108" s="273" t="str">
        <f>IFERROR(VLOOKUP($C108&amp;"_"&amp;X$66,'Original Calculateur S'!$C$4:$H$287,5,0),"")</f>
        <v/>
      </c>
      <c r="Y108" s="273" t="str">
        <f>IFERROR(VLOOKUP($C108&amp;"_"&amp;Y$66,'Original Calculateur S'!$C$4:$H$287,5,0),"")</f>
        <v/>
      </c>
      <c r="Z108" s="273" t="str">
        <f>IFERROR(VLOOKUP($C108&amp;"_"&amp;Z$66,'Original Calculateur S'!$C$4:$H$287,5,0),"")</f>
        <v/>
      </c>
      <c r="AA108" s="273" t="str">
        <f>IFERROR(VLOOKUP($C108&amp;"_"&amp;AA$66,'Original Calculateur S'!$C$4:$H$287,5,0),"")</f>
        <v/>
      </c>
      <c r="AB108" s="273" t="str">
        <f>IFERROR(VLOOKUP($C108&amp;"_"&amp;AB$66,'Original Calculateur S'!$C$4:$H$287,5,0),"")</f>
        <v/>
      </c>
      <c r="AC108" s="273" t="str">
        <f>IFERROR(VLOOKUP($C108&amp;"_"&amp;AC$66,'Original Calculateur S'!$C$4:$H$287,5,0),"")</f>
        <v/>
      </c>
      <c r="AD108" s="273" t="str">
        <f>IFERROR(VLOOKUP($C108&amp;"_"&amp;AD$66,'Original Calculateur S'!$C$4:$H$287,5,0),"")</f>
        <v/>
      </c>
      <c r="AE108" s="273" t="str">
        <f>IFERROR(VLOOKUP($C108&amp;"_"&amp;AE$66,'Original Calculateur S'!$C$4:$H$287,5,0),"")</f>
        <v/>
      </c>
      <c r="AF108" s="274">
        <f t="shared" si="1"/>
        <v>0</v>
      </c>
    </row>
    <row r="109" spans="3:32" ht="12.75" hidden="1">
      <c r="C109" s="272" t="s">
        <v>31</v>
      </c>
      <c r="D109" s="276">
        <f>IFERROR(VLOOKUP($C109&amp;"_"&amp;D$66,'Original Calculateur S'!$C$4:$H$287,5,0),"")</f>
        <v>0</v>
      </c>
      <c r="E109" s="276" t="str">
        <f>IFERROR(VLOOKUP($C109&amp;"_"&amp;E$66,'Original Calculateur S'!$C$4:$H$287,5,0),"")</f>
        <v/>
      </c>
      <c r="F109" s="276" t="str">
        <f>IFERROR(VLOOKUP($C109&amp;"_"&amp;F$66,'Original Calculateur S'!$C$4:$H$287,5,0),"")</f>
        <v/>
      </c>
      <c r="G109" s="276" t="str">
        <f>IFERROR(VLOOKUP($C109&amp;"_"&amp;G$66,'Original Calculateur S'!$C$4:$H$287,5,0),"")</f>
        <v/>
      </c>
      <c r="H109" s="276" t="str">
        <f>IFERROR(VLOOKUP($C109&amp;"_"&amp;H$66,'Original Calculateur S'!$C$4:$H$287,5,0),"")</f>
        <v/>
      </c>
      <c r="I109" s="276" t="str">
        <f>IFERROR(VLOOKUP($C109&amp;"_"&amp;I$66,'Original Calculateur S'!$C$4:$H$287,5,0),"")</f>
        <v/>
      </c>
      <c r="J109" s="276" t="str">
        <f>IFERROR(VLOOKUP($C109&amp;"_"&amp;J$66,'Original Calculateur S'!$C$4:$H$287,5,0),"")</f>
        <v/>
      </c>
      <c r="K109" s="276" t="str">
        <f>IFERROR(VLOOKUP($C109&amp;"_"&amp;K$66,'Original Calculateur S'!$C$4:$H$287,5,0),"")</f>
        <v/>
      </c>
      <c r="L109" s="276" t="str">
        <f>IFERROR(VLOOKUP($C109&amp;"_"&amp;L$66,'Original Calculateur S'!$C$4:$H$287,5,0),"")</f>
        <v/>
      </c>
      <c r="M109" s="276" t="str">
        <f>IFERROR(VLOOKUP($C109&amp;"_"&amp;M$66,'Original Calculateur S'!$C$4:$H$287,5,0),"")</f>
        <v/>
      </c>
      <c r="N109" s="276" t="str">
        <f>IFERROR(VLOOKUP($C109&amp;"_"&amp;N$66,'Original Calculateur S'!$C$4:$H$287,5,0),"")</f>
        <v/>
      </c>
      <c r="O109" s="276" t="str">
        <f>IFERROR(VLOOKUP($C109&amp;"_"&amp;O$66,'Original Calculateur S'!$C$4:$H$287,5,0),"")</f>
        <v/>
      </c>
      <c r="P109" s="276" t="str">
        <f>IFERROR(VLOOKUP($C109&amp;"_"&amp;P$66,'Original Calculateur S'!$C$4:$H$287,5,0),"")</f>
        <v/>
      </c>
      <c r="Q109" s="276" t="str">
        <f>IFERROR(VLOOKUP($C109&amp;"_"&amp;Q$66,'Original Calculateur S'!$C$4:$H$287,5,0),"")</f>
        <v/>
      </c>
      <c r="R109" s="276" t="str">
        <f>IFERROR(VLOOKUP($C109&amp;"_"&amp;R$66,'Original Calculateur S'!$C$4:$H$287,5,0),"")</f>
        <v/>
      </c>
      <c r="S109" s="276" t="str">
        <f>IFERROR(VLOOKUP($C109&amp;"_"&amp;S$66,'Original Calculateur S'!$C$4:$H$287,5,0),"")</f>
        <v/>
      </c>
      <c r="T109" s="276" t="str">
        <f>IFERROR(VLOOKUP($C109&amp;"_"&amp;T$66,'Original Calculateur S'!$C$4:$H$287,5,0),"")</f>
        <v/>
      </c>
      <c r="U109" s="276" t="str">
        <f>IFERROR(VLOOKUP($C109&amp;"_"&amp;U$66,'Original Calculateur S'!$C$4:$H$287,5,0),"")</f>
        <v/>
      </c>
      <c r="V109" s="276" t="str">
        <f>IFERROR(VLOOKUP($C109&amp;"_"&amp;V$66,'Original Calculateur S'!$C$4:$H$287,5,0),"")</f>
        <v/>
      </c>
      <c r="W109" s="276" t="str">
        <f>IFERROR(VLOOKUP($C109&amp;"_"&amp;W$66,'Original Calculateur S'!$C$4:$H$287,5,0),"")</f>
        <v/>
      </c>
      <c r="X109" s="276" t="str">
        <f>IFERROR(VLOOKUP($C109&amp;"_"&amp;X$66,'Original Calculateur S'!$C$4:$H$287,5,0),"")</f>
        <v/>
      </c>
      <c r="Y109" s="276" t="str">
        <f>IFERROR(VLOOKUP($C109&amp;"_"&amp;Y$66,'Original Calculateur S'!$C$4:$H$287,5,0),"")</f>
        <v/>
      </c>
      <c r="Z109" s="276" t="str">
        <f>IFERROR(VLOOKUP($C109&amp;"_"&amp;Z$66,'Original Calculateur S'!$C$4:$H$287,5,0),"")</f>
        <v/>
      </c>
      <c r="AA109" s="276" t="str">
        <f>IFERROR(VLOOKUP($C109&amp;"_"&amp;AA$66,'Original Calculateur S'!$C$4:$H$287,5,0),"")</f>
        <v/>
      </c>
      <c r="AB109" s="276" t="str">
        <f>IFERROR(VLOOKUP($C109&amp;"_"&amp;AB$66,'Original Calculateur S'!$C$4:$H$287,5,0),"")</f>
        <v/>
      </c>
      <c r="AC109" s="276" t="str">
        <f>IFERROR(VLOOKUP($C109&amp;"_"&amp;AC$66,'Original Calculateur S'!$C$4:$H$287,5,0),"")</f>
        <v/>
      </c>
      <c r="AD109" s="276" t="str">
        <f>IFERROR(VLOOKUP($C109&amp;"_"&amp;AD$66,'Original Calculateur S'!$C$4:$H$287,5,0),"")</f>
        <v/>
      </c>
      <c r="AE109" s="276" t="str">
        <f>IFERROR(VLOOKUP($C109&amp;"_"&amp;AE$66,'Original Calculateur S'!$C$4:$H$287,5,0),"")</f>
        <v/>
      </c>
      <c r="AF109" s="277">
        <f t="shared" si="1"/>
        <v>0</v>
      </c>
    </row>
    <row r="110" spans="3:32" ht="12.75" hidden="1">
      <c r="C110" s="272" t="s">
        <v>73</v>
      </c>
      <c r="D110" s="273">
        <f>IFERROR(VLOOKUP($C110&amp;"_"&amp;D$66,'Original Calculateur S'!$C$4:$H$287,5,0),"")</f>
        <v>0.16920000000000002</v>
      </c>
      <c r="E110" s="273" t="str">
        <f>IFERROR(VLOOKUP($C110&amp;"_"&amp;E$66,'Original Calculateur S'!$C$4:$H$287,5,0),"")</f>
        <v/>
      </c>
      <c r="F110" s="273" t="str">
        <f>IFERROR(VLOOKUP($C110&amp;"_"&amp;F$66,'Original Calculateur S'!$C$4:$H$287,5,0),"")</f>
        <v/>
      </c>
      <c r="G110" s="273" t="str">
        <f>IFERROR(VLOOKUP($C110&amp;"_"&amp;G$66,'Original Calculateur S'!$C$4:$H$287,5,0),"")</f>
        <v/>
      </c>
      <c r="H110" s="273" t="str">
        <f>IFERROR(VLOOKUP($C110&amp;"_"&amp;H$66,'Original Calculateur S'!$C$4:$H$287,5,0),"")</f>
        <v/>
      </c>
      <c r="I110" s="273" t="str">
        <f>IFERROR(VLOOKUP($C110&amp;"_"&amp;I$66,'Original Calculateur S'!$C$4:$H$287,5,0),"")</f>
        <v/>
      </c>
      <c r="J110" s="273" t="str">
        <f>IFERROR(VLOOKUP($C110&amp;"_"&amp;J$66,'Original Calculateur S'!$C$4:$H$287,5,0),"")</f>
        <v/>
      </c>
      <c r="K110" s="273" t="str">
        <f>IFERROR(VLOOKUP($C110&amp;"_"&amp;K$66,'Original Calculateur S'!$C$4:$H$287,5,0),"")</f>
        <v/>
      </c>
      <c r="L110" s="273" t="str">
        <f>IFERROR(VLOOKUP($C110&amp;"_"&amp;L$66,'Original Calculateur S'!$C$4:$H$287,5,0),"")</f>
        <v/>
      </c>
      <c r="M110" s="273" t="str">
        <f>IFERROR(VLOOKUP($C110&amp;"_"&amp;M$66,'Original Calculateur S'!$C$4:$H$287,5,0),"")</f>
        <v/>
      </c>
      <c r="N110" s="273" t="str">
        <f>IFERROR(VLOOKUP($C110&amp;"_"&amp;N$66,'Original Calculateur S'!$C$4:$H$287,5,0),"")</f>
        <v/>
      </c>
      <c r="O110" s="273" t="str">
        <f>IFERROR(VLOOKUP($C110&amp;"_"&amp;O$66,'Original Calculateur S'!$C$4:$H$287,5,0),"")</f>
        <v/>
      </c>
      <c r="P110" s="273" t="str">
        <f>IFERROR(VLOOKUP($C110&amp;"_"&amp;P$66,'Original Calculateur S'!$C$4:$H$287,5,0),"")</f>
        <v/>
      </c>
      <c r="Q110" s="273" t="str">
        <f>IFERROR(VLOOKUP($C110&amp;"_"&amp;Q$66,'Original Calculateur S'!$C$4:$H$287,5,0),"")</f>
        <v/>
      </c>
      <c r="R110" s="273" t="str">
        <f>IFERROR(VLOOKUP($C110&amp;"_"&amp;R$66,'Original Calculateur S'!$C$4:$H$287,5,0),"")</f>
        <v/>
      </c>
      <c r="S110" s="273" t="str">
        <f>IFERROR(VLOOKUP($C110&amp;"_"&amp;S$66,'Original Calculateur S'!$C$4:$H$287,5,0),"")</f>
        <v/>
      </c>
      <c r="T110" s="273" t="str">
        <f>IFERROR(VLOOKUP($C110&amp;"_"&amp;T$66,'Original Calculateur S'!$C$4:$H$287,5,0),"")</f>
        <v/>
      </c>
      <c r="U110" s="273" t="str">
        <f>IFERROR(VLOOKUP($C110&amp;"_"&amp;U$66,'Original Calculateur S'!$C$4:$H$287,5,0),"")</f>
        <v/>
      </c>
      <c r="V110" s="273" t="str">
        <f>IFERROR(VLOOKUP($C110&amp;"_"&amp;V$66,'Original Calculateur S'!$C$4:$H$287,5,0),"")</f>
        <v/>
      </c>
      <c r="W110" s="273" t="str">
        <f>IFERROR(VLOOKUP($C110&amp;"_"&amp;W$66,'Original Calculateur S'!$C$4:$H$287,5,0),"")</f>
        <v/>
      </c>
      <c r="X110" s="273" t="str">
        <f>IFERROR(VLOOKUP($C110&amp;"_"&amp;X$66,'Original Calculateur S'!$C$4:$H$287,5,0),"")</f>
        <v/>
      </c>
      <c r="Y110" s="273" t="str">
        <f>IFERROR(VLOOKUP($C110&amp;"_"&amp;Y$66,'Original Calculateur S'!$C$4:$H$287,5,0),"")</f>
        <v/>
      </c>
      <c r="Z110" s="273" t="str">
        <f>IFERROR(VLOOKUP($C110&amp;"_"&amp;Z$66,'Original Calculateur S'!$C$4:$H$287,5,0),"")</f>
        <v/>
      </c>
      <c r="AA110" s="273" t="str">
        <f>IFERROR(VLOOKUP($C110&amp;"_"&amp;AA$66,'Original Calculateur S'!$C$4:$H$287,5,0),"")</f>
        <v/>
      </c>
      <c r="AB110" s="273" t="str">
        <f>IFERROR(VLOOKUP($C110&amp;"_"&amp;AB$66,'Original Calculateur S'!$C$4:$H$287,5,0),"")</f>
        <v/>
      </c>
      <c r="AC110" s="273" t="str">
        <f>IFERROR(VLOOKUP($C110&amp;"_"&amp;AC$66,'Original Calculateur S'!$C$4:$H$287,5,0),"")</f>
        <v/>
      </c>
      <c r="AD110" s="273" t="str">
        <f>IFERROR(VLOOKUP($C110&amp;"_"&amp;AD$66,'Original Calculateur S'!$C$4:$H$287,5,0),"")</f>
        <v/>
      </c>
      <c r="AE110" s="273" t="str">
        <f>IFERROR(VLOOKUP($C110&amp;"_"&amp;AE$66,'Original Calculateur S'!$C$4:$H$287,5,0),"")</f>
        <v/>
      </c>
      <c r="AF110" s="274">
        <f t="shared" si="1"/>
        <v>0.16920000000000002</v>
      </c>
    </row>
    <row r="111" spans="3:32" ht="12.75" hidden="1">
      <c r="C111" s="275" t="s">
        <v>48</v>
      </c>
      <c r="D111" s="276">
        <f>IFERROR(VLOOKUP($C111&amp;"_"&amp;D$66,'Original Calculateur S'!$C$4:$H$287,5,0),"")</f>
        <v>0</v>
      </c>
      <c r="E111" s="276" t="str">
        <f>IFERROR(VLOOKUP($C111&amp;"_"&amp;E$66,'Original Calculateur S'!$C$4:$H$287,5,0),"")</f>
        <v/>
      </c>
      <c r="F111" s="276" t="str">
        <f>IFERROR(VLOOKUP($C111&amp;"_"&amp;F$66,'Original Calculateur S'!$C$4:$H$287,5,0),"")</f>
        <v/>
      </c>
      <c r="G111" s="276" t="str">
        <f>IFERROR(VLOOKUP($C111&amp;"_"&amp;G$66,'Original Calculateur S'!$C$4:$H$287,5,0),"")</f>
        <v/>
      </c>
      <c r="H111" s="276" t="str">
        <f>IFERROR(VLOOKUP($C111&amp;"_"&amp;H$66,'Original Calculateur S'!$C$4:$H$287,5,0),"")</f>
        <v/>
      </c>
      <c r="I111" s="276" t="str">
        <f>IFERROR(VLOOKUP($C111&amp;"_"&amp;I$66,'Original Calculateur S'!$C$4:$H$287,5,0),"")</f>
        <v/>
      </c>
      <c r="J111" s="276" t="str">
        <f>IFERROR(VLOOKUP($C111&amp;"_"&amp;J$66,'Original Calculateur S'!$C$4:$H$287,5,0),"")</f>
        <v/>
      </c>
      <c r="K111" s="276" t="str">
        <f>IFERROR(VLOOKUP($C111&amp;"_"&amp;K$66,'Original Calculateur S'!$C$4:$H$287,5,0),"")</f>
        <v/>
      </c>
      <c r="L111" s="276" t="str">
        <f>IFERROR(VLOOKUP($C111&amp;"_"&amp;L$66,'Original Calculateur S'!$C$4:$H$287,5,0),"")</f>
        <v/>
      </c>
      <c r="M111" s="276" t="str">
        <f>IFERROR(VLOOKUP($C111&amp;"_"&amp;M$66,'Original Calculateur S'!$C$4:$H$287,5,0),"")</f>
        <v/>
      </c>
      <c r="N111" s="276" t="str">
        <f>IFERROR(VLOOKUP($C111&amp;"_"&amp;N$66,'Original Calculateur S'!$C$4:$H$287,5,0),"")</f>
        <v/>
      </c>
      <c r="O111" s="276" t="str">
        <f>IFERROR(VLOOKUP($C111&amp;"_"&amp;O$66,'Original Calculateur S'!$C$4:$H$287,5,0),"")</f>
        <v/>
      </c>
      <c r="P111" s="276" t="str">
        <f>IFERROR(VLOOKUP($C111&amp;"_"&amp;P$66,'Original Calculateur S'!$C$4:$H$287,5,0),"")</f>
        <v/>
      </c>
      <c r="Q111" s="276" t="str">
        <f>IFERROR(VLOOKUP($C111&amp;"_"&amp;Q$66,'Original Calculateur S'!$C$4:$H$287,5,0),"")</f>
        <v/>
      </c>
      <c r="R111" s="276" t="str">
        <f>IFERROR(VLOOKUP($C111&amp;"_"&amp;R$66,'Original Calculateur S'!$C$4:$H$287,5,0),"")</f>
        <v/>
      </c>
      <c r="S111" s="276" t="str">
        <f>IFERROR(VLOOKUP($C111&amp;"_"&amp;S$66,'Original Calculateur S'!$C$4:$H$287,5,0),"")</f>
        <v/>
      </c>
      <c r="T111" s="276" t="str">
        <f>IFERROR(VLOOKUP($C111&amp;"_"&amp;T$66,'Original Calculateur S'!$C$4:$H$287,5,0),"")</f>
        <v/>
      </c>
      <c r="U111" s="276" t="str">
        <f>IFERROR(VLOOKUP($C111&amp;"_"&amp;U$66,'Original Calculateur S'!$C$4:$H$287,5,0),"")</f>
        <v/>
      </c>
      <c r="V111" s="276" t="str">
        <f>IFERROR(VLOOKUP($C111&amp;"_"&amp;V$66,'Original Calculateur S'!$C$4:$H$287,5,0),"")</f>
        <v/>
      </c>
      <c r="W111" s="276" t="str">
        <f>IFERROR(VLOOKUP($C111&amp;"_"&amp;W$66,'Original Calculateur S'!$C$4:$H$287,5,0),"")</f>
        <v/>
      </c>
      <c r="X111" s="276" t="str">
        <f>IFERROR(VLOOKUP($C111&amp;"_"&amp;X$66,'Original Calculateur S'!$C$4:$H$287,5,0),"")</f>
        <v/>
      </c>
      <c r="Y111" s="276" t="str">
        <f>IFERROR(VLOOKUP($C111&amp;"_"&amp;Y$66,'Original Calculateur S'!$C$4:$H$287,5,0),"")</f>
        <v/>
      </c>
      <c r="Z111" s="276" t="str">
        <f>IFERROR(VLOOKUP($C111&amp;"_"&amp;Z$66,'Original Calculateur S'!$C$4:$H$287,5,0),"")</f>
        <v/>
      </c>
      <c r="AA111" s="276" t="str">
        <f>IFERROR(VLOOKUP($C111&amp;"_"&amp;AA$66,'Original Calculateur S'!$C$4:$H$287,5,0),"")</f>
        <v/>
      </c>
      <c r="AB111" s="276" t="str">
        <f>IFERROR(VLOOKUP($C111&amp;"_"&amp;AB$66,'Original Calculateur S'!$C$4:$H$287,5,0),"")</f>
        <v/>
      </c>
      <c r="AC111" s="276" t="str">
        <f>IFERROR(VLOOKUP($C111&amp;"_"&amp;AC$66,'Original Calculateur S'!$C$4:$H$287,5,0),"")</f>
        <v/>
      </c>
      <c r="AD111" s="276" t="str">
        <f>IFERROR(VLOOKUP($C111&amp;"_"&amp;AD$66,'Original Calculateur S'!$C$4:$H$287,5,0),"")</f>
        <v/>
      </c>
      <c r="AE111" s="276" t="str">
        <f>IFERROR(VLOOKUP($C111&amp;"_"&amp;AE$66,'Original Calculateur S'!$C$4:$H$287,5,0),"")</f>
        <v/>
      </c>
      <c r="AF111" s="277">
        <f t="shared" si="1"/>
        <v>0</v>
      </c>
    </row>
    <row r="112" spans="3:32" ht="12.75" hidden="1">
      <c r="C112" s="278" t="s">
        <v>102</v>
      </c>
      <c r="D112" s="273">
        <f>IFERROR(VLOOKUP($C112&amp;"_"&amp;D$66,'Original Calculateur S'!$C$4:$H$287,5,0),"")</f>
        <v>0</v>
      </c>
      <c r="E112" s="273" t="str">
        <f>IFERROR(VLOOKUP($C112&amp;"_"&amp;E$66,'Original Calculateur S'!$C$4:$H$287,5,0),"")</f>
        <v/>
      </c>
      <c r="F112" s="273" t="str">
        <f>IFERROR(VLOOKUP($C112&amp;"_"&amp;F$66,'Original Calculateur S'!$C$4:$H$287,5,0),"")</f>
        <v/>
      </c>
      <c r="G112" s="273" t="str">
        <f>IFERROR(VLOOKUP($C112&amp;"_"&amp;G$66,'Original Calculateur S'!$C$4:$H$287,5,0),"")</f>
        <v/>
      </c>
      <c r="H112" s="273" t="str">
        <f>IFERROR(VLOOKUP($C112&amp;"_"&amp;H$66,'Original Calculateur S'!$C$4:$H$287,5,0),"")</f>
        <v/>
      </c>
      <c r="I112" s="273" t="str">
        <f>IFERROR(VLOOKUP($C112&amp;"_"&amp;I$66,'Original Calculateur S'!$C$4:$H$287,5,0),"")</f>
        <v/>
      </c>
      <c r="J112" s="273" t="str">
        <f>IFERROR(VLOOKUP($C112&amp;"_"&amp;J$66,'Original Calculateur S'!$C$4:$H$287,5,0),"")</f>
        <v/>
      </c>
      <c r="K112" s="273" t="str">
        <f>IFERROR(VLOOKUP($C112&amp;"_"&amp;K$66,'Original Calculateur S'!$C$4:$H$287,5,0),"")</f>
        <v/>
      </c>
      <c r="L112" s="273" t="str">
        <f>IFERROR(VLOOKUP($C112&amp;"_"&amp;L$66,'Original Calculateur S'!$C$4:$H$287,5,0),"")</f>
        <v/>
      </c>
      <c r="M112" s="273" t="str">
        <f>IFERROR(VLOOKUP($C112&amp;"_"&amp;M$66,'Original Calculateur S'!$C$4:$H$287,5,0),"")</f>
        <v/>
      </c>
      <c r="N112" s="273" t="str">
        <f>IFERROR(VLOOKUP($C112&amp;"_"&amp;N$66,'Original Calculateur S'!$C$4:$H$287,5,0),"")</f>
        <v/>
      </c>
      <c r="O112" s="273" t="str">
        <f>IFERROR(VLOOKUP($C112&amp;"_"&amp;O$66,'Original Calculateur S'!$C$4:$H$287,5,0),"")</f>
        <v/>
      </c>
      <c r="P112" s="273" t="str">
        <f>IFERROR(VLOOKUP($C112&amp;"_"&amp;P$66,'Original Calculateur S'!$C$4:$H$287,5,0),"")</f>
        <v/>
      </c>
      <c r="Q112" s="273" t="str">
        <f>IFERROR(VLOOKUP($C112&amp;"_"&amp;Q$66,'Original Calculateur S'!$C$4:$H$287,5,0),"")</f>
        <v/>
      </c>
      <c r="R112" s="273" t="str">
        <f>IFERROR(VLOOKUP($C112&amp;"_"&amp;R$66,'Original Calculateur S'!$C$4:$H$287,5,0),"")</f>
        <v/>
      </c>
      <c r="S112" s="273" t="str">
        <f>IFERROR(VLOOKUP($C112&amp;"_"&amp;S$66,'Original Calculateur S'!$C$4:$H$287,5,0),"")</f>
        <v/>
      </c>
      <c r="T112" s="273" t="str">
        <f>IFERROR(VLOOKUP($C112&amp;"_"&amp;T$66,'Original Calculateur S'!$C$4:$H$287,5,0),"")</f>
        <v/>
      </c>
      <c r="U112" s="273" t="str">
        <f>IFERROR(VLOOKUP($C112&amp;"_"&amp;U$66,'Original Calculateur S'!$C$4:$H$287,5,0),"")</f>
        <v/>
      </c>
      <c r="V112" s="273" t="str">
        <f>IFERROR(VLOOKUP($C112&amp;"_"&amp;V$66,'Original Calculateur S'!$C$4:$H$287,5,0),"")</f>
        <v/>
      </c>
      <c r="W112" s="273" t="str">
        <f>IFERROR(VLOOKUP($C112&amp;"_"&amp;W$66,'Original Calculateur S'!$C$4:$H$287,5,0),"")</f>
        <v/>
      </c>
      <c r="X112" s="273" t="str">
        <f>IFERROR(VLOOKUP($C112&amp;"_"&amp;X$66,'Original Calculateur S'!$C$4:$H$287,5,0),"")</f>
        <v/>
      </c>
      <c r="Y112" s="273" t="str">
        <f>IFERROR(VLOOKUP($C112&amp;"_"&amp;Y$66,'Original Calculateur S'!$C$4:$H$287,5,0),"")</f>
        <v/>
      </c>
      <c r="Z112" s="273" t="str">
        <f>IFERROR(VLOOKUP($C112&amp;"_"&amp;Z$66,'Original Calculateur S'!$C$4:$H$287,5,0),"")</f>
        <v/>
      </c>
      <c r="AA112" s="273" t="str">
        <f>IFERROR(VLOOKUP($C112&amp;"_"&amp;AA$66,'Original Calculateur S'!$C$4:$H$287,5,0),"")</f>
        <v/>
      </c>
      <c r="AB112" s="273" t="str">
        <f>IFERROR(VLOOKUP($C112&amp;"_"&amp;AB$66,'Original Calculateur S'!$C$4:$H$287,5,0),"")</f>
        <v/>
      </c>
      <c r="AC112" s="273" t="str">
        <f>IFERROR(VLOOKUP($C112&amp;"_"&amp;AC$66,'Original Calculateur S'!$C$4:$H$287,5,0),"")</f>
        <v/>
      </c>
      <c r="AD112" s="273" t="str">
        <f>IFERROR(VLOOKUP($C112&amp;"_"&amp;AD$66,'Original Calculateur S'!$C$4:$H$287,5,0),"")</f>
        <v/>
      </c>
      <c r="AE112" s="273" t="str">
        <f>IFERROR(VLOOKUP($C112&amp;"_"&amp;AE$66,'Original Calculateur S'!$C$4:$H$287,5,0),"")</f>
        <v/>
      </c>
      <c r="AF112" s="274">
        <f t="shared" si="1"/>
        <v>0</v>
      </c>
    </row>
    <row r="113" spans="3:32" ht="12.75" hidden="1">
      <c r="C113" s="272" t="s">
        <v>86</v>
      </c>
      <c r="D113" s="276">
        <f>IFERROR(VLOOKUP($C113&amp;"_"&amp;D$66,'Original Calculateur S'!$C$4:$H$287,5,0),"")</f>
        <v>0</v>
      </c>
      <c r="E113" s="276" t="str">
        <f>IFERROR(VLOOKUP($C113&amp;"_"&amp;E$66,'Original Calculateur S'!$C$4:$H$287,5,0),"")</f>
        <v/>
      </c>
      <c r="F113" s="276" t="str">
        <f>IFERROR(VLOOKUP($C113&amp;"_"&amp;F$66,'Original Calculateur S'!$C$4:$H$287,5,0),"")</f>
        <v/>
      </c>
      <c r="G113" s="276" t="str">
        <f>IFERROR(VLOOKUP($C113&amp;"_"&amp;G$66,'Original Calculateur S'!$C$4:$H$287,5,0),"")</f>
        <v/>
      </c>
      <c r="H113" s="276" t="str">
        <f>IFERROR(VLOOKUP($C113&amp;"_"&amp;H$66,'Original Calculateur S'!$C$4:$H$287,5,0),"")</f>
        <v/>
      </c>
      <c r="I113" s="276" t="str">
        <f>IFERROR(VLOOKUP($C113&amp;"_"&amp;I$66,'Original Calculateur S'!$C$4:$H$287,5,0),"")</f>
        <v/>
      </c>
      <c r="J113" s="276" t="str">
        <f>IFERROR(VLOOKUP($C113&amp;"_"&amp;J$66,'Original Calculateur S'!$C$4:$H$287,5,0),"")</f>
        <v/>
      </c>
      <c r="K113" s="276" t="str">
        <f>IFERROR(VLOOKUP($C113&amp;"_"&amp;K$66,'Original Calculateur S'!$C$4:$H$287,5,0),"")</f>
        <v/>
      </c>
      <c r="L113" s="276" t="str">
        <f>IFERROR(VLOOKUP($C113&amp;"_"&amp;L$66,'Original Calculateur S'!$C$4:$H$287,5,0),"")</f>
        <v/>
      </c>
      <c r="M113" s="276" t="str">
        <f>IFERROR(VLOOKUP($C113&amp;"_"&amp;M$66,'Original Calculateur S'!$C$4:$H$287,5,0),"")</f>
        <v/>
      </c>
      <c r="N113" s="276" t="str">
        <f>IFERROR(VLOOKUP($C113&amp;"_"&amp;N$66,'Original Calculateur S'!$C$4:$H$287,5,0),"")</f>
        <v/>
      </c>
      <c r="O113" s="276" t="str">
        <f>IFERROR(VLOOKUP($C113&amp;"_"&amp;O$66,'Original Calculateur S'!$C$4:$H$287,5,0),"")</f>
        <v/>
      </c>
      <c r="P113" s="276" t="str">
        <f>IFERROR(VLOOKUP($C113&amp;"_"&amp;P$66,'Original Calculateur S'!$C$4:$H$287,5,0),"")</f>
        <v/>
      </c>
      <c r="Q113" s="276" t="str">
        <f>IFERROR(VLOOKUP($C113&amp;"_"&amp;Q$66,'Original Calculateur S'!$C$4:$H$287,5,0),"")</f>
        <v/>
      </c>
      <c r="R113" s="276" t="str">
        <f>IFERROR(VLOOKUP($C113&amp;"_"&amp;R$66,'Original Calculateur S'!$C$4:$H$287,5,0),"")</f>
        <v/>
      </c>
      <c r="S113" s="276" t="str">
        <f>IFERROR(VLOOKUP($C113&amp;"_"&amp;S$66,'Original Calculateur S'!$C$4:$H$287,5,0),"")</f>
        <v/>
      </c>
      <c r="T113" s="276" t="str">
        <f>IFERROR(VLOOKUP($C113&amp;"_"&amp;T$66,'Original Calculateur S'!$C$4:$H$287,5,0),"")</f>
        <v/>
      </c>
      <c r="U113" s="276" t="str">
        <f>IFERROR(VLOOKUP($C113&amp;"_"&amp;U$66,'Original Calculateur S'!$C$4:$H$287,5,0),"")</f>
        <v/>
      </c>
      <c r="V113" s="276" t="str">
        <f>IFERROR(VLOOKUP($C113&amp;"_"&amp;V$66,'Original Calculateur S'!$C$4:$H$287,5,0),"")</f>
        <v/>
      </c>
      <c r="W113" s="276" t="str">
        <f>IFERROR(VLOOKUP($C113&amp;"_"&amp;W$66,'Original Calculateur S'!$C$4:$H$287,5,0),"")</f>
        <v/>
      </c>
      <c r="X113" s="276" t="str">
        <f>IFERROR(VLOOKUP($C113&amp;"_"&amp;X$66,'Original Calculateur S'!$C$4:$H$287,5,0),"")</f>
        <v/>
      </c>
      <c r="Y113" s="276" t="str">
        <f>IFERROR(VLOOKUP($C113&amp;"_"&amp;Y$66,'Original Calculateur S'!$C$4:$H$287,5,0),"")</f>
        <v/>
      </c>
      <c r="Z113" s="276" t="str">
        <f>IFERROR(VLOOKUP($C113&amp;"_"&amp;Z$66,'Original Calculateur S'!$C$4:$H$287,5,0),"")</f>
        <v/>
      </c>
      <c r="AA113" s="276" t="str">
        <f>IFERROR(VLOOKUP($C113&amp;"_"&amp;AA$66,'Original Calculateur S'!$C$4:$H$287,5,0),"")</f>
        <v/>
      </c>
      <c r="AB113" s="276" t="str">
        <f>IFERROR(VLOOKUP($C113&amp;"_"&amp;AB$66,'Original Calculateur S'!$C$4:$H$287,5,0),"")</f>
        <v/>
      </c>
      <c r="AC113" s="276" t="str">
        <f>IFERROR(VLOOKUP($C113&amp;"_"&amp;AC$66,'Original Calculateur S'!$C$4:$H$287,5,0),"")</f>
        <v/>
      </c>
      <c r="AD113" s="276" t="str">
        <f>IFERROR(VLOOKUP($C113&amp;"_"&amp;AD$66,'Original Calculateur S'!$C$4:$H$287,5,0),"")</f>
        <v/>
      </c>
      <c r="AE113" s="276" t="str">
        <f>IFERROR(VLOOKUP($C113&amp;"_"&amp;AE$66,'Original Calculateur S'!$C$4:$H$287,5,0),"")</f>
        <v/>
      </c>
      <c r="AF113" s="277">
        <f t="shared" si="1"/>
        <v>0</v>
      </c>
    </row>
    <row r="114" spans="3:32" ht="12.75" hidden="1">
      <c r="C114" s="272" t="s">
        <v>91</v>
      </c>
      <c r="D114" s="273">
        <f>IFERROR(VLOOKUP($C114&amp;"_"&amp;D$66,'Original Calculateur S'!$C$4:$H$287,5,0),"")</f>
        <v>0</v>
      </c>
      <c r="E114" s="273">
        <f>IFERROR(VLOOKUP($C114&amp;"_"&amp;E$66,'Original Calculateur S'!$C$4:$H$287,5,0),"")</f>
        <v>0</v>
      </c>
      <c r="F114" s="273">
        <f>IFERROR(VLOOKUP($C114&amp;"_"&amp;F$66,'Original Calculateur S'!$C$4:$H$287,5,0),"")</f>
        <v>0</v>
      </c>
      <c r="G114" s="273">
        <f>IFERROR(VLOOKUP($C114&amp;"_"&amp;G$66,'Original Calculateur S'!$C$4:$H$287,5,0),"")</f>
        <v>0</v>
      </c>
      <c r="H114" s="273" t="str">
        <f>IFERROR(VLOOKUP($C114&amp;"_"&amp;H$66,'Original Calculateur S'!$C$4:$H$287,5,0),"")</f>
        <v/>
      </c>
      <c r="I114" s="273" t="str">
        <f>IFERROR(VLOOKUP($C114&amp;"_"&amp;I$66,'Original Calculateur S'!$C$4:$H$287,5,0),"")</f>
        <v/>
      </c>
      <c r="J114" s="273" t="str">
        <f>IFERROR(VLOOKUP($C114&amp;"_"&amp;J$66,'Original Calculateur S'!$C$4:$H$287,5,0),"")</f>
        <v/>
      </c>
      <c r="K114" s="273" t="str">
        <f>IFERROR(VLOOKUP($C114&amp;"_"&amp;K$66,'Original Calculateur S'!$C$4:$H$287,5,0),"")</f>
        <v/>
      </c>
      <c r="L114" s="273" t="str">
        <f>IFERROR(VLOOKUP($C114&amp;"_"&amp;L$66,'Original Calculateur S'!$C$4:$H$287,5,0),"")</f>
        <v/>
      </c>
      <c r="M114" s="273" t="str">
        <f>IFERROR(VLOOKUP($C114&amp;"_"&amp;M$66,'Original Calculateur S'!$C$4:$H$287,5,0),"")</f>
        <v/>
      </c>
      <c r="N114" s="273" t="str">
        <f>IFERROR(VLOOKUP($C114&amp;"_"&amp;N$66,'Original Calculateur S'!$C$4:$H$287,5,0),"")</f>
        <v/>
      </c>
      <c r="O114" s="273" t="str">
        <f>IFERROR(VLOOKUP($C114&amp;"_"&amp;O$66,'Original Calculateur S'!$C$4:$H$287,5,0),"")</f>
        <v/>
      </c>
      <c r="P114" s="273" t="str">
        <f>IFERROR(VLOOKUP($C114&amp;"_"&amp;P$66,'Original Calculateur S'!$C$4:$H$287,5,0),"")</f>
        <v/>
      </c>
      <c r="Q114" s="273" t="str">
        <f>IFERROR(VLOOKUP($C114&amp;"_"&amp;Q$66,'Original Calculateur S'!$C$4:$H$287,5,0),"")</f>
        <v/>
      </c>
      <c r="R114" s="273" t="str">
        <f>IFERROR(VLOOKUP($C114&amp;"_"&amp;R$66,'Original Calculateur S'!$C$4:$H$287,5,0),"")</f>
        <v/>
      </c>
      <c r="S114" s="273" t="str">
        <f>IFERROR(VLOOKUP($C114&amp;"_"&amp;S$66,'Original Calculateur S'!$C$4:$H$287,5,0),"")</f>
        <v/>
      </c>
      <c r="T114" s="273" t="str">
        <f>IFERROR(VLOOKUP($C114&amp;"_"&amp;T$66,'Original Calculateur S'!$C$4:$H$287,5,0),"")</f>
        <v/>
      </c>
      <c r="U114" s="273" t="str">
        <f>IFERROR(VLOOKUP($C114&amp;"_"&amp;U$66,'Original Calculateur S'!$C$4:$H$287,5,0),"")</f>
        <v/>
      </c>
      <c r="V114" s="273" t="str">
        <f>IFERROR(VLOOKUP($C114&amp;"_"&amp;V$66,'Original Calculateur S'!$C$4:$H$287,5,0),"")</f>
        <v/>
      </c>
      <c r="W114" s="273" t="str">
        <f>IFERROR(VLOOKUP($C114&amp;"_"&amp;W$66,'Original Calculateur S'!$C$4:$H$287,5,0),"")</f>
        <v/>
      </c>
      <c r="X114" s="273" t="str">
        <f>IFERROR(VLOOKUP($C114&amp;"_"&amp;X$66,'Original Calculateur S'!$C$4:$H$287,5,0),"")</f>
        <v/>
      </c>
      <c r="Y114" s="273" t="str">
        <f>IFERROR(VLOOKUP($C114&amp;"_"&amp;Y$66,'Original Calculateur S'!$C$4:$H$287,5,0),"")</f>
        <v/>
      </c>
      <c r="Z114" s="273" t="str">
        <f>IFERROR(VLOOKUP($C114&amp;"_"&amp;Z$66,'Original Calculateur S'!$C$4:$H$287,5,0),"")</f>
        <v/>
      </c>
      <c r="AA114" s="273" t="str">
        <f>IFERROR(VLOOKUP($C114&amp;"_"&amp;AA$66,'Original Calculateur S'!$C$4:$H$287,5,0),"")</f>
        <v/>
      </c>
      <c r="AB114" s="273" t="str">
        <f>IFERROR(VLOOKUP($C114&amp;"_"&amp;AB$66,'Original Calculateur S'!$C$4:$H$287,5,0),"")</f>
        <v/>
      </c>
      <c r="AC114" s="273" t="str">
        <f>IFERROR(VLOOKUP($C114&amp;"_"&amp;AC$66,'Original Calculateur S'!$C$4:$H$287,5,0),"")</f>
        <v/>
      </c>
      <c r="AD114" s="273" t="str">
        <f>IFERROR(VLOOKUP($C114&amp;"_"&amp;AD$66,'Original Calculateur S'!$C$4:$H$287,5,0),"")</f>
        <v/>
      </c>
      <c r="AE114" s="273" t="str">
        <f>IFERROR(VLOOKUP($C114&amp;"_"&amp;AE$66,'Original Calculateur S'!$C$4:$H$287,5,0),"")</f>
        <v/>
      </c>
      <c r="AF114" s="274">
        <f t="shared" si="1"/>
        <v>0</v>
      </c>
    </row>
    <row r="115" spans="3:32" ht="12.75" hidden="1">
      <c r="C115" s="272" t="s">
        <v>95</v>
      </c>
      <c r="D115" s="276">
        <f>IFERROR(VLOOKUP($C115&amp;"_"&amp;D$66,'Original Calculateur S'!$C$4:$H$287,5,0),"")</f>
        <v>0</v>
      </c>
      <c r="E115" s="276">
        <f>IFERROR(VLOOKUP($C115&amp;"_"&amp;E$66,'Original Calculateur S'!$C$4:$H$287,5,0),"")</f>
        <v>0</v>
      </c>
      <c r="F115" s="276" t="str">
        <f>IFERROR(VLOOKUP($C115&amp;"_"&amp;F$66,'Original Calculateur S'!$C$4:$H$287,5,0),"")</f>
        <v/>
      </c>
      <c r="G115" s="276" t="str">
        <f>IFERROR(VLOOKUP($C115&amp;"_"&amp;G$66,'Original Calculateur S'!$C$4:$H$287,5,0),"")</f>
        <v/>
      </c>
      <c r="H115" s="276" t="str">
        <f>IFERROR(VLOOKUP($C115&amp;"_"&amp;H$66,'Original Calculateur S'!$C$4:$H$287,5,0),"")</f>
        <v/>
      </c>
      <c r="I115" s="276" t="str">
        <f>IFERROR(VLOOKUP($C115&amp;"_"&amp;I$66,'Original Calculateur S'!$C$4:$H$287,5,0),"")</f>
        <v/>
      </c>
      <c r="J115" s="276" t="str">
        <f>IFERROR(VLOOKUP($C115&amp;"_"&amp;J$66,'Original Calculateur S'!$C$4:$H$287,5,0),"")</f>
        <v/>
      </c>
      <c r="K115" s="276" t="str">
        <f>IFERROR(VLOOKUP($C115&amp;"_"&amp;K$66,'Original Calculateur S'!$C$4:$H$287,5,0),"")</f>
        <v/>
      </c>
      <c r="L115" s="276" t="str">
        <f>IFERROR(VLOOKUP($C115&amp;"_"&amp;L$66,'Original Calculateur S'!$C$4:$H$287,5,0),"")</f>
        <v/>
      </c>
      <c r="M115" s="276" t="str">
        <f>IFERROR(VLOOKUP($C115&amp;"_"&amp;M$66,'Original Calculateur S'!$C$4:$H$287,5,0),"")</f>
        <v/>
      </c>
      <c r="N115" s="276" t="str">
        <f>IFERROR(VLOOKUP($C115&amp;"_"&amp;N$66,'Original Calculateur S'!$C$4:$H$287,5,0),"")</f>
        <v/>
      </c>
      <c r="O115" s="276" t="str">
        <f>IFERROR(VLOOKUP($C115&amp;"_"&amp;O$66,'Original Calculateur S'!$C$4:$H$287,5,0),"")</f>
        <v/>
      </c>
      <c r="P115" s="276" t="str">
        <f>IFERROR(VLOOKUP($C115&amp;"_"&amp;P$66,'Original Calculateur S'!$C$4:$H$287,5,0),"")</f>
        <v/>
      </c>
      <c r="Q115" s="276" t="str">
        <f>IFERROR(VLOOKUP($C115&amp;"_"&amp;Q$66,'Original Calculateur S'!$C$4:$H$287,5,0),"")</f>
        <v/>
      </c>
      <c r="R115" s="276" t="str">
        <f>IFERROR(VLOOKUP($C115&amp;"_"&amp;R$66,'Original Calculateur S'!$C$4:$H$287,5,0),"")</f>
        <v/>
      </c>
      <c r="S115" s="276" t="str">
        <f>IFERROR(VLOOKUP($C115&amp;"_"&amp;S$66,'Original Calculateur S'!$C$4:$H$287,5,0),"")</f>
        <v/>
      </c>
      <c r="T115" s="276" t="str">
        <f>IFERROR(VLOOKUP($C115&amp;"_"&amp;T$66,'Original Calculateur S'!$C$4:$H$287,5,0),"")</f>
        <v/>
      </c>
      <c r="U115" s="276" t="str">
        <f>IFERROR(VLOOKUP($C115&amp;"_"&amp;U$66,'Original Calculateur S'!$C$4:$H$287,5,0),"")</f>
        <v/>
      </c>
      <c r="V115" s="276" t="str">
        <f>IFERROR(VLOOKUP($C115&amp;"_"&amp;V$66,'Original Calculateur S'!$C$4:$H$287,5,0),"")</f>
        <v/>
      </c>
      <c r="W115" s="276" t="str">
        <f>IFERROR(VLOOKUP($C115&amp;"_"&amp;W$66,'Original Calculateur S'!$C$4:$H$287,5,0),"")</f>
        <v/>
      </c>
      <c r="X115" s="276" t="str">
        <f>IFERROR(VLOOKUP($C115&amp;"_"&amp;X$66,'Original Calculateur S'!$C$4:$H$287,5,0),"")</f>
        <v/>
      </c>
      <c r="Y115" s="276" t="str">
        <f>IFERROR(VLOOKUP($C115&amp;"_"&amp;Y$66,'Original Calculateur S'!$C$4:$H$287,5,0),"")</f>
        <v/>
      </c>
      <c r="Z115" s="276" t="str">
        <f>IFERROR(VLOOKUP($C115&amp;"_"&amp;Z$66,'Original Calculateur S'!$C$4:$H$287,5,0),"")</f>
        <v/>
      </c>
      <c r="AA115" s="276" t="str">
        <f>IFERROR(VLOOKUP($C115&amp;"_"&amp;AA$66,'Original Calculateur S'!$C$4:$H$287,5,0),"")</f>
        <v/>
      </c>
      <c r="AB115" s="276" t="str">
        <f>IFERROR(VLOOKUP($C115&amp;"_"&amp;AB$66,'Original Calculateur S'!$C$4:$H$287,5,0),"")</f>
        <v/>
      </c>
      <c r="AC115" s="276" t="str">
        <f>IFERROR(VLOOKUP($C115&amp;"_"&amp;AC$66,'Original Calculateur S'!$C$4:$H$287,5,0),"")</f>
        <v/>
      </c>
      <c r="AD115" s="276" t="str">
        <f>IFERROR(VLOOKUP($C115&amp;"_"&amp;AD$66,'Original Calculateur S'!$C$4:$H$287,5,0),"")</f>
        <v/>
      </c>
      <c r="AE115" s="276" t="str">
        <f>IFERROR(VLOOKUP($C115&amp;"_"&amp;AE$66,'Original Calculateur S'!$C$4:$H$287,5,0),"")</f>
        <v/>
      </c>
      <c r="AF115" s="277">
        <f t="shared" si="1"/>
        <v>0</v>
      </c>
    </row>
    <row r="116" spans="3:32" ht="12.75" hidden="1">
      <c r="C116" s="278" t="s">
        <v>117</v>
      </c>
      <c r="D116" s="273">
        <f>IFERROR(VLOOKUP($C116&amp;"_"&amp;D$66,'Original Calculateur S'!$C$4:$H$287,5,0),"")</f>
        <v>0</v>
      </c>
      <c r="E116" s="273">
        <f>IFERROR(VLOOKUP($C116&amp;"_"&amp;E$66,'Original Calculateur S'!$C$4:$H$287,5,0),"")</f>
        <v>0</v>
      </c>
      <c r="F116" s="273">
        <f>IFERROR(VLOOKUP($C116&amp;"_"&amp;F$66,'Original Calculateur S'!$C$4:$H$287,5,0),"")</f>
        <v>0</v>
      </c>
      <c r="G116" s="273" t="str">
        <f>IFERROR(VLOOKUP($C116&amp;"_"&amp;G$66,'Original Calculateur S'!$C$4:$H$287,5,0),"")</f>
        <v/>
      </c>
      <c r="H116" s="273" t="str">
        <f>IFERROR(VLOOKUP($C116&amp;"_"&amp;H$66,'Original Calculateur S'!$C$4:$H$287,5,0),"")</f>
        <v/>
      </c>
      <c r="I116" s="273" t="str">
        <f>IFERROR(VLOOKUP($C116&amp;"_"&amp;I$66,'Original Calculateur S'!$C$4:$H$287,5,0),"")</f>
        <v/>
      </c>
      <c r="J116" s="273" t="str">
        <f>IFERROR(VLOOKUP($C116&amp;"_"&amp;J$66,'Original Calculateur S'!$C$4:$H$287,5,0),"")</f>
        <v/>
      </c>
      <c r="K116" s="273" t="str">
        <f>IFERROR(VLOOKUP($C116&amp;"_"&amp;K$66,'Original Calculateur S'!$C$4:$H$287,5,0),"")</f>
        <v/>
      </c>
      <c r="L116" s="273" t="str">
        <f>IFERROR(VLOOKUP($C116&amp;"_"&amp;L$66,'Original Calculateur S'!$C$4:$H$287,5,0),"")</f>
        <v/>
      </c>
      <c r="M116" s="273" t="str">
        <f>IFERROR(VLOOKUP($C116&amp;"_"&amp;M$66,'Original Calculateur S'!$C$4:$H$287,5,0),"")</f>
        <v/>
      </c>
      <c r="N116" s="273" t="str">
        <f>IFERROR(VLOOKUP($C116&amp;"_"&amp;N$66,'Original Calculateur S'!$C$4:$H$287,5,0),"")</f>
        <v/>
      </c>
      <c r="O116" s="273" t="str">
        <f>IFERROR(VLOOKUP($C116&amp;"_"&amp;O$66,'Original Calculateur S'!$C$4:$H$287,5,0),"")</f>
        <v/>
      </c>
      <c r="P116" s="273" t="str">
        <f>IFERROR(VLOOKUP($C116&amp;"_"&amp;P$66,'Original Calculateur S'!$C$4:$H$287,5,0),"")</f>
        <v/>
      </c>
      <c r="Q116" s="273" t="str">
        <f>IFERROR(VLOOKUP($C116&amp;"_"&amp;Q$66,'Original Calculateur S'!$C$4:$H$287,5,0),"")</f>
        <v/>
      </c>
      <c r="R116" s="273" t="str">
        <f>IFERROR(VLOOKUP($C116&amp;"_"&amp;R$66,'Original Calculateur S'!$C$4:$H$287,5,0),"")</f>
        <v/>
      </c>
      <c r="S116" s="273" t="str">
        <f>IFERROR(VLOOKUP($C116&amp;"_"&amp;S$66,'Original Calculateur S'!$C$4:$H$287,5,0),"")</f>
        <v/>
      </c>
      <c r="T116" s="273" t="str">
        <f>IFERROR(VLOOKUP($C116&amp;"_"&amp;T$66,'Original Calculateur S'!$C$4:$H$287,5,0),"")</f>
        <v/>
      </c>
      <c r="U116" s="273" t="str">
        <f>IFERROR(VLOOKUP($C116&amp;"_"&amp;U$66,'Original Calculateur S'!$C$4:$H$287,5,0),"")</f>
        <v/>
      </c>
      <c r="V116" s="273" t="str">
        <f>IFERROR(VLOOKUP($C116&amp;"_"&amp;V$66,'Original Calculateur S'!$C$4:$H$287,5,0),"")</f>
        <v/>
      </c>
      <c r="W116" s="273" t="str">
        <f>IFERROR(VLOOKUP($C116&amp;"_"&amp;W$66,'Original Calculateur S'!$C$4:$H$287,5,0),"")</f>
        <v/>
      </c>
      <c r="X116" s="273" t="str">
        <f>IFERROR(VLOOKUP($C116&amp;"_"&amp;X$66,'Original Calculateur S'!$C$4:$H$287,5,0),"")</f>
        <v/>
      </c>
      <c r="Y116" s="273" t="str">
        <f>IFERROR(VLOOKUP($C116&amp;"_"&amp;Y$66,'Original Calculateur S'!$C$4:$H$287,5,0),"")</f>
        <v/>
      </c>
      <c r="Z116" s="273" t="str">
        <f>IFERROR(VLOOKUP($C116&amp;"_"&amp;Z$66,'Original Calculateur S'!$C$4:$H$287,5,0),"")</f>
        <v/>
      </c>
      <c r="AA116" s="273" t="str">
        <f>IFERROR(VLOOKUP($C116&amp;"_"&amp;AA$66,'Original Calculateur S'!$C$4:$H$287,5,0),"")</f>
        <v/>
      </c>
      <c r="AB116" s="273" t="str">
        <f>IFERROR(VLOOKUP($C116&amp;"_"&amp;AB$66,'Original Calculateur S'!$C$4:$H$287,5,0),"")</f>
        <v/>
      </c>
      <c r="AC116" s="273" t="str">
        <f>IFERROR(VLOOKUP($C116&amp;"_"&amp;AC$66,'Original Calculateur S'!$C$4:$H$287,5,0),"")</f>
        <v/>
      </c>
      <c r="AD116" s="273" t="str">
        <f>IFERROR(VLOOKUP($C116&amp;"_"&amp;AD$66,'Original Calculateur S'!$C$4:$H$287,5,0),"")</f>
        <v/>
      </c>
      <c r="AE116" s="273" t="str">
        <f>IFERROR(VLOOKUP($C116&amp;"_"&amp;AE$66,'Original Calculateur S'!$C$4:$H$287,5,0),"")</f>
        <v/>
      </c>
      <c r="AF116" s="274">
        <f t="shared" si="1"/>
        <v>0</v>
      </c>
    </row>
    <row r="117" spans="3:32" ht="12.75" hidden="1">
      <c r="C117" s="272" t="s">
        <v>88</v>
      </c>
      <c r="D117" s="276">
        <f>IFERROR(VLOOKUP($C117&amp;"_"&amp;D$66,'Original Calculateur S'!$C$4:$H$287,5,0),"")</f>
        <v>0</v>
      </c>
      <c r="E117" s="276">
        <f>IFERROR(VLOOKUP($C117&amp;"_"&amp;E$66,'Original Calculateur S'!$C$4:$H$287,5,0),"")</f>
        <v>0</v>
      </c>
      <c r="F117" s="276" t="str">
        <f>IFERROR(VLOOKUP($C117&amp;"_"&amp;F$66,'Original Calculateur S'!$C$4:$H$287,5,0),"")</f>
        <v/>
      </c>
      <c r="G117" s="276" t="str">
        <f>IFERROR(VLOOKUP($C117&amp;"_"&amp;G$66,'Original Calculateur S'!$C$4:$H$287,5,0),"")</f>
        <v/>
      </c>
      <c r="H117" s="276" t="str">
        <f>IFERROR(VLOOKUP($C117&amp;"_"&amp;H$66,'Original Calculateur S'!$C$4:$H$287,5,0),"")</f>
        <v/>
      </c>
      <c r="I117" s="276" t="str">
        <f>IFERROR(VLOOKUP($C117&amp;"_"&amp;I$66,'Original Calculateur S'!$C$4:$H$287,5,0),"")</f>
        <v/>
      </c>
      <c r="J117" s="276" t="str">
        <f>IFERROR(VLOOKUP($C117&amp;"_"&amp;J$66,'Original Calculateur S'!$C$4:$H$287,5,0),"")</f>
        <v/>
      </c>
      <c r="K117" s="276" t="str">
        <f>IFERROR(VLOOKUP($C117&amp;"_"&amp;K$66,'Original Calculateur S'!$C$4:$H$287,5,0),"")</f>
        <v/>
      </c>
      <c r="L117" s="276" t="str">
        <f>IFERROR(VLOOKUP($C117&amp;"_"&amp;L$66,'Original Calculateur S'!$C$4:$H$287,5,0),"")</f>
        <v/>
      </c>
      <c r="M117" s="276" t="str">
        <f>IFERROR(VLOOKUP($C117&amp;"_"&amp;M$66,'Original Calculateur S'!$C$4:$H$287,5,0),"")</f>
        <v/>
      </c>
      <c r="N117" s="276" t="str">
        <f>IFERROR(VLOOKUP($C117&amp;"_"&amp;N$66,'Original Calculateur S'!$C$4:$H$287,5,0),"")</f>
        <v/>
      </c>
      <c r="O117" s="276" t="str">
        <f>IFERROR(VLOOKUP($C117&amp;"_"&amp;O$66,'Original Calculateur S'!$C$4:$H$287,5,0),"")</f>
        <v/>
      </c>
      <c r="P117" s="276" t="str">
        <f>IFERROR(VLOOKUP($C117&amp;"_"&amp;P$66,'Original Calculateur S'!$C$4:$H$287,5,0),"")</f>
        <v/>
      </c>
      <c r="Q117" s="276" t="str">
        <f>IFERROR(VLOOKUP($C117&amp;"_"&amp;Q$66,'Original Calculateur S'!$C$4:$H$287,5,0),"")</f>
        <v/>
      </c>
      <c r="R117" s="276" t="str">
        <f>IFERROR(VLOOKUP($C117&amp;"_"&amp;R$66,'Original Calculateur S'!$C$4:$H$287,5,0),"")</f>
        <v/>
      </c>
      <c r="S117" s="276" t="str">
        <f>IFERROR(VLOOKUP($C117&amp;"_"&amp;S$66,'Original Calculateur S'!$C$4:$H$287,5,0),"")</f>
        <v/>
      </c>
      <c r="T117" s="276" t="str">
        <f>IFERROR(VLOOKUP($C117&amp;"_"&amp;T$66,'Original Calculateur S'!$C$4:$H$287,5,0),"")</f>
        <v/>
      </c>
      <c r="U117" s="276" t="str">
        <f>IFERROR(VLOOKUP($C117&amp;"_"&amp;U$66,'Original Calculateur S'!$C$4:$H$287,5,0),"")</f>
        <v/>
      </c>
      <c r="V117" s="276" t="str">
        <f>IFERROR(VLOOKUP($C117&amp;"_"&amp;V$66,'Original Calculateur S'!$C$4:$H$287,5,0),"")</f>
        <v/>
      </c>
      <c r="W117" s="276" t="str">
        <f>IFERROR(VLOOKUP($C117&amp;"_"&amp;W$66,'Original Calculateur S'!$C$4:$H$287,5,0),"")</f>
        <v/>
      </c>
      <c r="X117" s="276" t="str">
        <f>IFERROR(VLOOKUP($C117&amp;"_"&amp;X$66,'Original Calculateur S'!$C$4:$H$287,5,0),"")</f>
        <v/>
      </c>
      <c r="Y117" s="276" t="str">
        <f>IFERROR(VLOOKUP($C117&amp;"_"&amp;Y$66,'Original Calculateur S'!$C$4:$H$287,5,0),"")</f>
        <v/>
      </c>
      <c r="Z117" s="276" t="str">
        <f>IFERROR(VLOOKUP($C117&amp;"_"&amp;Z$66,'Original Calculateur S'!$C$4:$H$287,5,0),"")</f>
        <v/>
      </c>
      <c r="AA117" s="276" t="str">
        <f>IFERROR(VLOOKUP($C117&amp;"_"&amp;AA$66,'Original Calculateur S'!$C$4:$H$287,5,0),"")</f>
        <v/>
      </c>
      <c r="AB117" s="276" t="str">
        <f>IFERROR(VLOOKUP($C117&amp;"_"&amp;AB$66,'Original Calculateur S'!$C$4:$H$287,5,0),"")</f>
        <v/>
      </c>
      <c r="AC117" s="276" t="str">
        <f>IFERROR(VLOOKUP($C117&amp;"_"&amp;AC$66,'Original Calculateur S'!$C$4:$H$287,5,0),"")</f>
        <v/>
      </c>
      <c r="AD117" s="276" t="str">
        <f>IFERROR(VLOOKUP($C117&amp;"_"&amp;AD$66,'Original Calculateur S'!$C$4:$H$287,5,0),"")</f>
        <v/>
      </c>
      <c r="AE117" s="276" t="str">
        <f>IFERROR(VLOOKUP($C117&amp;"_"&amp;AE$66,'Original Calculateur S'!$C$4:$H$287,5,0),"")</f>
        <v/>
      </c>
      <c r="AF117" s="277">
        <f t="shared" si="1"/>
        <v>0</v>
      </c>
    </row>
    <row r="118" spans="3:32" ht="12.75" hidden="1">
      <c r="C118" s="272" t="s">
        <v>123</v>
      </c>
      <c r="D118" s="273">
        <f>IFERROR(VLOOKUP($C118&amp;"_"&amp;D$66,'Original Calculateur S'!$C$4:$H$287,5,0),"")</f>
        <v>0</v>
      </c>
      <c r="E118" s="273">
        <f>IFERROR(VLOOKUP($C118&amp;"_"&amp;E$66,'Original Calculateur S'!$C$4:$H$287,5,0),"")</f>
        <v>0</v>
      </c>
      <c r="F118" s="273">
        <f>IFERROR(VLOOKUP($C118&amp;"_"&amp;F$66,'Original Calculateur S'!$C$4:$H$287,5,0),"")</f>
        <v>0</v>
      </c>
      <c r="G118" s="273" t="str">
        <f>IFERROR(VLOOKUP($C118&amp;"_"&amp;G$66,'Original Calculateur S'!$C$4:$H$287,5,0),"")</f>
        <v/>
      </c>
      <c r="H118" s="273" t="str">
        <f>IFERROR(VLOOKUP($C118&amp;"_"&amp;H$66,'Original Calculateur S'!$C$4:$H$287,5,0),"")</f>
        <v/>
      </c>
      <c r="I118" s="273" t="str">
        <f>IFERROR(VLOOKUP($C118&amp;"_"&amp;I$66,'Original Calculateur S'!$C$4:$H$287,5,0),"")</f>
        <v/>
      </c>
      <c r="J118" s="273" t="str">
        <f>IFERROR(VLOOKUP($C118&amp;"_"&amp;J$66,'Original Calculateur S'!$C$4:$H$287,5,0),"")</f>
        <v/>
      </c>
      <c r="K118" s="273" t="str">
        <f>IFERROR(VLOOKUP($C118&amp;"_"&amp;K$66,'Original Calculateur S'!$C$4:$H$287,5,0),"")</f>
        <v/>
      </c>
      <c r="L118" s="273" t="str">
        <f>IFERROR(VLOOKUP($C118&amp;"_"&amp;L$66,'Original Calculateur S'!$C$4:$H$287,5,0),"")</f>
        <v/>
      </c>
      <c r="M118" s="273" t="str">
        <f>IFERROR(VLOOKUP($C118&amp;"_"&amp;M$66,'Original Calculateur S'!$C$4:$H$287,5,0),"")</f>
        <v/>
      </c>
      <c r="N118" s="273" t="str">
        <f>IFERROR(VLOOKUP($C118&amp;"_"&amp;N$66,'Original Calculateur S'!$C$4:$H$287,5,0),"")</f>
        <v/>
      </c>
      <c r="O118" s="273" t="str">
        <f>IFERROR(VLOOKUP($C118&amp;"_"&amp;O$66,'Original Calculateur S'!$C$4:$H$287,5,0),"")</f>
        <v/>
      </c>
      <c r="P118" s="273" t="str">
        <f>IFERROR(VLOOKUP($C118&amp;"_"&amp;P$66,'Original Calculateur S'!$C$4:$H$287,5,0),"")</f>
        <v/>
      </c>
      <c r="Q118" s="273" t="str">
        <f>IFERROR(VLOOKUP($C118&amp;"_"&amp;Q$66,'Original Calculateur S'!$C$4:$H$287,5,0),"")</f>
        <v/>
      </c>
      <c r="R118" s="273" t="str">
        <f>IFERROR(VLOOKUP($C118&amp;"_"&amp;R$66,'Original Calculateur S'!$C$4:$H$287,5,0),"")</f>
        <v/>
      </c>
      <c r="S118" s="273" t="str">
        <f>IFERROR(VLOOKUP($C118&amp;"_"&amp;S$66,'Original Calculateur S'!$C$4:$H$287,5,0),"")</f>
        <v/>
      </c>
      <c r="T118" s="273" t="str">
        <f>IFERROR(VLOOKUP($C118&amp;"_"&amp;T$66,'Original Calculateur S'!$C$4:$H$287,5,0),"")</f>
        <v/>
      </c>
      <c r="U118" s="273" t="str">
        <f>IFERROR(VLOOKUP($C118&amp;"_"&amp;U$66,'Original Calculateur S'!$C$4:$H$287,5,0),"")</f>
        <v/>
      </c>
      <c r="V118" s="273" t="str">
        <f>IFERROR(VLOOKUP($C118&amp;"_"&amp;V$66,'Original Calculateur S'!$C$4:$H$287,5,0),"")</f>
        <v/>
      </c>
      <c r="W118" s="273" t="str">
        <f>IFERROR(VLOOKUP($C118&amp;"_"&amp;W$66,'Original Calculateur S'!$C$4:$H$287,5,0),"")</f>
        <v/>
      </c>
      <c r="X118" s="273" t="str">
        <f>IFERROR(VLOOKUP($C118&amp;"_"&amp;X$66,'Original Calculateur S'!$C$4:$H$287,5,0),"")</f>
        <v/>
      </c>
      <c r="Y118" s="273" t="str">
        <f>IFERROR(VLOOKUP($C118&amp;"_"&amp;Y$66,'Original Calculateur S'!$C$4:$H$287,5,0),"")</f>
        <v/>
      </c>
      <c r="Z118" s="273" t="str">
        <f>IFERROR(VLOOKUP($C118&amp;"_"&amp;Z$66,'Original Calculateur S'!$C$4:$H$287,5,0),"")</f>
        <v/>
      </c>
      <c r="AA118" s="273" t="str">
        <f>IFERROR(VLOOKUP($C118&amp;"_"&amp;AA$66,'Original Calculateur S'!$C$4:$H$287,5,0),"")</f>
        <v/>
      </c>
      <c r="AB118" s="273" t="str">
        <f>IFERROR(VLOOKUP($C118&amp;"_"&amp;AB$66,'Original Calculateur S'!$C$4:$H$287,5,0),"")</f>
        <v/>
      </c>
      <c r="AC118" s="273" t="str">
        <f>IFERROR(VLOOKUP($C118&amp;"_"&amp;AC$66,'Original Calculateur S'!$C$4:$H$287,5,0),"")</f>
        <v/>
      </c>
      <c r="AD118" s="273" t="str">
        <f>IFERROR(VLOOKUP($C118&amp;"_"&amp;AD$66,'Original Calculateur S'!$C$4:$H$287,5,0),"")</f>
        <v/>
      </c>
      <c r="AE118" s="273" t="str">
        <f>IFERROR(VLOOKUP($C118&amp;"_"&amp;AE$66,'Original Calculateur S'!$C$4:$H$287,5,0),"")</f>
        <v/>
      </c>
      <c r="AF118" s="274">
        <f t="shared" si="1"/>
        <v>0</v>
      </c>
    </row>
    <row r="119" spans="3:32" ht="12.75" hidden="1">
      <c r="C119" s="275" t="s">
        <v>89</v>
      </c>
      <c r="D119" s="276">
        <f>IFERROR(VLOOKUP($C119&amp;"_"&amp;D$66,'Original Calculateur S'!$C$4:$H$287,5,0),"")</f>
        <v>0</v>
      </c>
      <c r="E119" s="276" t="str">
        <f>IFERROR(VLOOKUP($C119&amp;"_"&amp;E$66,'Original Calculateur S'!$C$4:$H$287,5,0),"")</f>
        <v/>
      </c>
      <c r="F119" s="276" t="str">
        <f>IFERROR(VLOOKUP($C119&amp;"_"&amp;F$66,'Original Calculateur S'!$C$4:$H$287,5,0),"")</f>
        <v/>
      </c>
      <c r="G119" s="276" t="str">
        <f>IFERROR(VLOOKUP($C119&amp;"_"&amp;G$66,'Original Calculateur S'!$C$4:$H$287,5,0),"")</f>
        <v/>
      </c>
      <c r="H119" s="276" t="str">
        <f>IFERROR(VLOOKUP($C119&amp;"_"&amp;H$66,'Original Calculateur S'!$C$4:$H$287,5,0),"")</f>
        <v/>
      </c>
      <c r="I119" s="276" t="str">
        <f>IFERROR(VLOOKUP($C119&amp;"_"&amp;I$66,'Original Calculateur S'!$C$4:$H$287,5,0),"")</f>
        <v/>
      </c>
      <c r="J119" s="276" t="str">
        <f>IFERROR(VLOOKUP($C119&amp;"_"&amp;J$66,'Original Calculateur S'!$C$4:$H$287,5,0),"")</f>
        <v/>
      </c>
      <c r="K119" s="276" t="str">
        <f>IFERROR(VLOOKUP($C119&amp;"_"&amp;K$66,'Original Calculateur S'!$C$4:$H$287,5,0),"")</f>
        <v/>
      </c>
      <c r="L119" s="276" t="str">
        <f>IFERROR(VLOOKUP($C119&amp;"_"&amp;L$66,'Original Calculateur S'!$C$4:$H$287,5,0),"")</f>
        <v/>
      </c>
      <c r="M119" s="276" t="str">
        <f>IFERROR(VLOOKUP($C119&amp;"_"&amp;M$66,'Original Calculateur S'!$C$4:$H$287,5,0),"")</f>
        <v/>
      </c>
      <c r="N119" s="276" t="str">
        <f>IFERROR(VLOOKUP($C119&amp;"_"&amp;N$66,'Original Calculateur S'!$C$4:$H$287,5,0),"")</f>
        <v/>
      </c>
      <c r="O119" s="276" t="str">
        <f>IFERROR(VLOOKUP($C119&amp;"_"&amp;O$66,'Original Calculateur S'!$C$4:$H$287,5,0),"")</f>
        <v/>
      </c>
      <c r="P119" s="276" t="str">
        <f>IFERROR(VLOOKUP($C119&amp;"_"&amp;P$66,'Original Calculateur S'!$C$4:$H$287,5,0),"")</f>
        <v/>
      </c>
      <c r="Q119" s="276" t="str">
        <f>IFERROR(VLOOKUP($C119&amp;"_"&amp;Q$66,'Original Calculateur S'!$C$4:$H$287,5,0),"")</f>
        <v/>
      </c>
      <c r="R119" s="276" t="str">
        <f>IFERROR(VLOOKUP($C119&amp;"_"&amp;R$66,'Original Calculateur S'!$C$4:$H$287,5,0),"")</f>
        <v/>
      </c>
      <c r="S119" s="276" t="str">
        <f>IFERROR(VLOOKUP($C119&amp;"_"&amp;S$66,'Original Calculateur S'!$C$4:$H$287,5,0),"")</f>
        <v/>
      </c>
      <c r="T119" s="276" t="str">
        <f>IFERROR(VLOOKUP($C119&amp;"_"&amp;T$66,'Original Calculateur S'!$C$4:$H$287,5,0),"")</f>
        <v/>
      </c>
      <c r="U119" s="276" t="str">
        <f>IFERROR(VLOOKUP($C119&amp;"_"&amp;U$66,'Original Calculateur S'!$C$4:$H$287,5,0),"")</f>
        <v/>
      </c>
      <c r="V119" s="276" t="str">
        <f>IFERROR(VLOOKUP($C119&amp;"_"&amp;V$66,'Original Calculateur S'!$C$4:$H$287,5,0),"")</f>
        <v/>
      </c>
      <c r="W119" s="276" t="str">
        <f>IFERROR(VLOOKUP($C119&amp;"_"&amp;W$66,'Original Calculateur S'!$C$4:$H$287,5,0),"")</f>
        <v/>
      </c>
      <c r="X119" s="276" t="str">
        <f>IFERROR(VLOOKUP($C119&amp;"_"&amp;X$66,'Original Calculateur S'!$C$4:$H$287,5,0),"")</f>
        <v/>
      </c>
      <c r="Y119" s="276" t="str">
        <f>IFERROR(VLOOKUP($C119&amp;"_"&amp;Y$66,'Original Calculateur S'!$C$4:$H$287,5,0),"")</f>
        <v/>
      </c>
      <c r="Z119" s="276" t="str">
        <f>IFERROR(VLOOKUP($C119&amp;"_"&amp;Z$66,'Original Calculateur S'!$C$4:$H$287,5,0),"")</f>
        <v/>
      </c>
      <c r="AA119" s="276" t="str">
        <f>IFERROR(VLOOKUP($C119&amp;"_"&amp;AA$66,'Original Calculateur S'!$C$4:$H$287,5,0),"")</f>
        <v/>
      </c>
      <c r="AB119" s="276" t="str">
        <f>IFERROR(VLOOKUP($C119&amp;"_"&amp;AB$66,'Original Calculateur S'!$C$4:$H$287,5,0),"")</f>
        <v/>
      </c>
      <c r="AC119" s="276" t="str">
        <f>IFERROR(VLOOKUP($C119&amp;"_"&amp;AC$66,'Original Calculateur S'!$C$4:$H$287,5,0),"")</f>
        <v/>
      </c>
      <c r="AD119" s="276" t="str">
        <f>IFERROR(VLOOKUP($C119&amp;"_"&amp;AD$66,'Original Calculateur S'!$C$4:$H$287,5,0),"")</f>
        <v/>
      </c>
      <c r="AE119" s="276" t="str">
        <f>IFERROR(VLOOKUP($C119&amp;"_"&amp;AE$66,'Original Calculateur S'!$C$4:$H$287,5,0),"")</f>
        <v/>
      </c>
      <c r="AF119" s="277">
        <f t="shared" si="1"/>
        <v>0</v>
      </c>
    </row>
    <row r="120" spans="3:32" ht="12.75" hidden="1">
      <c r="C120" s="278" t="s">
        <v>112</v>
      </c>
      <c r="D120" s="273" t="str">
        <f>IFERROR(VLOOKUP($C120&amp;"_"&amp;D$66,'Original Calculateur S'!$C$4:$H$287,5,0),"")</f>
        <v/>
      </c>
      <c r="E120" s="273" t="str">
        <f>IFERROR(VLOOKUP($C120&amp;"_"&amp;E$66,'Original Calculateur S'!$C$4:$H$287,5,0),"")</f>
        <v/>
      </c>
      <c r="F120" s="273" t="str">
        <f>IFERROR(VLOOKUP($C120&amp;"_"&amp;F$66,'Original Calculateur S'!$C$4:$H$287,5,0),"")</f>
        <v/>
      </c>
      <c r="G120" s="273" t="str">
        <f>IFERROR(VLOOKUP($C120&amp;"_"&amp;G$66,'Original Calculateur S'!$C$4:$H$287,5,0),"")</f>
        <v/>
      </c>
      <c r="H120" s="273" t="str">
        <f>IFERROR(VLOOKUP($C120&amp;"_"&amp;H$66,'Original Calculateur S'!$C$4:$H$287,5,0),"")</f>
        <v/>
      </c>
      <c r="I120" s="273" t="str">
        <f>IFERROR(VLOOKUP($C120&amp;"_"&amp;I$66,'Original Calculateur S'!$C$4:$H$287,5,0),"")</f>
        <v/>
      </c>
      <c r="J120" s="273" t="str">
        <f>IFERROR(VLOOKUP($C120&amp;"_"&amp;J$66,'Original Calculateur S'!$C$4:$H$287,5,0),"")</f>
        <v/>
      </c>
      <c r="K120" s="273" t="str">
        <f>IFERROR(VLOOKUP($C120&amp;"_"&amp;K$66,'Original Calculateur S'!$C$4:$H$287,5,0),"")</f>
        <v/>
      </c>
      <c r="L120" s="273" t="str">
        <f>IFERROR(VLOOKUP($C120&amp;"_"&amp;L$66,'Original Calculateur S'!$C$4:$H$287,5,0),"")</f>
        <v/>
      </c>
      <c r="M120" s="273" t="str">
        <f>IFERROR(VLOOKUP($C120&amp;"_"&amp;M$66,'Original Calculateur S'!$C$4:$H$287,5,0),"")</f>
        <v/>
      </c>
      <c r="N120" s="273" t="str">
        <f>IFERROR(VLOOKUP($C120&amp;"_"&amp;N$66,'Original Calculateur S'!$C$4:$H$287,5,0),"")</f>
        <v/>
      </c>
      <c r="O120" s="273" t="str">
        <f>IFERROR(VLOOKUP($C120&amp;"_"&amp;O$66,'Original Calculateur S'!$C$4:$H$287,5,0),"")</f>
        <v/>
      </c>
      <c r="P120" s="273" t="str">
        <f>IFERROR(VLOOKUP($C120&amp;"_"&amp;P$66,'Original Calculateur S'!$C$4:$H$287,5,0),"")</f>
        <v/>
      </c>
      <c r="Q120" s="273" t="str">
        <f>IFERROR(VLOOKUP($C120&amp;"_"&amp;Q$66,'Original Calculateur S'!$C$4:$H$287,5,0),"")</f>
        <v/>
      </c>
      <c r="R120" s="273" t="str">
        <f>IFERROR(VLOOKUP($C120&amp;"_"&amp;R$66,'Original Calculateur S'!$C$4:$H$287,5,0),"")</f>
        <v/>
      </c>
      <c r="S120" s="273" t="str">
        <f>IFERROR(VLOOKUP($C120&amp;"_"&amp;S$66,'Original Calculateur S'!$C$4:$H$287,5,0),"")</f>
        <v/>
      </c>
      <c r="T120" s="273" t="str">
        <f>IFERROR(VLOOKUP($C120&amp;"_"&amp;T$66,'Original Calculateur S'!$C$4:$H$287,5,0),"")</f>
        <v/>
      </c>
      <c r="U120" s="273" t="str">
        <f>IFERROR(VLOOKUP($C120&amp;"_"&amp;U$66,'Original Calculateur S'!$C$4:$H$287,5,0),"")</f>
        <v/>
      </c>
      <c r="V120" s="273" t="str">
        <f>IFERROR(VLOOKUP($C120&amp;"_"&amp;V$66,'Original Calculateur S'!$C$4:$H$287,5,0),"")</f>
        <v/>
      </c>
      <c r="W120" s="273" t="str">
        <f>IFERROR(VLOOKUP($C120&amp;"_"&amp;W$66,'Original Calculateur S'!$C$4:$H$287,5,0),"")</f>
        <v/>
      </c>
      <c r="X120" s="273" t="str">
        <f>IFERROR(VLOOKUP($C120&amp;"_"&amp;X$66,'Original Calculateur S'!$C$4:$H$287,5,0),"")</f>
        <v/>
      </c>
      <c r="Y120" s="273" t="str">
        <f>IFERROR(VLOOKUP($C120&amp;"_"&amp;Y$66,'Original Calculateur S'!$C$4:$H$287,5,0),"")</f>
        <v/>
      </c>
      <c r="Z120" s="273" t="str">
        <f>IFERROR(VLOOKUP($C120&amp;"_"&amp;Z$66,'Original Calculateur S'!$C$4:$H$287,5,0),"")</f>
        <v/>
      </c>
      <c r="AA120" s="273" t="str">
        <f>IFERROR(VLOOKUP($C120&amp;"_"&amp;AA$66,'Original Calculateur S'!$C$4:$H$287,5,0),"")</f>
        <v/>
      </c>
      <c r="AB120" s="273" t="str">
        <f>IFERROR(VLOOKUP($C120&amp;"_"&amp;AB$66,'Original Calculateur S'!$C$4:$H$287,5,0),"")</f>
        <v/>
      </c>
      <c r="AC120" s="273" t="str">
        <f>IFERROR(VLOOKUP($C120&amp;"_"&amp;AC$66,'Original Calculateur S'!$C$4:$H$287,5,0),"")</f>
        <v/>
      </c>
      <c r="AD120" s="273" t="str">
        <f>IFERROR(VLOOKUP($C120&amp;"_"&amp;AD$66,'Original Calculateur S'!$C$4:$H$287,5,0),"")</f>
        <v/>
      </c>
      <c r="AE120" s="273" t="str">
        <f>IFERROR(VLOOKUP($C120&amp;"_"&amp;AE$66,'Original Calculateur S'!$C$4:$H$287,5,0),"")</f>
        <v/>
      </c>
      <c r="AF120" s="274">
        <f t="shared" si="1"/>
        <v>0</v>
      </c>
    </row>
    <row r="121" spans="3:32" ht="12.75" hidden="1">
      <c r="C121" s="272" t="s">
        <v>118</v>
      </c>
      <c r="D121" s="276">
        <f>IFERROR(VLOOKUP($C121&amp;"_"&amp;D$66,'Original Calculateur S'!$C$4:$H$287,5,0),"")</f>
        <v>0</v>
      </c>
      <c r="E121" s="276" t="str">
        <f>IFERROR(VLOOKUP($C121&amp;"_"&amp;E$66,'Original Calculateur S'!$C$4:$H$287,5,0),"")</f>
        <v/>
      </c>
      <c r="F121" s="276" t="str">
        <f>IFERROR(VLOOKUP($C121&amp;"_"&amp;F$66,'Original Calculateur S'!$C$4:$H$287,5,0),"")</f>
        <v/>
      </c>
      <c r="G121" s="276" t="str">
        <f>IFERROR(VLOOKUP($C121&amp;"_"&amp;G$66,'Original Calculateur S'!$C$4:$H$287,5,0),"")</f>
        <v/>
      </c>
      <c r="H121" s="276" t="str">
        <f>IFERROR(VLOOKUP($C121&amp;"_"&amp;H$66,'Original Calculateur S'!$C$4:$H$287,5,0),"")</f>
        <v/>
      </c>
      <c r="I121" s="276" t="str">
        <f>IFERROR(VLOOKUP($C121&amp;"_"&amp;I$66,'Original Calculateur S'!$C$4:$H$287,5,0),"")</f>
        <v/>
      </c>
      <c r="J121" s="276" t="str">
        <f>IFERROR(VLOOKUP($C121&amp;"_"&amp;J$66,'Original Calculateur S'!$C$4:$H$287,5,0),"")</f>
        <v/>
      </c>
      <c r="K121" s="276" t="str">
        <f>IFERROR(VLOOKUP($C121&amp;"_"&amp;K$66,'Original Calculateur S'!$C$4:$H$287,5,0),"")</f>
        <v/>
      </c>
      <c r="L121" s="276" t="str">
        <f>IFERROR(VLOOKUP($C121&amp;"_"&amp;L$66,'Original Calculateur S'!$C$4:$H$287,5,0),"")</f>
        <v/>
      </c>
      <c r="M121" s="276" t="str">
        <f>IFERROR(VLOOKUP($C121&amp;"_"&amp;M$66,'Original Calculateur S'!$C$4:$H$287,5,0),"")</f>
        <v/>
      </c>
      <c r="N121" s="276" t="str">
        <f>IFERROR(VLOOKUP($C121&amp;"_"&amp;N$66,'Original Calculateur S'!$C$4:$H$287,5,0),"")</f>
        <v/>
      </c>
      <c r="O121" s="276" t="str">
        <f>IFERROR(VLOOKUP($C121&amp;"_"&amp;O$66,'Original Calculateur S'!$C$4:$H$287,5,0),"")</f>
        <v/>
      </c>
      <c r="P121" s="276" t="str">
        <f>IFERROR(VLOOKUP($C121&amp;"_"&amp;P$66,'Original Calculateur S'!$C$4:$H$287,5,0),"")</f>
        <v/>
      </c>
      <c r="Q121" s="276" t="str">
        <f>IFERROR(VLOOKUP($C121&amp;"_"&amp;Q$66,'Original Calculateur S'!$C$4:$H$287,5,0),"")</f>
        <v/>
      </c>
      <c r="R121" s="276" t="str">
        <f>IFERROR(VLOOKUP($C121&amp;"_"&amp;R$66,'Original Calculateur S'!$C$4:$H$287,5,0),"")</f>
        <v/>
      </c>
      <c r="S121" s="276" t="str">
        <f>IFERROR(VLOOKUP($C121&amp;"_"&amp;S$66,'Original Calculateur S'!$C$4:$H$287,5,0),"")</f>
        <v/>
      </c>
      <c r="T121" s="276" t="str">
        <f>IFERROR(VLOOKUP($C121&amp;"_"&amp;T$66,'Original Calculateur S'!$C$4:$H$287,5,0),"")</f>
        <v/>
      </c>
      <c r="U121" s="276" t="str">
        <f>IFERROR(VLOOKUP($C121&amp;"_"&amp;U$66,'Original Calculateur S'!$C$4:$H$287,5,0),"")</f>
        <v/>
      </c>
      <c r="V121" s="276" t="str">
        <f>IFERROR(VLOOKUP($C121&amp;"_"&amp;V$66,'Original Calculateur S'!$C$4:$H$287,5,0),"")</f>
        <v/>
      </c>
      <c r="W121" s="276" t="str">
        <f>IFERROR(VLOOKUP($C121&amp;"_"&amp;W$66,'Original Calculateur S'!$C$4:$H$287,5,0),"")</f>
        <v/>
      </c>
      <c r="X121" s="276" t="str">
        <f>IFERROR(VLOOKUP($C121&amp;"_"&amp;X$66,'Original Calculateur S'!$C$4:$H$287,5,0),"")</f>
        <v/>
      </c>
      <c r="Y121" s="276" t="str">
        <f>IFERROR(VLOOKUP($C121&amp;"_"&amp;Y$66,'Original Calculateur S'!$C$4:$H$287,5,0),"")</f>
        <v/>
      </c>
      <c r="Z121" s="276" t="str">
        <f>IFERROR(VLOOKUP($C121&amp;"_"&amp;Z$66,'Original Calculateur S'!$C$4:$H$287,5,0),"")</f>
        <v/>
      </c>
      <c r="AA121" s="276" t="str">
        <f>IFERROR(VLOOKUP($C121&amp;"_"&amp;AA$66,'Original Calculateur S'!$C$4:$H$287,5,0),"")</f>
        <v/>
      </c>
      <c r="AB121" s="276" t="str">
        <f>IFERROR(VLOOKUP($C121&amp;"_"&amp;AB$66,'Original Calculateur S'!$C$4:$H$287,5,0),"")</f>
        <v/>
      </c>
      <c r="AC121" s="276" t="str">
        <f>IFERROR(VLOOKUP($C121&amp;"_"&amp;AC$66,'Original Calculateur S'!$C$4:$H$287,5,0),"")</f>
        <v/>
      </c>
      <c r="AD121" s="276" t="str">
        <f>IFERROR(VLOOKUP($C121&amp;"_"&amp;AD$66,'Original Calculateur S'!$C$4:$H$287,5,0),"")</f>
        <v/>
      </c>
      <c r="AE121" s="276" t="str">
        <f>IFERROR(VLOOKUP($C121&amp;"_"&amp;AE$66,'Original Calculateur S'!$C$4:$H$287,5,0),"")</f>
        <v/>
      </c>
      <c r="AF121" s="277">
        <f t="shared" si="1"/>
        <v>0</v>
      </c>
    </row>
    <row r="122" spans="3:32" ht="12.75" hidden="1">
      <c r="C122" s="278" t="s">
        <v>41</v>
      </c>
      <c r="D122" s="273">
        <f>IFERROR(VLOOKUP($C122&amp;"_"&amp;D$66,'Original Calculateur S'!$C$4:$H$287,5,0),"")</f>
        <v>0</v>
      </c>
      <c r="E122" s="273" t="str">
        <f>IFERROR(VLOOKUP($C122&amp;"_"&amp;E$66,'Original Calculateur S'!$C$4:$H$287,5,0),"")</f>
        <v/>
      </c>
      <c r="F122" s="273" t="str">
        <f>IFERROR(VLOOKUP($C122&amp;"_"&amp;F$66,'Original Calculateur S'!$C$4:$H$287,5,0),"")</f>
        <v/>
      </c>
      <c r="G122" s="273" t="str">
        <f>IFERROR(VLOOKUP($C122&amp;"_"&amp;G$66,'Original Calculateur S'!$C$4:$H$287,5,0),"")</f>
        <v/>
      </c>
      <c r="H122" s="273" t="str">
        <f>IFERROR(VLOOKUP($C122&amp;"_"&amp;H$66,'Original Calculateur S'!$C$4:$H$287,5,0),"")</f>
        <v/>
      </c>
      <c r="I122" s="273" t="str">
        <f>IFERROR(VLOOKUP($C122&amp;"_"&amp;I$66,'Original Calculateur S'!$C$4:$H$287,5,0),"")</f>
        <v/>
      </c>
      <c r="J122" s="273" t="str">
        <f>IFERROR(VLOOKUP($C122&amp;"_"&amp;J$66,'Original Calculateur S'!$C$4:$H$287,5,0),"")</f>
        <v/>
      </c>
      <c r="K122" s="273" t="str">
        <f>IFERROR(VLOOKUP($C122&amp;"_"&amp;K$66,'Original Calculateur S'!$C$4:$H$287,5,0),"")</f>
        <v/>
      </c>
      <c r="L122" s="273" t="str">
        <f>IFERROR(VLOOKUP($C122&amp;"_"&amp;L$66,'Original Calculateur S'!$C$4:$H$287,5,0),"")</f>
        <v/>
      </c>
      <c r="M122" s="273" t="str">
        <f>IFERROR(VLOOKUP($C122&amp;"_"&amp;M$66,'Original Calculateur S'!$C$4:$H$287,5,0),"")</f>
        <v/>
      </c>
      <c r="N122" s="273" t="str">
        <f>IFERROR(VLOOKUP($C122&amp;"_"&amp;N$66,'Original Calculateur S'!$C$4:$H$287,5,0),"")</f>
        <v/>
      </c>
      <c r="O122" s="273" t="str">
        <f>IFERROR(VLOOKUP($C122&amp;"_"&amp;O$66,'Original Calculateur S'!$C$4:$H$287,5,0),"")</f>
        <v/>
      </c>
      <c r="P122" s="273" t="str">
        <f>IFERROR(VLOOKUP($C122&amp;"_"&amp;P$66,'Original Calculateur S'!$C$4:$H$287,5,0),"")</f>
        <v/>
      </c>
      <c r="Q122" s="273" t="str">
        <f>IFERROR(VLOOKUP($C122&amp;"_"&amp;Q$66,'Original Calculateur S'!$C$4:$H$287,5,0),"")</f>
        <v/>
      </c>
      <c r="R122" s="273" t="str">
        <f>IFERROR(VLOOKUP($C122&amp;"_"&amp;R$66,'Original Calculateur S'!$C$4:$H$287,5,0),"")</f>
        <v/>
      </c>
      <c r="S122" s="273" t="str">
        <f>IFERROR(VLOOKUP($C122&amp;"_"&amp;S$66,'Original Calculateur S'!$C$4:$H$287,5,0),"")</f>
        <v/>
      </c>
      <c r="T122" s="273" t="str">
        <f>IFERROR(VLOOKUP($C122&amp;"_"&amp;T$66,'Original Calculateur S'!$C$4:$H$287,5,0),"")</f>
        <v/>
      </c>
      <c r="U122" s="273" t="str">
        <f>IFERROR(VLOOKUP($C122&amp;"_"&amp;U$66,'Original Calculateur S'!$C$4:$H$287,5,0),"")</f>
        <v/>
      </c>
      <c r="V122" s="273" t="str">
        <f>IFERROR(VLOOKUP($C122&amp;"_"&amp;V$66,'Original Calculateur S'!$C$4:$H$287,5,0),"")</f>
        <v/>
      </c>
      <c r="W122" s="273" t="str">
        <f>IFERROR(VLOOKUP($C122&amp;"_"&amp;W$66,'Original Calculateur S'!$C$4:$H$287,5,0),"")</f>
        <v/>
      </c>
      <c r="X122" s="273" t="str">
        <f>IFERROR(VLOOKUP($C122&amp;"_"&amp;X$66,'Original Calculateur S'!$C$4:$H$287,5,0),"")</f>
        <v/>
      </c>
      <c r="Y122" s="273" t="str">
        <f>IFERROR(VLOOKUP($C122&amp;"_"&amp;Y$66,'Original Calculateur S'!$C$4:$H$287,5,0),"")</f>
        <v/>
      </c>
      <c r="Z122" s="273" t="str">
        <f>IFERROR(VLOOKUP($C122&amp;"_"&amp;Z$66,'Original Calculateur S'!$C$4:$H$287,5,0),"")</f>
        <v/>
      </c>
      <c r="AA122" s="273" t="str">
        <f>IFERROR(VLOOKUP($C122&amp;"_"&amp;AA$66,'Original Calculateur S'!$C$4:$H$287,5,0),"")</f>
        <v/>
      </c>
      <c r="AB122" s="273" t="str">
        <f>IFERROR(VLOOKUP($C122&amp;"_"&amp;AB$66,'Original Calculateur S'!$C$4:$H$287,5,0),"")</f>
        <v/>
      </c>
      <c r="AC122" s="273" t="str">
        <f>IFERROR(VLOOKUP($C122&amp;"_"&amp;AC$66,'Original Calculateur S'!$C$4:$H$287,5,0),"")</f>
        <v/>
      </c>
      <c r="AD122" s="273" t="str">
        <f>IFERROR(VLOOKUP($C122&amp;"_"&amp;AD$66,'Original Calculateur S'!$C$4:$H$287,5,0),"")</f>
        <v/>
      </c>
      <c r="AE122" s="273" t="str">
        <f>IFERROR(VLOOKUP($C122&amp;"_"&amp;AE$66,'Original Calculateur S'!$C$4:$H$287,5,0),"")</f>
        <v/>
      </c>
      <c r="AF122" s="274">
        <f t="shared" si="1"/>
        <v>0</v>
      </c>
    </row>
    <row r="123" spans="3:32" ht="12.75" hidden="1">
      <c r="C123" s="272" t="s">
        <v>49</v>
      </c>
      <c r="D123" s="276">
        <f>IFERROR(VLOOKUP($C123&amp;"_"&amp;D$66,'Original Calculateur S'!$C$4:$H$287,5,0),"")</f>
        <v>0</v>
      </c>
      <c r="E123" s="276" t="str">
        <f>IFERROR(VLOOKUP($C123&amp;"_"&amp;E$66,'Original Calculateur S'!$C$4:$H$287,5,0),"")</f>
        <v/>
      </c>
      <c r="F123" s="276" t="str">
        <f>IFERROR(VLOOKUP($C123&amp;"_"&amp;F$66,'Original Calculateur S'!$C$4:$H$287,5,0),"")</f>
        <v/>
      </c>
      <c r="G123" s="276" t="str">
        <f>IFERROR(VLOOKUP($C123&amp;"_"&amp;G$66,'Original Calculateur S'!$C$4:$H$287,5,0),"")</f>
        <v/>
      </c>
      <c r="H123" s="276" t="str">
        <f>IFERROR(VLOOKUP($C123&amp;"_"&amp;H$66,'Original Calculateur S'!$C$4:$H$287,5,0),"")</f>
        <v/>
      </c>
      <c r="I123" s="276" t="str">
        <f>IFERROR(VLOOKUP($C123&amp;"_"&amp;I$66,'Original Calculateur S'!$C$4:$H$287,5,0),"")</f>
        <v/>
      </c>
      <c r="J123" s="276" t="str">
        <f>IFERROR(VLOOKUP($C123&amp;"_"&amp;J$66,'Original Calculateur S'!$C$4:$H$287,5,0),"")</f>
        <v/>
      </c>
      <c r="K123" s="276" t="str">
        <f>IFERROR(VLOOKUP($C123&amp;"_"&amp;K$66,'Original Calculateur S'!$C$4:$H$287,5,0),"")</f>
        <v/>
      </c>
      <c r="L123" s="276" t="str">
        <f>IFERROR(VLOOKUP($C123&amp;"_"&amp;L$66,'Original Calculateur S'!$C$4:$H$287,5,0),"")</f>
        <v/>
      </c>
      <c r="M123" s="276" t="str">
        <f>IFERROR(VLOOKUP($C123&amp;"_"&amp;M$66,'Original Calculateur S'!$C$4:$H$287,5,0),"")</f>
        <v/>
      </c>
      <c r="N123" s="276" t="str">
        <f>IFERROR(VLOOKUP($C123&amp;"_"&amp;N$66,'Original Calculateur S'!$C$4:$H$287,5,0),"")</f>
        <v/>
      </c>
      <c r="O123" s="276" t="str">
        <f>IFERROR(VLOOKUP($C123&amp;"_"&amp;O$66,'Original Calculateur S'!$C$4:$H$287,5,0),"")</f>
        <v/>
      </c>
      <c r="P123" s="276" t="str">
        <f>IFERROR(VLOOKUP($C123&amp;"_"&amp;P$66,'Original Calculateur S'!$C$4:$H$287,5,0),"")</f>
        <v/>
      </c>
      <c r="Q123" s="276" t="str">
        <f>IFERROR(VLOOKUP($C123&amp;"_"&amp;Q$66,'Original Calculateur S'!$C$4:$H$287,5,0),"")</f>
        <v/>
      </c>
      <c r="R123" s="276" t="str">
        <f>IFERROR(VLOOKUP($C123&amp;"_"&amp;R$66,'Original Calculateur S'!$C$4:$H$287,5,0),"")</f>
        <v/>
      </c>
      <c r="S123" s="276" t="str">
        <f>IFERROR(VLOOKUP($C123&amp;"_"&amp;S$66,'Original Calculateur S'!$C$4:$H$287,5,0),"")</f>
        <v/>
      </c>
      <c r="T123" s="276" t="str">
        <f>IFERROR(VLOOKUP($C123&amp;"_"&amp;T$66,'Original Calculateur S'!$C$4:$H$287,5,0),"")</f>
        <v/>
      </c>
      <c r="U123" s="276" t="str">
        <f>IFERROR(VLOOKUP($C123&amp;"_"&amp;U$66,'Original Calculateur S'!$C$4:$H$287,5,0),"")</f>
        <v/>
      </c>
      <c r="V123" s="276" t="str">
        <f>IFERROR(VLOOKUP($C123&amp;"_"&amp;V$66,'Original Calculateur S'!$C$4:$H$287,5,0),"")</f>
        <v/>
      </c>
      <c r="W123" s="276" t="str">
        <f>IFERROR(VLOOKUP($C123&amp;"_"&amp;W$66,'Original Calculateur S'!$C$4:$H$287,5,0),"")</f>
        <v/>
      </c>
      <c r="X123" s="276" t="str">
        <f>IFERROR(VLOOKUP($C123&amp;"_"&amp;X$66,'Original Calculateur S'!$C$4:$H$287,5,0),"")</f>
        <v/>
      </c>
      <c r="Y123" s="276" t="str">
        <f>IFERROR(VLOOKUP($C123&amp;"_"&amp;Y$66,'Original Calculateur S'!$C$4:$H$287,5,0),"")</f>
        <v/>
      </c>
      <c r="Z123" s="276" t="str">
        <f>IFERROR(VLOOKUP($C123&amp;"_"&amp;Z$66,'Original Calculateur S'!$C$4:$H$287,5,0),"")</f>
        <v/>
      </c>
      <c r="AA123" s="276" t="str">
        <f>IFERROR(VLOOKUP($C123&amp;"_"&amp;AA$66,'Original Calculateur S'!$C$4:$H$287,5,0),"")</f>
        <v/>
      </c>
      <c r="AB123" s="276" t="str">
        <f>IFERROR(VLOOKUP($C123&amp;"_"&amp;AB$66,'Original Calculateur S'!$C$4:$H$287,5,0),"")</f>
        <v/>
      </c>
      <c r="AC123" s="276" t="str">
        <f>IFERROR(VLOOKUP($C123&amp;"_"&amp;AC$66,'Original Calculateur S'!$C$4:$H$287,5,0),"")</f>
        <v/>
      </c>
      <c r="AD123" s="276" t="str">
        <f>IFERROR(VLOOKUP($C123&amp;"_"&amp;AD$66,'Original Calculateur S'!$C$4:$H$287,5,0),"")</f>
        <v/>
      </c>
      <c r="AE123" s="276" t="str">
        <f>IFERROR(VLOOKUP($C123&amp;"_"&amp;AE$66,'Original Calculateur S'!$C$4:$H$287,5,0),"")</f>
        <v/>
      </c>
      <c r="AF123" s="277">
        <f t="shared" si="1"/>
        <v>0</v>
      </c>
    </row>
    <row r="124" spans="3:32" ht="12.75" hidden="1">
      <c r="C124" s="278" t="s">
        <v>68</v>
      </c>
      <c r="D124" s="273">
        <f>IFERROR(VLOOKUP($C124&amp;"_"&amp;D$66,'Original Calculateur S'!$C$4:$H$287,5,0),"")</f>
        <v>0</v>
      </c>
      <c r="E124" s="273" t="str">
        <f>IFERROR(VLOOKUP($C124&amp;"_"&amp;E$66,'Original Calculateur S'!$C$4:$H$287,5,0),"")</f>
        <v/>
      </c>
      <c r="F124" s="273" t="str">
        <f>IFERROR(VLOOKUP($C124&amp;"_"&amp;F$66,'Original Calculateur S'!$C$4:$H$287,5,0),"")</f>
        <v/>
      </c>
      <c r="G124" s="273" t="str">
        <f>IFERROR(VLOOKUP($C124&amp;"_"&amp;G$66,'Original Calculateur S'!$C$4:$H$287,5,0),"")</f>
        <v/>
      </c>
      <c r="H124" s="273" t="str">
        <f>IFERROR(VLOOKUP($C124&amp;"_"&amp;H$66,'Original Calculateur S'!$C$4:$H$287,5,0),"")</f>
        <v/>
      </c>
      <c r="I124" s="273" t="str">
        <f>IFERROR(VLOOKUP($C124&amp;"_"&amp;I$66,'Original Calculateur S'!$C$4:$H$287,5,0),"")</f>
        <v/>
      </c>
      <c r="J124" s="273" t="str">
        <f>IFERROR(VLOOKUP($C124&amp;"_"&amp;J$66,'Original Calculateur S'!$C$4:$H$287,5,0),"")</f>
        <v/>
      </c>
      <c r="K124" s="273" t="str">
        <f>IFERROR(VLOOKUP($C124&amp;"_"&amp;K$66,'Original Calculateur S'!$C$4:$H$287,5,0),"")</f>
        <v/>
      </c>
      <c r="L124" s="273" t="str">
        <f>IFERROR(VLOOKUP($C124&amp;"_"&amp;L$66,'Original Calculateur S'!$C$4:$H$287,5,0),"")</f>
        <v/>
      </c>
      <c r="M124" s="273" t="str">
        <f>IFERROR(VLOOKUP($C124&amp;"_"&amp;M$66,'Original Calculateur S'!$C$4:$H$287,5,0),"")</f>
        <v/>
      </c>
      <c r="N124" s="273" t="str">
        <f>IFERROR(VLOOKUP($C124&amp;"_"&amp;N$66,'Original Calculateur S'!$C$4:$H$287,5,0),"")</f>
        <v/>
      </c>
      <c r="O124" s="273" t="str">
        <f>IFERROR(VLOOKUP($C124&amp;"_"&amp;O$66,'Original Calculateur S'!$C$4:$H$287,5,0),"")</f>
        <v/>
      </c>
      <c r="P124" s="273" t="str">
        <f>IFERROR(VLOOKUP($C124&amp;"_"&amp;P$66,'Original Calculateur S'!$C$4:$H$287,5,0),"")</f>
        <v/>
      </c>
      <c r="Q124" s="273" t="str">
        <f>IFERROR(VLOOKUP($C124&amp;"_"&amp;Q$66,'Original Calculateur S'!$C$4:$H$287,5,0),"")</f>
        <v/>
      </c>
      <c r="R124" s="273" t="str">
        <f>IFERROR(VLOOKUP($C124&amp;"_"&amp;R$66,'Original Calculateur S'!$C$4:$H$287,5,0),"")</f>
        <v/>
      </c>
      <c r="S124" s="273" t="str">
        <f>IFERROR(VLOOKUP($C124&amp;"_"&amp;S$66,'Original Calculateur S'!$C$4:$H$287,5,0),"")</f>
        <v/>
      </c>
      <c r="T124" s="273" t="str">
        <f>IFERROR(VLOOKUP($C124&amp;"_"&amp;T$66,'Original Calculateur S'!$C$4:$H$287,5,0),"")</f>
        <v/>
      </c>
      <c r="U124" s="273" t="str">
        <f>IFERROR(VLOOKUP($C124&amp;"_"&amp;U$66,'Original Calculateur S'!$C$4:$H$287,5,0),"")</f>
        <v/>
      </c>
      <c r="V124" s="273" t="str">
        <f>IFERROR(VLOOKUP($C124&amp;"_"&amp;V$66,'Original Calculateur S'!$C$4:$H$287,5,0),"")</f>
        <v/>
      </c>
      <c r="W124" s="273" t="str">
        <f>IFERROR(VLOOKUP($C124&amp;"_"&amp;W$66,'Original Calculateur S'!$C$4:$H$287,5,0),"")</f>
        <v/>
      </c>
      <c r="X124" s="273" t="str">
        <f>IFERROR(VLOOKUP($C124&amp;"_"&amp;X$66,'Original Calculateur S'!$C$4:$H$287,5,0),"")</f>
        <v/>
      </c>
      <c r="Y124" s="273" t="str">
        <f>IFERROR(VLOOKUP($C124&amp;"_"&amp;Y$66,'Original Calculateur S'!$C$4:$H$287,5,0),"")</f>
        <v/>
      </c>
      <c r="Z124" s="273" t="str">
        <f>IFERROR(VLOOKUP($C124&amp;"_"&amp;Z$66,'Original Calculateur S'!$C$4:$H$287,5,0),"")</f>
        <v/>
      </c>
      <c r="AA124" s="273" t="str">
        <f>IFERROR(VLOOKUP($C124&amp;"_"&amp;AA$66,'Original Calculateur S'!$C$4:$H$287,5,0),"")</f>
        <v/>
      </c>
      <c r="AB124" s="273" t="str">
        <f>IFERROR(VLOOKUP($C124&amp;"_"&amp;AB$66,'Original Calculateur S'!$C$4:$H$287,5,0),"")</f>
        <v/>
      </c>
      <c r="AC124" s="273" t="str">
        <f>IFERROR(VLOOKUP($C124&amp;"_"&amp;AC$66,'Original Calculateur S'!$C$4:$H$287,5,0),"")</f>
        <v/>
      </c>
      <c r="AD124" s="273" t="str">
        <f>IFERROR(VLOOKUP($C124&amp;"_"&amp;AD$66,'Original Calculateur S'!$C$4:$H$287,5,0),"")</f>
        <v/>
      </c>
      <c r="AE124" s="273" t="str">
        <f>IFERROR(VLOOKUP($C124&amp;"_"&amp;AE$66,'Original Calculateur S'!$C$4:$H$287,5,0),"")</f>
        <v/>
      </c>
      <c r="AF124" s="274">
        <f t="shared" si="1"/>
        <v>0</v>
      </c>
    </row>
    <row r="125" spans="3:32" ht="12.75" hidden="1">
      <c r="C125" s="272" t="s">
        <v>27</v>
      </c>
      <c r="D125" s="276">
        <f>IFERROR(VLOOKUP($C125&amp;"_"&amp;D$66,'Original Calculateur S'!$C$4:$H$287,5,0),"")</f>
        <v>0</v>
      </c>
      <c r="E125" s="276" t="str">
        <f>IFERROR(VLOOKUP($C125&amp;"_"&amp;E$66,'Original Calculateur S'!$C$4:$H$287,5,0),"")</f>
        <v/>
      </c>
      <c r="F125" s="276" t="str">
        <f>IFERROR(VLOOKUP($C125&amp;"_"&amp;F$66,'Original Calculateur S'!$C$4:$H$287,5,0),"")</f>
        <v/>
      </c>
      <c r="G125" s="276" t="str">
        <f>IFERROR(VLOOKUP($C125&amp;"_"&amp;G$66,'Original Calculateur S'!$C$4:$H$287,5,0),"")</f>
        <v/>
      </c>
      <c r="H125" s="276" t="str">
        <f>IFERROR(VLOOKUP($C125&amp;"_"&amp;H$66,'Original Calculateur S'!$C$4:$H$287,5,0),"")</f>
        <v/>
      </c>
      <c r="I125" s="276" t="str">
        <f>IFERROR(VLOOKUP($C125&amp;"_"&amp;I$66,'Original Calculateur S'!$C$4:$H$287,5,0),"")</f>
        <v/>
      </c>
      <c r="J125" s="276" t="str">
        <f>IFERROR(VLOOKUP($C125&amp;"_"&amp;J$66,'Original Calculateur S'!$C$4:$H$287,5,0),"")</f>
        <v/>
      </c>
      <c r="K125" s="276" t="str">
        <f>IFERROR(VLOOKUP($C125&amp;"_"&amp;K$66,'Original Calculateur S'!$C$4:$H$287,5,0),"")</f>
        <v/>
      </c>
      <c r="L125" s="276" t="str">
        <f>IFERROR(VLOOKUP($C125&amp;"_"&amp;L$66,'Original Calculateur S'!$C$4:$H$287,5,0),"")</f>
        <v/>
      </c>
      <c r="M125" s="276" t="str">
        <f>IFERROR(VLOOKUP($C125&amp;"_"&amp;M$66,'Original Calculateur S'!$C$4:$H$287,5,0),"")</f>
        <v/>
      </c>
      <c r="N125" s="276" t="str">
        <f>IFERROR(VLOOKUP($C125&amp;"_"&amp;N$66,'Original Calculateur S'!$C$4:$H$287,5,0),"")</f>
        <v/>
      </c>
      <c r="O125" s="276" t="str">
        <f>IFERROR(VLOOKUP($C125&amp;"_"&amp;O$66,'Original Calculateur S'!$C$4:$H$287,5,0),"")</f>
        <v/>
      </c>
      <c r="P125" s="276" t="str">
        <f>IFERROR(VLOOKUP($C125&amp;"_"&amp;P$66,'Original Calculateur S'!$C$4:$H$287,5,0),"")</f>
        <v/>
      </c>
      <c r="Q125" s="276" t="str">
        <f>IFERROR(VLOOKUP($C125&amp;"_"&amp;Q$66,'Original Calculateur S'!$C$4:$H$287,5,0),"")</f>
        <v/>
      </c>
      <c r="R125" s="276" t="str">
        <f>IFERROR(VLOOKUP($C125&amp;"_"&amp;R$66,'Original Calculateur S'!$C$4:$H$287,5,0),"")</f>
        <v/>
      </c>
      <c r="S125" s="276" t="str">
        <f>IFERROR(VLOOKUP($C125&amp;"_"&amp;S$66,'Original Calculateur S'!$C$4:$H$287,5,0),"")</f>
        <v/>
      </c>
      <c r="T125" s="276" t="str">
        <f>IFERROR(VLOOKUP($C125&amp;"_"&amp;T$66,'Original Calculateur S'!$C$4:$H$287,5,0),"")</f>
        <v/>
      </c>
      <c r="U125" s="276" t="str">
        <f>IFERROR(VLOOKUP($C125&amp;"_"&amp;U$66,'Original Calculateur S'!$C$4:$H$287,5,0),"")</f>
        <v/>
      </c>
      <c r="V125" s="276" t="str">
        <f>IFERROR(VLOOKUP($C125&amp;"_"&amp;V$66,'Original Calculateur S'!$C$4:$H$287,5,0),"")</f>
        <v/>
      </c>
      <c r="W125" s="276" t="str">
        <f>IFERROR(VLOOKUP($C125&amp;"_"&amp;W$66,'Original Calculateur S'!$C$4:$H$287,5,0),"")</f>
        <v/>
      </c>
      <c r="X125" s="276" t="str">
        <f>IFERROR(VLOOKUP($C125&amp;"_"&amp;X$66,'Original Calculateur S'!$C$4:$H$287,5,0),"")</f>
        <v/>
      </c>
      <c r="Y125" s="276" t="str">
        <f>IFERROR(VLOOKUP($C125&amp;"_"&amp;Y$66,'Original Calculateur S'!$C$4:$H$287,5,0),"")</f>
        <v/>
      </c>
      <c r="Z125" s="276" t="str">
        <f>IFERROR(VLOOKUP($C125&amp;"_"&amp;Z$66,'Original Calculateur S'!$C$4:$H$287,5,0),"")</f>
        <v/>
      </c>
      <c r="AA125" s="276" t="str">
        <f>IFERROR(VLOOKUP($C125&amp;"_"&amp;AA$66,'Original Calculateur S'!$C$4:$H$287,5,0),"")</f>
        <v/>
      </c>
      <c r="AB125" s="276" t="str">
        <f>IFERROR(VLOOKUP($C125&amp;"_"&amp;AB$66,'Original Calculateur S'!$C$4:$H$287,5,0),"")</f>
        <v/>
      </c>
      <c r="AC125" s="276" t="str">
        <f>IFERROR(VLOOKUP($C125&amp;"_"&amp;AC$66,'Original Calculateur S'!$C$4:$H$287,5,0),"")</f>
        <v/>
      </c>
      <c r="AD125" s="276" t="str">
        <f>IFERROR(VLOOKUP($C125&amp;"_"&amp;AD$66,'Original Calculateur S'!$C$4:$H$287,5,0),"")</f>
        <v/>
      </c>
      <c r="AE125" s="276" t="str">
        <f>IFERROR(VLOOKUP($C125&amp;"_"&amp;AE$66,'Original Calculateur S'!$C$4:$H$287,5,0),"")</f>
        <v/>
      </c>
      <c r="AF125" s="277">
        <f t="shared" si="1"/>
        <v>0</v>
      </c>
    </row>
    <row r="126" spans="3:32" ht="12.75" hidden="1">
      <c r="C126" s="278" t="s">
        <v>50</v>
      </c>
      <c r="D126" s="273">
        <f>IFERROR(VLOOKUP($C126&amp;"_"&amp;D$66,'Original Calculateur S'!$C$4:$H$287,5,0),"")</f>
        <v>0</v>
      </c>
      <c r="E126" s="273">
        <f>IFERROR(VLOOKUP($C126&amp;"_"&amp;E$66,'Original Calculateur S'!$C$4:$H$287,5,0),"")</f>
        <v>0</v>
      </c>
      <c r="F126" s="273">
        <f>IFERROR(VLOOKUP($C126&amp;"_"&amp;F$66,'Original Calculateur S'!$C$4:$H$287,5,0),"")</f>
        <v>0</v>
      </c>
      <c r="G126" s="273" t="str">
        <f>IFERROR(VLOOKUP($C126&amp;"_"&amp;G$66,'Original Calculateur S'!$C$4:$H$287,5,0),"")</f>
        <v/>
      </c>
      <c r="H126" s="273" t="str">
        <f>IFERROR(VLOOKUP($C126&amp;"_"&amp;H$66,'Original Calculateur S'!$C$4:$H$287,5,0),"")</f>
        <v/>
      </c>
      <c r="I126" s="273" t="str">
        <f>IFERROR(VLOOKUP($C126&amp;"_"&amp;I$66,'Original Calculateur S'!$C$4:$H$287,5,0),"")</f>
        <v/>
      </c>
      <c r="J126" s="273" t="str">
        <f>IFERROR(VLOOKUP($C126&amp;"_"&amp;J$66,'Original Calculateur S'!$C$4:$H$287,5,0),"")</f>
        <v/>
      </c>
      <c r="K126" s="273" t="str">
        <f>IFERROR(VLOOKUP($C126&amp;"_"&amp;K$66,'Original Calculateur S'!$C$4:$H$287,5,0),"")</f>
        <v/>
      </c>
      <c r="L126" s="273" t="str">
        <f>IFERROR(VLOOKUP($C126&amp;"_"&amp;L$66,'Original Calculateur S'!$C$4:$H$287,5,0),"")</f>
        <v/>
      </c>
      <c r="M126" s="273" t="str">
        <f>IFERROR(VLOOKUP($C126&amp;"_"&amp;M$66,'Original Calculateur S'!$C$4:$H$287,5,0),"")</f>
        <v/>
      </c>
      <c r="N126" s="273" t="str">
        <f>IFERROR(VLOOKUP($C126&amp;"_"&amp;N$66,'Original Calculateur S'!$C$4:$H$287,5,0),"")</f>
        <v/>
      </c>
      <c r="O126" s="273" t="str">
        <f>IFERROR(VLOOKUP($C126&amp;"_"&amp;O$66,'Original Calculateur S'!$C$4:$H$287,5,0),"")</f>
        <v/>
      </c>
      <c r="P126" s="273" t="str">
        <f>IFERROR(VLOOKUP($C126&amp;"_"&amp;P$66,'Original Calculateur S'!$C$4:$H$287,5,0),"")</f>
        <v/>
      </c>
      <c r="Q126" s="273" t="str">
        <f>IFERROR(VLOOKUP($C126&amp;"_"&amp;Q$66,'Original Calculateur S'!$C$4:$H$287,5,0),"")</f>
        <v/>
      </c>
      <c r="R126" s="273" t="str">
        <f>IFERROR(VLOOKUP($C126&amp;"_"&amp;R$66,'Original Calculateur S'!$C$4:$H$287,5,0),"")</f>
        <v/>
      </c>
      <c r="S126" s="273" t="str">
        <f>IFERROR(VLOOKUP($C126&amp;"_"&amp;S$66,'Original Calculateur S'!$C$4:$H$287,5,0),"")</f>
        <v/>
      </c>
      <c r="T126" s="273" t="str">
        <f>IFERROR(VLOOKUP($C126&amp;"_"&amp;T$66,'Original Calculateur S'!$C$4:$H$287,5,0),"")</f>
        <v/>
      </c>
      <c r="U126" s="273" t="str">
        <f>IFERROR(VLOOKUP($C126&amp;"_"&amp;U$66,'Original Calculateur S'!$C$4:$H$287,5,0),"")</f>
        <v/>
      </c>
      <c r="V126" s="273" t="str">
        <f>IFERROR(VLOOKUP($C126&amp;"_"&amp;V$66,'Original Calculateur S'!$C$4:$H$287,5,0),"")</f>
        <v/>
      </c>
      <c r="W126" s="273" t="str">
        <f>IFERROR(VLOOKUP($C126&amp;"_"&amp;W$66,'Original Calculateur S'!$C$4:$H$287,5,0),"")</f>
        <v/>
      </c>
      <c r="X126" s="273" t="str">
        <f>IFERROR(VLOOKUP($C126&amp;"_"&amp;X$66,'Original Calculateur S'!$C$4:$H$287,5,0),"")</f>
        <v/>
      </c>
      <c r="Y126" s="273" t="str">
        <f>IFERROR(VLOOKUP($C126&amp;"_"&amp;Y$66,'Original Calculateur S'!$C$4:$H$287,5,0),"")</f>
        <v/>
      </c>
      <c r="Z126" s="273" t="str">
        <f>IFERROR(VLOOKUP($C126&amp;"_"&amp;Z$66,'Original Calculateur S'!$C$4:$H$287,5,0),"")</f>
        <v/>
      </c>
      <c r="AA126" s="273" t="str">
        <f>IFERROR(VLOOKUP($C126&amp;"_"&amp;AA$66,'Original Calculateur S'!$C$4:$H$287,5,0),"")</f>
        <v/>
      </c>
      <c r="AB126" s="273" t="str">
        <f>IFERROR(VLOOKUP($C126&amp;"_"&amp;AB$66,'Original Calculateur S'!$C$4:$H$287,5,0),"")</f>
        <v/>
      </c>
      <c r="AC126" s="273" t="str">
        <f>IFERROR(VLOOKUP($C126&amp;"_"&amp;AC$66,'Original Calculateur S'!$C$4:$H$287,5,0),"")</f>
        <v/>
      </c>
      <c r="AD126" s="273" t="str">
        <f>IFERROR(VLOOKUP($C126&amp;"_"&amp;AD$66,'Original Calculateur S'!$C$4:$H$287,5,0),"")</f>
        <v/>
      </c>
      <c r="AE126" s="273" t="str">
        <f>IFERROR(VLOOKUP($C126&amp;"_"&amp;AE$66,'Original Calculateur S'!$C$4:$H$287,5,0),"")</f>
        <v/>
      </c>
      <c r="AF126" s="274">
        <f t="shared" si="1"/>
        <v>0</v>
      </c>
    </row>
    <row r="127" spans="3:32" ht="12.75" hidden="1">
      <c r="C127" s="275" t="s">
        <v>93</v>
      </c>
      <c r="D127" s="276">
        <f>IFERROR(VLOOKUP($C127&amp;"_"&amp;D$66,'Original Calculateur S'!$C$4:$H$287,5,0),"")</f>
        <v>0</v>
      </c>
      <c r="E127" s="276">
        <f>IFERROR(VLOOKUP($C127&amp;"_"&amp;E$66,'Original Calculateur S'!$C$4:$H$287,5,0),"")</f>
        <v>0</v>
      </c>
      <c r="F127" s="276" t="str">
        <f>IFERROR(VLOOKUP($C127&amp;"_"&amp;F$66,'Original Calculateur S'!$C$4:$H$287,5,0),"")</f>
        <v/>
      </c>
      <c r="G127" s="276" t="str">
        <f>IFERROR(VLOOKUP($C127&amp;"_"&amp;G$66,'Original Calculateur S'!$C$4:$H$287,5,0),"")</f>
        <v/>
      </c>
      <c r="H127" s="276" t="str">
        <f>IFERROR(VLOOKUP($C127&amp;"_"&amp;H$66,'Original Calculateur S'!$C$4:$H$287,5,0),"")</f>
        <v/>
      </c>
      <c r="I127" s="276" t="str">
        <f>IFERROR(VLOOKUP($C127&amp;"_"&amp;I$66,'Original Calculateur S'!$C$4:$H$287,5,0),"")</f>
        <v/>
      </c>
      <c r="J127" s="276" t="str">
        <f>IFERROR(VLOOKUP($C127&amp;"_"&amp;J$66,'Original Calculateur S'!$C$4:$H$287,5,0),"")</f>
        <v/>
      </c>
      <c r="K127" s="276" t="str">
        <f>IFERROR(VLOOKUP($C127&amp;"_"&amp;K$66,'Original Calculateur S'!$C$4:$H$287,5,0),"")</f>
        <v/>
      </c>
      <c r="L127" s="276" t="str">
        <f>IFERROR(VLOOKUP($C127&amp;"_"&amp;L$66,'Original Calculateur S'!$C$4:$H$287,5,0),"")</f>
        <v/>
      </c>
      <c r="M127" s="276" t="str">
        <f>IFERROR(VLOOKUP($C127&amp;"_"&amp;M$66,'Original Calculateur S'!$C$4:$H$287,5,0),"")</f>
        <v/>
      </c>
      <c r="N127" s="276" t="str">
        <f>IFERROR(VLOOKUP($C127&amp;"_"&amp;N$66,'Original Calculateur S'!$C$4:$H$287,5,0),"")</f>
        <v/>
      </c>
      <c r="O127" s="276" t="str">
        <f>IFERROR(VLOOKUP($C127&amp;"_"&amp;O$66,'Original Calculateur S'!$C$4:$H$287,5,0),"")</f>
        <v/>
      </c>
      <c r="P127" s="276" t="str">
        <f>IFERROR(VLOOKUP($C127&amp;"_"&amp;P$66,'Original Calculateur S'!$C$4:$H$287,5,0),"")</f>
        <v/>
      </c>
      <c r="Q127" s="276" t="str">
        <f>IFERROR(VLOOKUP($C127&amp;"_"&amp;Q$66,'Original Calculateur S'!$C$4:$H$287,5,0),"")</f>
        <v/>
      </c>
      <c r="R127" s="276" t="str">
        <f>IFERROR(VLOOKUP($C127&amp;"_"&amp;R$66,'Original Calculateur S'!$C$4:$H$287,5,0),"")</f>
        <v/>
      </c>
      <c r="S127" s="276" t="str">
        <f>IFERROR(VLOOKUP($C127&amp;"_"&amp;S$66,'Original Calculateur S'!$C$4:$H$287,5,0),"")</f>
        <v/>
      </c>
      <c r="T127" s="276" t="str">
        <f>IFERROR(VLOOKUP($C127&amp;"_"&amp;T$66,'Original Calculateur S'!$C$4:$H$287,5,0),"")</f>
        <v/>
      </c>
      <c r="U127" s="276" t="str">
        <f>IFERROR(VLOOKUP($C127&amp;"_"&amp;U$66,'Original Calculateur S'!$C$4:$H$287,5,0),"")</f>
        <v/>
      </c>
      <c r="V127" s="276" t="str">
        <f>IFERROR(VLOOKUP($C127&amp;"_"&amp;V$66,'Original Calculateur S'!$C$4:$H$287,5,0),"")</f>
        <v/>
      </c>
      <c r="W127" s="276" t="str">
        <f>IFERROR(VLOOKUP($C127&amp;"_"&amp;W$66,'Original Calculateur S'!$C$4:$H$287,5,0),"")</f>
        <v/>
      </c>
      <c r="X127" s="276" t="str">
        <f>IFERROR(VLOOKUP($C127&amp;"_"&amp;X$66,'Original Calculateur S'!$C$4:$H$287,5,0),"")</f>
        <v/>
      </c>
      <c r="Y127" s="276" t="str">
        <f>IFERROR(VLOOKUP($C127&amp;"_"&amp;Y$66,'Original Calculateur S'!$C$4:$H$287,5,0),"")</f>
        <v/>
      </c>
      <c r="Z127" s="276" t="str">
        <f>IFERROR(VLOOKUP($C127&amp;"_"&amp;Z$66,'Original Calculateur S'!$C$4:$H$287,5,0),"")</f>
        <v/>
      </c>
      <c r="AA127" s="276" t="str">
        <f>IFERROR(VLOOKUP($C127&amp;"_"&amp;AA$66,'Original Calculateur S'!$C$4:$H$287,5,0),"")</f>
        <v/>
      </c>
      <c r="AB127" s="276" t="str">
        <f>IFERROR(VLOOKUP($C127&amp;"_"&amp;AB$66,'Original Calculateur S'!$C$4:$H$287,5,0),"")</f>
        <v/>
      </c>
      <c r="AC127" s="276" t="str">
        <f>IFERROR(VLOOKUP($C127&amp;"_"&amp;AC$66,'Original Calculateur S'!$C$4:$H$287,5,0),"")</f>
        <v/>
      </c>
      <c r="AD127" s="276" t="str">
        <f>IFERROR(VLOOKUP($C127&amp;"_"&amp;AD$66,'Original Calculateur S'!$C$4:$H$287,5,0),"")</f>
        <v/>
      </c>
      <c r="AE127" s="276" t="str">
        <f>IFERROR(VLOOKUP($C127&amp;"_"&amp;AE$66,'Original Calculateur S'!$C$4:$H$287,5,0),"")</f>
        <v/>
      </c>
      <c r="AF127" s="277">
        <f t="shared" si="1"/>
        <v>0</v>
      </c>
    </row>
    <row r="128" spans="3:32" ht="12.75" hidden="1">
      <c r="C128" s="278" t="s">
        <v>84</v>
      </c>
      <c r="D128" s="273">
        <f>IFERROR(VLOOKUP($C128&amp;"_"&amp;D$66,'Original Calculateur S'!$C$4:$H$287,5,0),"")</f>
        <v>0</v>
      </c>
      <c r="E128" s="273" t="str">
        <f>IFERROR(VLOOKUP($C128&amp;"_"&amp;E$66,'Original Calculateur S'!$C$4:$H$287,5,0),"")</f>
        <v/>
      </c>
      <c r="F128" s="273" t="str">
        <f>IFERROR(VLOOKUP($C128&amp;"_"&amp;F$66,'Original Calculateur S'!$C$4:$H$287,5,0),"")</f>
        <v/>
      </c>
      <c r="G128" s="273" t="str">
        <f>IFERROR(VLOOKUP($C128&amp;"_"&amp;G$66,'Original Calculateur S'!$C$4:$H$287,5,0),"")</f>
        <v/>
      </c>
      <c r="H128" s="273" t="str">
        <f>IFERROR(VLOOKUP($C128&amp;"_"&amp;H$66,'Original Calculateur S'!$C$4:$H$287,5,0),"")</f>
        <v/>
      </c>
      <c r="I128" s="273" t="str">
        <f>IFERROR(VLOOKUP($C128&amp;"_"&amp;I$66,'Original Calculateur S'!$C$4:$H$287,5,0),"")</f>
        <v/>
      </c>
      <c r="J128" s="273" t="str">
        <f>IFERROR(VLOOKUP($C128&amp;"_"&amp;J$66,'Original Calculateur S'!$C$4:$H$287,5,0),"")</f>
        <v/>
      </c>
      <c r="K128" s="273" t="str">
        <f>IFERROR(VLOOKUP($C128&amp;"_"&amp;K$66,'Original Calculateur S'!$C$4:$H$287,5,0),"")</f>
        <v/>
      </c>
      <c r="L128" s="273" t="str">
        <f>IFERROR(VLOOKUP($C128&amp;"_"&amp;L$66,'Original Calculateur S'!$C$4:$H$287,5,0),"")</f>
        <v/>
      </c>
      <c r="M128" s="273" t="str">
        <f>IFERROR(VLOOKUP($C128&amp;"_"&amp;M$66,'Original Calculateur S'!$C$4:$H$287,5,0),"")</f>
        <v/>
      </c>
      <c r="N128" s="273" t="str">
        <f>IFERROR(VLOOKUP($C128&amp;"_"&amp;N$66,'Original Calculateur S'!$C$4:$H$287,5,0),"")</f>
        <v/>
      </c>
      <c r="O128" s="273" t="str">
        <f>IFERROR(VLOOKUP($C128&amp;"_"&amp;O$66,'Original Calculateur S'!$C$4:$H$287,5,0),"")</f>
        <v/>
      </c>
      <c r="P128" s="273" t="str">
        <f>IFERROR(VLOOKUP($C128&amp;"_"&amp;P$66,'Original Calculateur S'!$C$4:$H$287,5,0),"")</f>
        <v/>
      </c>
      <c r="Q128" s="273" t="str">
        <f>IFERROR(VLOOKUP($C128&amp;"_"&amp;Q$66,'Original Calculateur S'!$C$4:$H$287,5,0),"")</f>
        <v/>
      </c>
      <c r="R128" s="273" t="str">
        <f>IFERROR(VLOOKUP($C128&amp;"_"&amp;R$66,'Original Calculateur S'!$C$4:$H$287,5,0),"")</f>
        <v/>
      </c>
      <c r="S128" s="273" t="str">
        <f>IFERROR(VLOOKUP($C128&amp;"_"&amp;S$66,'Original Calculateur S'!$C$4:$H$287,5,0),"")</f>
        <v/>
      </c>
      <c r="T128" s="273" t="str">
        <f>IFERROR(VLOOKUP($C128&amp;"_"&amp;T$66,'Original Calculateur S'!$C$4:$H$287,5,0),"")</f>
        <v/>
      </c>
      <c r="U128" s="273" t="str">
        <f>IFERROR(VLOOKUP($C128&amp;"_"&amp;U$66,'Original Calculateur S'!$C$4:$H$287,5,0),"")</f>
        <v/>
      </c>
      <c r="V128" s="273" t="str">
        <f>IFERROR(VLOOKUP($C128&amp;"_"&amp;V$66,'Original Calculateur S'!$C$4:$H$287,5,0),"")</f>
        <v/>
      </c>
      <c r="W128" s="273" t="str">
        <f>IFERROR(VLOOKUP($C128&amp;"_"&amp;W$66,'Original Calculateur S'!$C$4:$H$287,5,0),"")</f>
        <v/>
      </c>
      <c r="X128" s="273" t="str">
        <f>IFERROR(VLOOKUP($C128&amp;"_"&amp;X$66,'Original Calculateur S'!$C$4:$H$287,5,0),"")</f>
        <v/>
      </c>
      <c r="Y128" s="273" t="str">
        <f>IFERROR(VLOOKUP($C128&amp;"_"&amp;Y$66,'Original Calculateur S'!$C$4:$H$287,5,0),"")</f>
        <v/>
      </c>
      <c r="Z128" s="273" t="str">
        <f>IFERROR(VLOOKUP($C128&amp;"_"&amp;Z$66,'Original Calculateur S'!$C$4:$H$287,5,0),"")</f>
        <v/>
      </c>
      <c r="AA128" s="273" t="str">
        <f>IFERROR(VLOOKUP($C128&amp;"_"&amp;AA$66,'Original Calculateur S'!$C$4:$H$287,5,0),"")</f>
        <v/>
      </c>
      <c r="AB128" s="273" t="str">
        <f>IFERROR(VLOOKUP($C128&amp;"_"&amp;AB$66,'Original Calculateur S'!$C$4:$H$287,5,0),"")</f>
        <v/>
      </c>
      <c r="AC128" s="273" t="str">
        <f>IFERROR(VLOOKUP($C128&amp;"_"&amp;AC$66,'Original Calculateur S'!$C$4:$H$287,5,0),"")</f>
        <v/>
      </c>
      <c r="AD128" s="273" t="str">
        <f>IFERROR(VLOOKUP($C128&amp;"_"&amp;AD$66,'Original Calculateur S'!$C$4:$H$287,5,0),"")</f>
        <v/>
      </c>
      <c r="AE128" s="273" t="str">
        <f>IFERROR(VLOOKUP($C128&amp;"_"&amp;AE$66,'Original Calculateur S'!$C$4:$H$287,5,0),"")</f>
        <v/>
      </c>
      <c r="AF128" s="274">
        <f t="shared" si="1"/>
        <v>0</v>
      </c>
    </row>
    <row r="129" spans="3:32" ht="12.75" hidden="1">
      <c r="C129" s="275" t="s">
        <v>17</v>
      </c>
      <c r="D129" s="276">
        <f>IFERROR(VLOOKUP($C129&amp;"_"&amp;D$66,'Original Calculateur S'!$C$4:$H$287,5,0),"")</f>
        <v>0</v>
      </c>
      <c r="E129" s="276">
        <f>IFERROR(VLOOKUP($C129&amp;"_"&amp;E$66,'Original Calculateur S'!$C$4:$H$287,5,0),"")</f>
        <v>0</v>
      </c>
      <c r="F129" s="276">
        <f>IFERROR(VLOOKUP($C129&amp;"_"&amp;F$66,'Original Calculateur S'!$C$4:$H$287,5,0),"")</f>
        <v>0</v>
      </c>
      <c r="G129" s="276">
        <f>IFERROR(VLOOKUP($C129&amp;"_"&amp;G$66,'Original Calculateur S'!$C$4:$H$287,5,0),"")</f>
        <v>0</v>
      </c>
      <c r="H129" s="276">
        <f>IFERROR(VLOOKUP($C129&amp;"_"&amp;H$66,'Original Calculateur S'!$C$4:$H$287,5,0),"")</f>
        <v>0</v>
      </c>
      <c r="I129" s="276">
        <f>IFERROR(VLOOKUP($C129&amp;"_"&amp;I$66,'Original Calculateur S'!$C$4:$H$287,5,0),"")</f>
        <v>0</v>
      </c>
      <c r="J129" s="276">
        <f>IFERROR(VLOOKUP($C129&amp;"_"&amp;J$66,'Original Calculateur S'!$C$4:$H$287,5,0),"")</f>
        <v>0</v>
      </c>
      <c r="K129" s="276">
        <f>IFERROR(VLOOKUP($C129&amp;"_"&amp;K$66,'Original Calculateur S'!$C$4:$H$287,5,0),"")</f>
        <v>0</v>
      </c>
      <c r="L129" s="276">
        <f>IFERROR(VLOOKUP($C129&amp;"_"&amp;L$66,'Original Calculateur S'!$C$4:$H$287,5,0),"")</f>
        <v>0</v>
      </c>
      <c r="M129" s="276">
        <f>IFERROR(VLOOKUP($C129&amp;"_"&amp;M$66,'Original Calculateur S'!$C$4:$H$287,5,0),"")</f>
        <v>0</v>
      </c>
      <c r="N129" s="276">
        <f>IFERROR(VLOOKUP($C129&amp;"_"&amp;N$66,'Original Calculateur S'!$C$4:$H$287,5,0),"")</f>
        <v>0</v>
      </c>
      <c r="O129" s="276">
        <f>IFERROR(VLOOKUP($C129&amp;"_"&amp;O$66,'Original Calculateur S'!$C$4:$H$287,5,0),"")</f>
        <v>0</v>
      </c>
      <c r="P129" s="276" t="str">
        <f>IFERROR(VLOOKUP($C129&amp;"_"&amp;P$66,'Original Calculateur S'!$C$4:$H$287,5,0),"")</f>
        <v/>
      </c>
      <c r="Q129" s="276" t="str">
        <f>IFERROR(VLOOKUP($C129&amp;"_"&amp;Q$66,'Original Calculateur S'!$C$4:$H$287,5,0),"")</f>
        <v/>
      </c>
      <c r="R129" s="276" t="str">
        <f>IFERROR(VLOOKUP($C129&amp;"_"&amp;R$66,'Original Calculateur S'!$C$4:$H$287,5,0),"")</f>
        <v/>
      </c>
      <c r="S129" s="276" t="str">
        <f>IFERROR(VLOOKUP($C129&amp;"_"&amp;S$66,'Original Calculateur S'!$C$4:$H$287,5,0),"")</f>
        <v/>
      </c>
      <c r="T129" s="276" t="str">
        <f>IFERROR(VLOOKUP($C129&amp;"_"&amp;T$66,'Original Calculateur S'!$C$4:$H$287,5,0),"")</f>
        <v/>
      </c>
      <c r="U129" s="276" t="str">
        <f>IFERROR(VLOOKUP($C129&amp;"_"&amp;U$66,'Original Calculateur S'!$C$4:$H$287,5,0),"")</f>
        <v/>
      </c>
      <c r="V129" s="276" t="str">
        <f>IFERROR(VLOOKUP($C129&amp;"_"&amp;V$66,'Original Calculateur S'!$C$4:$H$287,5,0),"")</f>
        <v/>
      </c>
      <c r="W129" s="276" t="str">
        <f>IFERROR(VLOOKUP($C129&amp;"_"&amp;W$66,'Original Calculateur S'!$C$4:$H$287,5,0),"")</f>
        <v/>
      </c>
      <c r="X129" s="276" t="str">
        <f>IFERROR(VLOOKUP($C129&amp;"_"&amp;X$66,'Original Calculateur S'!$C$4:$H$287,5,0),"")</f>
        <v/>
      </c>
      <c r="Y129" s="276" t="str">
        <f>IFERROR(VLOOKUP($C129&amp;"_"&amp;Y$66,'Original Calculateur S'!$C$4:$H$287,5,0),"")</f>
        <v/>
      </c>
      <c r="Z129" s="276" t="str">
        <f>IFERROR(VLOOKUP($C129&amp;"_"&amp;Z$66,'Original Calculateur S'!$C$4:$H$287,5,0),"")</f>
        <v/>
      </c>
      <c r="AA129" s="276" t="str">
        <f>IFERROR(VLOOKUP($C129&amp;"_"&amp;AA$66,'Original Calculateur S'!$C$4:$H$287,5,0),"")</f>
        <v/>
      </c>
      <c r="AB129" s="276" t="str">
        <f>IFERROR(VLOOKUP($C129&amp;"_"&amp;AB$66,'Original Calculateur S'!$C$4:$H$287,5,0),"")</f>
        <v/>
      </c>
      <c r="AC129" s="276" t="str">
        <f>IFERROR(VLOOKUP($C129&amp;"_"&amp;AC$66,'Original Calculateur S'!$C$4:$H$287,5,0),"")</f>
        <v/>
      </c>
      <c r="AD129" s="276" t="str">
        <f>IFERROR(VLOOKUP($C129&amp;"_"&amp;AD$66,'Original Calculateur S'!$C$4:$H$287,5,0),"")</f>
        <v/>
      </c>
      <c r="AE129" s="276" t="str">
        <f>IFERROR(VLOOKUP($C129&amp;"_"&amp;AE$66,'Original Calculateur S'!$C$4:$H$287,5,0),"")</f>
        <v/>
      </c>
      <c r="AF129" s="277">
        <f t="shared" si="1"/>
        <v>0</v>
      </c>
    </row>
    <row r="130" spans="3:32" ht="12.75" hidden="1">
      <c r="C130" s="272" t="s">
        <v>51</v>
      </c>
      <c r="D130" s="273" t="str">
        <f>IFERROR(VLOOKUP($C130&amp;"_"&amp;D$66,'Original Calculateur S'!$C$4:$H$287,5,0),"")</f>
        <v/>
      </c>
      <c r="E130" s="273" t="str">
        <f>IFERROR(VLOOKUP($C130&amp;"_"&amp;E$66,'Original Calculateur S'!$C$4:$H$287,5,0),"")</f>
        <v/>
      </c>
      <c r="F130" s="273" t="str">
        <f>IFERROR(VLOOKUP($C130&amp;"_"&amp;F$66,'Original Calculateur S'!$C$4:$H$287,5,0),"")</f>
        <v/>
      </c>
      <c r="G130" s="273" t="str">
        <f>IFERROR(VLOOKUP($C130&amp;"_"&amp;G$66,'Original Calculateur S'!$C$4:$H$287,5,0),"")</f>
        <v/>
      </c>
      <c r="H130" s="273" t="str">
        <f>IFERROR(VLOOKUP($C130&amp;"_"&amp;H$66,'Original Calculateur S'!$C$4:$H$287,5,0),"")</f>
        <v/>
      </c>
      <c r="I130" s="273" t="str">
        <f>IFERROR(VLOOKUP($C130&amp;"_"&amp;I$66,'Original Calculateur S'!$C$4:$H$287,5,0),"")</f>
        <v/>
      </c>
      <c r="J130" s="273" t="str">
        <f>IFERROR(VLOOKUP($C130&amp;"_"&amp;J$66,'Original Calculateur S'!$C$4:$H$287,5,0),"")</f>
        <v/>
      </c>
      <c r="K130" s="273" t="str">
        <f>IFERROR(VLOOKUP($C130&amp;"_"&amp;K$66,'Original Calculateur S'!$C$4:$H$287,5,0),"")</f>
        <v/>
      </c>
      <c r="L130" s="273" t="str">
        <f>IFERROR(VLOOKUP($C130&amp;"_"&amp;L$66,'Original Calculateur S'!$C$4:$H$287,5,0),"")</f>
        <v/>
      </c>
      <c r="M130" s="273" t="str">
        <f>IFERROR(VLOOKUP($C130&amp;"_"&amp;M$66,'Original Calculateur S'!$C$4:$H$287,5,0),"")</f>
        <v/>
      </c>
      <c r="N130" s="273" t="str">
        <f>IFERROR(VLOOKUP($C130&amp;"_"&amp;N$66,'Original Calculateur S'!$C$4:$H$287,5,0),"")</f>
        <v/>
      </c>
      <c r="O130" s="273" t="str">
        <f>IFERROR(VLOOKUP($C130&amp;"_"&amp;O$66,'Original Calculateur S'!$C$4:$H$287,5,0),"")</f>
        <v/>
      </c>
      <c r="P130" s="273" t="str">
        <f>IFERROR(VLOOKUP($C130&amp;"_"&amp;P$66,'Original Calculateur S'!$C$4:$H$287,5,0),"")</f>
        <v/>
      </c>
      <c r="Q130" s="273" t="str">
        <f>IFERROR(VLOOKUP($C130&amp;"_"&amp;Q$66,'Original Calculateur S'!$C$4:$H$287,5,0),"")</f>
        <v/>
      </c>
      <c r="R130" s="273" t="str">
        <f>IFERROR(VLOOKUP($C130&amp;"_"&amp;R$66,'Original Calculateur S'!$C$4:$H$287,5,0),"")</f>
        <v/>
      </c>
      <c r="S130" s="273" t="str">
        <f>IFERROR(VLOOKUP($C130&amp;"_"&amp;S$66,'Original Calculateur S'!$C$4:$H$287,5,0),"")</f>
        <v/>
      </c>
      <c r="T130" s="273" t="str">
        <f>IFERROR(VLOOKUP($C130&amp;"_"&amp;T$66,'Original Calculateur S'!$C$4:$H$287,5,0),"")</f>
        <v/>
      </c>
      <c r="U130" s="273" t="str">
        <f>IFERROR(VLOOKUP($C130&amp;"_"&amp;U$66,'Original Calculateur S'!$C$4:$H$287,5,0),"")</f>
        <v/>
      </c>
      <c r="V130" s="273" t="str">
        <f>IFERROR(VLOOKUP($C130&amp;"_"&amp;V$66,'Original Calculateur S'!$C$4:$H$287,5,0),"")</f>
        <v/>
      </c>
      <c r="W130" s="273" t="str">
        <f>IFERROR(VLOOKUP($C130&amp;"_"&amp;W$66,'Original Calculateur S'!$C$4:$H$287,5,0),"")</f>
        <v/>
      </c>
      <c r="X130" s="273" t="str">
        <f>IFERROR(VLOOKUP($C130&amp;"_"&amp;X$66,'Original Calculateur S'!$C$4:$H$287,5,0),"")</f>
        <v/>
      </c>
      <c r="Y130" s="273" t="str">
        <f>IFERROR(VLOOKUP($C130&amp;"_"&amp;Y$66,'Original Calculateur S'!$C$4:$H$287,5,0),"")</f>
        <v/>
      </c>
      <c r="Z130" s="273" t="str">
        <f>IFERROR(VLOOKUP($C130&amp;"_"&amp;Z$66,'Original Calculateur S'!$C$4:$H$287,5,0),"")</f>
        <v/>
      </c>
      <c r="AA130" s="273" t="str">
        <f>IFERROR(VLOOKUP($C130&amp;"_"&amp;AA$66,'Original Calculateur S'!$C$4:$H$287,5,0),"")</f>
        <v/>
      </c>
      <c r="AB130" s="273" t="str">
        <f>IFERROR(VLOOKUP($C130&amp;"_"&amp;AB$66,'Original Calculateur S'!$C$4:$H$287,5,0),"")</f>
        <v/>
      </c>
      <c r="AC130" s="273" t="str">
        <f>IFERROR(VLOOKUP($C130&amp;"_"&amp;AC$66,'Original Calculateur S'!$C$4:$H$287,5,0),"")</f>
        <v/>
      </c>
      <c r="AD130" s="273" t="str">
        <f>IFERROR(VLOOKUP($C130&amp;"_"&amp;AD$66,'Original Calculateur S'!$C$4:$H$287,5,0),"")</f>
        <v/>
      </c>
      <c r="AE130" s="273" t="str">
        <f>IFERROR(VLOOKUP($C130&amp;"_"&amp;AE$66,'Original Calculateur S'!$C$4:$H$287,5,0),"")</f>
        <v/>
      </c>
      <c r="AF130" s="274">
        <f t="shared" si="1"/>
        <v>0</v>
      </c>
    </row>
    <row r="131" spans="3:32" ht="12.75" hidden="1">
      <c r="C131" s="272" t="s">
        <v>80</v>
      </c>
      <c r="D131" s="276">
        <f>IFERROR(VLOOKUP($C131&amp;"_"&amp;D$66,'Original Calculateur S'!$C$4:$H$287,5,0),"")</f>
        <v>0</v>
      </c>
      <c r="E131" s="276" t="str">
        <f>IFERROR(VLOOKUP($C131&amp;"_"&amp;E$66,'Original Calculateur S'!$C$4:$H$287,5,0),"")</f>
        <v/>
      </c>
      <c r="F131" s="276" t="str">
        <f>IFERROR(VLOOKUP($C131&amp;"_"&amp;F$66,'Original Calculateur S'!$C$4:$H$287,5,0),"")</f>
        <v/>
      </c>
      <c r="G131" s="276" t="str">
        <f>IFERROR(VLOOKUP($C131&amp;"_"&amp;G$66,'Original Calculateur S'!$C$4:$H$287,5,0),"")</f>
        <v/>
      </c>
      <c r="H131" s="276" t="str">
        <f>IFERROR(VLOOKUP($C131&amp;"_"&amp;H$66,'Original Calculateur S'!$C$4:$H$287,5,0),"")</f>
        <v/>
      </c>
      <c r="I131" s="276" t="str">
        <f>IFERROR(VLOOKUP($C131&amp;"_"&amp;I$66,'Original Calculateur S'!$C$4:$H$287,5,0),"")</f>
        <v/>
      </c>
      <c r="J131" s="276" t="str">
        <f>IFERROR(VLOOKUP($C131&amp;"_"&amp;J$66,'Original Calculateur S'!$C$4:$H$287,5,0),"")</f>
        <v/>
      </c>
      <c r="K131" s="276" t="str">
        <f>IFERROR(VLOOKUP($C131&amp;"_"&amp;K$66,'Original Calculateur S'!$C$4:$H$287,5,0),"")</f>
        <v/>
      </c>
      <c r="L131" s="276" t="str">
        <f>IFERROR(VLOOKUP($C131&amp;"_"&amp;L$66,'Original Calculateur S'!$C$4:$H$287,5,0),"")</f>
        <v/>
      </c>
      <c r="M131" s="276" t="str">
        <f>IFERROR(VLOOKUP($C131&amp;"_"&amp;M$66,'Original Calculateur S'!$C$4:$H$287,5,0),"")</f>
        <v/>
      </c>
      <c r="N131" s="276" t="str">
        <f>IFERROR(VLOOKUP($C131&amp;"_"&amp;N$66,'Original Calculateur S'!$C$4:$H$287,5,0),"")</f>
        <v/>
      </c>
      <c r="O131" s="276" t="str">
        <f>IFERROR(VLOOKUP($C131&amp;"_"&amp;O$66,'Original Calculateur S'!$C$4:$H$287,5,0),"")</f>
        <v/>
      </c>
      <c r="P131" s="276" t="str">
        <f>IFERROR(VLOOKUP($C131&amp;"_"&amp;P$66,'Original Calculateur S'!$C$4:$H$287,5,0),"")</f>
        <v/>
      </c>
      <c r="Q131" s="276" t="str">
        <f>IFERROR(VLOOKUP($C131&amp;"_"&amp;Q$66,'Original Calculateur S'!$C$4:$H$287,5,0),"")</f>
        <v/>
      </c>
      <c r="R131" s="276" t="str">
        <f>IFERROR(VLOOKUP($C131&amp;"_"&amp;R$66,'Original Calculateur S'!$C$4:$H$287,5,0),"")</f>
        <v/>
      </c>
      <c r="S131" s="276" t="str">
        <f>IFERROR(VLOOKUP($C131&amp;"_"&amp;S$66,'Original Calculateur S'!$C$4:$H$287,5,0),"")</f>
        <v/>
      </c>
      <c r="T131" s="276" t="str">
        <f>IFERROR(VLOOKUP($C131&amp;"_"&amp;T$66,'Original Calculateur S'!$C$4:$H$287,5,0),"")</f>
        <v/>
      </c>
      <c r="U131" s="276" t="str">
        <f>IFERROR(VLOOKUP($C131&amp;"_"&amp;U$66,'Original Calculateur S'!$C$4:$H$287,5,0),"")</f>
        <v/>
      </c>
      <c r="V131" s="276" t="str">
        <f>IFERROR(VLOOKUP($C131&amp;"_"&amp;V$66,'Original Calculateur S'!$C$4:$H$287,5,0),"")</f>
        <v/>
      </c>
      <c r="W131" s="276" t="str">
        <f>IFERROR(VLOOKUP($C131&amp;"_"&amp;W$66,'Original Calculateur S'!$C$4:$H$287,5,0),"")</f>
        <v/>
      </c>
      <c r="X131" s="276" t="str">
        <f>IFERROR(VLOOKUP($C131&amp;"_"&amp;X$66,'Original Calculateur S'!$C$4:$H$287,5,0),"")</f>
        <v/>
      </c>
      <c r="Y131" s="276" t="str">
        <f>IFERROR(VLOOKUP($C131&amp;"_"&amp;Y$66,'Original Calculateur S'!$C$4:$H$287,5,0),"")</f>
        <v/>
      </c>
      <c r="Z131" s="276" t="str">
        <f>IFERROR(VLOOKUP($C131&amp;"_"&amp;Z$66,'Original Calculateur S'!$C$4:$H$287,5,0),"")</f>
        <v/>
      </c>
      <c r="AA131" s="276" t="str">
        <f>IFERROR(VLOOKUP($C131&amp;"_"&amp;AA$66,'Original Calculateur S'!$C$4:$H$287,5,0),"")</f>
        <v/>
      </c>
      <c r="AB131" s="276" t="str">
        <f>IFERROR(VLOOKUP($C131&amp;"_"&amp;AB$66,'Original Calculateur S'!$C$4:$H$287,5,0),"")</f>
        <v/>
      </c>
      <c r="AC131" s="276" t="str">
        <f>IFERROR(VLOOKUP($C131&amp;"_"&amp;AC$66,'Original Calculateur S'!$C$4:$H$287,5,0),"")</f>
        <v/>
      </c>
      <c r="AD131" s="276" t="str">
        <f>IFERROR(VLOOKUP($C131&amp;"_"&amp;AD$66,'Original Calculateur S'!$C$4:$H$287,5,0),"")</f>
        <v/>
      </c>
      <c r="AE131" s="276" t="str">
        <f>IFERROR(VLOOKUP($C131&amp;"_"&amp;AE$66,'Original Calculateur S'!$C$4:$H$287,5,0),"")</f>
        <v/>
      </c>
      <c r="AF131" s="277">
        <f t="shared" ref="AF131:AF160" si="2">SUM(D131:AE131)</f>
        <v>0</v>
      </c>
    </row>
    <row r="132" spans="3:32" ht="12.75" hidden="1">
      <c r="C132" s="278" t="s">
        <v>25</v>
      </c>
      <c r="D132" s="273">
        <f>IFERROR(VLOOKUP($C132&amp;"_"&amp;D$66,'Original Calculateur S'!$C$4:$H$287,5,0),"")</f>
        <v>0</v>
      </c>
      <c r="E132" s="273">
        <f>IFERROR(VLOOKUP($C132&amp;"_"&amp;E$66,'Original Calculateur S'!$C$4:$H$287,5,0),"")</f>
        <v>0</v>
      </c>
      <c r="F132" s="273">
        <f>IFERROR(VLOOKUP($C132&amp;"_"&amp;F$66,'Original Calculateur S'!$C$4:$H$287,5,0),"")</f>
        <v>0</v>
      </c>
      <c r="G132" s="273">
        <f>IFERROR(VLOOKUP($C132&amp;"_"&amp;G$66,'Original Calculateur S'!$C$4:$H$287,5,0),"")</f>
        <v>0</v>
      </c>
      <c r="H132" s="273" t="str">
        <f>IFERROR(VLOOKUP($C132&amp;"_"&amp;H$66,'Original Calculateur S'!$C$4:$H$287,5,0),"")</f>
        <v/>
      </c>
      <c r="I132" s="273" t="str">
        <f>IFERROR(VLOOKUP($C132&amp;"_"&amp;I$66,'Original Calculateur S'!$C$4:$H$287,5,0),"")</f>
        <v/>
      </c>
      <c r="J132" s="273" t="str">
        <f>IFERROR(VLOOKUP($C132&amp;"_"&amp;J$66,'Original Calculateur S'!$C$4:$H$287,5,0),"")</f>
        <v/>
      </c>
      <c r="K132" s="273" t="str">
        <f>IFERROR(VLOOKUP($C132&amp;"_"&amp;K$66,'Original Calculateur S'!$C$4:$H$287,5,0),"")</f>
        <v/>
      </c>
      <c r="L132" s="273" t="str">
        <f>IFERROR(VLOOKUP($C132&amp;"_"&amp;L$66,'Original Calculateur S'!$C$4:$H$287,5,0),"")</f>
        <v/>
      </c>
      <c r="M132" s="273" t="str">
        <f>IFERROR(VLOOKUP($C132&amp;"_"&amp;M$66,'Original Calculateur S'!$C$4:$H$287,5,0),"")</f>
        <v/>
      </c>
      <c r="N132" s="273" t="str">
        <f>IFERROR(VLOOKUP($C132&amp;"_"&amp;N$66,'Original Calculateur S'!$C$4:$H$287,5,0),"")</f>
        <v/>
      </c>
      <c r="O132" s="273" t="str">
        <f>IFERROR(VLOOKUP($C132&amp;"_"&amp;O$66,'Original Calculateur S'!$C$4:$H$287,5,0),"")</f>
        <v/>
      </c>
      <c r="P132" s="273" t="str">
        <f>IFERROR(VLOOKUP($C132&amp;"_"&amp;P$66,'Original Calculateur S'!$C$4:$H$287,5,0),"")</f>
        <v/>
      </c>
      <c r="Q132" s="273" t="str">
        <f>IFERROR(VLOOKUP($C132&amp;"_"&amp;Q$66,'Original Calculateur S'!$C$4:$H$287,5,0),"")</f>
        <v/>
      </c>
      <c r="R132" s="273" t="str">
        <f>IFERROR(VLOOKUP($C132&amp;"_"&amp;R$66,'Original Calculateur S'!$C$4:$H$287,5,0),"")</f>
        <v/>
      </c>
      <c r="S132" s="273" t="str">
        <f>IFERROR(VLOOKUP($C132&amp;"_"&amp;S$66,'Original Calculateur S'!$C$4:$H$287,5,0),"")</f>
        <v/>
      </c>
      <c r="T132" s="273" t="str">
        <f>IFERROR(VLOOKUP($C132&amp;"_"&amp;T$66,'Original Calculateur S'!$C$4:$H$287,5,0),"")</f>
        <v/>
      </c>
      <c r="U132" s="273" t="str">
        <f>IFERROR(VLOOKUP($C132&amp;"_"&amp;U$66,'Original Calculateur S'!$C$4:$H$287,5,0),"")</f>
        <v/>
      </c>
      <c r="V132" s="273" t="str">
        <f>IFERROR(VLOOKUP($C132&amp;"_"&amp;V$66,'Original Calculateur S'!$C$4:$H$287,5,0),"")</f>
        <v/>
      </c>
      <c r="W132" s="273" t="str">
        <f>IFERROR(VLOOKUP($C132&amp;"_"&amp;W$66,'Original Calculateur S'!$C$4:$H$287,5,0),"")</f>
        <v/>
      </c>
      <c r="X132" s="273" t="str">
        <f>IFERROR(VLOOKUP($C132&amp;"_"&amp;X$66,'Original Calculateur S'!$C$4:$H$287,5,0),"")</f>
        <v/>
      </c>
      <c r="Y132" s="273" t="str">
        <f>IFERROR(VLOOKUP($C132&amp;"_"&amp;Y$66,'Original Calculateur S'!$C$4:$H$287,5,0),"")</f>
        <v/>
      </c>
      <c r="Z132" s="273" t="str">
        <f>IFERROR(VLOOKUP($C132&amp;"_"&amp;Z$66,'Original Calculateur S'!$C$4:$H$287,5,0),"")</f>
        <v/>
      </c>
      <c r="AA132" s="273" t="str">
        <f>IFERROR(VLOOKUP($C132&amp;"_"&amp;AA$66,'Original Calculateur S'!$C$4:$H$287,5,0),"")</f>
        <v/>
      </c>
      <c r="AB132" s="273" t="str">
        <f>IFERROR(VLOOKUP($C132&amp;"_"&amp;AB$66,'Original Calculateur S'!$C$4:$H$287,5,0),"")</f>
        <v/>
      </c>
      <c r="AC132" s="273" t="str">
        <f>IFERROR(VLOOKUP($C132&amp;"_"&amp;AC$66,'Original Calculateur S'!$C$4:$H$287,5,0),"")</f>
        <v/>
      </c>
      <c r="AD132" s="273" t="str">
        <f>IFERROR(VLOOKUP($C132&amp;"_"&amp;AD$66,'Original Calculateur S'!$C$4:$H$287,5,0),"")</f>
        <v/>
      </c>
      <c r="AE132" s="273" t="str">
        <f>IFERROR(VLOOKUP($C132&amp;"_"&amp;AE$66,'Original Calculateur S'!$C$4:$H$287,5,0),"")</f>
        <v/>
      </c>
      <c r="AF132" s="274">
        <f t="shared" si="2"/>
        <v>0</v>
      </c>
    </row>
    <row r="133" spans="3:32" ht="12.75" hidden="1">
      <c r="C133" s="275" t="s">
        <v>19</v>
      </c>
      <c r="D133" s="276">
        <f>IFERROR(VLOOKUP($C133&amp;"_"&amp;D$66,'Original Calculateur S'!$C$4:$H$287,5,0),"")</f>
        <v>0</v>
      </c>
      <c r="E133" s="276">
        <f>IFERROR(VLOOKUP($C133&amp;"_"&amp;E$66,'Original Calculateur S'!$C$4:$H$287,5,0),"")</f>
        <v>0</v>
      </c>
      <c r="F133" s="276">
        <f>IFERROR(VLOOKUP($C133&amp;"_"&amp;F$66,'Original Calculateur S'!$C$4:$H$287,5,0),"")</f>
        <v>0</v>
      </c>
      <c r="G133" s="276" t="str">
        <f>IFERROR(VLOOKUP($C133&amp;"_"&amp;G$66,'Original Calculateur S'!$C$4:$H$287,5,0),"")</f>
        <v/>
      </c>
      <c r="H133" s="276" t="str">
        <f>IFERROR(VLOOKUP($C133&amp;"_"&amp;H$66,'Original Calculateur S'!$C$4:$H$287,5,0),"")</f>
        <v/>
      </c>
      <c r="I133" s="276" t="str">
        <f>IFERROR(VLOOKUP($C133&amp;"_"&amp;I$66,'Original Calculateur S'!$C$4:$H$287,5,0),"")</f>
        <v/>
      </c>
      <c r="J133" s="276" t="str">
        <f>IFERROR(VLOOKUP($C133&amp;"_"&amp;J$66,'Original Calculateur S'!$C$4:$H$287,5,0),"")</f>
        <v/>
      </c>
      <c r="K133" s="276" t="str">
        <f>IFERROR(VLOOKUP($C133&amp;"_"&amp;K$66,'Original Calculateur S'!$C$4:$H$287,5,0),"")</f>
        <v/>
      </c>
      <c r="L133" s="276" t="str">
        <f>IFERROR(VLOOKUP($C133&amp;"_"&amp;L$66,'Original Calculateur S'!$C$4:$H$287,5,0),"")</f>
        <v/>
      </c>
      <c r="M133" s="276" t="str">
        <f>IFERROR(VLOOKUP($C133&amp;"_"&amp;M$66,'Original Calculateur S'!$C$4:$H$287,5,0),"")</f>
        <v/>
      </c>
      <c r="N133" s="276" t="str">
        <f>IFERROR(VLOOKUP($C133&amp;"_"&amp;N$66,'Original Calculateur S'!$C$4:$H$287,5,0),"")</f>
        <v/>
      </c>
      <c r="O133" s="276" t="str">
        <f>IFERROR(VLOOKUP($C133&amp;"_"&amp;O$66,'Original Calculateur S'!$C$4:$H$287,5,0),"")</f>
        <v/>
      </c>
      <c r="P133" s="276" t="str">
        <f>IFERROR(VLOOKUP($C133&amp;"_"&amp;P$66,'Original Calculateur S'!$C$4:$H$287,5,0),"")</f>
        <v/>
      </c>
      <c r="Q133" s="276" t="str">
        <f>IFERROR(VLOOKUP($C133&amp;"_"&amp;Q$66,'Original Calculateur S'!$C$4:$H$287,5,0),"")</f>
        <v/>
      </c>
      <c r="R133" s="276" t="str">
        <f>IFERROR(VLOOKUP($C133&amp;"_"&amp;R$66,'Original Calculateur S'!$C$4:$H$287,5,0),"")</f>
        <v/>
      </c>
      <c r="S133" s="276" t="str">
        <f>IFERROR(VLOOKUP($C133&amp;"_"&amp;S$66,'Original Calculateur S'!$C$4:$H$287,5,0),"")</f>
        <v/>
      </c>
      <c r="T133" s="276" t="str">
        <f>IFERROR(VLOOKUP($C133&amp;"_"&amp;T$66,'Original Calculateur S'!$C$4:$H$287,5,0),"")</f>
        <v/>
      </c>
      <c r="U133" s="276" t="str">
        <f>IFERROR(VLOOKUP($C133&amp;"_"&amp;U$66,'Original Calculateur S'!$C$4:$H$287,5,0),"")</f>
        <v/>
      </c>
      <c r="V133" s="276" t="str">
        <f>IFERROR(VLOOKUP($C133&amp;"_"&amp;V$66,'Original Calculateur S'!$C$4:$H$287,5,0),"")</f>
        <v/>
      </c>
      <c r="W133" s="276" t="str">
        <f>IFERROR(VLOOKUP($C133&amp;"_"&amp;W$66,'Original Calculateur S'!$C$4:$H$287,5,0),"")</f>
        <v/>
      </c>
      <c r="X133" s="276" t="str">
        <f>IFERROR(VLOOKUP($C133&amp;"_"&amp;X$66,'Original Calculateur S'!$C$4:$H$287,5,0),"")</f>
        <v/>
      </c>
      <c r="Y133" s="276" t="str">
        <f>IFERROR(VLOOKUP($C133&amp;"_"&amp;Y$66,'Original Calculateur S'!$C$4:$H$287,5,0),"")</f>
        <v/>
      </c>
      <c r="Z133" s="276" t="str">
        <f>IFERROR(VLOOKUP($C133&amp;"_"&amp;Z$66,'Original Calculateur S'!$C$4:$H$287,5,0),"")</f>
        <v/>
      </c>
      <c r="AA133" s="276" t="str">
        <f>IFERROR(VLOOKUP($C133&amp;"_"&amp;AA$66,'Original Calculateur S'!$C$4:$H$287,5,0),"")</f>
        <v/>
      </c>
      <c r="AB133" s="276" t="str">
        <f>IFERROR(VLOOKUP($C133&amp;"_"&amp;AB$66,'Original Calculateur S'!$C$4:$H$287,5,0),"")</f>
        <v/>
      </c>
      <c r="AC133" s="276" t="str">
        <f>IFERROR(VLOOKUP($C133&amp;"_"&amp;AC$66,'Original Calculateur S'!$C$4:$H$287,5,0),"")</f>
        <v/>
      </c>
      <c r="AD133" s="276" t="str">
        <f>IFERROR(VLOOKUP($C133&amp;"_"&amp;AD$66,'Original Calculateur S'!$C$4:$H$287,5,0),"")</f>
        <v/>
      </c>
      <c r="AE133" s="276" t="str">
        <f>IFERROR(VLOOKUP($C133&amp;"_"&amp;AE$66,'Original Calculateur S'!$C$4:$H$287,5,0),"")</f>
        <v/>
      </c>
      <c r="AF133" s="277">
        <f t="shared" si="2"/>
        <v>0</v>
      </c>
    </row>
    <row r="134" spans="3:32" ht="12.75" hidden="1">
      <c r="C134" s="278" t="s">
        <v>374</v>
      </c>
      <c r="D134" s="273">
        <f>IFERROR(VLOOKUP($C134&amp;"_"&amp;D$66,'Original Calculateur S'!$C$4:$H$287,5,0),"")</f>
        <v>0</v>
      </c>
      <c r="E134" s="273" t="str">
        <f>IFERROR(VLOOKUP($C134&amp;"_"&amp;E$66,'Original Calculateur S'!$C$4:$H$287,5,0),"")</f>
        <v/>
      </c>
      <c r="F134" s="273" t="str">
        <f>IFERROR(VLOOKUP($C134&amp;"_"&amp;F$66,'Original Calculateur S'!$C$4:$H$287,5,0),"")</f>
        <v/>
      </c>
      <c r="G134" s="273" t="str">
        <f>IFERROR(VLOOKUP($C134&amp;"_"&amp;G$66,'Original Calculateur S'!$C$4:$H$287,5,0),"")</f>
        <v/>
      </c>
      <c r="H134" s="273" t="str">
        <f>IFERROR(VLOOKUP($C134&amp;"_"&amp;H$66,'Original Calculateur S'!$C$4:$H$287,5,0),"")</f>
        <v/>
      </c>
      <c r="I134" s="273" t="str">
        <f>IFERROR(VLOOKUP($C134&amp;"_"&amp;I$66,'Original Calculateur S'!$C$4:$H$287,5,0),"")</f>
        <v/>
      </c>
      <c r="J134" s="273" t="str">
        <f>IFERROR(VLOOKUP($C134&amp;"_"&amp;J$66,'Original Calculateur S'!$C$4:$H$287,5,0),"")</f>
        <v/>
      </c>
      <c r="K134" s="273" t="str">
        <f>IFERROR(VLOOKUP($C134&amp;"_"&amp;K$66,'Original Calculateur S'!$C$4:$H$287,5,0),"")</f>
        <v/>
      </c>
      <c r="L134" s="273" t="str">
        <f>IFERROR(VLOOKUP($C134&amp;"_"&amp;L$66,'Original Calculateur S'!$C$4:$H$287,5,0),"")</f>
        <v/>
      </c>
      <c r="M134" s="273" t="str">
        <f>IFERROR(VLOOKUP($C134&amp;"_"&amp;M$66,'Original Calculateur S'!$C$4:$H$287,5,0),"")</f>
        <v/>
      </c>
      <c r="N134" s="273" t="str">
        <f>IFERROR(VLOOKUP($C134&amp;"_"&amp;N$66,'Original Calculateur S'!$C$4:$H$287,5,0),"")</f>
        <v/>
      </c>
      <c r="O134" s="273" t="str">
        <f>IFERROR(VLOOKUP($C134&amp;"_"&amp;O$66,'Original Calculateur S'!$C$4:$H$287,5,0),"")</f>
        <v/>
      </c>
      <c r="P134" s="273" t="str">
        <f>IFERROR(VLOOKUP($C134&amp;"_"&amp;P$66,'Original Calculateur S'!$C$4:$H$287,5,0),"")</f>
        <v/>
      </c>
      <c r="Q134" s="273" t="str">
        <f>IFERROR(VLOOKUP($C134&amp;"_"&amp;Q$66,'Original Calculateur S'!$C$4:$H$287,5,0),"")</f>
        <v/>
      </c>
      <c r="R134" s="273" t="str">
        <f>IFERROR(VLOOKUP($C134&amp;"_"&amp;R$66,'Original Calculateur S'!$C$4:$H$287,5,0),"")</f>
        <v/>
      </c>
      <c r="S134" s="273" t="str">
        <f>IFERROR(VLOOKUP($C134&amp;"_"&amp;S$66,'Original Calculateur S'!$C$4:$H$287,5,0),"")</f>
        <v/>
      </c>
      <c r="T134" s="273" t="str">
        <f>IFERROR(VLOOKUP($C134&amp;"_"&amp;T$66,'Original Calculateur S'!$C$4:$H$287,5,0),"")</f>
        <v/>
      </c>
      <c r="U134" s="273" t="str">
        <f>IFERROR(VLOOKUP($C134&amp;"_"&amp;U$66,'Original Calculateur S'!$C$4:$H$287,5,0),"")</f>
        <v/>
      </c>
      <c r="V134" s="273" t="str">
        <f>IFERROR(VLOOKUP($C134&amp;"_"&amp;V$66,'Original Calculateur S'!$C$4:$H$287,5,0),"")</f>
        <v/>
      </c>
      <c r="W134" s="273" t="str">
        <f>IFERROR(VLOOKUP($C134&amp;"_"&amp;W$66,'Original Calculateur S'!$C$4:$H$287,5,0),"")</f>
        <v/>
      </c>
      <c r="X134" s="273" t="str">
        <f>IFERROR(VLOOKUP($C134&amp;"_"&amp;X$66,'Original Calculateur S'!$C$4:$H$287,5,0),"")</f>
        <v/>
      </c>
      <c r="Y134" s="273" t="str">
        <f>IFERROR(VLOOKUP($C134&amp;"_"&amp;Y$66,'Original Calculateur S'!$C$4:$H$287,5,0),"")</f>
        <v/>
      </c>
      <c r="Z134" s="273" t="str">
        <f>IFERROR(VLOOKUP($C134&amp;"_"&amp;Z$66,'Original Calculateur S'!$C$4:$H$287,5,0),"")</f>
        <v/>
      </c>
      <c r="AA134" s="273" t="str">
        <f>IFERROR(VLOOKUP($C134&amp;"_"&amp;AA$66,'Original Calculateur S'!$C$4:$H$287,5,0),"")</f>
        <v/>
      </c>
      <c r="AB134" s="273" t="str">
        <f>IFERROR(VLOOKUP($C134&amp;"_"&amp;AB$66,'Original Calculateur S'!$C$4:$H$287,5,0),"")</f>
        <v/>
      </c>
      <c r="AC134" s="273" t="str">
        <f>IFERROR(VLOOKUP($C134&amp;"_"&amp;AC$66,'Original Calculateur S'!$C$4:$H$287,5,0),"")</f>
        <v/>
      </c>
      <c r="AD134" s="273" t="str">
        <f>IFERROR(VLOOKUP($C134&amp;"_"&amp;AD$66,'Original Calculateur S'!$C$4:$H$287,5,0),"")</f>
        <v/>
      </c>
      <c r="AE134" s="273" t="str">
        <f>IFERROR(VLOOKUP($C134&amp;"_"&amp;AE$66,'Original Calculateur S'!$C$4:$H$287,5,0),"")</f>
        <v/>
      </c>
      <c r="AF134" s="274">
        <f t="shared" si="2"/>
        <v>0</v>
      </c>
    </row>
    <row r="135" spans="3:32" ht="12.75" hidden="1">
      <c r="C135" s="275" t="s">
        <v>37</v>
      </c>
      <c r="D135" s="276">
        <f>IFERROR(VLOOKUP($C135&amp;"_"&amp;D$66,'Original Calculateur S'!$C$4:$H$287,5,0),"")</f>
        <v>0</v>
      </c>
      <c r="E135" s="276" t="str">
        <f>IFERROR(VLOOKUP($C135&amp;"_"&amp;E$66,'Original Calculateur S'!$C$4:$H$287,5,0),"")</f>
        <v/>
      </c>
      <c r="F135" s="276" t="str">
        <f>IFERROR(VLOOKUP($C135&amp;"_"&amp;F$66,'Original Calculateur S'!$C$4:$H$287,5,0),"")</f>
        <v/>
      </c>
      <c r="G135" s="276" t="str">
        <f>IFERROR(VLOOKUP($C135&amp;"_"&amp;G$66,'Original Calculateur S'!$C$4:$H$287,5,0),"")</f>
        <v/>
      </c>
      <c r="H135" s="276" t="str">
        <f>IFERROR(VLOOKUP($C135&amp;"_"&amp;H$66,'Original Calculateur S'!$C$4:$H$287,5,0),"")</f>
        <v/>
      </c>
      <c r="I135" s="276" t="str">
        <f>IFERROR(VLOOKUP($C135&amp;"_"&amp;I$66,'Original Calculateur S'!$C$4:$H$287,5,0),"")</f>
        <v/>
      </c>
      <c r="J135" s="276" t="str">
        <f>IFERROR(VLOOKUP($C135&amp;"_"&amp;J$66,'Original Calculateur S'!$C$4:$H$287,5,0),"")</f>
        <v/>
      </c>
      <c r="K135" s="276" t="str">
        <f>IFERROR(VLOOKUP($C135&amp;"_"&amp;K$66,'Original Calculateur S'!$C$4:$H$287,5,0),"")</f>
        <v/>
      </c>
      <c r="L135" s="276" t="str">
        <f>IFERROR(VLOOKUP($C135&amp;"_"&amp;L$66,'Original Calculateur S'!$C$4:$H$287,5,0),"")</f>
        <v/>
      </c>
      <c r="M135" s="276" t="str">
        <f>IFERROR(VLOOKUP($C135&amp;"_"&amp;M$66,'Original Calculateur S'!$C$4:$H$287,5,0),"")</f>
        <v/>
      </c>
      <c r="N135" s="276" t="str">
        <f>IFERROR(VLOOKUP($C135&amp;"_"&amp;N$66,'Original Calculateur S'!$C$4:$H$287,5,0),"")</f>
        <v/>
      </c>
      <c r="O135" s="276" t="str">
        <f>IFERROR(VLOOKUP($C135&amp;"_"&amp;O$66,'Original Calculateur S'!$C$4:$H$287,5,0),"")</f>
        <v/>
      </c>
      <c r="P135" s="276" t="str">
        <f>IFERROR(VLOOKUP($C135&amp;"_"&amp;P$66,'Original Calculateur S'!$C$4:$H$287,5,0),"")</f>
        <v/>
      </c>
      <c r="Q135" s="276" t="str">
        <f>IFERROR(VLOOKUP($C135&amp;"_"&amp;Q$66,'Original Calculateur S'!$C$4:$H$287,5,0),"")</f>
        <v/>
      </c>
      <c r="R135" s="276" t="str">
        <f>IFERROR(VLOOKUP($C135&amp;"_"&amp;R$66,'Original Calculateur S'!$C$4:$H$287,5,0),"")</f>
        <v/>
      </c>
      <c r="S135" s="276" t="str">
        <f>IFERROR(VLOOKUP($C135&amp;"_"&amp;S$66,'Original Calculateur S'!$C$4:$H$287,5,0),"")</f>
        <v/>
      </c>
      <c r="T135" s="276" t="str">
        <f>IFERROR(VLOOKUP($C135&amp;"_"&amp;T$66,'Original Calculateur S'!$C$4:$H$287,5,0),"")</f>
        <v/>
      </c>
      <c r="U135" s="276" t="str">
        <f>IFERROR(VLOOKUP($C135&amp;"_"&amp;U$66,'Original Calculateur S'!$C$4:$H$287,5,0),"")</f>
        <v/>
      </c>
      <c r="V135" s="276" t="str">
        <f>IFERROR(VLOOKUP($C135&amp;"_"&amp;V$66,'Original Calculateur S'!$C$4:$H$287,5,0),"")</f>
        <v/>
      </c>
      <c r="W135" s="276" t="str">
        <f>IFERROR(VLOOKUP($C135&amp;"_"&amp;W$66,'Original Calculateur S'!$C$4:$H$287,5,0),"")</f>
        <v/>
      </c>
      <c r="X135" s="276" t="str">
        <f>IFERROR(VLOOKUP($C135&amp;"_"&amp;X$66,'Original Calculateur S'!$C$4:$H$287,5,0),"")</f>
        <v/>
      </c>
      <c r="Y135" s="276" t="str">
        <f>IFERROR(VLOOKUP($C135&amp;"_"&amp;Y$66,'Original Calculateur S'!$C$4:$H$287,5,0),"")</f>
        <v/>
      </c>
      <c r="Z135" s="276" t="str">
        <f>IFERROR(VLOOKUP($C135&amp;"_"&amp;Z$66,'Original Calculateur S'!$C$4:$H$287,5,0),"")</f>
        <v/>
      </c>
      <c r="AA135" s="276" t="str">
        <f>IFERROR(VLOOKUP($C135&amp;"_"&amp;AA$66,'Original Calculateur S'!$C$4:$H$287,5,0),"")</f>
        <v/>
      </c>
      <c r="AB135" s="276" t="str">
        <f>IFERROR(VLOOKUP($C135&amp;"_"&amp;AB$66,'Original Calculateur S'!$C$4:$H$287,5,0),"")</f>
        <v/>
      </c>
      <c r="AC135" s="276" t="str">
        <f>IFERROR(VLOOKUP($C135&amp;"_"&amp;AC$66,'Original Calculateur S'!$C$4:$H$287,5,0),"")</f>
        <v/>
      </c>
      <c r="AD135" s="276" t="str">
        <f>IFERROR(VLOOKUP($C135&amp;"_"&amp;AD$66,'Original Calculateur S'!$C$4:$H$287,5,0),"")</f>
        <v/>
      </c>
      <c r="AE135" s="276" t="str">
        <f>IFERROR(VLOOKUP($C135&amp;"_"&amp;AE$66,'Original Calculateur S'!$C$4:$H$287,5,0),"")</f>
        <v/>
      </c>
      <c r="AF135" s="277">
        <f t="shared" si="2"/>
        <v>0</v>
      </c>
    </row>
    <row r="136" spans="3:32" ht="12.75" hidden="1">
      <c r="C136" s="278" t="s">
        <v>96</v>
      </c>
      <c r="D136" s="273">
        <f>IFERROR(VLOOKUP($C136&amp;"_"&amp;D$66,'Original Calculateur S'!$C$4:$H$287,5,0),"")</f>
        <v>0.01</v>
      </c>
      <c r="E136" s="273" t="str">
        <f>IFERROR(VLOOKUP($C136&amp;"_"&amp;E$66,'Original Calculateur S'!$C$4:$H$287,5,0),"")</f>
        <v/>
      </c>
      <c r="F136" s="273" t="str">
        <f>IFERROR(VLOOKUP($C136&amp;"_"&amp;F$66,'Original Calculateur S'!$C$4:$H$287,5,0),"")</f>
        <v/>
      </c>
      <c r="G136" s="273" t="str">
        <f>IFERROR(VLOOKUP($C136&amp;"_"&amp;G$66,'Original Calculateur S'!$C$4:$H$287,5,0),"")</f>
        <v/>
      </c>
      <c r="H136" s="273" t="str">
        <f>IFERROR(VLOOKUP($C136&amp;"_"&amp;H$66,'Original Calculateur S'!$C$4:$H$287,5,0),"")</f>
        <v/>
      </c>
      <c r="I136" s="273" t="str">
        <f>IFERROR(VLOOKUP($C136&amp;"_"&amp;I$66,'Original Calculateur S'!$C$4:$H$287,5,0),"")</f>
        <v/>
      </c>
      <c r="J136" s="273" t="str">
        <f>IFERROR(VLOOKUP($C136&amp;"_"&amp;J$66,'Original Calculateur S'!$C$4:$H$287,5,0),"")</f>
        <v/>
      </c>
      <c r="K136" s="273" t="str">
        <f>IFERROR(VLOOKUP($C136&amp;"_"&amp;K$66,'Original Calculateur S'!$C$4:$H$287,5,0),"")</f>
        <v/>
      </c>
      <c r="L136" s="273" t="str">
        <f>IFERROR(VLOOKUP($C136&amp;"_"&amp;L$66,'Original Calculateur S'!$C$4:$H$287,5,0),"")</f>
        <v/>
      </c>
      <c r="M136" s="273" t="str">
        <f>IFERROR(VLOOKUP($C136&amp;"_"&amp;M$66,'Original Calculateur S'!$C$4:$H$287,5,0),"")</f>
        <v/>
      </c>
      <c r="N136" s="273" t="str">
        <f>IFERROR(VLOOKUP($C136&amp;"_"&amp;N$66,'Original Calculateur S'!$C$4:$H$287,5,0),"")</f>
        <v/>
      </c>
      <c r="O136" s="273" t="str">
        <f>IFERROR(VLOOKUP($C136&amp;"_"&amp;O$66,'Original Calculateur S'!$C$4:$H$287,5,0),"")</f>
        <v/>
      </c>
      <c r="P136" s="273" t="str">
        <f>IFERROR(VLOOKUP($C136&amp;"_"&amp;P$66,'Original Calculateur S'!$C$4:$H$287,5,0),"")</f>
        <v/>
      </c>
      <c r="Q136" s="273" t="str">
        <f>IFERROR(VLOOKUP($C136&amp;"_"&amp;Q$66,'Original Calculateur S'!$C$4:$H$287,5,0),"")</f>
        <v/>
      </c>
      <c r="R136" s="273" t="str">
        <f>IFERROR(VLOOKUP($C136&amp;"_"&amp;R$66,'Original Calculateur S'!$C$4:$H$287,5,0),"")</f>
        <v/>
      </c>
      <c r="S136" s="273" t="str">
        <f>IFERROR(VLOOKUP($C136&amp;"_"&amp;S$66,'Original Calculateur S'!$C$4:$H$287,5,0),"")</f>
        <v/>
      </c>
      <c r="T136" s="273" t="str">
        <f>IFERROR(VLOOKUP($C136&amp;"_"&amp;T$66,'Original Calculateur S'!$C$4:$H$287,5,0),"")</f>
        <v/>
      </c>
      <c r="U136" s="273" t="str">
        <f>IFERROR(VLOOKUP($C136&amp;"_"&amp;U$66,'Original Calculateur S'!$C$4:$H$287,5,0),"")</f>
        <v/>
      </c>
      <c r="V136" s="273" t="str">
        <f>IFERROR(VLOOKUP($C136&amp;"_"&amp;V$66,'Original Calculateur S'!$C$4:$H$287,5,0),"")</f>
        <v/>
      </c>
      <c r="W136" s="273" t="str">
        <f>IFERROR(VLOOKUP($C136&amp;"_"&amp;W$66,'Original Calculateur S'!$C$4:$H$287,5,0),"")</f>
        <v/>
      </c>
      <c r="X136" s="273" t="str">
        <f>IFERROR(VLOOKUP($C136&amp;"_"&amp;X$66,'Original Calculateur S'!$C$4:$H$287,5,0),"")</f>
        <v/>
      </c>
      <c r="Y136" s="273" t="str">
        <f>IFERROR(VLOOKUP($C136&amp;"_"&amp;Y$66,'Original Calculateur S'!$C$4:$H$287,5,0),"")</f>
        <v/>
      </c>
      <c r="Z136" s="273" t="str">
        <f>IFERROR(VLOOKUP($C136&amp;"_"&amp;Z$66,'Original Calculateur S'!$C$4:$H$287,5,0),"")</f>
        <v/>
      </c>
      <c r="AA136" s="273" t="str">
        <f>IFERROR(VLOOKUP($C136&amp;"_"&amp;AA$66,'Original Calculateur S'!$C$4:$H$287,5,0),"")</f>
        <v/>
      </c>
      <c r="AB136" s="273" t="str">
        <f>IFERROR(VLOOKUP($C136&amp;"_"&amp;AB$66,'Original Calculateur S'!$C$4:$H$287,5,0),"")</f>
        <v/>
      </c>
      <c r="AC136" s="273" t="str">
        <f>IFERROR(VLOOKUP($C136&amp;"_"&amp;AC$66,'Original Calculateur S'!$C$4:$H$287,5,0),"")</f>
        <v/>
      </c>
      <c r="AD136" s="273" t="str">
        <f>IFERROR(VLOOKUP($C136&amp;"_"&amp;AD$66,'Original Calculateur S'!$C$4:$H$287,5,0),"")</f>
        <v/>
      </c>
      <c r="AE136" s="273" t="str">
        <f>IFERROR(VLOOKUP($C136&amp;"_"&amp;AE$66,'Original Calculateur S'!$C$4:$H$287,5,0),"")</f>
        <v/>
      </c>
      <c r="AF136" s="274">
        <f t="shared" si="2"/>
        <v>0.01</v>
      </c>
    </row>
    <row r="137" spans="3:32" ht="12.75" hidden="1">
      <c r="C137" s="272" t="s">
        <v>40</v>
      </c>
      <c r="D137" s="276">
        <f>IFERROR(VLOOKUP($C137&amp;"_"&amp;D$66,'Original Calculateur S'!$C$4:$H$287,5,0),"")</f>
        <v>0</v>
      </c>
      <c r="E137" s="276">
        <f>IFERROR(VLOOKUP($C137&amp;"_"&amp;E$66,'Original Calculateur S'!$C$4:$H$287,5,0),"")</f>
        <v>0</v>
      </c>
      <c r="F137" s="276" t="str">
        <f>IFERROR(VLOOKUP($C137&amp;"_"&amp;F$66,'Original Calculateur S'!$C$4:$H$287,5,0),"")</f>
        <v/>
      </c>
      <c r="G137" s="276" t="str">
        <f>IFERROR(VLOOKUP($C137&amp;"_"&amp;G$66,'Original Calculateur S'!$C$4:$H$287,5,0),"")</f>
        <v/>
      </c>
      <c r="H137" s="276" t="str">
        <f>IFERROR(VLOOKUP($C137&amp;"_"&amp;H$66,'Original Calculateur S'!$C$4:$H$287,5,0),"")</f>
        <v/>
      </c>
      <c r="I137" s="276" t="str">
        <f>IFERROR(VLOOKUP($C137&amp;"_"&amp;I$66,'Original Calculateur S'!$C$4:$H$287,5,0),"")</f>
        <v/>
      </c>
      <c r="J137" s="276" t="str">
        <f>IFERROR(VLOOKUP($C137&amp;"_"&amp;J$66,'Original Calculateur S'!$C$4:$H$287,5,0),"")</f>
        <v/>
      </c>
      <c r="K137" s="276" t="str">
        <f>IFERROR(VLOOKUP($C137&amp;"_"&amp;K$66,'Original Calculateur S'!$C$4:$H$287,5,0),"")</f>
        <v/>
      </c>
      <c r="L137" s="276" t="str">
        <f>IFERROR(VLOOKUP($C137&amp;"_"&amp;L$66,'Original Calculateur S'!$C$4:$H$287,5,0),"")</f>
        <v/>
      </c>
      <c r="M137" s="276" t="str">
        <f>IFERROR(VLOOKUP($C137&amp;"_"&amp;M$66,'Original Calculateur S'!$C$4:$H$287,5,0),"")</f>
        <v/>
      </c>
      <c r="N137" s="276" t="str">
        <f>IFERROR(VLOOKUP($C137&amp;"_"&amp;N$66,'Original Calculateur S'!$C$4:$H$287,5,0),"")</f>
        <v/>
      </c>
      <c r="O137" s="276" t="str">
        <f>IFERROR(VLOOKUP($C137&amp;"_"&amp;O$66,'Original Calculateur S'!$C$4:$H$287,5,0),"")</f>
        <v/>
      </c>
      <c r="P137" s="276" t="str">
        <f>IFERROR(VLOOKUP($C137&amp;"_"&amp;P$66,'Original Calculateur S'!$C$4:$H$287,5,0),"")</f>
        <v/>
      </c>
      <c r="Q137" s="276" t="str">
        <f>IFERROR(VLOOKUP($C137&amp;"_"&amp;Q$66,'Original Calculateur S'!$C$4:$H$287,5,0),"")</f>
        <v/>
      </c>
      <c r="R137" s="276" t="str">
        <f>IFERROR(VLOOKUP($C137&amp;"_"&amp;R$66,'Original Calculateur S'!$C$4:$H$287,5,0),"")</f>
        <v/>
      </c>
      <c r="S137" s="276" t="str">
        <f>IFERROR(VLOOKUP($C137&amp;"_"&amp;S$66,'Original Calculateur S'!$C$4:$H$287,5,0),"")</f>
        <v/>
      </c>
      <c r="T137" s="276" t="str">
        <f>IFERROR(VLOOKUP($C137&amp;"_"&amp;T$66,'Original Calculateur S'!$C$4:$H$287,5,0),"")</f>
        <v/>
      </c>
      <c r="U137" s="276" t="str">
        <f>IFERROR(VLOOKUP($C137&amp;"_"&amp;U$66,'Original Calculateur S'!$C$4:$H$287,5,0),"")</f>
        <v/>
      </c>
      <c r="V137" s="276" t="str">
        <f>IFERROR(VLOOKUP($C137&amp;"_"&amp;V$66,'Original Calculateur S'!$C$4:$H$287,5,0),"")</f>
        <v/>
      </c>
      <c r="W137" s="276" t="str">
        <f>IFERROR(VLOOKUP($C137&amp;"_"&amp;W$66,'Original Calculateur S'!$C$4:$H$287,5,0),"")</f>
        <v/>
      </c>
      <c r="X137" s="276" t="str">
        <f>IFERROR(VLOOKUP($C137&amp;"_"&amp;X$66,'Original Calculateur S'!$C$4:$H$287,5,0),"")</f>
        <v/>
      </c>
      <c r="Y137" s="276" t="str">
        <f>IFERROR(VLOOKUP($C137&amp;"_"&amp;Y$66,'Original Calculateur S'!$C$4:$H$287,5,0),"")</f>
        <v/>
      </c>
      <c r="Z137" s="276" t="str">
        <f>IFERROR(VLOOKUP($C137&amp;"_"&amp;Z$66,'Original Calculateur S'!$C$4:$H$287,5,0),"")</f>
        <v/>
      </c>
      <c r="AA137" s="276" t="str">
        <f>IFERROR(VLOOKUP($C137&amp;"_"&amp;AA$66,'Original Calculateur S'!$C$4:$H$287,5,0),"")</f>
        <v/>
      </c>
      <c r="AB137" s="276" t="str">
        <f>IFERROR(VLOOKUP($C137&amp;"_"&amp;AB$66,'Original Calculateur S'!$C$4:$H$287,5,0),"")</f>
        <v/>
      </c>
      <c r="AC137" s="276" t="str">
        <f>IFERROR(VLOOKUP($C137&amp;"_"&amp;AC$66,'Original Calculateur S'!$C$4:$H$287,5,0),"")</f>
        <v/>
      </c>
      <c r="AD137" s="276" t="str">
        <f>IFERROR(VLOOKUP($C137&amp;"_"&amp;AD$66,'Original Calculateur S'!$C$4:$H$287,5,0),"")</f>
        <v/>
      </c>
      <c r="AE137" s="276" t="str">
        <f>IFERROR(VLOOKUP($C137&amp;"_"&amp;AE$66,'Original Calculateur S'!$C$4:$H$287,5,0),"")</f>
        <v/>
      </c>
      <c r="AF137" s="277">
        <f t="shared" si="2"/>
        <v>0</v>
      </c>
    </row>
    <row r="138" spans="3:32" ht="12.75" hidden="1">
      <c r="C138" s="272" t="s">
        <v>54</v>
      </c>
      <c r="D138" s="273" t="str">
        <f>IFERROR(VLOOKUP($C138&amp;"_"&amp;D$66,'Original Calculateur S'!$C$4:$H$287,5,0),"")</f>
        <v/>
      </c>
      <c r="E138" s="273" t="str">
        <f>IFERROR(VLOOKUP($C138&amp;"_"&amp;E$66,'Original Calculateur S'!$C$4:$H$287,5,0),"")</f>
        <v/>
      </c>
      <c r="F138" s="273" t="str">
        <f>IFERROR(VLOOKUP($C138&amp;"_"&amp;F$66,'Original Calculateur S'!$C$4:$H$287,5,0),"")</f>
        <v/>
      </c>
      <c r="G138" s="273" t="str">
        <f>IFERROR(VLOOKUP($C138&amp;"_"&amp;G$66,'Original Calculateur S'!$C$4:$H$287,5,0),"")</f>
        <v/>
      </c>
      <c r="H138" s="273" t="str">
        <f>IFERROR(VLOOKUP($C138&amp;"_"&amp;H$66,'Original Calculateur S'!$C$4:$H$287,5,0),"")</f>
        <v/>
      </c>
      <c r="I138" s="273" t="str">
        <f>IFERROR(VLOOKUP($C138&amp;"_"&amp;I$66,'Original Calculateur S'!$C$4:$H$287,5,0),"")</f>
        <v/>
      </c>
      <c r="J138" s="273" t="str">
        <f>IFERROR(VLOOKUP($C138&amp;"_"&amp;J$66,'Original Calculateur S'!$C$4:$H$287,5,0),"")</f>
        <v/>
      </c>
      <c r="K138" s="273" t="str">
        <f>IFERROR(VLOOKUP($C138&amp;"_"&amp;K$66,'Original Calculateur S'!$C$4:$H$287,5,0),"")</f>
        <v/>
      </c>
      <c r="L138" s="273" t="str">
        <f>IFERROR(VLOOKUP($C138&amp;"_"&amp;L$66,'Original Calculateur S'!$C$4:$H$287,5,0),"")</f>
        <v/>
      </c>
      <c r="M138" s="273" t="str">
        <f>IFERROR(VLOOKUP($C138&amp;"_"&amp;M$66,'Original Calculateur S'!$C$4:$H$287,5,0),"")</f>
        <v/>
      </c>
      <c r="N138" s="273" t="str">
        <f>IFERROR(VLOOKUP($C138&amp;"_"&amp;N$66,'Original Calculateur S'!$C$4:$H$287,5,0),"")</f>
        <v/>
      </c>
      <c r="O138" s="273" t="str">
        <f>IFERROR(VLOOKUP($C138&amp;"_"&amp;O$66,'Original Calculateur S'!$C$4:$H$287,5,0),"")</f>
        <v/>
      </c>
      <c r="P138" s="273" t="str">
        <f>IFERROR(VLOOKUP($C138&amp;"_"&amp;P$66,'Original Calculateur S'!$C$4:$H$287,5,0),"")</f>
        <v/>
      </c>
      <c r="Q138" s="273" t="str">
        <f>IFERROR(VLOOKUP($C138&amp;"_"&amp;Q$66,'Original Calculateur S'!$C$4:$H$287,5,0),"")</f>
        <v/>
      </c>
      <c r="R138" s="273" t="str">
        <f>IFERROR(VLOOKUP($C138&amp;"_"&amp;R$66,'Original Calculateur S'!$C$4:$H$287,5,0),"")</f>
        <v/>
      </c>
      <c r="S138" s="273" t="str">
        <f>IFERROR(VLOOKUP($C138&amp;"_"&amp;S$66,'Original Calculateur S'!$C$4:$H$287,5,0),"")</f>
        <v/>
      </c>
      <c r="T138" s="273" t="str">
        <f>IFERROR(VLOOKUP($C138&amp;"_"&amp;T$66,'Original Calculateur S'!$C$4:$H$287,5,0),"")</f>
        <v/>
      </c>
      <c r="U138" s="273" t="str">
        <f>IFERROR(VLOOKUP($C138&amp;"_"&amp;U$66,'Original Calculateur S'!$C$4:$H$287,5,0),"")</f>
        <v/>
      </c>
      <c r="V138" s="273" t="str">
        <f>IFERROR(VLOOKUP($C138&amp;"_"&amp;V$66,'Original Calculateur S'!$C$4:$H$287,5,0),"")</f>
        <v/>
      </c>
      <c r="W138" s="273" t="str">
        <f>IFERROR(VLOOKUP($C138&amp;"_"&amp;W$66,'Original Calculateur S'!$C$4:$H$287,5,0),"")</f>
        <v/>
      </c>
      <c r="X138" s="273" t="str">
        <f>IFERROR(VLOOKUP($C138&amp;"_"&amp;X$66,'Original Calculateur S'!$C$4:$H$287,5,0),"")</f>
        <v/>
      </c>
      <c r="Y138" s="273" t="str">
        <f>IFERROR(VLOOKUP($C138&amp;"_"&amp;Y$66,'Original Calculateur S'!$C$4:$H$287,5,0),"")</f>
        <v/>
      </c>
      <c r="Z138" s="273" t="str">
        <f>IFERROR(VLOOKUP($C138&amp;"_"&amp;Z$66,'Original Calculateur S'!$C$4:$H$287,5,0),"")</f>
        <v/>
      </c>
      <c r="AA138" s="273" t="str">
        <f>IFERROR(VLOOKUP($C138&amp;"_"&amp;AA$66,'Original Calculateur S'!$C$4:$H$287,5,0),"")</f>
        <v/>
      </c>
      <c r="AB138" s="273" t="str">
        <f>IFERROR(VLOOKUP($C138&amp;"_"&amp;AB$66,'Original Calculateur S'!$C$4:$H$287,5,0),"")</f>
        <v/>
      </c>
      <c r="AC138" s="273" t="str">
        <f>IFERROR(VLOOKUP($C138&amp;"_"&amp;AC$66,'Original Calculateur S'!$C$4:$H$287,5,0),"")</f>
        <v/>
      </c>
      <c r="AD138" s="273" t="str">
        <f>IFERROR(VLOOKUP($C138&amp;"_"&amp;AD$66,'Original Calculateur S'!$C$4:$H$287,5,0),"")</f>
        <v/>
      </c>
      <c r="AE138" s="273" t="str">
        <f>IFERROR(VLOOKUP($C138&amp;"_"&amp;AE$66,'Original Calculateur S'!$C$4:$H$287,5,0),"")</f>
        <v/>
      </c>
      <c r="AF138" s="274">
        <f t="shared" si="2"/>
        <v>0</v>
      </c>
    </row>
    <row r="139" spans="3:32" ht="12.75" hidden="1">
      <c r="C139" s="275" t="s">
        <v>56</v>
      </c>
      <c r="D139" s="276" t="str">
        <f>IFERROR(VLOOKUP($C139&amp;"_"&amp;D$66,'Original Calculateur S'!$C$4:$H$287,5,0),"")</f>
        <v/>
      </c>
      <c r="E139" s="276" t="str">
        <f>IFERROR(VLOOKUP($C139&amp;"_"&amp;E$66,'Original Calculateur S'!$C$4:$H$287,5,0),"")</f>
        <v/>
      </c>
      <c r="F139" s="276" t="str">
        <f>IFERROR(VLOOKUP($C139&amp;"_"&amp;F$66,'Original Calculateur S'!$C$4:$H$287,5,0),"")</f>
        <v/>
      </c>
      <c r="G139" s="276" t="str">
        <f>IFERROR(VLOOKUP($C139&amp;"_"&amp;G$66,'Original Calculateur S'!$C$4:$H$287,5,0),"")</f>
        <v/>
      </c>
      <c r="H139" s="276" t="str">
        <f>IFERROR(VLOOKUP($C139&amp;"_"&amp;H$66,'Original Calculateur S'!$C$4:$H$287,5,0),"")</f>
        <v/>
      </c>
      <c r="I139" s="276" t="str">
        <f>IFERROR(VLOOKUP($C139&amp;"_"&amp;I$66,'Original Calculateur S'!$C$4:$H$287,5,0),"")</f>
        <v/>
      </c>
      <c r="J139" s="276" t="str">
        <f>IFERROR(VLOOKUP($C139&amp;"_"&amp;J$66,'Original Calculateur S'!$C$4:$H$287,5,0),"")</f>
        <v/>
      </c>
      <c r="K139" s="276" t="str">
        <f>IFERROR(VLOOKUP($C139&amp;"_"&amp;K$66,'Original Calculateur S'!$C$4:$H$287,5,0),"")</f>
        <v/>
      </c>
      <c r="L139" s="276" t="str">
        <f>IFERROR(VLOOKUP($C139&amp;"_"&amp;L$66,'Original Calculateur S'!$C$4:$H$287,5,0),"")</f>
        <v/>
      </c>
      <c r="M139" s="276" t="str">
        <f>IFERROR(VLOOKUP($C139&amp;"_"&amp;M$66,'Original Calculateur S'!$C$4:$H$287,5,0),"")</f>
        <v/>
      </c>
      <c r="N139" s="276" t="str">
        <f>IFERROR(VLOOKUP($C139&amp;"_"&amp;N$66,'Original Calculateur S'!$C$4:$H$287,5,0),"")</f>
        <v/>
      </c>
      <c r="O139" s="276" t="str">
        <f>IFERROR(VLOOKUP($C139&amp;"_"&amp;O$66,'Original Calculateur S'!$C$4:$H$287,5,0),"")</f>
        <v/>
      </c>
      <c r="P139" s="276" t="str">
        <f>IFERROR(VLOOKUP($C139&amp;"_"&amp;P$66,'Original Calculateur S'!$C$4:$H$287,5,0),"")</f>
        <v/>
      </c>
      <c r="Q139" s="276" t="str">
        <f>IFERROR(VLOOKUP($C139&amp;"_"&amp;Q$66,'Original Calculateur S'!$C$4:$H$287,5,0),"")</f>
        <v/>
      </c>
      <c r="R139" s="276" t="str">
        <f>IFERROR(VLOOKUP($C139&amp;"_"&amp;R$66,'Original Calculateur S'!$C$4:$H$287,5,0),"")</f>
        <v/>
      </c>
      <c r="S139" s="276" t="str">
        <f>IFERROR(VLOOKUP($C139&amp;"_"&amp;S$66,'Original Calculateur S'!$C$4:$H$287,5,0),"")</f>
        <v/>
      </c>
      <c r="T139" s="276" t="str">
        <f>IFERROR(VLOOKUP($C139&amp;"_"&amp;T$66,'Original Calculateur S'!$C$4:$H$287,5,0),"")</f>
        <v/>
      </c>
      <c r="U139" s="276" t="str">
        <f>IFERROR(VLOOKUP($C139&amp;"_"&amp;U$66,'Original Calculateur S'!$C$4:$H$287,5,0),"")</f>
        <v/>
      </c>
      <c r="V139" s="276" t="str">
        <f>IFERROR(VLOOKUP($C139&amp;"_"&amp;V$66,'Original Calculateur S'!$C$4:$H$287,5,0),"")</f>
        <v/>
      </c>
      <c r="W139" s="276" t="str">
        <f>IFERROR(VLOOKUP($C139&amp;"_"&amp;W$66,'Original Calculateur S'!$C$4:$H$287,5,0),"")</f>
        <v/>
      </c>
      <c r="X139" s="276" t="str">
        <f>IFERROR(VLOOKUP($C139&amp;"_"&amp;X$66,'Original Calculateur S'!$C$4:$H$287,5,0),"")</f>
        <v/>
      </c>
      <c r="Y139" s="276" t="str">
        <f>IFERROR(VLOOKUP($C139&amp;"_"&amp;Y$66,'Original Calculateur S'!$C$4:$H$287,5,0),"")</f>
        <v/>
      </c>
      <c r="Z139" s="276" t="str">
        <f>IFERROR(VLOOKUP($C139&amp;"_"&amp;Z$66,'Original Calculateur S'!$C$4:$H$287,5,0),"")</f>
        <v/>
      </c>
      <c r="AA139" s="276" t="str">
        <f>IFERROR(VLOOKUP($C139&amp;"_"&amp;AA$66,'Original Calculateur S'!$C$4:$H$287,5,0),"")</f>
        <v/>
      </c>
      <c r="AB139" s="276" t="str">
        <f>IFERROR(VLOOKUP($C139&amp;"_"&amp;AB$66,'Original Calculateur S'!$C$4:$H$287,5,0),"")</f>
        <v/>
      </c>
      <c r="AC139" s="276" t="str">
        <f>IFERROR(VLOOKUP($C139&amp;"_"&amp;AC$66,'Original Calculateur S'!$C$4:$H$287,5,0),"")</f>
        <v/>
      </c>
      <c r="AD139" s="276" t="str">
        <f>IFERROR(VLOOKUP($C139&amp;"_"&amp;AD$66,'Original Calculateur S'!$C$4:$H$287,5,0),"")</f>
        <v/>
      </c>
      <c r="AE139" s="276" t="str">
        <f>IFERROR(VLOOKUP($C139&amp;"_"&amp;AE$66,'Original Calculateur S'!$C$4:$H$287,5,0),"")</f>
        <v/>
      </c>
      <c r="AF139" s="277">
        <f t="shared" si="2"/>
        <v>0</v>
      </c>
    </row>
    <row r="140" spans="3:32" ht="12.75" hidden="1">
      <c r="C140" s="272" t="s">
        <v>16</v>
      </c>
      <c r="D140" s="273">
        <f>IFERROR(VLOOKUP($C140&amp;"_"&amp;D$66,'Original Calculateur S'!$C$4:$H$287,5,0),"")</f>
        <v>0</v>
      </c>
      <c r="E140" s="273">
        <f>IFERROR(VLOOKUP($C140&amp;"_"&amp;E$66,'Original Calculateur S'!$C$4:$H$287,5,0),"")</f>
        <v>0</v>
      </c>
      <c r="F140" s="273" t="str">
        <f>IFERROR(VLOOKUP($C140&amp;"_"&amp;F$66,'Original Calculateur S'!$C$4:$H$287,5,0),"")</f>
        <v/>
      </c>
      <c r="G140" s="273" t="str">
        <f>IFERROR(VLOOKUP($C140&amp;"_"&amp;G$66,'Original Calculateur S'!$C$4:$H$287,5,0),"")</f>
        <v/>
      </c>
      <c r="H140" s="273" t="str">
        <f>IFERROR(VLOOKUP($C140&amp;"_"&amp;H$66,'Original Calculateur S'!$C$4:$H$287,5,0),"")</f>
        <v/>
      </c>
      <c r="I140" s="273" t="str">
        <f>IFERROR(VLOOKUP($C140&amp;"_"&amp;I$66,'Original Calculateur S'!$C$4:$H$287,5,0),"")</f>
        <v/>
      </c>
      <c r="J140" s="273" t="str">
        <f>IFERROR(VLOOKUP($C140&amp;"_"&amp;J$66,'Original Calculateur S'!$C$4:$H$287,5,0),"")</f>
        <v/>
      </c>
      <c r="K140" s="273" t="str">
        <f>IFERROR(VLOOKUP($C140&amp;"_"&amp;K$66,'Original Calculateur S'!$C$4:$H$287,5,0),"")</f>
        <v/>
      </c>
      <c r="L140" s="273" t="str">
        <f>IFERROR(VLOOKUP($C140&amp;"_"&amp;L$66,'Original Calculateur S'!$C$4:$H$287,5,0),"")</f>
        <v/>
      </c>
      <c r="M140" s="273" t="str">
        <f>IFERROR(VLOOKUP($C140&amp;"_"&amp;M$66,'Original Calculateur S'!$C$4:$H$287,5,0),"")</f>
        <v/>
      </c>
      <c r="N140" s="273" t="str">
        <f>IFERROR(VLOOKUP($C140&amp;"_"&amp;N$66,'Original Calculateur S'!$C$4:$H$287,5,0),"")</f>
        <v/>
      </c>
      <c r="O140" s="273" t="str">
        <f>IFERROR(VLOOKUP($C140&amp;"_"&amp;O$66,'Original Calculateur S'!$C$4:$H$287,5,0),"")</f>
        <v/>
      </c>
      <c r="P140" s="273" t="str">
        <f>IFERROR(VLOOKUP($C140&amp;"_"&amp;P$66,'Original Calculateur S'!$C$4:$H$287,5,0),"")</f>
        <v/>
      </c>
      <c r="Q140" s="273" t="str">
        <f>IFERROR(VLOOKUP($C140&amp;"_"&amp;Q$66,'Original Calculateur S'!$C$4:$H$287,5,0),"")</f>
        <v/>
      </c>
      <c r="R140" s="273" t="str">
        <f>IFERROR(VLOOKUP($C140&amp;"_"&amp;R$66,'Original Calculateur S'!$C$4:$H$287,5,0),"")</f>
        <v/>
      </c>
      <c r="S140" s="273" t="str">
        <f>IFERROR(VLOOKUP($C140&amp;"_"&amp;S$66,'Original Calculateur S'!$C$4:$H$287,5,0),"")</f>
        <v/>
      </c>
      <c r="T140" s="273" t="str">
        <f>IFERROR(VLOOKUP($C140&amp;"_"&amp;T$66,'Original Calculateur S'!$C$4:$H$287,5,0),"")</f>
        <v/>
      </c>
      <c r="U140" s="273" t="str">
        <f>IFERROR(VLOOKUP($C140&amp;"_"&amp;U$66,'Original Calculateur S'!$C$4:$H$287,5,0),"")</f>
        <v/>
      </c>
      <c r="V140" s="273" t="str">
        <f>IFERROR(VLOOKUP($C140&amp;"_"&amp;V$66,'Original Calculateur S'!$C$4:$H$287,5,0),"")</f>
        <v/>
      </c>
      <c r="W140" s="273" t="str">
        <f>IFERROR(VLOOKUP($C140&amp;"_"&amp;W$66,'Original Calculateur S'!$C$4:$H$287,5,0),"")</f>
        <v/>
      </c>
      <c r="X140" s="273" t="str">
        <f>IFERROR(VLOOKUP($C140&amp;"_"&amp;X$66,'Original Calculateur S'!$C$4:$H$287,5,0),"")</f>
        <v/>
      </c>
      <c r="Y140" s="273" t="str">
        <f>IFERROR(VLOOKUP($C140&amp;"_"&amp;Y$66,'Original Calculateur S'!$C$4:$H$287,5,0),"")</f>
        <v/>
      </c>
      <c r="Z140" s="273" t="str">
        <f>IFERROR(VLOOKUP($C140&amp;"_"&amp;Z$66,'Original Calculateur S'!$C$4:$H$287,5,0),"")</f>
        <v/>
      </c>
      <c r="AA140" s="273" t="str">
        <f>IFERROR(VLOOKUP($C140&amp;"_"&amp;AA$66,'Original Calculateur S'!$C$4:$H$287,5,0),"")</f>
        <v/>
      </c>
      <c r="AB140" s="273" t="str">
        <f>IFERROR(VLOOKUP($C140&amp;"_"&amp;AB$66,'Original Calculateur S'!$C$4:$H$287,5,0),"")</f>
        <v/>
      </c>
      <c r="AC140" s="273" t="str">
        <f>IFERROR(VLOOKUP($C140&amp;"_"&amp;AC$66,'Original Calculateur S'!$C$4:$H$287,5,0),"")</f>
        <v/>
      </c>
      <c r="AD140" s="273" t="str">
        <f>IFERROR(VLOOKUP($C140&amp;"_"&amp;AD$66,'Original Calculateur S'!$C$4:$H$287,5,0),"")</f>
        <v/>
      </c>
      <c r="AE140" s="273" t="str">
        <f>IFERROR(VLOOKUP($C140&amp;"_"&amp;AE$66,'Original Calculateur S'!$C$4:$H$287,5,0),"")</f>
        <v/>
      </c>
      <c r="AF140" s="274">
        <f t="shared" si="2"/>
        <v>0</v>
      </c>
    </row>
    <row r="141" spans="3:32" ht="12.75" hidden="1">
      <c r="C141" s="272" t="s">
        <v>58</v>
      </c>
      <c r="D141" s="276">
        <f>IFERROR(VLOOKUP($C141&amp;"_"&amp;D$66,'Original Calculateur S'!$C$4:$H$287,5,0),"")</f>
        <v>0</v>
      </c>
      <c r="E141" s="276" t="str">
        <f>IFERROR(VLOOKUP($C141&amp;"_"&amp;E$66,'Original Calculateur S'!$C$4:$H$287,5,0),"")</f>
        <v/>
      </c>
      <c r="F141" s="276" t="str">
        <f>IFERROR(VLOOKUP($C141&amp;"_"&amp;F$66,'Original Calculateur S'!$C$4:$H$287,5,0),"")</f>
        <v/>
      </c>
      <c r="G141" s="276" t="str">
        <f>IFERROR(VLOOKUP($C141&amp;"_"&amp;G$66,'Original Calculateur S'!$C$4:$H$287,5,0),"")</f>
        <v/>
      </c>
      <c r="H141" s="276" t="str">
        <f>IFERROR(VLOOKUP($C141&amp;"_"&amp;H$66,'Original Calculateur S'!$C$4:$H$287,5,0),"")</f>
        <v/>
      </c>
      <c r="I141" s="276" t="str">
        <f>IFERROR(VLOOKUP($C141&amp;"_"&amp;I$66,'Original Calculateur S'!$C$4:$H$287,5,0),"")</f>
        <v/>
      </c>
      <c r="J141" s="276" t="str">
        <f>IFERROR(VLOOKUP($C141&amp;"_"&amp;J$66,'Original Calculateur S'!$C$4:$H$287,5,0),"")</f>
        <v/>
      </c>
      <c r="K141" s="276" t="str">
        <f>IFERROR(VLOOKUP($C141&amp;"_"&amp;K$66,'Original Calculateur S'!$C$4:$H$287,5,0),"")</f>
        <v/>
      </c>
      <c r="L141" s="276" t="str">
        <f>IFERROR(VLOOKUP($C141&amp;"_"&amp;L$66,'Original Calculateur S'!$C$4:$H$287,5,0),"")</f>
        <v/>
      </c>
      <c r="M141" s="276" t="str">
        <f>IFERROR(VLOOKUP($C141&amp;"_"&amp;M$66,'Original Calculateur S'!$C$4:$H$287,5,0),"")</f>
        <v/>
      </c>
      <c r="N141" s="276" t="str">
        <f>IFERROR(VLOOKUP($C141&amp;"_"&amp;N$66,'Original Calculateur S'!$C$4:$H$287,5,0),"")</f>
        <v/>
      </c>
      <c r="O141" s="276" t="str">
        <f>IFERROR(VLOOKUP($C141&amp;"_"&amp;O$66,'Original Calculateur S'!$C$4:$H$287,5,0),"")</f>
        <v/>
      </c>
      <c r="P141" s="276" t="str">
        <f>IFERROR(VLOOKUP($C141&amp;"_"&amp;P$66,'Original Calculateur S'!$C$4:$H$287,5,0),"")</f>
        <v/>
      </c>
      <c r="Q141" s="276" t="str">
        <f>IFERROR(VLOOKUP($C141&amp;"_"&amp;Q$66,'Original Calculateur S'!$C$4:$H$287,5,0),"")</f>
        <v/>
      </c>
      <c r="R141" s="276" t="str">
        <f>IFERROR(VLOOKUP($C141&amp;"_"&amp;R$66,'Original Calculateur S'!$C$4:$H$287,5,0),"")</f>
        <v/>
      </c>
      <c r="S141" s="276" t="str">
        <f>IFERROR(VLOOKUP($C141&amp;"_"&amp;S$66,'Original Calculateur S'!$C$4:$H$287,5,0),"")</f>
        <v/>
      </c>
      <c r="T141" s="276" t="str">
        <f>IFERROR(VLOOKUP($C141&amp;"_"&amp;T$66,'Original Calculateur S'!$C$4:$H$287,5,0),"")</f>
        <v/>
      </c>
      <c r="U141" s="276" t="str">
        <f>IFERROR(VLOOKUP($C141&amp;"_"&amp;U$66,'Original Calculateur S'!$C$4:$H$287,5,0),"")</f>
        <v/>
      </c>
      <c r="V141" s="276" t="str">
        <f>IFERROR(VLOOKUP($C141&amp;"_"&amp;V$66,'Original Calculateur S'!$C$4:$H$287,5,0),"")</f>
        <v/>
      </c>
      <c r="W141" s="276" t="str">
        <f>IFERROR(VLOOKUP($C141&amp;"_"&amp;W$66,'Original Calculateur S'!$C$4:$H$287,5,0),"")</f>
        <v/>
      </c>
      <c r="X141" s="276" t="str">
        <f>IFERROR(VLOOKUP($C141&amp;"_"&amp;X$66,'Original Calculateur S'!$C$4:$H$287,5,0),"")</f>
        <v/>
      </c>
      <c r="Y141" s="276" t="str">
        <f>IFERROR(VLOOKUP($C141&amp;"_"&amp;Y$66,'Original Calculateur S'!$C$4:$H$287,5,0),"")</f>
        <v/>
      </c>
      <c r="Z141" s="276" t="str">
        <f>IFERROR(VLOOKUP($C141&amp;"_"&amp;Z$66,'Original Calculateur S'!$C$4:$H$287,5,0),"")</f>
        <v/>
      </c>
      <c r="AA141" s="276" t="str">
        <f>IFERROR(VLOOKUP($C141&amp;"_"&amp;AA$66,'Original Calculateur S'!$C$4:$H$287,5,0),"")</f>
        <v/>
      </c>
      <c r="AB141" s="276" t="str">
        <f>IFERROR(VLOOKUP($C141&amp;"_"&amp;AB$66,'Original Calculateur S'!$C$4:$H$287,5,0),"")</f>
        <v/>
      </c>
      <c r="AC141" s="276" t="str">
        <f>IFERROR(VLOOKUP($C141&amp;"_"&amp;AC$66,'Original Calculateur S'!$C$4:$H$287,5,0),"")</f>
        <v/>
      </c>
      <c r="AD141" s="276" t="str">
        <f>IFERROR(VLOOKUP($C141&amp;"_"&amp;AD$66,'Original Calculateur S'!$C$4:$H$287,5,0),"")</f>
        <v/>
      </c>
      <c r="AE141" s="276" t="str">
        <f>IFERROR(VLOOKUP($C141&amp;"_"&amp;AE$66,'Original Calculateur S'!$C$4:$H$287,5,0),"")</f>
        <v/>
      </c>
      <c r="AF141" s="277">
        <f t="shared" si="2"/>
        <v>0</v>
      </c>
    </row>
    <row r="142" spans="3:32" ht="12.75" hidden="1">
      <c r="C142" s="278" t="s">
        <v>124</v>
      </c>
      <c r="D142" s="273">
        <f>IFERROR(VLOOKUP($C142&amp;"_"&amp;D$66,'Original Calculateur S'!$C$4:$H$287,5,0),"")</f>
        <v>0</v>
      </c>
      <c r="E142" s="273" t="str">
        <f>IFERROR(VLOOKUP($C142&amp;"_"&amp;E$66,'Original Calculateur S'!$C$4:$H$287,5,0),"")</f>
        <v/>
      </c>
      <c r="F142" s="273" t="str">
        <f>IFERROR(VLOOKUP($C142&amp;"_"&amp;F$66,'Original Calculateur S'!$C$4:$H$287,5,0),"")</f>
        <v/>
      </c>
      <c r="G142" s="273" t="str">
        <f>IFERROR(VLOOKUP($C142&amp;"_"&amp;G$66,'Original Calculateur S'!$C$4:$H$287,5,0),"")</f>
        <v/>
      </c>
      <c r="H142" s="273" t="str">
        <f>IFERROR(VLOOKUP($C142&amp;"_"&amp;H$66,'Original Calculateur S'!$C$4:$H$287,5,0),"")</f>
        <v/>
      </c>
      <c r="I142" s="273" t="str">
        <f>IFERROR(VLOOKUP($C142&amp;"_"&amp;I$66,'Original Calculateur S'!$C$4:$H$287,5,0),"")</f>
        <v/>
      </c>
      <c r="J142" s="273" t="str">
        <f>IFERROR(VLOOKUP($C142&amp;"_"&amp;J$66,'Original Calculateur S'!$C$4:$H$287,5,0),"")</f>
        <v/>
      </c>
      <c r="K142" s="273" t="str">
        <f>IFERROR(VLOOKUP($C142&amp;"_"&amp;K$66,'Original Calculateur S'!$C$4:$H$287,5,0),"")</f>
        <v/>
      </c>
      <c r="L142" s="273" t="str">
        <f>IFERROR(VLOOKUP($C142&amp;"_"&amp;L$66,'Original Calculateur S'!$C$4:$H$287,5,0),"")</f>
        <v/>
      </c>
      <c r="M142" s="273" t="str">
        <f>IFERROR(VLOOKUP($C142&amp;"_"&amp;M$66,'Original Calculateur S'!$C$4:$H$287,5,0),"")</f>
        <v/>
      </c>
      <c r="N142" s="273" t="str">
        <f>IFERROR(VLOOKUP($C142&amp;"_"&amp;N$66,'Original Calculateur S'!$C$4:$H$287,5,0),"")</f>
        <v/>
      </c>
      <c r="O142" s="273" t="str">
        <f>IFERROR(VLOOKUP($C142&amp;"_"&amp;O$66,'Original Calculateur S'!$C$4:$H$287,5,0),"")</f>
        <v/>
      </c>
      <c r="P142" s="273" t="str">
        <f>IFERROR(VLOOKUP($C142&amp;"_"&amp;P$66,'Original Calculateur S'!$C$4:$H$287,5,0),"")</f>
        <v/>
      </c>
      <c r="Q142" s="273" t="str">
        <f>IFERROR(VLOOKUP($C142&amp;"_"&amp;Q$66,'Original Calculateur S'!$C$4:$H$287,5,0),"")</f>
        <v/>
      </c>
      <c r="R142" s="273" t="str">
        <f>IFERROR(VLOOKUP($C142&amp;"_"&amp;R$66,'Original Calculateur S'!$C$4:$H$287,5,0),"")</f>
        <v/>
      </c>
      <c r="S142" s="273" t="str">
        <f>IFERROR(VLOOKUP($C142&amp;"_"&amp;S$66,'Original Calculateur S'!$C$4:$H$287,5,0),"")</f>
        <v/>
      </c>
      <c r="T142" s="273" t="str">
        <f>IFERROR(VLOOKUP($C142&amp;"_"&amp;T$66,'Original Calculateur S'!$C$4:$H$287,5,0),"")</f>
        <v/>
      </c>
      <c r="U142" s="273" t="str">
        <f>IFERROR(VLOOKUP($C142&amp;"_"&amp;U$66,'Original Calculateur S'!$C$4:$H$287,5,0),"")</f>
        <v/>
      </c>
      <c r="V142" s="273" t="str">
        <f>IFERROR(VLOOKUP($C142&amp;"_"&amp;V$66,'Original Calculateur S'!$C$4:$H$287,5,0),"")</f>
        <v/>
      </c>
      <c r="W142" s="273" t="str">
        <f>IFERROR(VLOOKUP($C142&amp;"_"&amp;W$66,'Original Calculateur S'!$C$4:$H$287,5,0),"")</f>
        <v/>
      </c>
      <c r="X142" s="273" t="str">
        <f>IFERROR(VLOOKUP($C142&amp;"_"&amp;X$66,'Original Calculateur S'!$C$4:$H$287,5,0),"")</f>
        <v/>
      </c>
      <c r="Y142" s="273" t="str">
        <f>IFERROR(VLOOKUP($C142&amp;"_"&amp;Y$66,'Original Calculateur S'!$C$4:$H$287,5,0),"")</f>
        <v/>
      </c>
      <c r="Z142" s="273" t="str">
        <f>IFERROR(VLOOKUP($C142&amp;"_"&amp;Z$66,'Original Calculateur S'!$C$4:$H$287,5,0),"")</f>
        <v/>
      </c>
      <c r="AA142" s="273" t="str">
        <f>IFERROR(VLOOKUP($C142&amp;"_"&amp;AA$66,'Original Calculateur S'!$C$4:$H$287,5,0),"")</f>
        <v/>
      </c>
      <c r="AB142" s="273" t="str">
        <f>IFERROR(VLOOKUP($C142&amp;"_"&amp;AB$66,'Original Calculateur S'!$C$4:$H$287,5,0),"")</f>
        <v/>
      </c>
      <c r="AC142" s="273" t="str">
        <f>IFERROR(VLOOKUP($C142&amp;"_"&amp;AC$66,'Original Calculateur S'!$C$4:$H$287,5,0),"")</f>
        <v/>
      </c>
      <c r="AD142" s="273" t="str">
        <f>IFERROR(VLOOKUP($C142&amp;"_"&amp;AD$66,'Original Calculateur S'!$C$4:$H$287,5,0),"")</f>
        <v/>
      </c>
      <c r="AE142" s="273" t="str">
        <f>IFERROR(VLOOKUP($C142&amp;"_"&amp;AE$66,'Original Calculateur S'!$C$4:$H$287,5,0),"")</f>
        <v/>
      </c>
      <c r="AF142" s="274">
        <f t="shared" si="2"/>
        <v>0</v>
      </c>
    </row>
    <row r="143" spans="3:32" ht="12.75" hidden="1">
      <c r="C143" s="275" t="s">
        <v>75</v>
      </c>
      <c r="D143" s="276">
        <f>IFERROR(VLOOKUP($C143&amp;"_"&amp;D$66,'Original Calculateur S'!$C$4:$H$287,5,0),"")</f>
        <v>0</v>
      </c>
      <c r="E143" s="276" t="str">
        <f>IFERROR(VLOOKUP($C143&amp;"_"&amp;E$66,'Original Calculateur S'!$C$4:$H$287,5,0),"")</f>
        <v/>
      </c>
      <c r="F143" s="276" t="str">
        <f>IFERROR(VLOOKUP($C143&amp;"_"&amp;F$66,'Original Calculateur S'!$C$4:$H$287,5,0),"")</f>
        <v/>
      </c>
      <c r="G143" s="276" t="str">
        <f>IFERROR(VLOOKUP($C143&amp;"_"&amp;G$66,'Original Calculateur S'!$C$4:$H$287,5,0),"")</f>
        <v/>
      </c>
      <c r="H143" s="276" t="str">
        <f>IFERROR(VLOOKUP($C143&amp;"_"&amp;H$66,'Original Calculateur S'!$C$4:$H$287,5,0),"")</f>
        <v/>
      </c>
      <c r="I143" s="276" t="str">
        <f>IFERROR(VLOOKUP($C143&amp;"_"&amp;I$66,'Original Calculateur S'!$C$4:$H$287,5,0),"")</f>
        <v/>
      </c>
      <c r="J143" s="276" t="str">
        <f>IFERROR(VLOOKUP($C143&amp;"_"&amp;J$66,'Original Calculateur S'!$C$4:$H$287,5,0),"")</f>
        <v/>
      </c>
      <c r="K143" s="276" t="str">
        <f>IFERROR(VLOOKUP($C143&amp;"_"&amp;K$66,'Original Calculateur S'!$C$4:$H$287,5,0),"")</f>
        <v/>
      </c>
      <c r="L143" s="276" t="str">
        <f>IFERROR(VLOOKUP($C143&amp;"_"&amp;L$66,'Original Calculateur S'!$C$4:$H$287,5,0),"")</f>
        <v/>
      </c>
      <c r="M143" s="276" t="str">
        <f>IFERROR(VLOOKUP($C143&amp;"_"&amp;M$66,'Original Calculateur S'!$C$4:$H$287,5,0),"")</f>
        <v/>
      </c>
      <c r="N143" s="276" t="str">
        <f>IFERROR(VLOOKUP($C143&amp;"_"&amp;N$66,'Original Calculateur S'!$C$4:$H$287,5,0),"")</f>
        <v/>
      </c>
      <c r="O143" s="276" t="str">
        <f>IFERROR(VLOOKUP($C143&amp;"_"&amp;O$66,'Original Calculateur S'!$C$4:$H$287,5,0),"")</f>
        <v/>
      </c>
      <c r="P143" s="276" t="str">
        <f>IFERROR(VLOOKUP($C143&amp;"_"&amp;P$66,'Original Calculateur S'!$C$4:$H$287,5,0),"")</f>
        <v/>
      </c>
      <c r="Q143" s="276" t="str">
        <f>IFERROR(VLOOKUP($C143&amp;"_"&amp;Q$66,'Original Calculateur S'!$C$4:$H$287,5,0),"")</f>
        <v/>
      </c>
      <c r="R143" s="276" t="str">
        <f>IFERROR(VLOOKUP($C143&amp;"_"&amp;R$66,'Original Calculateur S'!$C$4:$H$287,5,0),"")</f>
        <v/>
      </c>
      <c r="S143" s="276" t="str">
        <f>IFERROR(VLOOKUP($C143&amp;"_"&amp;S$66,'Original Calculateur S'!$C$4:$H$287,5,0),"")</f>
        <v/>
      </c>
      <c r="T143" s="276" t="str">
        <f>IFERROR(VLOOKUP($C143&amp;"_"&amp;T$66,'Original Calculateur S'!$C$4:$H$287,5,0),"")</f>
        <v/>
      </c>
      <c r="U143" s="276" t="str">
        <f>IFERROR(VLOOKUP($C143&amp;"_"&amp;U$66,'Original Calculateur S'!$C$4:$H$287,5,0),"")</f>
        <v/>
      </c>
      <c r="V143" s="276" t="str">
        <f>IFERROR(VLOOKUP($C143&amp;"_"&amp;V$66,'Original Calculateur S'!$C$4:$H$287,5,0),"")</f>
        <v/>
      </c>
      <c r="W143" s="276" t="str">
        <f>IFERROR(VLOOKUP($C143&amp;"_"&amp;W$66,'Original Calculateur S'!$C$4:$H$287,5,0),"")</f>
        <v/>
      </c>
      <c r="X143" s="276" t="str">
        <f>IFERROR(VLOOKUP($C143&amp;"_"&amp;X$66,'Original Calculateur S'!$C$4:$H$287,5,0),"")</f>
        <v/>
      </c>
      <c r="Y143" s="276" t="str">
        <f>IFERROR(VLOOKUP($C143&amp;"_"&amp;Y$66,'Original Calculateur S'!$C$4:$H$287,5,0),"")</f>
        <v/>
      </c>
      <c r="Z143" s="276" t="str">
        <f>IFERROR(VLOOKUP($C143&amp;"_"&amp;Z$66,'Original Calculateur S'!$C$4:$H$287,5,0),"")</f>
        <v/>
      </c>
      <c r="AA143" s="276" t="str">
        <f>IFERROR(VLOOKUP($C143&amp;"_"&amp;AA$66,'Original Calculateur S'!$C$4:$H$287,5,0),"")</f>
        <v/>
      </c>
      <c r="AB143" s="276" t="str">
        <f>IFERROR(VLOOKUP($C143&amp;"_"&amp;AB$66,'Original Calculateur S'!$C$4:$H$287,5,0),"")</f>
        <v/>
      </c>
      <c r="AC143" s="276" t="str">
        <f>IFERROR(VLOOKUP($C143&amp;"_"&amp;AC$66,'Original Calculateur S'!$C$4:$H$287,5,0),"")</f>
        <v/>
      </c>
      <c r="AD143" s="276" t="str">
        <f>IFERROR(VLOOKUP($C143&amp;"_"&amp;AD$66,'Original Calculateur S'!$C$4:$H$287,5,0),"")</f>
        <v/>
      </c>
      <c r="AE143" s="276" t="str">
        <f>IFERROR(VLOOKUP($C143&amp;"_"&amp;AE$66,'Original Calculateur S'!$C$4:$H$287,5,0),"")</f>
        <v/>
      </c>
      <c r="AF143" s="277">
        <f t="shared" si="2"/>
        <v>0</v>
      </c>
    </row>
    <row r="144" spans="3:32" ht="12.75" hidden="1">
      <c r="C144" s="278" t="s">
        <v>71</v>
      </c>
      <c r="D144" s="273">
        <f>IFERROR(VLOOKUP($C144&amp;"_"&amp;D$66,'Original Calculateur S'!$C$4:$H$287,5,0),"")</f>
        <v>0.14810000000000001</v>
      </c>
      <c r="E144" s="273" t="str">
        <f>IFERROR(VLOOKUP($C144&amp;"_"&amp;E$66,'Original Calculateur S'!$C$4:$H$287,5,0),"")</f>
        <v/>
      </c>
      <c r="F144" s="273" t="str">
        <f>IFERROR(VLOOKUP($C144&amp;"_"&amp;F$66,'Original Calculateur S'!$C$4:$H$287,5,0),"")</f>
        <v/>
      </c>
      <c r="G144" s="273" t="str">
        <f>IFERROR(VLOOKUP($C144&amp;"_"&amp;G$66,'Original Calculateur S'!$C$4:$H$287,5,0),"")</f>
        <v/>
      </c>
      <c r="H144" s="273" t="str">
        <f>IFERROR(VLOOKUP($C144&amp;"_"&amp;H$66,'Original Calculateur S'!$C$4:$H$287,5,0),"")</f>
        <v/>
      </c>
      <c r="I144" s="273" t="str">
        <f>IFERROR(VLOOKUP($C144&amp;"_"&amp;I$66,'Original Calculateur S'!$C$4:$H$287,5,0),"")</f>
        <v/>
      </c>
      <c r="J144" s="273" t="str">
        <f>IFERROR(VLOOKUP($C144&amp;"_"&amp;J$66,'Original Calculateur S'!$C$4:$H$287,5,0),"")</f>
        <v/>
      </c>
      <c r="K144" s="273" t="str">
        <f>IFERROR(VLOOKUP($C144&amp;"_"&amp;K$66,'Original Calculateur S'!$C$4:$H$287,5,0),"")</f>
        <v/>
      </c>
      <c r="L144" s="273" t="str">
        <f>IFERROR(VLOOKUP($C144&amp;"_"&amp;L$66,'Original Calculateur S'!$C$4:$H$287,5,0),"")</f>
        <v/>
      </c>
      <c r="M144" s="273" t="str">
        <f>IFERROR(VLOOKUP($C144&amp;"_"&amp;M$66,'Original Calculateur S'!$C$4:$H$287,5,0),"")</f>
        <v/>
      </c>
      <c r="N144" s="273" t="str">
        <f>IFERROR(VLOOKUP($C144&amp;"_"&amp;N$66,'Original Calculateur S'!$C$4:$H$287,5,0),"")</f>
        <v/>
      </c>
      <c r="O144" s="273" t="str">
        <f>IFERROR(VLOOKUP($C144&amp;"_"&amp;O$66,'Original Calculateur S'!$C$4:$H$287,5,0),"")</f>
        <v/>
      </c>
      <c r="P144" s="273" t="str">
        <f>IFERROR(VLOOKUP($C144&amp;"_"&amp;P$66,'Original Calculateur S'!$C$4:$H$287,5,0),"")</f>
        <v/>
      </c>
      <c r="Q144" s="273" t="str">
        <f>IFERROR(VLOOKUP($C144&amp;"_"&amp;Q$66,'Original Calculateur S'!$C$4:$H$287,5,0),"")</f>
        <v/>
      </c>
      <c r="R144" s="273" t="str">
        <f>IFERROR(VLOOKUP($C144&amp;"_"&amp;R$66,'Original Calculateur S'!$C$4:$H$287,5,0),"")</f>
        <v/>
      </c>
      <c r="S144" s="273" t="str">
        <f>IFERROR(VLOOKUP($C144&amp;"_"&amp;S$66,'Original Calculateur S'!$C$4:$H$287,5,0),"")</f>
        <v/>
      </c>
      <c r="T144" s="273" t="str">
        <f>IFERROR(VLOOKUP($C144&amp;"_"&amp;T$66,'Original Calculateur S'!$C$4:$H$287,5,0),"")</f>
        <v/>
      </c>
      <c r="U144" s="273" t="str">
        <f>IFERROR(VLOOKUP($C144&amp;"_"&amp;U$66,'Original Calculateur S'!$C$4:$H$287,5,0),"")</f>
        <v/>
      </c>
      <c r="V144" s="273" t="str">
        <f>IFERROR(VLOOKUP($C144&amp;"_"&amp;V$66,'Original Calculateur S'!$C$4:$H$287,5,0),"")</f>
        <v/>
      </c>
      <c r="W144" s="273" t="str">
        <f>IFERROR(VLOOKUP($C144&amp;"_"&amp;W$66,'Original Calculateur S'!$C$4:$H$287,5,0),"")</f>
        <v/>
      </c>
      <c r="X144" s="273" t="str">
        <f>IFERROR(VLOOKUP($C144&amp;"_"&amp;X$66,'Original Calculateur S'!$C$4:$H$287,5,0),"")</f>
        <v/>
      </c>
      <c r="Y144" s="273" t="str">
        <f>IFERROR(VLOOKUP($C144&amp;"_"&amp;Y$66,'Original Calculateur S'!$C$4:$H$287,5,0),"")</f>
        <v/>
      </c>
      <c r="Z144" s="273" t="str">
        <f>IFERROR(VLOOKUP($C144&amp;"_"&amp;Z$66,'Original Calculateur S'!$C$4:$H$287,5,0),"")</f>
        <v/>
      </c>
      <c r="AA144" s="273" t="str">
        <f>IFERROR(VLOOKUP($C144&amp;"_"&amp;AA$66,'Original Calculateur S'!$C$4:$H$287,5,0),"")</f>
        <v/>
      </c>
      <c r="AB144" s="273" t="str">
        <f>IFERROR(VLOOKUP($C144&amp;"_"&amp;AB$66,'Original Calculateur S'!$C$4:$H$287,5,0),"")</f>
        <v/>
      </c>
      <c r="AC144" s="273" t="str">
        <f>IFERROR(VLOOKUP($C144&amp;"_"&amp;AC$66,'Original Calculateur S'!$C$4:$H$287,5,0),"")</f>
        <v/>
      </c>
      <c r="AD144" s="273" t="str">
        <f>IFERROR(VLOOKUP($C144&amp;"_"&amp;AD$66,'Original Calculateur S'!$C$4:$H$287,5,0),"")</f>
        <v/>
      </c>
      <c r="AE144" s="273" t="str">
        <f>IFERROR(VLOOKUP($C144&amp;"_"&amp;AE$66,'Original Calculateur S'!$C$4:$H$287,5,0),"")</f>
        <v/>
      </c>
      <c r="AF144" s="274">
        <f t="shared" si="2"/>
        <v>0.14810000000000001</v>
      </c>
    </row>
    <row r="145" spans="3:32" ht="12.75" hidden="1">
      <c r="C145" s="272" t="s">
        <v>180</v>
      </c>
      <c r="D145" s="276">
        <f>IFERROR(VLOOKUP($C145&amp;"_"&amp;D$66,'Original Calculateur S'!$C$4:$H$287,5,0),"")</f>
        <v>0</v>
      </c>
      <c r="E145" s="276" t="str">
        <f>IFERROR(VLOOKUP($C145&amp;"_"&amp;E$66,'Original Calculateur S'!$C$4:$H$287,5,0),"")</f>
        <v/>
      </c>
      <c r="F145" s="276" t="str">
        <f>IFERROR(VLOOKUP($C145&amp;"_"&amp;F$66,'Original Calculateur S'!$C$4:$H$287,5,0),"")</f>
        <v/>
      </c>
      <c r="G145" s="276" t="str">
        <f>IFERROR(VLOOKUP($C145&amp;"_"&amp;G$66,'Original Calculateur S'!$C$4:$H$287,5,0),"")</f>
        <v/>
      </c>
      <c r="H145" s="276" t="str">
        <f>IFERROR(VLOOKUP($C145&amp;"_"&amp;H$66,'Original Calculateur S'!$C$4:$H$287,5,0),"")</f>
        <v/>
      </c>
      <c r="I145" s="276" t="str">
        <f>IFERROR(VLOOKUP($C145&amp;"_"&amp;I$66,'Original Calculateur S'!$C$4:$H$287,5,0),"")</f>
        <v/>
      </c>
      <c r="J145" s="276" t="str">
        <f>IFERROR(VLOOKUP($C145&amp;"_"&amp;J$66,'Original Calculateur S'!$C$4:$H$287,5,0),"")</f>
        <v/>
      </c>
      <c r="K145" s="276" t="str">
        <f>IFERROR(VLOOKUP($C145&amp;"_"&amp;K$66,'Original Calculateur S'!$C$4:$H$287,5,0),"")</f>
        <v/>
      </c>
      <c r="L145" s="276" t="str">
        <f>IFERROR(VLOOKUP($C145&amp;"_"&amp;L$66,'Original Calculateur S'!$C$4:$H$287,5,0),"")</f>
        <v/>
      </c>
      <c r="M145" s="276" t="str">
        <f>IFERROR(VLOOKUP($C145&amp;"_"&amp;M$66,'Original Calculateur S'!$C$4:$H$287,5,0),"")</f>
        <v/>
      </c>
      <c r="N145" s="276" t="str">
        <f>IFERROR(VLOOKUP($C145&amp;"_"&amp;N$66,'Original Calculateur S'!$C$4:$H$287,5,0),"")</f>
        <v/>
      </c>
      <c r="O145" s="276" t="str">
        <f>IFERROR(VLOOKUP($C145&amp;"_"&amp;O$66,'Original Calculateur S'!$C$4:$H$287,5,0),"")</f>
        <v/>
      </c>
      <c r="P145" s="276" t="str">
        <f>IFERROR(VLOOKUP($C145&amp;"_"&amp;P$66,'Original Calculateur S'!$C$4:$H$287,5,0),"")</f>
        <v/>
      </c>
      <c r="Q145" s="276" t="str">
        <f>IFERROR(VLOOKUP($C145&amp;"_"&amp;Q$66,'Original Calculateur S'!$C$4:$H$287,5,0),"")</f>
        <v/>
      </c>
      <c r="R145" s="276" t="str">
        <f>IFERROR(VLOOKUP($C145&amp;"_"&amp;R$66,'Original Calculateur S'!$C$4:$H$287,5,0),"")</f>
        <v/>
      </c>
      <c r="S145" s="276" t="str">
        <f>IFERROR(VLOOKUP($C145&amp;"_"&amp;S$66,'Original Calculateur S'!$C$4:$H$287,5,0),"")</f>
        <v/>
      </c>
      <c r="T145" s="276" t="str">
        <f>IFERROR(VLOOKUP($C145&amp;"_"&amp;T$66,'Original Calculateur S'!$C$4:$H$287,5,0),"")</f>
        <v/>
      </c>
      <c r="U145" s="276" t="str">
        <f>IFERROR(VLOOKUP($C145&amp;"_"&amp;U$66,'Original Calculateur S'!$C$4:$H$287,5,0),"")</f>
        <v/>
      </c>
      <c r="V145" s="276" t="str">
        <f>IFERROR(VLOOKUP($C145&amp;"_"&amp;V$66,'Original Calculateur S'!$C$4:$H$287,5,0),"")</f>
        <v/>
      </c>
      <c r="W145" s="276" t="str">
        <f>IFERROR(VLOOKUP($C145&amp;"_"&amp;W$66,'Original Calculateur S'!$C$4:$H$287,5,0),"")</f>
        <v/>
      </c>
      <c r="X145" s="276" t="str">
        <f>IFERROR(VLOOKUP($C145&amp;"_"&amp;X$66,'Original Calculateur S'!$C$4:$H$287,5,0),"")</f>
        <v/>
      </c>
      <c r="Y145" s="276" t="str">
        <f>IFERROR(VLOOKUP($C145&amp;"_"&amp;Y$66,'Original Calculateur S'!$C$4:$H$287,5,0),"")</f>
        <v/>
      </c>
      <c r="Z145" s="276" t="str">
        <f>IFERROR(VLOOKUP($C145&amp;"_"&amp;Z$66,'Original Calculateur S'!$C$4:$H$287,5,0),"")</f>
        <v/>
      </c>
      <c r="AA145" s="276" t="str">
        <f>IFERROR(VLOOKUP($C145&amp;"_"&amp;AA$66,'Original Calculateur S'!$C$4:$H$287,5,0),"")</f>
        <v/>
      </c>
      <c r="AB145" s="276" t="str">
        <f>IFERROR(VLOOKUP($C145&amp;"_"&amp;AB$66,'Original Calculateur S'!$C$4:$H$287,5,0),"")</f>
        <v/>
      </c>
      <c r="AC145" s="276" t="str">
        <f>IFERROR(VLOOKUP($C145&amp;"_"&amp;AC$66,'Original Calculateur S'!$C$4:$H$287,5,0),"")</f>
        <v/>
      </c>
      <c r="AD145" s="276" t="str">
        <f>IFERROR(VLOOKUP($C145&amp;"_"&amp;AD$66,'Original Calculateur S'!$C$4:$H$287,5,0),"")</f>
        <v/>
      </c>
      <c r="AE145" s="276" t="str">
        <f>IFERROR(VLOOKUP($C145&amp;"_"&amp;AE$66,'Original Calculateur S'!$C$4:$H$287,5,0),"")</f>
        <v/>
      </c>
      <c r="AF145" s="277">
        <f t="shared" si="2"/>
        <v>0</v>
      </c>
    </row>
    <row r="146" spans="3:32" ht="12.75" hidden="1">
      <c r="C146" s="272" t="s">
        <v>90</v>
      </c>
      <c r="D146" s="273">
        <f>IFERROR(VLOOKUP($C146&amp;"_"&amp;D$66,'Original Calculateur S'!$C$4:$H$287,5,0),"")</f>
        <v>0</v>
      </c>
      <c r="E146" s="273" t="str">
        <f>IFERROR(VLOOKUP($C146&amp;"_"&amp;E$66,'Original Calculateur S'!$C$4:$H$287,5,0),"")</f>
        <v/>
      </c>
      <c r="F146" s="273" t="str">
        <f>IFERROR(VLOOKUP($C146&amp;"_"&amp;F$66,'Original Calculateur S'!$C$4:$H$287,5,0),"")</f>
        <v/>
      </c>
      <c r="G146" s="273" t="str">
        <f>IFERROR(VLOOKUP($C146&amp;"_"&amp;G$66,'Original Calculateur S'!$C$4:$H$287,5,0),"")</f>
        <v/>
      </c>
      <c r="H146" s="273" t="str">
        <f>IFERROR(VLOOKUP($C146&amp;"_"&amp;H$66,'Original Calculateur S'!$C$4:$H$287,5,0),"")</f>
        <v/>
      </c>
      <c r="I146" s="273" t="str">
        <f>IFERROR(VLOOKUP($C146&amp;"_"&amp;I$66,'Original Calculateur S'!$C$4:$H$287,5,0),"")</f>
        <v/>
      </c>
      <c r="J146" s="273" t="str">
        <f>IFERROR(VLOOKUP($C146&amp;"_"&amp;J$66,'Original Calculateur S'!$C$4:$H$287,5,0),"")</f>
        <v/>
      </c>
      <c r="K146" s="273" t="str">
        <f>IFERROR(VLOOKUP($C146&amp;"_"&amp;K$66,'Original Calculateur S'!$C$4:$H$287,5,0),"")</f>
        <v/>
      </c>
      <c r="L146" s="273" t="str">
        <f>IFERROR(VLOOKUP($C146&amp;"_"&amp;L$66,'Original Calculateur S'!$C$4:$H$287,5,0),"")</f>
        <v/>
      </c>
      <c r="M146" s="273" t="str">
        <f>IFERROR(VLOOKUP($C146&amp;"_"&amp;M$66,'Original Calculateur S'!$C$4:$H$287,5,0),"")</f>
        <v/>
      </c>
      <c r="N146" s="273" t="str">
        <f>IFERROR(VLOOKUP($C146&amp;"_"&amp;N$66,'Original Calculateur S'!$C$4:$H$287,5,0),"")</f>
        <v/>
      </c>
      <c r="O146" s="273" t="str">
        <f>IFERROR(VLOOKUP($C146&amp;"_"&amp;O$66,'Original Calculateur S'!$C$4:$H$287,5,0),"")</f>
        <v/>
      </c>
      <c r="P146" s="273" t="str">
        <f>IFERROR(VLOOKUP($C146&amp;"_"&amp;P$66,'Original Calculateur S'!$C$4:$H$287,5,0),"")</f>
        <v/>
      </c>
      <c r="Q146" s="273" t="str">
        <f>IFERROR(VLOOKUP($C146&amp;"_"&amp;Q$66,'Original Calculateur S'!$C$4:$H$287,5,0),"")</f>
        <v/>
      </c>
      <c r="R146" s="273" t="str">
        <f>IFERROR(VLOOKUP($C146&amp;"_"&amp;R$66,'Original Calculateur S'!$C$4:$H$287,5,0),"")</f>
        <v/>
      </c>
      <c r="S146" s="273" t="str">
        <f>IFERROR(VLOOKUP($C146&amp;"_"&amp;S$66,'Original Calculateur S'!$C$4:$H$287,5,0),"")</f>
        <v/>
      </c>
      <c r="T146" s="273" t="str">
        <f>IFERROR(VLOOKUP($C146&amp;"_"&amp;T$66,'Original Calculateur S'!$C$4:$H$287,5,0),"")</f>
        <v/>
      </c>
      <c r="U146" s="273" t="str">
        <f>IFERROR(VLOOKUP($C146&amp;"_"&amp;U$66,'Original Calculateur S'!$C$4:$H$287,5,0),"")</f>
        <v/>
      </c>
      <c r="V146" s="273" t="str">
        <f>IFERROR(VLOOKUP($C146&amp;"_"&amp;V$66,'Original Calculateur S'!$C$4:$H$287,5,0),"")</f>
        <v/>
      </c>
      <c r="W146" s="273" t="str">
        <f>IFERROR(VLOOKUP($C146&amp;"_"&amp;W$66,'Original Calculateur S'!$C$4:$H$287,5,0),"")</f>
        <v/>
      </c>
      <c r="X146" s="273" t="str">
        <f>IFERROR(VLOOKUP($C146&amp;"_"&amp;X$66,'Original Calculateur S'!$C$4:$H$287,5,0),"")</f>
        <v/>
      </c>
      <c r="Y146" s="273" t="str">
        <f>IFERROR(VLOOKUP($C146&amp;"_"&amp;Y$66,'Original Calculateur S'!$C$4:$H$287,5,0),"")</f>
        <v/>
      </c>
      <c r="Z146" s="273" t="str">
        <f>IFERROR(VLOOKUP($C146&amp;"_"&amp;Z$66,'Original Calculateur S'!$C$4:$H$287,5,0),"")</f>
        <v/>
      </c>
      <c r="AA146" s="273" t="str">
        <f>IFERROR(VLOOKUP($C146&amp;"_"&amp;AA$66,'Original Calculateur S'!$C$4:$H$287,5,0),"")</f>
        <v/>
      </c>
      <c r="AB146" s="273" t="str">
        <f>IFERROR(VLOOKUP($C146&amp;"_"&amp;AB$66,'Original Calculateur S'!$C$4:$H$287,5,0),"")</f>
        <v/>
      </c>
      <c r="AC146" s="273" t="str">
        <f>IFERROR(VLOOKUP($C146&amp;"_"&amp;AC$66,'Original Calculateur S'!$C$4:$H$287,5,0),"")</f>
        <v/>
      </c>
      <c r="AD146" s="273" t="str">
        <f>IFERROR(VLOOKUP($C146&amp;"_"&amp;AD$66,'Original Calculateur S'!$C$4:$H$287,5,0),"")</f>
        <v/>
      </c>
      <c r="AE146" s="273" t="str">
        <f>IFERROR(VLOOKUP($C146&amp;"_"&amp;AE$66,'Original Calculateur S'!$C$4:$H$287,5,0),"")</f>
        <v/>
      </c>
      <c r="AF146" s="274">
        <f t="shared" si="2"/>
        <v>0</v>
      </c>
    </row>
    <row r="147" spans="3:32" ht="12.75" hidden="1">
      <c r="C147" s="275" t="s">
        <v>129</v>
      </c>
      <c r="D147" s="276">
        <f>IFERROR(VLOOKUP($C147&amp;"_"&amp;D$66,'Original Calculateur S'!$C$4:$H$287,5,0),"")</f>
        <v>0</v>
      </c>
      <c r="E147" s="276" t="str">
        <f>IFERROR(VLOOKUP($C147&amp;"_"&amp;E$66,'Original Calculateur S'!$C$4:$H$287,5,0),"")</f>
        <v/>
      </c>
      <c r="F147" s="276" t="str">
        <f>IFERROR(VLOOKUP($C147&amp;"_"&amp;F$66,'Original Calculateur S'!$C$4:$H$287,5,0),"")</f>
        <v/>
      </c>
      <c r="G147" s="276" t="str">
        <f>IFERROR(VLOOKUP($C147&amp;"_"&amp;G$66,'Original Calculateur S'!$C$4:$H$287,5,0),"")</f>
        <v/>
      </c>
      <c r="H147" s="276" t="str">
        <f>IFERROR(VLOOKUP($C147&amp;"_"&amp;H$66,'Original Calculateur S'!$C$4:$H$287,5,0),"")</f>
        <v/>
      </c>
      <c r="I147" s="276" t="str">
        <f>IFERROR(VLOOKUP($C147&amp;"_"&amp;I$66,'Original Calculateur S'!$C$4:$H$287,5,0),"")</f>
        <v/>
      </c>
      <c r="J147" s="276" t="str">
        <f>IFERROR(VLOOKUP($C147&amp;"_"&amp;J$66,'Original Calculateur S'!$C$4:$H$287,5,0),"")</f>
        <v/>
      </c>
      <c r="K147" s="276" t="str">
        <f>IFERROR(VLOOKUP($C147&amp;"_"&amp;K$66,'Original Calculateur S'!$C$4:$H$287,5,0),"")</f>
        <v/>
      </c>
      <c r="L147" s="276" t="str">
        <f>IFERROR(VLOOKUP($C147&amp;"_"&amp;L$66,'Original Calculateur S'!$C$4:$H$287,5,0),"")</f>
        <v/>
      </c>
      <c r="M147" s="276" t="str">
        <f>IFERROR(VLOOKUP($C147&amp;"_"&amp;M$66,'Original Calculateur S'!$C$4:$H$287,5,0),"")</f>
        <v/>
      </c>
      <c r="N147" s="276" t="str">
        <f>IFERROR(VLOOKUP($C147&amp;"_"&amp;N$66,'Original Calculateur S'!$C$4:$H$287,5,0),"")</f>
        <v/>
      </c>
      <c r="O147" s="276" t="str">
        <f>IFERROR(VLOOKUP($C147&amp;"_"&amp;O$66,'Original Calculateur S'!$C$4:$H$287,5,0),"")</f>
        <v/>
      </c>
      <c r="P147" s="276" t="str">
        <f>IFERROR(VLOOKUP($C147&amp;"_"&amp;P$66,'Original Calculateur S'!$C$4:$H$287,5,0),"")</f>
        <v/>
      </c>
      <c r="Q147" s="276" t="str">
        <f>IFERROR(VLOOKUP($C147&amp;"_"&amp;Q$66,'Original Calculateur S'!$C$4:$H$287,5,0),"")</f>
        <v/>
      </c>
      <c r="R147" s="276" t="str">
        <f>IFERROR(VLOOKUP($C147&amp;"_"&amp;R$66,'Original Calculateur S'!$C$4:$H$287,5,0),"")</f>
        <v/>
      </c>
      <c r="S147" s="276" t="str">
        <f>IFERROR(VLOOKUP($C147&amp;"_"&amp;S$66,'Original Calculateur S'!$C$4:$H$287,5,0),"")</f>
        <v/>
      </c>
      <c r="T147" s="276" t="str">
        <f>IFERROR(VLOOKUP($C147&amp;"_"&amp;T$66,'Original Calculateur S'!$C$4:$H$287,5,0),"")</f>
        <v/>
      </c>
      <c r="U147" s="276" t="str">
        <f>IFERROR(VLOOKUP($C147&amp;"_"&amp;U$66,'Original Calculateur S'!$C$4:$H$287,5,0),"")</f>
        <v/>
      </c>
      <c r="V147" s="276" t="str">
        <f>IFERROR(VLOOKUP($C147&amp;"_"&amp;V$66,'Original Calculateur S'!$C$4:$H$287,5,0),"")</f>
        <v/>
      </c>
      <c r="W147" s="276" t="str">
        <f>IFERROR(VLOOKUP($C147&amp;"_"&amp;W$66,'Original Calculateur S'!$C$4:$H$287,5,0),"")</f>
        <v/>
      </c>
      <c r="X147" s="276" t="str">
        <f>IFERROR(VLOOKUP($C147&amp;"_"&amp;X$66,'Original Calculateur S'!$C$4:$H$287,5,0),"")</f>
        <v/>
      </c>
      <c r="Y147" s="276" t="str">
        <f>IFERROR(VLOOKUP($C147&amp;"_"&amp;Y$66,'Original Calculateur S'!$C$4:$H$287,5,0),"")</f>
        <v/>
      </c>
      <c r="Z147" s="276" t="str">
        <f>IFERROR(VLOOKUP($C147&amp;"_"&amp;Z$66,'Original Calculateur S'!$C$4:$H$287,5,0),"")</f>
        <v/>
      </c>
      <c r="AA147" s="276" t="str">
        <f>IFERROR(VLOOKUP($C147&amp;"_"&amp;AA$66,'Original Calculateur S'!$C$4:$H$287,5,0),"")</f>
        <v/>
      </c>
      <c r="AB147" s="276" t="str">
        <f>IFERROR(VLOOKUP($C147&amp;"_"&amp;AB$66,'Original Calculateur S'!$C$4:$H$287,5,0),"")</f>
        <v/>
      </c>
      <c r="AC147" s="276" t="str">
        <f>IFERROR(VLOOKUP($C147&amp;"_"&amp;AC$66,'Original Calculateur S'!$C$4:$H$287,5,0),"")</f>
        <v/>
      </c>
      <c r="AD147" s="276" t="str">
        <f>IFERROR(VLOOKUP($C147&amp;"_"&amp;AD$66,'Original Calculateur S'!$C$4:$H$287,5,0),"")</f>
        <v/>
      </c>
      <c r="AE147" s="276" t="str">
        <f>IFERROR(VLOOKUP($C147&amp;"_"&amp;AE$66,'Original Calculateur S'!$C$4:$H$287,5,0),"")</f>
        <v/>
      </c>
      <c r="AF147" s="277">
        <f t="shared" si="2"/>
        <v>0</v>
      </c>
    </row>
    <row r="148" spans="3:32" ht="12.75" hidden="1">
      <c r="C148" s="272" t="s">
        <v>130</v>
      </c>
      <c r="D148" s="273">
        <f>IFERROR(VLOOKUP($C148&amp;"_"&amp;D$66,'Original Calculateur S'!$C$4:$H$287,5,0),"")</f>
        <v>0</v>
      </c>
      <c r="E148" s="273" t="str">
        <f>IFERROR(VLOOKUP($C148&amp;"_"&amp;E$66,'Original Calculateur S'!$C$4:$H$287,5,0),"")</f>
        <v/>
      </c>
      <c r="F148" s="273" t="str">
        <f>IFERROR(VLOOKUP($C148&amp;"_"&amp;F$66,'Original Calculateur S'!$C$4:$H$287,5,0),"")</f>
        <v/>
      </c>
      <c r="G148" s="273" t="str">
        <f>IFERROR(VLOOKUP($C148&amp;"_"&amp;G$66,'Original Calculateur S'!$C$4:$H$287,5,0),"")</f>
        <v/>
      </c>
      <c r="H148" s="273" t="str">
        <f>IFERROR(VLOOKUP($C148&amp;"_"&amp;H$66,'Original Calculateur S'!$C$4:$H$287,5,0),"")</f>
        <v/>
      </c>
      <c r="I148" s="273" t="str">
        <f>IFERROR(VLOOKUP($C148&amp;"_"&amp;I$66,'Original Calculateur S'!$C$4:$H$287,5,0),"")</f>
        <v/>
      </c>
      <c r="J148" s="273" t="str">
        <f>IFERROR(VLOOKUP($C148&amp;"_"&amp;J$66,'Original Calculateur S'!$C$4:$H$287,5,0),"")</f>
        <v/>
      </c>
      <c r="K148" s="273" t="str">
        <f>IFERROR(VLOOKUP($C148&amp;"_"&amp;K$66,'Original Calculateur S'!$C$4:$H$287,5,0),"")</f>
        <v/>
      </c>
      <c r="L148" s="273" t="str">
        <f>IFERROR(VLOOKUP($C148&amp;"_"&amp;L$66,'Original Calculateur S'!$C$4:$H$287,5,0),"")</f>
        <v/>
      </c>
      <c r="M148" s="273" t="str">
        <f>IFERROR(VLOOKUP($C148&amp;"_"&amp;M$66,'Original Calculateur S'!$C$4:$H$287,5,0),"")</f>
        <v/>
      </c>
      <c r="N148" s="273" t="str">
        <f>IFERROR(VLOOKUP($C148&amp;"_"&amp;N$66,'Original Calculateur S'!$C$4:$H$287,5,0),"")</f>
        <v/>
      </c>
      <c r="O148" s="273" t="str">
        <f>IFERROR(VLOOKUP($C148&amp;"_"&amp;O$66,'Original Calculateur S'!$C$4:$H$287,5,0),"")</f>
        <v/>
      </c>
      <c r="P148" s="273" t="str">
        <f>IFERROR(VLOOKUP($C148&amp;"_"&amp;P$66,'Original Calculateur S'!$C$4:$H$287,5,0),"")</f>
        <v/>
      </c>
      <c r="Q148" s="273" t="str">
        <f>IFERROR(VLOOKUP($C148&amp;"_"&amp;Q$66,'Original Calculateur S'!$C$4:$H$287,5,0),"")</f>
        <v/>
      </c>
      <c r="R148" s="273" t="str">
        <f>IFERROR(VLOOKUP($C148&amp;"_"&amp;R$66,'Original Calculateur S'!$C$4:$H$287,5,0),"")</f>
        <v/>
      </c>
      <c r="S148" s="273" t="str">
        <f>IFERROR(VLOOKUP($C148&amp;"_"&amp;S$66,'Original Calculateur S'!$C$4:$H$287,5,0),"")</f>
        <v/>
      </c>
      <c r="T148" s="273" t="str">
        <f>IFERROR(VLOOKUP($C148&amp;"_"&amp;T$66,'Original Calculateur S'!$C$4:$H$287,5,0),"")</f>
        <v/>
      </c>
      <c r="U148" s="273" t="str">
        <f>IFERROR(VLOOKUP($C148&amp;"_"&amp;U$66,'Original Calculateur S'!$C$4:$H$287,5,0),"")</f>
        <v/>
      </c>
      <c r="V148" s="273" t="str">
        <f>IFERROR(VLOOKUP($C148&amp;"_"&amp;V$66,'Original Calculateur S'!$C$4:$H$287,5,0),"")</f>
        <v/>
      </c>
      <c r="W148" s="273" t="str">
        <f>IFERROR(VLOOKUP($C148&amp;"_"&amp;W$66,'Original Calculateur S'!$C$4:$H$287,5,0),"")</f>
        <v/>
      </c>
      <c r="X148" s="273" t="str">
        <f>IFERROR(VLOOKUP($C148&amp;"_"&amp;X$66,'Original Calculateur S'!$C$4:$H$287,5,0),"")</f>
        <v/>
      </c>
      <c r="Y148" s="273" t="str">
        <f>IFERROR(VLOOKUP($C148&amp;"_"&amp;Y$66,'Original Calculateur S'!$C$4:$H$287,5,0),"")</f>
        <v/>
      </c>
      <c r="Z148" s="273" t="str">
        <f>IFERROR(VLOOKUP($C148&amp;"_"&amp;Z$66,'Original Calculateur S'!$C$4:$H$287,5,0),"")</f>
        <v/>
      </c>
      <c r="AA148" s="273" t="str">
        <f>IFERROR(VLOOKUP($C148&amp;"_"&amp;AA$66,'Original Calculateur S'!$C$4:$H$287,5,0),"")</f>
        <v/>
      </c>
      <c r="AB148" s="273" t="str">
        <f>IFERROR(VLOOKUP($C148&amp;"_"&amp;AB$66,'Original Calculateur S'!$C$4:$H$287,5,0),"")</f>
        <v/>
      </c>
      <c r="AC148" s="273" t="str">
        <f>IFERROR(VLOOKUP($C148&amp;"_"&amp;AC$66,'Original Calculateur S'!$C$4:$H$287,5,0),"")</f>
        <v/>
      </c>
      <c r="AD148" s="273" t="str">
        <f>IFERROR(VLOOKUP($C148&amp;"_"&amp;AD$66,'Original Calculateur S'!$C$4:$H$287,5,0),"")</f>
        <v/>
      </c>
      <c r="AE148" s="273" t="str">
        <f>IFERROR(VLOOKUP($C148&amp;"_"&amp;AE$66,'Original Calculateur S'!$C$4:$H$287,5,0),"")</f>
        <v/>
      </c>
      <c r="AF148" s="274">
        <f t="shared" si="2"/>
        <v>0</v>
      </c>
    </row>
    <row r="149" spans="3:32" ht="12.75" hidden="1">
      <c r="C149" s="272" t="s">
        <v>97</v>
      </c>
      <c r="D149" s="276" t="str">
        <f>IFERROR(VLOOKUP($C149&amp;"_"&amp;D$66,'Original Calculateur S'!$C$4:$H$287,5,0),"")</f>
        <v/>
      </c>
      <c r="E149" s="276" t="str">
        <f>IFERROR(VLOOKUP($C149&amp;"_"&amp;E$66,'Original Calculateur S'!$C$4:$H$287,5,0),"")</f>
        <v/>
      </c>
      <c r="F149" s="276" t="str">
        <f>IFERROR(VLOOKUP($C149&amp;"_"&amp;F$66,'Original Calculateur S'!$C$4:$H$287,5,0),"")</f>
        <v/>
      </c>
      <c r="G149" s="276" t="str">
        <f>IFERROR(VLOOKUP($C149&amp;"_"&amp;G$66,'Original Calculateur S'!$C$4:$H$287,5,0),"")</f>
        <v/>
      </c>
      <c r="H149" s="276" t="str">
        <f>IFERROR(VLOOKUP($C149&amp;"_"&amp;H$66,'Original Calculateur S'!$C$4:$H$287,5,0),"")</f>
        <v/>
      </c>
      <c r="I149" s="276" t="str">
        <f>IFERROR(VLOOKUP($C149&amp;"_"&amp;I$66,'Original Calculateur S'!$C$4:$H$287,5,0),"")</f>
        <v/>
      </c>
      <c r="J149" s="276" t="str">
        <f>IFERROR(VLOOKUP($C149&amp;"_"&amp;J$66,'Original Calculateur S'!$C$4:$H$287,5,0),"")</f>
        <v/>
      </c>
      <c r="K149" s="276" t="str">
        <f>IFERROR(VLOOKUP($C149&amp;"_"&amp;K$66,'Original Calculateur S'!$C$4:$H$287,5,0),"")</f>
        <v/>
      </c>
      <c r="L149" s="276" t="str">
        <f>IFERROR(VLOOKUP($C149&amp;"_"&amp;L$66,'Original Calculateur S'!$C$4:$H$287,5,0),"")</f>
        <v/>
      </c>
      <c r="M149" s="276" t="str">
        <f>IFERROR(VLOOKUP($C149&amp;"_"&amp;M$66,'Original Calculateur S'!$C$4:$H$287,5,0),"")</f>
        <v/>
      </c>
      <c r="N149" s="276" t="str">
        <f>IFERROR(VLOOKUP($C149&amp;"_"&amp;N$66,'Original Calculateur S'!$C$4:$H$287,5,0),"")</f>
        <v/>
      </c>
      <c r="O149" s="276" t="str">
        <f>IFERROR(VLOOKUP($C149&amp;"_"&amp;O$66,'Original Calculateur S'!$C$4:$H$287,5,0),"")</f>
        <v/>
      </c>
      <c r="P149" s="276" t="str">
        <f>IFERROR(VLOOKUP($C149&amp;"_"&amp;P$66,'Original Calculateur S'!$C$4:$H$287,5,0),"")</f>
        <v/>
      </c>
      <c r="Q149" s="276" t="str">
        <f>IFERROR(VLOOKUP($C149&amp;"_"&amp;Q$66,'Original Calculateur S'!$C$4:$H$287,5,0),"")</f>
        <v/>
      </c>
      <c r="R149" s="276" t="str">
        <f>IFERROR(VLOOKUP($C149&amp;"_"&amp;R$66,'Original Calculateur S'!$C$4:$H$287,5,0),"")</f>
        <v/>
      </c>
      <c r="S149" s="276" t="str">
        <f>IFERROR(VLOOKUP($C149&amp;"_"&amp;S$66,'Original Calculateur S'!$C$4:$H$287,5,0),"")</f>
        <v/>
      </c>
      <c r="T149" s="276" t="str">
        <f>IFERROR(VLOOKUP($C149&amp;"_"&amp;T$66,'Original Calculateur S'!$C$4:$H$287,5,0),"")</f>
        <v/>
      </c>
      <c r="U149" s="276" t="str">
        <f>IFERROR(VLOOKUP($C149&amp;"_"&amp;U$66,'Original Calculateur S'!$C$4:$H$287,5,0),"")</f>
        <v/>
      </c>
      <c r="V149" s="276" t="str">
        <f>IFERROR(VLOOKUP($C149&amp;"_"&amp;V$66,'Original Calculateur S'!$C$4:$H$287,5,0),"")</f>
        <v/>
      </c>
      <c r="W149" s="276" t="str">
        <f>IFERROR(VLOOKUP($C149&amp;"_"&amp;W$66,'Original Calculateur S'!$C$4:$H$287,5,0),"")</f>
        <v/>
      </c>
      <c r="X149" s="276" t="str">
        <f>IFERROR(VLOOKUP($C149&amp;"_"&amp;X$66,'Original Calculateur S'!$C$4:$H$287,5,0),"")</f>
        <v/>
      </c>
      <c r="Y149" s="276" t="str">
        <f>IFERROR(VLOOKUP($C149&amp;"_"&amp;Y$66,'Original Calculateur S'!$C$4:$H$287,5,0),"")</f>
        <v/>
      </c>
      <c r="Z149" s="276" t="str">
        <f>IFERROR(VLOOKUP($C149&amp;"_"&amp;Z$66,'Original Calculateur S'!$C$4:$H$287,5,0),"")</f>
        <v/>
      </c>
      <c r="AA149" s="276" t="str">
        <f>IFERROR(VLOOKUP($C149&amp;"_"&amp;AA$66,'Original Calculateur S'!$C$4:$H$287,5,0),"")</f>
        <v/>
      </c>
      <c r="AB149" s="276" t="str">
        <f>IFERROR(VLOOKUP($C149&amp;"_"&amp;AB$66,'Original Calculateur S'!$C$4:$H$287,5,0),"")</f>
        <v/>
      </c>
      <c r="AC149" s="276" t="str">
        <f>IFERROR(VLOOKUP($C149&amp;"_"&amp;AC$66,'Original Calculateur S'!$C$4:$H$287,5,0),"")</f>
        <v/>
      </c>
      <c r="AD149" s="276" t="str">
        <f>IFERROR(VLOOKUP($C149&amp;"_"&amp;AD$66,'Original Calculateur S'!$C$4:$H$287,5,0),"")</f>
        <v/>
      </c>
      <c r="AE149" s="276" t="str">
        <f>IFERROR(VLOOKUP($C149&amp;"_"&amp;AE$66,'Original Calculateur S'!$C$4:$H$287,5,0),"")</f>
        <v/>
      </c>
      <c r="AF149" s="277">
        <f t="shared" si="2"/>
        <v>0</v>
      </c>
    </row>
    <row r="150" spans="3:32" ht="12.75" hidden="1">
      <c r="C150" s="281" t="s">
        <v>64</v>
      </c>
      <c r="D150" s="273">
        <f>IFERROR(VLOOKUP($C150&amp;"_"&amp;D$66,'Original Calculateur S'!$C$4:$H$287,5,0),"")</f>
        <v>0</v>
      </c>
      <c r="E150" s="273" t="str">
        <f>IFERROR(VLOOKUP($C150&amp;"_"&amp;E$66,'Original Calculateur S'!$C$4:$H$287,5,0),"")</f>
        <v/>
      </c>
      <c r="F150" s="273" t="str">
        <f>IFERROR(VLOOKUP($C150&amp;"_"&amp;F$66,'Original Calculateur S'!$C$4:$H$287,5,0),"")</f>
        <v/>
      </c>
      <c r="G150" s="273" t="str">
        <f>IFERROR(VLOOKUP($C150&amp;"_"&amp;G$66,'Original Calculateur S'!$C$4:$H$287,5,0),"")</f>
        <v/>
      </c>
      <c r="H150" s="273" t="str">
        <f>IFERROR(VLOOKUP($C150&amp;"_"&amp;H$66,'Original Calculateur S'!$C$4:$H$287,5,0),"")</f>
        <v/>
      </c>
      <c r="I150" s="273" t="str">
        <f>IFERROR(VLOOKUP($C150&amp;"_"&amp;I$66,'Original Calculateur S'!$C$4:$H$287,5,0),"")</f>
        <v/>
      </c>
      <c r="J150" s="273" t="str">
        <f>IFERROR(VLOOKUP($C150&amp;"_"&amp;J$66,'Original Calculateur S'!$C$4:$H$287,5,0),"")</f>
        <v/>
      </c>
      <c r="K150" s="273" t="str">
        <f>IFERROR(VLOOKUP($C150&amp;"_"&amp;K$66,'Original Calculateur S'!$C$4:$H$287,5,0),"")</f>
        <v/>
      </c>
      <c r="L150" s="273" t="str">
        <f>IFERROR(VLOOKUP($C150&amp;"_"&amp;L$66,'Original Calculateur S'!$C$4:$H$287,5,0),"")</f>
        <v/>
      </c>
      <c r="M150" s="273" t="str">
        <f>IFERROR(VLOOKUP($C150&amp;"_"&amp;M$66,'Original Calculateur S'!$C$4:$H$287,5,0),"")</f>
        <v/>
      </c>
      <c r="N150" s="273" t="str">
        <f>IFERROR(VLOOKUP($C150&amp;"_"&amp;N$66,'Original Calculateur S'!$C$4:$H$287,5,0),"")</f>
        <v/>
      </c>
      <c r="O150" s="273" t="str">
        <f>IFERROR(VLOOKUP($C150&amp;"_"&amp;O$66,'Original Calculateur S'!$C$4:$H$287,5,0),"")</f>
        <v/>
      </c>
      <c r="P150" s="273" t="str">
        <f>IFERROR(VLOOKUP($C150&amp;"_"&amp;P$66,'Original Calculateur S'!$C$4:$H$287,5,0),"")</f>
        <v/>
      </c>
      <c r="Q150" s="273" t="str">
        <f>IFERROR(VLOOKUP($C150&amp;"_"&amp;Q$66,'Original Calculateur S'!$C$4:$H$287,5,0),"")</f>
        <v/>
      </c>
      <c r="R150" s="273" t="str">
        <f>IFERROR(VLOOKUP($C150&amp;"_"&amp;R$66,'Original Calculateur S'!$C$4:$H$287,5,0),"")</f>
        <v/>
      </c>
      <c r="S150" s="273" t="str">
        <f>IFERROR(VLOOKUP($C150&amp;"_"&amp;S$66,'Original Calculateur S'!$C$4:$H$287,5,0),"")</f>
        <v/>
      </c>
      <c r="T150" s="273" t="str">
        <f>IFERROR(VLOOKUP($C150&amp;"_"&amp;T$66,'Original Calculateur S'!$C$4:$H$287,5,0),"")</f>
        <v/>
      </c>
      <c r="U150" s="273" t="str">
        <f>IFERROR(VLOOKUP($C150&amp;"_"&amp;U$66,'Original Calculateur S'!$C$4:$H$287,5,0),"")</f>
        <v/>
      </c>
      <c r="V150" s="273" t="str">
        <f>IFERROR(VLOOKUP($C150&amp;"_"&amp;V$66,'Original Calculateur S'!$C$4:$H$287,5,0),"")</f>
        <v/>
      </c>
      <c r="W150" s="273" t="str">
        <f>IFERROR(VLOOKUP($C150&amp;"_"&amp;W$66,'Original Calculateur S'!$C$4:$H$287,5,0),"")</f>
        <v/>
      </c>
      <c r="X150" s="273" t="str">
        <f>IFERROR(VLOOKUP($C150&amp;"_"&amp;X$66,'Original Calculateur S'!$C$4:$H$287,5,0),"")</f>
        <v/>
      </c>
      <c r="Y150" s="273" t="str">
        <f>IFERROR(VLOOKUP($C150&amp;"_"&amp;Y$66,'Original Calculateur S'!$C$4:$H$287,5,0),"")</f>
        <v/>
      </c>
      <c r="Z150" s="273" t="str">
        <f>IFERROR(VLOOKUP($C150&amp;"_"&amp;Z$66,'Original Calculateur S'!$C$4:$H$287,5,0),"")</f>
        <v/>
      </c>
      <c r="AA150" s="273" t="str">
        <f>IFERROR(VLOOKUP($C150&amp;"_"&amp;AA$66,'Original Calculateur S'!$C$4:$H$287,5,0),"")</f>
        <v/>
      </c>
      <c r="AB150" s="273" t="str">
        <f>IFERROR(VLOOKUP($C150&amp;"_"&amp;AB$66,'Original Calculateur S'!$C$4:$H$287,5,0),"")</f>
        <v/>
      </c>
      <c r="AC150" s="273" t="str">
        <f>IFERROR(VLOOKUP($C150&amp;"_"&amp;AC$66,'Original Calculateur S'!$C$4:$H$287,5,0),"")</f>
        <v/>
      </c>
      <c r="AD150" s="273" t="str">
        <f>IFERROR(VLOOKUP($C150&amp;"_"&amp;AD$66,'Original Calculateur S'!$C$4:$H$287,5,0),"")</f>
        <v/>
      </c>
      <c r="AE150" s="273" t="str">
        <f>IFERROR(VLOOKUP($C150&amp;"_"&amp;AE$66,'Original Calculateur S'!$C$4:$H$287,5,0),"")</f>
        <v/>
      </c>
      <c r="AF150" s="274">
        <f t="shared" si="2"/>
        <v>0</v>
      </c>
    </row>
    <row r="151" spans="3:32" ht="12.75" hidden="1">
      <c r="C151" s="272" t="s">
        <v>66</v>
      </c>
      <c r="D151" s="276">
        <f>IFERROR(VLOOKUP($C151&amp;"_"&amp;D$66,'Original Calculateur S'!$C$4:$H$287,5,0),"")</f>
        <v>0</v>
      </c>
      <c r="E151" s="276" t="str">
        <f>IFERROR(VLOOKUP($C151&amp;"_"&amp;E$66,'Original Calculateur S'!$C$4:$H$287,5,0),"")</f>
        <v/>
      </c>
      <c r="F151" s="276" t="str">
        <f>IFERROR(VLOOKUP($C151&amp;"_"&amp;F$66,'Original Calculateur S'!$C$4:$H$287,5,0),"")</f>
        <v/>
      </c>
      <c r="G151" s="276" t="str">
        <f>IFERROR(VLOOKUP($C151&amp;"_"&amp;G$66,'Original Calculateur S'!$C$4:$H$287,5,0),"")</f>
        <v/>
      </c>
      <c r="H151" s="276" t="str">
        <f>IFERROR(VLOOKUP($C151&amp;"_"&amp;H$66,'Original Calculateur S'!$C$4:$H$287,5,0),"")</f>
        <v/>
      </c>
      <c r="I151" s="276" t="str">
        <f>IFERROR(VLOOKUP($C151&amp;"_"&amp;I$66,'Original Calculateur S'!$C$4:$H$287,5,0),"")</f>
        <v/>
      </c>
      <c r="J151" s="276" t="str">
        <f>IFERROR(VLOOKUP($C151&amp;"_"&amp;J$66,'Original Calculateur S'!$C$4:$H$287,5,0),"")</f>
        <v/>
      </c>
      <c r="K151" s="276" t="str">
        <f>IFERROR(VLOOKUP($C151&amp;"_"&amp;K$66,'Original Calculateur S'!$C$4:$H$287,5,0),"")</f>
        <v/>
      </c>
      <c r="L151" s="276" t="str">
        <f>IFERROR(VLOOKUP($C151&amp;"_"&amp;L$66,'Original Calculateur S'!$C$4:$H$287,5,0),"")</f>
        <v/>
      </c>
      <c r="M151" s="276" t="str">
        <f>IFERROR(VLOOKUP($C151&amp;"_"&amp;M$66,'Original Calculateur S'!$C$4:$H$287,5,0),"")</f>
        <v/>
      </c>
      <c r="N151" s="276" t="str">
        <f>IFERROR(VLOOKUP($C151&amp;"_"&amp;N$66,'Original Calculateur S'!$C$4:$H$287,5,0),"")</f>
        <v/>
      </c>
      <c r="O151" s="276" t="str">
        <f>IFERROR(VLOOKUP($C151&amp;"_"&amp;O$66,'Original Calculateur S'!$C$4:$H$287,5,0),"")</f>
        <v/>
      </c>
      <c r="P151" s="276" t="str">
        <f>IFERROR(VLOOKUP($C151&amp;"_"&amp;P$66,'Original Calculateur S'!$C$4:$H$287,5,0),"")</f>
        <v/>
      </c>
      <c r="Q151" s="276" t="str">
        <f>IFERROR(VLOOKUP($C151&amp;"_"&amp;Q$66,'Original Calculateur S'!$C$4:$H$287,5,0),"")</f>
        <v/>
      </c>
      <c r="R151" s="276" t="str">
        <f>IFERROR(VLOOKUP($C151&amp;"_"&amp;R$66,'Original Calculateur S'!$C$4:$H$287,5,0),"")</f>
        <v/>
      </c>
      <c r="S151" s="276" t="str">
        <f>IFERROR(VLOOKUP($C151&amp;"_"&amp;S$66,'Original Calculateur S'!$C$4:$H$287,5,0),"")</f>
        <v/>
      </c>
      <c r="T151" s="276" t="str">
        <f>IFERROR(VLOOKUP($C151&amp;"_"&amp;T$66,'Original Calculateur S'!$C$4:$H$287,5,0),"")</f>
        <v/>
      </c>
      <c r="U151" s="276" t="str">
        <f>IFERROR(VLOOKUP($C151&amp;"_"&amp;U$66,'Original Calculateur S'!$C$4:$H$287,5,0),"")</f>
        <v/>
      </c>
      <c r="V151" s="276" t="str">
        <f>IFERROR(VLOOKUP($C151&amp;"_"&amp;V$66,'Original Calculateur S'!$C$4:$H$287,5,0),"")</f>
        <v/>
      </c>
      <c r="W151" s="276" t="str">
        <f>IFERROR(VLOOKUP($C151&amp;"_"&amp;W$66,'Original Calculateur S'!$C$4:$H$287,5,0),"")</f>
        <v/>
      </c>
      <c r="X151" s="276" t="str">
        <f>IFERROR(VLOOKUP($C151&amp;"_"&amp;X$66,'Original Calculateur S'!$C$4:$H$287,5,0),"")</f>
        <v/>
      </c>
      <c r="Y151" s="276" t="str">
        <f>IFERROR(VLOOKUP($C151&amp;"_"&amp;Y$66,'Original Calculateur S'!$C$4:$H$287,5,0),"")</f>
        <v/>
      </c>
      <c r="Z151" s="276" t="str">
        <f>IFERROR(VLOOKUP($C151&amp;"_"&amp;Z$66,'Original Calculateur S'!$C$4:$H$287,5,0),"")</f>
        <v/>
      </c>
      <c r="AA151" s="276" t="str">
        <f>IFERROR(VLOOKUP($C151&amp;"_"&amp;AA$66,'Original Calculateur S'!$C$4:$H$287,5,0),"")</f>
        <v/>
      </c>
      <c r="AB151" s="276" t="str">
        <f>IFERROR(VLOOKUP($C151&amp;"_"&amp;AB$66,'Original Calculateur S'!$C$4:$H$287,5,0),"")</f>
        <v/>
      </c>
      <c r="AC151" s="276" t="str">
        <f>IFERROR(VLOOKUP($C151&amp;"_"&amp;AC$66,'Original Calculateur S'!$C$4:$H$287,5,0),"")</f>
        <v/>
      </c>
      <c r="AD151" s="276" t="str">
        <f>IFERROR(VLOOKUP($C151&amp;"_"&amp;AD$66,'Original Calculateur S'!$C$4:$H$287,5,0),"")</f>
        <v/>
      </c>
      <c r="AE151" s="276" t="str">
        <f>IFERROR(VLOOKUP($C151&amp;"_"&amp;AE$66,'Original Calculateur S'!$C$4:$H$287,5,0),"")</f>
        <v/>
      </c>
      <c r="AF151" s="277">
        <f t="shared" si="2"/>
        <v>0</v>
      </c>
    </row>
    <row r="152" spans="3:32" ht="12.75" hidden="1">
      <c r="C152" s="272" t="s">
        <v>77</v>
      </c>
      <c r="D152" s="273">
        <f>IFERROR(VLOOKUP($C152&amp;"_"&amp;D$66,'Original Calculateur S'!$C$4:$H$287,5,0),"")</f>
        <v>0</v>
      </c>
      <c r="E152" s="273">
        <f>IFERROR(VLOOKUP($C152&amp;"_"&amp;E$66,'Original Calculateur S'!$C$4:$H$287,5,0),"")</f>
        <v>0</v>
      </c>
      <c r="F152" s="273" t="str">
        <f>IFERROR(VLOOKUP($C152&amp;"_"&amp;F$66,'Original Calculateur S'!$C$4:$H$287,5,0),"")</f>
        <v/>
      </c>
      <c r="G152" s="273" t="str">
        <f>IFERROR(VLOOKUP($C152&amp;"_"&amp;G$66,'Original Calculateur S'!$C$4:$H$287,5,0),"")</f>
        <v/>
      </c>
      <c r="H152" s="273" t="str">
        <f>IFERROR(VLOOKUP($C152&amp;"_"&amp;H$66,'Original Calculateur S'!$C$4:$H$287,5,0),"")</f>
        <v/>
      </c>
      <c r="I152" s="273" t="str">
        <f>IFERROR(VLOOKUP($C152&amp;"_"&amp;I$66,'Original Calculateur S'!$C$4:$H$287,5,0),"")</f>
        <v/>
      </c>
      <c r="J152" s="273" t="str">
        <f>IFERROR(VLOOKUP($C152&amp;"_"&amp;J$66,'Original Calculateur S'!$C$4:$H$287,5,0),"")</f>
        <v/>
      </c>
      <c r="K152" s="273" t="str">
        <f>IFERROR(VLOOKUP($C152&amp;"_"&amp;K$66,'Original Calculateur S'!$C$4:$H$287,5,0),"")</f>
        <v/>
      </c>
      <c r="L152" s="273" t="str">
        <f>IFERROR(VLOOKUP($C152&amp;"_"&amp;L$66,'Original Calculateur S'!$C$4:$H$287,5,0),"")</f>
        <v/>
      </c>
      <c r="M152" s="273" t="str">
        <f>IFERROR(VLOOKUP($C152&amp;"_"&amp;M$66,'Original Calculateur S'!$C$4:$H$287,5,0),"")</f>
        <v/>
      </c>
      <c r="N152" s="273" t="str">
        <f>IFERROR(VLOOKUP($C152&amp;"_"&amp;N$66,'Original Calculateur S'!$C$4:$H$287,5,0),"")</f>
        <v/>
      </c>
      <c r="O152" s="273" t="str">
        <f>IFERROR(VLOOKUP($C152&amp;"_"&amp;O$66,'Original Calculateur S'!$C$4:$H$287,5,0),"")</f>
        <v/>
      </c>
      <c r="P152" s="273" t="str">
        <f>IFERROR(VLOOKUP($C152&amp;"_"&amp;P$66,'Original Calculateur S'!$C$4:$H$287,5,0),"")</f>
        <v/>
      </c>
      <c r="Q152" s="273" t="str">
        <f>IFERROR(VLOOKUP($C152&amp;"_"&amp;Q$66,'Original Calculateur S'!$C$4:$H$287,5,0),"")</f>
        <v/>
      </c>
      <c r="R152" s="273" t="str">
        <f>IFERROR(VLOOKUP($C152&amp;"_"&amp;R$66,'Original Calculateur S'!$C$4:$H$287,5,0),"")</f>
        <v/>
      </c>
      <c r="S152" s="273" t="str">
        <f>IFERROR(VLOOKUP($C152&amp;"_"&amp;S$66,'Original Calculateur S'!$C$4:$H$287,5,0),"")</f>
        <v/>
      </c>
      <c r="T152" s="273" t="str">
        <f>IFERROR(VLOOKUP($C152&amp;"_"&amp;T$66,'Original Calculateur S'!$C$4:$H$287,5,0),"")</f>
        <v/>
      </c>
      <c r="U152" s="273" t="str">
        <f>IFERROR(VLOOKUP($C152&amp;"_"&amp;U$66,'Original Calculateur S'!$C$4:$H$287,5,0),"")</f>
        <v/>
      </c>
      <c r="V152" s="273" t="str">
        <f>IFERROR(VLOOKUP($C152&amp;"_"&amp;V$66,'Original Calculateur S'!$C$4:$H$287,5,0),"")</f>
        <v/>
      </c>
      <c r="W152" s="273" t="str">
        <f>IFERROR(VLOOKUP($C152&amp;"_"&amp;W$66,'Original Calculateur S'!$C$4:$H$287,5,0),"")</f>
        <v/>
      </c>
      <c r="X152" s="273" t="str">
        <f>IFERROR(VLOOKUP($C152&amp;"_"&amp;X$66,'Original Calculateur S'!$C$4:$H$287,5,0),"")</f>
        <v/>
      </c>
      <c r="Y152" s="273" t="str">
        <f>IFERROR(VLOOKUP($C152&amp;"_"&amp;Y$66,'Original Calculateur S'!$C$4:$H$287,5,0),"")</f>
        <v/>
      </c>
      <c r="Z152" s="273" t="str">
        <f>IFERROR(VLOOKUP($C152&amp;"_"&amp;Z$66,'Original Calculateur S'!$C$4:$H$287,5,0),"")</f>
        <v/>
      </c>
      <c r="AA152" s="273" t="str">
        <f>IFERROR(VLOOKUP($C152&amp;"_"&amp;AA$66,'Original Calculateur S'!$C$4:$H$287,5,0),"")</f>
        <v/>
      </c>
      <c r="AB152" s="273" t="str">
        <f>IFERROR(VLOOKUP($C152&amp;"_"&amp;AB$66,'Original Calculateur S'!$C$4:$H$287,5,0),"")</f>
        <v/>
      </c>
      <c r="AC152" s="273" t="str">
        <f>IFERROR(VLOOKUP($C152&amp;"_"&amp;AC$66,'Original Calculateur S'!$C$4:$H$287,5,0),"")</f>
        <v/>
      </c>
      <c r="AD152" s="273" t="str">
        <f>IFERROR(VLOOKUP($C152&amp;"_"&amp;AD$66,'Original Calculateur S'!$C$4:$H$287,5,0),"")</f>
        <v/>
      </c>
      <c r="AE152" s="273" t="str">
        <f>IFERROR(VLOOKUP($C152&amp;"_"&amp;AE$66,'Original Calculateur S'!$C$4:$H$287,5,0),"")</f>
        <v/>
      </c>
      <c r="AF152" s="274">
        <f t="shared" si="2"/>
        <v>0</v>
      </c>
    </row>
    <row r="153" spans="3:32" ht="12.75" hidden="1">
      <c r="C153" s="275" t="s">
        <v>77</v>
      </c>
      <c r="D153" s="276">
        <f>IFERROR(VLOOKUP($C153&amp;"_"&amp;D$66,'Original Calculateur S'!$C$4:$H$287,5,0),"")</f>
        <v>0</v>
      </c>
      <c r="E153" s="276">
        <f>IFERROR(VLOOKUP($C153&amp;"_"&amp;E$66,'Original Calculateur S'!$C$4:$H$287,5,0),"")</f>
        <v>0</v>
      </c>
      <c r="F153" s="276" t="str">
        <f>IFERROR(VLOOKUP($C153&amp;"_"&amp;F$66,'Original Calculateur S'!$C$4:$H$287,5,0),"")</f>
        <v/>
      </c>
      <c r="G153" s="276" t="str">
        <f>IFERROR(VLOOKUP($C153&amp;"_"&amp;G$66,'Original Calculateur S'!$C$4:$H$287,5,0),"")</f>
        <v/>
      </c>
      <c r="H153" s="276" t="str">
        <f>IFERROR(VLOOKUP($C153&amp;"_"&amp;H$66,'Original Calculateur S'!$C$4:$H$287,5,0),"")</f>
        <v/>
      </c>
      <c r="I153" s="276" t="str">
        <f>IFERROR(VLOOKUP($C153&amp;"_"&amp;I$66,'Original Calculateur S'!$C$4:$H$287,5,0),"")</f>
        <v/>
      </c>
      <c r="J153" s="276" t="str">
        <f>IFERROR(VLOOKUP($C153&amp;"_"&amp;J$66,'Original Calculateur S'!$C$4:$H$287,5,0),"")</f>
        <v/>
      </c>
      <c r="K153" s="276" t="str">
        <f>IFERROR(VLOOKUP($C153&amp;"_"&amp;K$66,'Original Calculateur S'!$C$4:$H$287,5,0),"")</f>
        <v/>
      </c>
      <c r="L153" s="276" t="str">
        <f>IFERROR(VLOOKUP($C153&amp;"_"&amp;L$66,'Original Calculateur S'!$C$4:$H$287,5,0),"")</f>
        <v/>
      </c>
      <c r="M153" s="276" t="str">
        <f>IFERROR(VLOOKUP($C153&amp;"_"&amp;M$66,'Original Calculateur S'!$C$4:$H$287,5,0),"")</f>
        <v/>
      </c>
      <c r="N153" s="276" t="str">
        <f>IFERROR(VLOOKUP($C153&amp;"_"&amp;N$66,'Original Calculateur S'!$C$4:$H$287,5,0),"")</f>
        <v/>
      </c>
      <c r="O153" s="276" t="str">
        <f>IFERROR(VLOOKUP($C153&amp;"_"&amp;O$66,'Original Calculateur S'!$C$4:$H$287,5,0),"")</f>
        <v/>
      </c>
      <c r="P153" s="276" t="str">
        <f>IFERROR(VLOOKUP($C153&amp;"_"&amp;P$66,'Original Calculateur S'!$C$4:$H$287,5,0),"")</f>
        <v/>
      </c>
      <c r="Q153" s="276" t="str">
        <f>IFERROR(VLOOKUP($C153&amp;"_"&amp;Q$66,'Original Calculateur S'!$C$4:$H$287,5,0),"")</f>
        <v/>
      </c>
      <c r="R153" s="276" t="str">
        <f>IFERROR(VLOOKUP($C153&amp;"_"&amp;R$66,'Original Calculateur S'!$C$4:$H$287,5,0),"")</f>
        <v/>
      </c>
      <c r="S153" s="276" t="str">
        <f>IFERROR(VLOOKUP($C153&amp;"_"&amp;S$66,'Original Calculateur S'!$C$4:$H$287,5,0),"")</f>
        <v/>
      </c>
      <c r="T153" s="276" t="str">
        <f>IFERROR(VLOOKUP($C153&amp;"_"&amp;T$66,'Original Calculateur S'!$C$4:$H$287,5,0),"")</f>
        <v/>
      </c>
      <c r="U153" s="276" t="str">
        <f>IFERROR(VLOOKUP($C153&amp;"_"&amp;U$66,'Original Calculateur S'!$C$4:$H$287,5,0),"")</f>
        <v/>
      </c>
      <c r="V153" s="276" t="str">
        <f>IFERROR(VLOOKUP($C153&amp;"_"&amp;V$66,'Original Calculateur S'!$C$4:$H$287,5,0),"")</f>
        <v/>
      </c>
      <c r="W153" s="276" t="str">
        <f>IFERROR(VLOOKUP($C153&amp;"_"&amp;W$66,'Original Calculateur S'!$C$4:$H$287,5,0),"")</f>
        <v/>
      </c>
      <c r="X153" s="276" t="str">
        <f>IFERROR(VLOOKUP($C153&amp;"_"&amp;X$66,'Original Calculateur S'!$C$4:$H$287,5,0),"")</f>
        <v/>
      </c>
      <c r="Y153" s="276" t="str">
        <f>IFERROR(VLOOKUP($C153&amp;"_"&amp;Y$66,'Original Calculateur S'!$C$4:$H$287,5,0),"")</f>
        <v/>
      </c>
      <c r="Z153" s="276" t="str">
        <f>IFERROR(VLOOKUP($C153&amp;"_"&amp;Z$66,'Original Calculateur S'!$C$4:$H$287,5,0),"")</f>
        <v/>
      </c>
      <c r="AA153" s="276" t="str">
        <f>IFERROR(VLOOKUP($C153&amp;"_"&amp;AA$66,'Original Calculateur S'!$C$4:$H$287,5,0),"")</f>
        <v/>
      </c>
      <c r="AB153" s="276" t="str">
        <f>IFERROR(VLOOKUP($C153&amp;"_"&amp;AB$66,'Original Calculateur S'!$C$4:$H$287,5,0),"")</f>
        <v/>
      </c>
      <c r="AC153" s="276" t="str">
        <f>IFERROR(VLOOKUP($C153&amp;"_"&amp;AC$66,'Original Calculateur S'!$C$4:$H$287,5,0),"")</f>
        <v/>
      </c>
      <c r="AD153" s="276" t="str">
        <f>IFERROR(VLOOKUP($C153&amp;"_"&amp;AD$66,'Original Calculateur S'!$C$4:$H$287,5,0),"")</f>
        <v/>
      </c>
      <c r="AE153" s="276" t="str">
        <f>IFERROR(VLOOKUP($C153&amp;"_"&amp;AE$66,'Original Calculateur S'!$C$4:$H$287,5,0),"")</f>
        <v/>
      </c>
      <c r="AF153" s="277">
        <f t="shared" si="2"/>
        <v>0</v>
      </c>
    </row>
    <row r="154" spans="3:32" ht="12.75" hidden="1">
      <c r="C154" s="278" t="s">
        <v>32</v>
      </c>
      <c r="D154" s="273">
        <f>IFERROR(VLOOKUP($C154&amp;"_"&amp;D$66,'Original Calculateur S'!$C$4:$H$287,5,0),"")</f>
        <v>0</v>
      </c>
      <c r="E154" s="273">
        <f>IFERROR(VLOOKUP($C154&amp;"_"&amp;E$66,'Original Calculateur S'!$C$4:$H$287,5,0),"")</f>
        <v>0</v>
      </c>
      <c r="F154" s="273" t="str">
        <f>IFERROR(VLOOKUP($C154&amp;"_"&amp;F$66,'Original Calculateur S'!$C$4:$H$287,5,0),"")</f>
        <v/>
      </c>
      <c r="G154" s="273" t="str">
        <f>IFERROR(VLOOKUP($C154&amp;"_"&amp;G$66,'Original Calculateur S'!$C$4:$H$287,5,0),"")</f>
        <v/>
      </c>
      <c r="H154" s="273" t="str">
        <f>IFERROR(VLOOKUP($C154&amp;"_"&amp;H$66,'Original Calculateur S'!$C$4:$H$287,5,0),"")</f>
        <v/>
      </c>
      <c r="I154" s="273" t="str">
        <f>IFERROR(VLOOKUP($C154&amp;"_"&amp;I$66,'Original Calculateur S'!$C$4:$H$287,5,0),"")</f>
        <v/>
      </c>
      <c r="J154" s="273" t="str">
        <f>IFERROR(VLOOKUP($C154&amp;"_"&amp;J$66,'Original Calculateur S'!$C$4:$H$287,5,0),"")</f>
        <v/>
      </c>
      <c r="K154" s="273" t="str">
        <f>IFERROR(VLOOKUP($C154&amp;"_"&amp;K$66,'Original Calculateur S'!$C$4:$H$287,5,0),"")</f>
        <v/>
      </c>
      <c r="L154" s="273" t="str">
        <f>IFERROR(VLOOKUP($C154&amp;"_"&amp;L$66,'Original Calculateur S'!$C$4:$H$287,5,0),"")</f>
        <v/>
      </c>
      <c r="M154" s="273" t="str">
        <f>IFERROR(VLOOKUP($C154&amp;"_"&amp;M$66,'Original Calculateur S'!$C$4:$H$287,5,0),"")</f>
        <v/>
      </c>
      <c r="N154" s="273" t="str">
        <f>IFERROR(VLOOKUP($C154&amp;"_"&amp;N$66,'Original Calculateur S'!$C$4:$H$287,5,0),"")</f>
        <v/>
      </c>
      <c r="O154" s="273" t="str">
        <f>IFERROR(VLOOKUP($C154&amp;"_"&amp;O$66,'Original Calculateur S'!$C$4:$H$287,5,0),"")</f>
        <v/>
      </c>
      <c r="P154" s="273" t="str">
        <f>IFERROR(VLOOKUP($C154&amp;"_"&amp;P$66,'Original Calculateur S'!$C$4:$H$287,5,0),"")</f>
        <v/>
      </c>
      <c r="Q154" s="273" t="str">
        <f>IFERROR(VLOOKUP($C154&amp;"_"&amp;Q$66,'Original Calculateur S'!$C$4:$H$287,5,0),"")</f>
        <v/>
      </c>
      <c r="R154" s="273" t="str">
        <f>IFERROR(VLOOKUP($C154&amp;"_"&amp;R$66,'Original Calculateur S'!$C$4:$H$287,5,0),"")</f>
        <v/>
      </c>
      <c r="S154" s="273" t="str">
        <f>IFERROR(VLOOKUP($C154&amp;"_"&amp;S$66,'Original Calculateur S'!$C$4:$H$287,5,0),"")</f>
        <v/>
      </c>
      <c r="T154" s="273" t="str">
        <f>IFERROR(VLOOKUP($C154&amp;"_"&amp;T$66,'Original Calculateur S'!$C$4:$H$287,5,0),"")</f>
        <v/>
      </c>
      <c r="U154" s="273" t="str">
        <f>IFERROR(VLOOKUP($C154&amp;"_"&amp;U$66,'Original Calculateur S'!$C$4:$H$287,5,0),"")</f>
        <v/>
      </c>
      <c r="V154" s="273" t="str">
        <f>IFERROR(VLOOKUP($C154&amp;"_"&amp;V$66,'Original Calculateur S'!$C$4:$H$287,5,0),"")</f>
        <v/>
      </c>
      <c r="W154" s="273" t="str">
        <f>IFERROR(VLOOKUP($C154&amp;"_"&amp;W$66,'Original Calculateur S'!$C$4:$H$287,5,0),"")</f>
        <v/>
      </c>
      <c r="X154" s="273" t="str">
        <f>IFERROR(VLOOKUP($C154&amp;"_"&amp;X$66,'Original Calculateur S'!$C$4:$H$287,5,0),"")</f>
        <v/>
      </c>
      <c r="Y154" s="273" t="str">
        <f>IFERROR(VLOOKUP($C154&amp;"_"&amp;Y$66,'Original Calculateur S'!$C$4:$H$287,5,0),"")</f>
        <v/>
      </c>
      <c r="Z154" s="273" t="str">
        <f>IFERROR(VLOOKUP($C154&amp;"_"&amp;Z$66,'Original Calculateur S'!$C$4:$H$287,5,0),"")</f>
        <v/>
      </c>
      <c r="AA154" s="273" t="str">
        <f>IFERROR(VLOOKUP($C154&amp;"_"&amp;AA$66,'Original Calculateur S'!$C$4:$H$287,5,0),"")</f>
        <v/>
      </c>
      <c r="AB154" s="273" t="str">
        <f>IFERROR(VLOOKUP($C154&amp;"_"&amp;AB$66,'Original Calculateur S'!$C$4:$H$287,5,0),"")</f>
        <v/>
      </c>
      <c r="AC154" s="273" t="str">
        <f>IFERROR(VLOOKUP($C154&amp;"_"&amp;AC$66,'Original Calculateur S'!$C$4:$H$287,5,0),"")</f>
        <v/>
      </c>
      <c r="AD154" s="273" t="str">
        <f>IFERROR(VLOOKUP($C154&amp;"_"&amp;AD$66,'Original Calculateur S'!$C$4:$H$287,5,0),"")</f>
        <v/>
      </c>
      <c r="AE154" s="273" t="str">
        <f>IFERROR(VLOOKUP($C154&amp;"_"&amp;AE$66,'Original Calculateur S'!$C$4:$H$287,5,0),"")</f>
        <v/>
      </c>
      <c r="AF154" s="274">
        <f t="shared" si="2"/>
        <v>0</v>
      </c>
    </row>
    <row r="155" spans="3:32" ht="12.75" hidden="1">
      <c r="C155" s="275" t="s">
        <v>81</v>
      </c>
      <c r="D155" s="276">
        <f>IFERROR(VLOOKUP($C155&amp;"_"&amp;D$66,'Original Calculateur S'!$C$4:$H$287,5,0),"")</f>
        <v>0</v>
      </c>
      <c r="E155" s="276" t="str">
        <f>IFERROR(VLOOKUP($C155&amp;"_"&amp;E$66,'Original Calculateur S'!$C$4:$H$287,5,0),"")</f>
        <v/>
      </c>
      <c r="F155" s="276" t="str">
        <f>IFERROR(VLOOKUP($C155&amp;"_"&amp;F$66,'Original Calculateur S'!$C$4:$H$287,5,0),"")</f>
        <v/>
      </c>
      <c r="G155" s="276" t="str">
        <f>IFERROR(VLOOKUP($C155&amp;"_"&amp;G$66,'Original Calculateur S'!$C$4:$H$287,5,0),"")</f>
        <v/>
      </c>
      <c r="H155" s="276" t="str">
        <f>IFERROR(VLOOKUP($C155&amp;"_"&amp;H$66,'Original Calculateur S'!$C$4:$H$287,5,0),"")</f>
        <v/>
      </c>
      <c r="I155" s="276" t="str">
        <f>IFERROR(VLOOKUP($C155&amp;"_"&amp;I$66,'Original Calculateur S'!$C$4:$H$287,5,0),"")</f>
        <v/>
      </c>
      <c r="J155" s="276" t="str">
        <f>IFERROR(VLOOKUP($C155&amp;"_"&amp;J$66,'Original Calculateur S'!$C$4:$H$287,5,0),"")</f>
        <v/>
      </c>
      <c r="K155" s="276" t="str">
        <f>IFERROR(VLOOKUP($C155&amp;"_"&amp;K$66,'Original Calculateur S'!$C$4:$H$287,5,0),"")</f>
        <v/>
      </c>
      <c r="L155" s="276" t="str">
        <f>IFERROR(VLOOKUP($C155&amp;"_"&amp;L$66,'Original Calculateur S'!$C$4:$H$287,5,0),"")</f>
        <v/>
      </c>
      <c r="M155" s="276" t="str">
        <f>IFERROR(VLOOKUP($C155&amp;"_"&amp;M$66,'Original Calculateur S'!$C$4:$H$287,5,0),"")</f>
        <v/>
      </c>
      <c r="N155" s="276" t="str">
        <f>IFERROR(VLOOKUP($C155&amp;"_"&amp;N$66,'Original Calculateur S'!$C$4:$H$287,5,0),"")</f>
        <v/>
      </c>
      <c r="O155" s="276" t="str">
        <f>IFERROR(VLOOKUP($C155&amp;"_"&amp;O$66,'Original Calculateur S'!$C$4:$H$287,5,0),"")</f>
        <v/>
      </c>
      <c r="P155" s="276" t="str">
        <f>IFERROR(VLOOKUP($C155&amp;"_"&amp;P$66,'Original Calculateur S'!$C$4:$H$287,5,0),"")</f>
        <v/>
      </c>
      <c r="Q155" s="276" t="str">
        <f>IFERROR(VLOOKUP($C155&amp;"_"&amp;Q$66,'Original Calculateur S'!$C$4:$H$287,5,0),"")</f>
        <v/>
      </c>
      <c r="R155" s="276" t="str">
        <f>IFERROR(VLOOKUP($C155&amp;"_"&amp;R$66,'Original Calculateur S'!$C$4:$H$287,5,0),"")</f>
        <v/>
      </c>
      <c r="S155" s="276" t="str">
        <f>IFERROR(VLOOKUP($C155&amp;"_"&amp;S$66,'Original Calculateur S'!$C$4:$H$287,5,0),"")</f>
        <v/>
      </c>
      <c r="T155" s="276" t="str">
        <f>IFERROR(VLOOKUP($C155&amp;"_"&amp;T$66,'Original Calculateur S'!$C$4:$H$287,5,0),"")</f>
        <v/>
      </c>
      <c r="U155" s="276" t="str">
        <f>IFERROR(VLOOKUP($C155&amp;"_"&amp;U$66,'Original Calculateur S'!$C$4:$H$287,5,0),"")</f>
        <v/>
      </c>
      <c r="V155" s="276" t="str">
        <f>IFERROR(VLOOKUP($C155&amp;"_"&amp;V$66,'Original Calculateur S'!$C$4:$H$287,5,0),"")</f>
        <v/>
      </c>
      <c r="W155" s="276" t="str">
        <f>IFERROR(VLOOKUP($C155&amp;"_"&amp;W$66,'Original Calculateur S'!$C$4:$H$287,5,0),"")</f>
        <v/>
      </c>
      <c r="X155" s="276" t="str">
        <f>IFERROR(VLOOKUP($C155&amp;"_"&amp;X$66,'Original Calculateur S'!$C$4:$H$287,5,0),"")</f>
        <v/>
      </c>
      <c r="Y155" s="276" t="str">
        <f>IFERROR(VLOOKUP($C155&amp;"_"&amp;Y$66,'Original Calculateur S'!$C$4:$H$287,5,0),"")</f>
        <v/>
      </c>
      <c r="Z155" s="276" t="str">
        <f>IFERROR(VLOOKUP($C155&amp;"_"&amp;Z$66,'Original Calculateur S'!$C$4:$H$287,5,0),"")</f>
        <v/>
      </c>
      <c r="AA155" s="276" t="str">
        <f>IFERROR(VLOOKUP($C155&amp;"_"&amp;AA$66,'Original Calculateur S'!$C$4:$H$287,5,0),"")</f>
        <v/>
      </c>
      <c r="AB155" s="276" t="str">
        <f>IFERROR(VLOOKUP($C155&amp;"_"&amp;AB$66,'Original Calculateur S'!$C$4:$H$287,5,0),"")</f>
        <v/>
      </c>
      <c r="AC155" s="276" t="str">
        <f>IFERROR(VLOOKUP($C155&amp;"_"&amp;AC$66,'Original Calculateur S'!$C$4:$H$287,5,0),"")</f>
        <v/>
      </c>
      <c r="AD155" s="276" t="str">
        <f>IFERROR(VLOOKUP($C155&amp;"_"&amp;AD$66,'Original Calculateur S'!$C$4:$H$287,5,0),"")</f>
        <v/>
      </c>
      <c r="AE155" s="276" t="str">
        <f>IFERROR(VLOOKUP($C155&amp;"_"&amp;AE$66,'Original Calculateur S'!$C$4:$H$287,5,0),"")</f>
        <v/>
      </c>
      <c r="AF155" s="277">
        <f t="shared" si="2"/>
        <v>0</v>
      </c>
    </row>
    <row r="156" spans="3:32" ht="12.75" hidden="1">
      <c r="C156" s="278" t="s">
        <v>60</v>
      </c>
      <c r="D156" s="273">
        <f>IFERROR(VLOOKUP($C156&amp;"_"&amp;D$66,'Original Calculateur S'!$C$4:$H$287,5,0),"")</f>
        <v>0</v>
      </c>
      <c r="E156" s="273">
        <f>IFERROR(VLOOKUP($C156&amp;"_"&amp;E$66,'Original Calculateur S'!$C$4:$H$287,5,0),"")</f>
        <v>0</v>
      </c>
      <c r="F156" s="273">
        <f>IFERROR(VLOOKUP($C156&amp;"_"&amp;F$66,'Original Calculateur S'!$C$4:$H$287,5,0),"")</f>
        <v>0</v>
      </c>
      <c r="G156" s="273" t="str">
        <f>IFERROR(VLOOKUP($C156&amp;"_"&amp;G$66,'Original Calculateur S'!$C$4:$H$287,5,0),"")</f>
        <v/>
      </c>
      <c r="H156" s="273" t="str">
        <f>IFERROR(VLOOKUP($C156&amp;"_"&amp;H$66,'Original Calculateur S'!$C$4:$H$287,5,0),"")</f>
        <v/>
      </c>
      <c r="I156" s="273" t="str">
        <f>IFERROR(VLOOKUP($C156&amp;"_"&amp;I$66,'Original Calculateur S'!$C$4:$H$287,5,0),"")</f>
        <v/>
      </c>
      <c r="J156" s="273" t="str">
        <f>IFERROR(VLOOKUP($C156&amp;"_"&amp;J$66,'Original Calculateur S'!$C$4:$H$287,5,0),"")</f>
        <v/>
      </c>
      <c r="K156" s="273" t="str">
        <f>IFERROR(VLOOKUP($C156&amp;"_"&amp;K$66,'Original Calculateur S'!$C$4:$H$287,5,0),"")</f>
        <v/>
      </c>
      <c r="L156" s="273" t="str">
        <f>IFERROR(VLOOKUP($C156&amp;"_"&amp;L$66,'Original Calculateur S'!$C$4:$H$287,5,0),"")</f>
        <v/>
      </c>
      <c r="M156" s="273" t="str">
        <f>IFERROR(VLOOKUP($C156&amp;"_"&amp;M$66,'Original Calculateur S'!$C$4:$H$287,5,0),"")</f>
        <v/>
      </c>
      <c r="N156" s="273" t="str">
        <f>IFERROR(VLOOKUP($C156&amp;"_"&amp;N$66,'Original Calculateur S'!$C$4:$H$287,5,0),"")</f>
        <v/>
      </c>
      <c r="O156" s="273" t="str">
        <f>IFERROR(VLOOKUP($C156&amp;"_"&amp;O$66,'Original Calculateur S'!$C$4:$H$287,5,0),"")</f>
        <v/>
      </c>
      <c r="P156" s="273" t="str">
        <f>IFERROR(VLOOKUP($C156&amp;"_"&amp;P$66,'Original Calculateur S'!$C$4:$H$287,5,0),"")</f>
        <v/>
      </c>
      <c r="Q156" s="273" t="str">
        <f>IFERROR(VLOOKUP($C156&amp;"_"&amp;Q$66,'Original Calculateur S'!$C$4:$H$287,5,0),"")</f>
        <v/>
      </c>
      <c r="R156" s="273" t="str">
        <f>IFERROR(VLOOKUP($C156&amp;"_"&amp;R$66,'Original Calculateur S'!$C$4:$H$287,5,0),"")</f>
        <v/>
      </c>
      <c r="S156" s="273" t="str">
        <f>IFERROR(VLOOKUP($C156&amp;"_"&amp;S$66,'Original Calculateur S'!$C$4:$H$287,5,0),"")</f>
        <v/>
      </c>
      <c r="T156" s="273" t="str">
        <f>IFERROR(VLOOKUP($C156&amp;"_"&amp;T$66,'Original Calculateur S'!$C$4:$H$287,5,0),"")</f>
        <v/>
      </c>
      <c r="U156" s="273" t="str">
        <f>IFERROR(VLOOKUP($C156&amp;"_"&amp;U$66,'Original Calculateur S'!$C$4:$H$287,5,0),"")</f>
        <v/>
      </c>
      <c r="V156" s="273" t="str">
        <f>IFERROR(VLOOKUP($C156&amp;"_"&amp;V$66,'Original Calculateur S'!$C$4:$H$287,5,0),"")</f>
        <v/>
      </c>
      <c r="W156" s="273" t="str">
        <f>IFERROR(VLOOKUP($C156&amp;"_"&amp;W$66,'Original Calculateur S'!$C$4:$H$287,5,0),"")</f>
        <v/>
      </c>
      <c r="X156" s="273" t="str">
        <f>IFERROR(VLOOKUP($C156&amp;"_"&amp;X$66,'Original Calculateur S'!$C$4:$H$287,5,0),"")</f>
        <v/>
      </c>
      <c r="Y156" s="273" t="str">
        <f>IFERROR(VLOOKUP($C156&amp;"_"&amp;Y$66,'Original Calculateur S'!$C$4:$H$287,5,0),"")</f>
        <v/>
      </c>
      <c r="Z156" s="273" t="str">
        <f>IFERROR(VLOOKUP($C156&amp;"_"&amp;Z$66,'Original Calculateur S'!$C$4:$H$287,5,0),"")</f>
        <v/>
      </c>
      <c r="AA156" s="273" t="str">
        <f>IFERROR(VLOOKUP($C156&amp;"_"&amp;AA$66,'Original Calculateur S'!$C$4:$H$287,5,0),"")</f>
        <v/>
      </c>
      <c r="AB156" s="273" t="str">
        <f>IFERROR(VLOOKUP($C156&amp;"_"&amp;AB$66,'Original Calculateur S'!$C$4:$H$287,5,0),"")</f>
        <v/>
      </c>
      <c r="AC156" s="273" t="str">
        <f>IFERROR(VLOOKUP($C156&amp;"_"&amp;AC$66,'Original Calculateur S'!$C$4:$H$287,5,0),"")</f>
        <v/>
      </c>
      <c r="AD156" s="273" t="str">
        <f>IFERROR(VLOOKUP($C156&amp;"_"&amp;AD$66,'Original Calculateur S'!$C$4:$H$287,5,0),"")</f>
        <v/>
      </c>
      <c r="AE156" s="273" t="str">
        <f>IFERROR(VLOOKUP($C156&amp;"_"&amp;AE$66,'Original Calculateur S'!$C$4:$H$287,5,0),"")</f>
        <v/>
      </c>
      <c r="AF156" s="274">
        <f t="shared" si="2"/>
        <v>0</v>
      </c>
    </row>
    <row r="157" spans="3:32" ht="12.75" hidden="1">
      <c r="C157" s="272" t="s">
        <v>35</v>
      </c>
      <c r="D157" s="276">
        <f>IFERROR(VLOOKUP($C157&amp;"_"&amp;D$66,'Original Calculateur S'!$C$4:$H$287,5,0),"")</f>
        <v>0</v>
      </c>
      <c r="E157" s="276">
        <f>IFERROR(VLOOKUP($C157&amp;"_"&amp;E$66,'Original Calculateur S'!$C$4:$H$287,5,0),"")</f>
        <v>0</v>
      </c>
      <c r="F157" s="276" t="str">
        <f>IFERROR(VLOOKUP($C157&amp;"_"&amp;F$66,'Original Calculateur S'!$C$4:$H$287,5,0),"")</f>
        <v/>
      </c>
      <c r="G157" s="276" t="str">
        <f>IFERROR(VLOOKUP($C157&amp;"_"&amp;G$66,'Original Calculateur S'!$C$4:$H$287,5,0),"")</f>
        <v/>
      </c>
      <c r="H157" s="276" t="str">
        <f>IFERROR(VLOOKUP($C157&amp;"_"&amp;H$66,'Original Calculateur S'!$C$4:$H$287,5,0),"")</f>
        <v/>
      </c>
      <c r="I157" s="276" t="str">
        <f>IFERROR(VLOOKUP($C157&amp;"_"&amp;I$66,'Original Calculateur S'!$C$4:$H$287,5,0),"")</f>
        <v/>
      </c>
      <c r="J157" s="276" t="str">
        <f>IFERROR(VLOOKUP($C157&amp;"_"&amp;J$66,'Original Calculateur S'!$C$4:$H$287,5,0),"")</f>
        <v/>
      </c>
      <c r="K157" s="276" t="str">
        <f>IFERROR(VLOOKUP($C157&amp;"_"&amp;K$66,'Original Calculateur S'!$C$4:$H$287,5,0),"")</f>
        <v/>
      </c>
      <c r="L157" s="276" t="str">
        <f>IFERROR(VLOOKUP($C157&amp;"_"&amp;L$66,'Original Calculateur S'!$C$4:$H$287,5,0),"")</f>
        <v/>
      </c>
      <c r="M157" s="276" t="str">
        <f>IFERROR(VLOOKUP($C157&amp;"_"&amp;M$66,'Original Calculateur S'!$C$4:$H$287,5,0),"")</f>
        <v/>
      </c>
      <c r="N157" s="276" t="str">
        <f>IFERROR(VLOOKUP($C157&amp;"_"&amp;N$66,'Original Calculateur S'!$C$4:$H$287,5,0),"")</f>
        <v/>
      </c>
      <c r="O157" s="276" t="str">
        <f>IFERROR(VLOOKUP($C157&amp;"_"&amp;O$66,'Original Calculateur S'!$C$4:$H$287,5,0),"")</f>
        <v/>
      </c>
      <c r="P157" s="276" t="str">
        <f>IFERROR(VLOOKUP($C157&amp;"_"&amp;P$66,'Original Calculateur S'!$C$4:$H$287,5,0),"")</f>
        <v/>
      </c>
      <c r="Q157" s="276" t="str">
        <f>IFERROR(VLOOKUP($C157&amp;"_"&amp;Q$66,'Original Calculateur S'!$C$4:$H$287,5,0),"")</f>
        <v/>
      </c>
      <c r="R157" s="276" t="str">
        <f>IFERROR(VLOOKUP($C157&amp;"_"&amp;R$66,'Original Calculateur S'!$C$4:$H$287,5,0),"")</f>
        <v/>
      </c>
      <c r="S157" s="276" t="str">
        <f>IFERROR(VLOOKUP($C157&amp;"_"&amp;S$66,'Original Calculateur S'!$C$4:$H$287,5,0),"")</f>
        <v/>
      </c>
      <c r="T157" s="276" t="str">
        <f>IFERROR(VLOOKUP($C157&amp;"_"&amp;T$66,'Original Calculateur S'!$C$4:$H$287,5,0),"")</f>
        <v/>
      </c>
      <c r="U157" s="276" t="str">
        <f>IFERROR(VLOOKUP($C157&amp;"_"&amp;U$66,'Original Calculateur S'!$C$4:$H$287,5,0),"")</f>
        <v/>
      </c>
      <c r="V157" s="276" t="str">
        <f>IFERROR(VLOOKUP($C157&amp;"_"&amp;V$66,'Original Calculateur S'!$C$4:$H$287,5,0),"")</f>
        <v/>
      </c>
      <c r="W157" s="276" t="str">
        <f>IFERROR(VLOOKUP($C157&amp;"_"&amp;W$66,'Original Calculateur S'!$C$4:$H$287,5,0),"")</f>
        <v/>
      </c>
      <c r="X157" s="276" t="str">
        <f>IFERROR(VLOOKUP($C157&amp;"_"&amp;X$66,'Original Calculateur S'!$C$4:$H$287,5,0),"")</f>
        <v/>
      </c>
      <c r="Y157" s="276" t="str">
        <f>IFERROR(VLOOKUP($C157&amp;"_"&amp;Y$66,'Original Calculateur S'!$C$4:$H$287,5,0),"")</f>
        <v/>
      </c>
      <c r="Z157" s="276" t="str">
        <f>IFERROR(VLOOKUP($C157&amp;"_"&amp;Z$66,'Original Calculateur S'!$C$4:$H$287,5,0),"")</f>
        <v/>
      </c>
      <c r="AA157" s="276" t="str">
        <f>IFERROR(VLOOKUP($C157&amp;"_"&amp;AA$66,'Original Calculateur S'!$C$4:$H$287,5,0),"")</f>
        <v/>
      </c>
      <c r="AB157" s="276" t="str">
        <f>IFERROR(VLOOKUP($C157&amp;"_"&amp;AB$66,'Original Calculateur S'!$C$4:$H$287,5,0),"")</f>
        <v/>
      </c>
      <c r="AC157" s="276" t="str">
        <f>IFERROR(VLOOKUP($C157&amp;"_"&amp;AC$66,'Original Calculateur S'!$C$4:$H$287,5,0),"")</f>
        <v/>
      </c>
      <c r="AD157" s="276" t="str">
        <f>IFERROR(VLOOKUP($C157&amp;"_"&amp;AD$66,'Original Calculateur S'!$C$4:$H$287,5,0),"")</f>
        <v/>
      </c>
      <c r="AE157" s="276" t="str">
        <f>IFERROR(VLOOKUP($C157&amp;"_"&amp;AE$66,'Original Calculateur S'!$C$4:$H$287,5,0),"")</f>
        <v/>
      </c>
      <c r="AF157" s="277">
        <f t="shared" si="2"/>
        <v>0</v>
      </c>
    </row>
    <row r="158" spans="3:32" ht="12.75" hidden="1">
      <c r="C158" s="282" t="s">
        <v>62</v>
      </c>
      <c r="D158" s="273">
        <f>IFERROR(VLOOKUP($C158&amp;"_"&amp;D$66,'Original Calculateur S'!$C$4:$H$287,5,0),"")</f>
        <v>0</v>
      </c>
      <c r="E158" s="273" t="str">
        <f>IFERROR(VLOOKUP($C158&amp;"_"&amp;E$66,'Original Calculateur S'!$C$4:$H$287,5,0),"")</f>
        <v/>
      </c>
      <c r="F158" s="273" t="str">
        <f>IFERROR(VLOOKUP($C158&amp;"_"&amp;F$66,'Original Calculateur S'!$C$4:$H$287,5,0),"")</f>
        <v/>
      </c>
      <c r="G158" s="273" t="str">
        <f>IFERROR(VLOOKUP($C158&amp;"_"&amp;G$66,'Original Calculateur S'!$C$4:$H$287,5,0),"")</f>
        <v/>
      </c>
      <c r="H158" s="273" t="str">
        <f>IFERROR(VLOOKUP($C158&amp;"_"&amp;H$66,'Original Calculateur S'!$C$4:$H$287,5,0),"")</f>
        <v/>
      </c>
      <c r="I158" s="273" t="str">
        <f>IFERROR(VLOOKUP($C158&amp;"_"&amp;I$66,'Original Calculateur S'!$C$4:$H$287,5,0),"")</f>
        <v/>
      </c>
      <c r="J158" s="273" t="str">
        <f>IFERROR(VLOOKUP($C158&amp;"_"&amp;J$66,'Original Calculateur S'!$C$4:$H$287,5,0),"")</f>
        <v/>
      </c>
      <c r="K158" s="273" t="str">
        <f>IFERROR(VLOOKUP($C158&amp;"_"&amp;K$66,'Original Calculateur S'!$C$4:$H$287,5,0),"")</f>
        <v/>
      </c>
      <c r="L158" s="273" t="str">
        <f>IFERROR(VLOOKUP($C158&amp;"_"&amp;L$66,'Original Calculateur S'!$C$4:$H$287,5,0),"")</f>
        <v/>
      </c>
      <c r="M158" s="273" t="str">
        <f>IFERROR(VLOOKUP($C158&amp;"_"&amp;M$66,'Original Calculateur S'!$C$4:$H$287,5,0),"")</f>
        <v/>
      </c>
      <c r="N158" s="273" t="str">
        <f>IFERROR(VLOOKUP($C158&amp;"_"&amp;N$66,'Original Calculateur S'!$C$4:$H$287,5,0),"")</f>
        <v/>
      </c>
      <c r="O158" s="273" t="str">
        <f>IFERROR(VLOOKUP($C158&amp;"_"&amp;O$66,'Original Calculateur S'!$C$4:$H$287,5,0),"")</f>
        <v/>
      </c>
      <c r="P158" s="273" t="str">
        <f>IFERROR(VLOOKUP($C158&amp;"_"&amp;P$66,'Original Calculateur S'!$C$4:$H$287,5,0),"")</f>
        <v/>
      </c>
      <c r="Q158" s="273" t="str">
        <f>IFERROR(VLOOKUP($C158&amp;"_"&amp;Q$66,'Original Calculateur S'!$C$4:$H$287,5,0),"")</f>
        <v/>
      </c>
      <c r="R158" s="273" t="str">
        <f>IFERROR(VLOOKUP($C158&amp;"_"&amp;R$66,'Original Calculateur S'!$C$4:$H$287,5,0),"")</f>
        <v/>
      </c>
      <c r="S158" s="273" t="str">
        <f>IFERROR(VLOOKUP($C158&amp;"_"&amp;S$66,'Original Calculateur S'!$C$4:$H$287,5,0),"")</f>
        <v/>
      </c>
      <c r="T158" s="273" t="str">
        <f>IFERROR(VLOOKUP($C158&amp;"_"&amp;T$66,'Original Calculateur S'!$C$4:$H$287,5,0),"")</f>
        <v/>
      </c>
      <c r="U158" s="273" t="str">
        <f>IFERROR(VLOOKUP($C158&amp;"_"&amp;U$66,'Original Calculateur S'!$C$4:$H$287,5,0),"")</f>
        <v/>
      </c>
      <c r="V158" s="273" t="str">
        <f>IFERROR(VLOOKUP($C158&amp;"_"&amp;V$66,'Original Calculateur S'!$C$4:$H$287,5,0),"")</f>
        <v/>
      </c>
      <c r="W158" s="273" t="str">
        <f>IFERROR(VLOOKUP($C158&amp;"_"&amp;W$66,'Original Calculateur S'!$C$4:$H$287,5,0),"")</f>
        <v/>
      </c>
      <c r="X158" s="273" t="str">
        <f>IFERROR(VLOOKUP($C158&amp;"_"&amp;X$66,'Original Calculateur S'!$C$4:$H$287,5,0),"")</f>
        <v/>
      </c>
      <c r="Y158" s="273" t="str">
        <f>IFERROR(VLOOKUP($C158&amp;"_"&amp;Y$66,'Original Calculateur S'!$C$4:$H$287,5,0),"")</f>
        <v/>
      </c>
      <c r="Z158" s="273" t="str">
        <f>IFERROR(VLOOKUP($C158&amp;"_"&amp;Z$66,'Original Calculateur S'!$C$4:$H$287,5,0),"")</f>
        <v/>
      </c>
      <c r="AA158" s="273" t="str">
        <f>IFERROR(VLOOKUP($C158&amp;"_"&amp;AA$66,'Original Calculateur S'!$C$4:$H$287,5,0),"")</f>
        <v/>
      </c>
      <c r="AB158" s="273" t="str">
        <f>IFERROR(VLOOKUP($C158&amp;"_"&amp;AB$66,'Original Calculateur S'!$C$4:$H$287,5,0),"")</f>
        <v/>
      </c>
      <c r="AC158" s="273" t="str">
        <f>IFERROR(VLOOKUP($C158&amp;"_"&amp;AC$66,'Original Calculateur S'!$C$4:$H$287,5,0),"")</f>
        <v/>
      </c>
      <c r="AD158" s="273" t="str">
        <f>IFERROR(VLOOKUP($C158&amp;"_"&amp;AD$66,'Original Calculateur S'!$C$4:$H$287,5,0),"")</f>
        <v/>
      </c>
      <c r="AE158" s="273" t="str">
        <f>IFERROR(VLOOKUP($C158&amp;"_"&amp;AE$66,'Original Calculateur S'!$C$4:$H$287,5,0),"")</f>
        <v/>
      </c>
      <c r="AF158" s="274">
        <f t="shared" si="2"/>
        <v>0</v>
      </c>
    </row>
    <row r="159" spans="3:32" ht="12.75" hidden="1">
      <c r="C159" s="275" t="s">
        <v>120</v>
      </c>
      <c r="D159" s="276">
        <f>IFERROR(VLOOKUP($C159&amp;"_"&amp;D$66,'Original Calculateur S'!$C$4:$H$287,5,0),"")</f>
        <v>0</v>
      </c>
      <c r="E159" s="276" t="str">
        <f>IFERROR(VLOOKUP($C159&amp;"_"&amp;E$66,'Original Calculateur S'!$C$4:$H$287,5,0),"")</f>
        <v/>
      </c>
      <c r="F159" s="276" t="str">
        <f>IFERROR(VLOOKUP($C159&amp;"_"&amp;F$66,'Original Calculateur S'!$C$4:$H$287,5,0),"")</f>
        <v/>
      </c>
      <c r="G159" s="276" t="str">
        <f>IFERROR(VLOOKUP($C159&amp;"_"&amp;G$66,'Original Calculateur S'!$C$4:$H$287,5,0),"")</f>
        <v/>
      </c>
      <c r="H159" s="276" t="str">
        <f>IFERROR(VLOOKUP($C159&amp;"_"&amp;H$66,'Original Calculateur S'!$C$4:$H$287,5,0),"")</f>
        <v/>
      </c>
      <c r="I159" s="276" t="str">
        <f>IFERROR(VLOOKUP($C159&amp;"_"&amp;I$66,'Original Calculateur S'!$C$4:$H$287,5,0),"")</f>
        <v/>
      </c>
      <c r="J159" s="276" t="str">
        <f>IFERROR(VLOOKUP($C159&amp;"_"&amp;J$66,'Original Calculateur S'!$C$4:$H$287,5,0),"")</f>
        <v/>
      </c>
      <c r="K159" s="276" t="str">
        <f>IFERROR(VLOOKUP($C159&amp;"_"&amp;K$66,'Original Calculateur S'!$C$4:$H$287,5,0),"")</f>
        <v/>
      </c>
      <c r="L159" s="276" t="str">
        <f>IFERROR(VLOOKUP($C159&amp;"_"&amp;L$66,'Original Calculateur S'!$C$4:$H$287,5,0),"")</f>
        <v/>
      </c>
      <c r="M159" s="276" t="str">
        <f>IFERROR(VLOOKUP($C159&amp;"_"&amp;M$66,'Original Calculateur S'!$C$4:$H$287,5,0),"")</f>
        <v/>
      </c>
      <c r="N159" s="276" t="str">
        <f>IFERROR(VLOOKUP($C159&amp;"_"&amp;N$66,'Original Calculateur S'!$C$4:$H$287,5,0),"")</f>
        <v/>
      </c>
      <c r="O159" s="276" t="str">
        <f>IFERROR(VLOOKUP($C159&amp;"_"&amp;O$66,'Original Calculateur S'!$C$4:$H$287,5,0),"")</f>
        <v/>
      </c>
      <c r="P159" s="276" t="str">
        <f>IFERROR(VLOOKUP($C159&amp;"_"&amp;P$66,'Original Calculateur S'!$C$4:$H$287,5,0),"")</f>
        <v/>
      </c>
      <c r="Q159" s="276" t="str">
        <f>IFERROR(VLOOKUP($C159&amp;"_"&amp;Q$66,'Original Calculateur S'!$C$4:$H$287,5,0),"")</f>
        <v/>
      </c>
      <c r="R159" s="276" t="str">
        <f>IFERROR(VLOOKUP($C159&amp;"_"&amp;R$66,'Original Calculateur S'!$C$4:$H$287,5,0),"")</f>
        <v/>
      </c>
      <c r="S159" s="276" t="str">
        <f>IFERROR(VLOOKUP($C159&amp;"_"&amp;S$66,'Original Calculateur S'!$C$4:$H$287,5,0),"")</f>
        <v/>
      </c>
      <c r="T159" s="276" t="str">
        <f>IFERROR(VLOOKUP($C159&amp;"_"&amp;T$66,'Original Calculateur S'!$C$4:$H$287,5,0),"")</f>
        <v/>
      </c>
      <c r="U159" s="276" t="str">
        <f>IFERROR(VLOOKUP($C159&amp;"_"&amp;U$66,'Original Calculateur S'!$C$4:$H$287,5,0),"")</f>
        <v/>
      </c>
      <c r="V159" s="276" t="str">
        <f>IFERROR(VLOOKUP($C159&amp;"_"&amp;V$66,'Original Calculateur S'!$C$4:$H$287,5,0),"")</f>
        <v/>
      </c>
      <c r="W159" s="276" t="str">
        <f>IFERROR(VLOOKUP($C159&amp;"_"&amp;W$66,'Original Calculateur S'!$C$4:$H$287,5,0),"")</f>
        <v/>
      </c>
      <c r="X159" s="276" t="str">
        <f>IFERROR(VLOOKUP($C159&amp;"_"&amp;X$66,'Original Calculateur S'!$C$4:$H$287,5,0),"")</f>
        <v/>
      </c>
      <c r="Y159" s="276" t="str">
        <f>IFERROR(VLOOKUP($C159&amp;"_"&amp;Y$66,'Original Calculateur S'!$C$4:$H$287,5,0),"")</f>
        <v/>
      </c>
      <c r="Z159" s="276" t="str">
        <f>IFERROR(VLOOKUP($C159&amp;"_"&amp;Z$66,'Original Calculateur S'!$C$4:$H$287,5,0),"")</f>
        <v/>
      </c>
      <c r="AA159" s="276" t="str">
        <f>IFERROR(VLOOKUP($C159&amp;"_"&amp;AA$66,'Original Calculateur S'!$C$4:$H$287,5,0),"")</f>
        <v/>
      </c>
      <c r="AB159" s="276" t="str">
        <f>IFERROR(VLOOKUP($C159&amp;"_"&amp;AB$66,'Original Calculateur S'!$C$4:$H$287,5,0),"")</f>
        <v/>
      </c>
      <c r="AC159" s="276" t="str">
        <f>IFERROR(VLOOKUP($C159&amp;"_"&amp;AC$66,'Original Calculateur S'!$C$4:$H$287,5,0),"")</f>
        <v/>
      </c>
      <c r="AD159" s="276" t="str">
        <f>IFERROR(VLOOKUP($C159&amp;"_"&amp;AD$66,'Original Calculateur S'!$C$4:$H$287,5,0),"")</f>
        <v/>
      </c>
      <c r="AE159" s="276" t="str">
        <f>IFERROR(VLOOKUP($C159&amp;"_"&amp;AE$66,'Original Calculateur S'!$C$4:$H$287,5,0),"")</f>
        <v/>
      </c>
      <c r="AF159" s="277">
        <f t="shared" si="2"/>
        <v>0</v>
      </c>
    </row>
    <row r="160" spans="3:32" ht="13.5" hidden="1" thickBot="1">
      <c r="C160" s="283" t="s">
        <v>39</v>
      </c>
      <c r="D160" s="284">
        <f>IFERROR(VLOOKUP($C160&amp;"_"&amp;D$66,'Original Calculateur S'!$C$4:$H$287,5,0),"")</f>
        <v>0</v>
      </c>
      <c r="E160" s="284" t="str">
        <f>IFERROR(VLOOKUP($C160&amp;"_"&amp;E$66,'Original Calculateur S'!$C$4:$H$287,5,0),"")</f>
        <v/>
      </c>
      <c r="F160" s="284" t="str">
        <f>IFERROR(VLOOKUP($C160&amp;"_"&amp;F$66,'Original Calculateur S'!$C$4:$H$287,5,0),"")</f>
        <v/>
      </c>
      <c r="G160" s="284" t="str">
        <f>IFERROR(VLOOKUP($C160&amp;"_"&amp;G$66,'Original Calculateur S'!$C$4:$H$287,5,0),"")</f>
        <v/>
      </c>
      <c r="H160" s="284" t="str">
        <f>IFERROR(VLOOKUP($C160&amp;"_"&amp;H$66,'Original Calculateur S'!$C$4:$H$287,5,0),"")</f>
        <v/>
      </c>
      <c r="I160" s="284" t="str">
        <f>IFERROR(VLOOKUP($C160&amp;"_"&amp;I$66,'Original Calculateur S'!$C$4:$H$287,5,0),"")</f>
        <v/>
      </c>
      <c r="J160" s="284" t="str">
        <f>IFERROR(VLOOKUP($C160&amp;"_"&amp;J$66,'Original Calculateur S'!$C$4:$H$287,5,0),"")</f>
        <v/>
      </c>
      <c r="K160" s="284" t="str">
        <f>IFERROR(VLOOKUP($C160&amp;"_"&amp;K$66,'Original Calculateur S'!$C$4:$H$287,5,0),"")</f>
        <v/>
      </c>
      <c r="L160" s="284" t="str">
        <f>IFERROR(VLOOKUP($C160&amp;"_"&amp;L$66,'Original Calculateur S'!$C$4:$H$287,5,0),"")</f>
        <v/>
      </c>
      <c r="M160" s="284" t="str">
        <f>IFERROR(VLOOKUP($C160&amp;"_"&amp;M$66,'Original Calculateur S'!$C$4:$H$287,5,0),"")</f>
        <v/>
      </c>
      <c r="N160" s="284" t="str">
        <f>IFERROR(VLOOKUP($C160&amp;"_"&amp;N$66,'Original Calculateur S'!$C$4:$H$287,5,0),"")</f>
        <v/>
      </c>
      <c r="O160" s="284" t="str">
        <f>IFERROR(VLOOKUP($C160&amp;"_"&amp;O$66,'Original Calculateur S'!$C$4:$H$287,5,0),"")</f>
        <v/>
      </c>
      <c r="P160" s="284" t="str">
        <f>IFERROR(VLOOKUP($C160&amp;"_"&amp;P$66,'Original Calculateur S'!$C$4:$H$287,5,0),"")</f>
        <v/>
      </c>
      <c r="Q160" s="284" t="str">
        <f>IFERROR(VLOOKUP($C160&amp;"_"&amp;Q$66,'Original Calculateur S'!$C$4:$H$287,5,0),"")</f>
        <v/>
      </c>
      <c r="R160" s="284" t="str">
        <f>IFERROR(VLOOKUP($C160&amp;"_"&amp;R$66,'Original Calculateur S'!$C$4:$H$287,5,0),"")</f>
        <v/>
      </c>
      <c r="S160" s="284" t="str">
        <f>IFERROR(VLOOKUP($C160&amp;"_"&amp;S$66,'Original Calculateur S'!$C$4:$H$287,5,0),"")</f>
        <v/>
      </c>
      <c r="T160" s="284" t="str">
        <f>IFERROR(VLOOKUP($C160&amp;"_"&amp;T$66,'Original Calculateur S'!$C$4:$H$287,5,0),"")</f>
        <v/>
      </c>
      <c r="U160" s="284" t="str">
        <f>IFERROR(VLOOKUP($C160&amp;"_"&amp;U$66,'Original Calculateur S'!$C$4:$H$287,5,0),"")</f>
        <v/>
      </c>
      <c r="V160" s="284" t="str">
        <f>IFERROR(VLOOKUP($C160&amp;"_"&amp;V$66,'Original Calculateur S'!$C$4:$H$287,5,0),"")</f>
        <v/>
      </c>
      <c r="W160" s="284" t="str">
        <f>IFERROR(VLOOKUP($C160&amp;"_"&amp;W$66,'Original Calculateur S'!$C$4:$H$287,5,0),"")</f>
        <v/>
      </c>
      <c r="X160" s="284" t="str">
        <f>IFERROR(VLOOKUP($C160&amp;"_"&amp;X$66,'Original Calculateur S'!$C$4:$H$287,5,0),"")</f>
        <v/>
      </c>
      <c r="Y160" s="284" t="str">
        <f>IFERROR(VLOOKUP($C160&amp;"_"&amp;Y$66,'Original Calculateur S'!$C$4:$H$287,5,0),"")</f>
        <v/>
      </c>
      <c r="Z160" s="284" t="str">
        <f>IFERROR(VLOOKUP($C160&amp;"_"&amp;Z$66,'Original Calculateur S'!$C$4:$H$287,5,0),"")</f>
        <v/>
      </c>
      <c r="AA160" s="284" t="str">
        <f>IFERROR(VLOOKUP($C160&amp;"_"&amp;AA$66,'Original Calculateur S'!$C$4:$H$287,5,0),"")</f>
        <v/>
      </c>
      <c r="AB160" s="284" t="str">
        <f>IFERROR(VLOOKUP($C160&amp;"_"&amp;AB$66,'Original Calculateur S'!$C$4:$H$287,5,0),"")</f>
        <v/>
      </c>
      <c r="AC160" s="284" t="str">
        <f>IFERROR(VLOOKUP($C160&amp;"_"&amp;AC$66,'Original Calculateur S'!$C$4:$H$287,5,0),"")</f>
        <v/>
      </c>
      <c r="AD160" s="284" t="str">
        <f>IFERROR(VLOOKUP($C160&amp;"_"&amp;AD$66,'Original Calculateur S'!$C$4:$H$287,5,0),"")</f>
        <v/>
      </c>
      <c r="AE160" s="284" t="str">
        <f>IFERROR(VLOOKUP($C160&amp;"_"&amp;AE$66,'Original Calculateur S'!$C$4:$H$287,5,0),"")</f>
        <v/>
      </c>
      <c r="AF160" s="285">
        <f t="shared" si="2"/>
        <v>0</v>
      </c>
    </row>
    <row r="161" spans="6:26" ht="12.75">
      <c r="F161" s="1"/>
      <c r="G161" s="507"/>
      <c r="H161" s="507"/>
      <c r="I161" s="507"/>
      <c r="J161" s="507"/>
      <c r="K161" s="507"/>
      <c r="L161" s="1"/>
      <c r="M161" s="507"/>
      <c r="N161" s="507"/>
      <c r="O161" s="507"/>
      <c r="P161" s="507"/>
      <c r="Q161" s="507"/>
      <c r="R161" s="507"/>
      <c r="S161" s="507"/>
      <c r="T161" s="507"/>
      <c r="U161" s="1"/>
      <c r="V161" s="507"/>
      <c r="W161" s="507"/>
      <c r="X161" s="507"/>
      <c r="Y161" s="507"/>
      <c r="Z161" s="1"/>
    </row>
    <row r="162" spans="6:26" ht="12.75">
      <c r="F162" s="1"/>
      <c r="G162" s="507"/>
      <c r="H162" s="507"/>
      <c r="I162" s="507"/>
      <c r="J162" s="507"/>
      <c r="K162" s="507"/>
      <c r="L162" s="1"/>
      <c r="M162" s="507"/>
      <c r="N162" s="507"/>
      <c r="O162" s="507"/>
      <c r="P162" s="507"/>
      <c r="Q162" s="507"/>
      <c r="R162" s="507"/>
      <c r="S162" s="507"/>
      <c r="T162" s="507"/>
      <c r="U162" s="1"/>
      <c r="V162" s="507"/>
      <c r="W162" s="507"/>
      <c r="X162" s="507"/>
      <c r="Y162" s="507"/>
      <c r="Z162" s="1"/>
    </row>
    <row r="163" spans="6:26" ht="18.75" customHeight="1">
      <c r="F163" s="1"/>
      <c r="G163" s="507"/>
      <c r="H163" s="507"/>
      <c r="I163" s="507"/>
      <c r="J163" s="507"/>
      <c r="K163" s="507"/>
      <c r="L163" s="1"/>
      <c r="M163" s="507"/>
      <c r="N163" s="507"/>
      <c r="O163" s="507"/>
      <c r="P163" s="507"/>
      <c r="Q163" s="507"/>
      <c r="R163" s="507"/>
      <c r="S163" s="507"/>
      <c r="T163" s="507"/>
      <c r="U163" s="1"/>
      <c r="V163" s="507"/>
      <c r="W163" s="507"/>
      <c r="X163" s="507"/>
      <c r="Y163" s="507"/>
      <c r="Z163" s="1"/>
    </row>
    <row r="164" spans="6:26" ht="12.75">
      <c r="F164" s="1"/>
      <c r="G164" s="507"/>
      <c r="H164" s="507"/>
      <c r="I164" s="507"/>
      <c r="J164" s="507"/>
      <c r="K164" s="507"/>
      <c r="L164" s="1"/>
      <c r="M164" s="507"/>
      <c r="N164" s="507"/>
      <c r="O164" s="507"/>
      <c r="P164" s="507"/>
      <c r="Q164" s="507"/>
      <c r="R164" s="507"/>
      <c r="S164" s="507"/>
      <c r="T164" s="507"/>
      <c r="U164" s="1"/>
      <c r="V164" s="507"/>
      <c r="W164" s="507"/>
      <c r="X164" s="507"/>
      <c r="Y164" s="507"/>
      <c r="Z164" s="1"/>
    </row>
    <row r="165" spans="6:26" ht="12.75">
      <c r="F165" s="1"/>
      <c r="G165" s="507"/>
      <c r="H165" s="507"/>
      <c r="I165" s="507"/>
      <c r="J165" s="507"/>
      <c r="K165" s="507"/>
      <c r="L165" s="1"/>
      <c r="M165" s="507"/>
      <c r="N165" s="507"/>
      <c r="O165" s="507"/>
      <c r="P165" s="507"/>
      <c r="Q165" s="507"/>
      <c r="R165" s="507"/>
      <c r="S165" s="507"/>
      <c r="T165" s="507"/>
      <c r="U165" s="1"/>
      <c r="V165" s="507"/>
      <c r="W165" s="507"/>
      <c r="X165" s="507"/>
      <c r="Y165" s="507"/>
      <c r="Z165" s="1"/>
    </row>
    <row r="166" spans="6:26" ht="12.75">
      <c r="F166" s="1"/>
      <c r="G166" s="507"/>
      <c r="H166" s="507"/>
      <c r="I166" s="507"/>
      <c r="J166" s="507"/>
      <c r="K166" s="507"/>
      <c r="L166" s="1"/>
      <c r="M166" s="507"/>
      <c r="N166" s="507"/>
      <c r="O166" s="507"/>
      <c r="P166" s="507"/>
      <c r="Q166" s="507"/>
      <c r="R166" s="507"/>
      <c r="S166" s="507"/>
      <c r="T166" s="507"/>
      <c r="U166" s="1"/>
      <c r="V166" s="507"/>
      <c r="W166" s="507"/>
      <c r="X166" s="507"/>
      <c r="Y166" s="507"/>
      <c r="Z166" s="1"/>
    </row>
    <row r="167" spans="6:26" ht="12.75">
      <c r="F167" s="1"/>
      <c r="G167" s="507"/>
      <c r="H167" s="507"/>
      <c r="I167" s="507"/>
      <c r="J167" s="507"/>
      <c r="K167" s="507"/>
      <c r="L167" s="1"/>
      <c r="M167" s="507"/>
      <c r="N167" s="507"/>
      <c r="O167" s="507"/>
      <c r="P167" s="507"/>
      <c r="Q167" s="507"/>
      <c r="R167" s="507"/>
      <c r="S167" s="507"/>
      <c r="T167" s="507"/>
      <c r="U167" s="1"/>
      <c r="V167" s="507"/>
      <c r="W167" s="507"/>
      <c r="X167" s="507"/>
      <c r="Y167" s="507"/>
      <c r="Z167" s="1"/>
    </row>
    <row r="168" spans="6:26" ht="12.75">
      <c r="F168" s="1"/>
      <c r="G168" s="507"/>
      <c r="H168" s="507"/>
      <c r="I168" s="507"/>
      <c r="J168" s="507"/>
      <c r="K168" s="507"/>
      <c r="L168" s="1"/>
      <c r="M168" s="507"/>
      <c r="N168" s="507"/>
      <c r="O168" s="507"/>
      <c r="P168" s="507"/>
      <c r="Q168" s="507"/>
      <c r="R168" s="507"/>
      <c r="S168" s="507"/>
      <c r="T168" s="507"/>
      <c r="U168" s="1"/>
      <c r="V168" s="507"/>
      <c r="W168" s="507"/>
      <c r="X168" s="507"/>
      <c r="Y168" s="507"/>
      <c r="Z168" s="1"/>
    </row>
    <row r="169" spans="6:26" ht="12.75">
      <c r="F169" s="1"/>
      <c r="G169" s="507"/>
      <c r="H169" s="507"/>
      <c r="I169" s="507"/>
      <c r="J169" s="507"/>
      <c r="K169" s="507"/>
      <c r="L169" s="1"/>
      <c r="M169" s="507"/>
      <c r="N169" s="507"/>
      <c r="O169" s="507"/>
      <c r="P169" s="507"/>
      <c r="Q169" s="507"/>
      <c r="R169" s="507"/>
      <c r="S169" s="507"/>
      <c r="T169" s="507"/>
      <c r="U169" s="1"/>
      <c r="V169" s="507"/>
      <c r="W169" s="507"/>
      <c r="X169" s="507"/>
      <c r="Y169" s="507"/>
      <c r="Z169" s="1"/>
    </row>
    <row r="170" spans="6:26" ht="12.75">
      <c r="F170" s="1"/>
      <c r="G170" s="507"/>
      <c r="H170" s="507"/>
      <c r="I170" s="507"/>
      <c r="J170" s="507"/>
      <c r="K170" s="507"/>
      <c r="L170" s="1"/>
      <c r="M170" s="507"/>
      <c r="N170" s="507"/>
      <c r="O170" s="507"/>
      <c r="P170" s="507"/>
      <c r="Q170" s="507"/>
      <c r="R170" s="507"/>
      <c r="S170" s="507"/>
      <c r="T170" s="507"/>
      <c r="U170" s="1"/>
      <c r="V170" s="507"/>
      <c r="W170" s="507"/>
      <c r="X170" s="507"/>
      <c r="Y170" s="507"/>
      <c r="Z170" s="1"/>
    </row>
    <row r="171" spans="6:26" ht="12.75">
      <c r="F171" s="1"/>
      <c r="G171" s="507"/>
      <c r="H171" s="507"/>
      <c r="I171" s="507"/>
      <c r="J171" s="507"/>
      <c r="K171" s="507"/>
      <c r="L171" s="1"/>
      <c r="M171" s="507"/>
      <c r="N171" s="507"/>
      <c r="O171" s="507"/>
      <c r="P171" s="507"/>
      <c r="Q171" s="507"/>
      <c r="R171" s="507"/>
      <c r="S171" s="507"/>
      <c r="T171" s="507"/>
      <c r="U171" s="1"/>
      <c r="V171" s="507"/>
      <c r="W171" s="507"/>
      <c r="X171" s="507"/>
      <c r="Y171" s="507"/>
      <c r="Z171" s="1"/>
    </row>
    <row r="172" spans="6:26" ht="12.75">
      <c r="F172" s="1"/>
      <c r="G172" s="507"/>
      <c r="H172" s="507"/>
      <c r="I172" s="507"/>
      <c r="J172" s="507"/>
      <c r="K172" s="507"/>
      <c r="L172" s="1"/>
      <c r="M172" s="507"/>
      <c r="N172" s="507"/>
      <c r="O172" s="507"/>
      <c r="P172" s="507"/>
      <c r="Q172" s="507"/>
      <c r="R172" s="507"/>
      <c r="S172" s="507"/>
      <c r="T172" s="507"/>
      <c r="U172" s="1"/>
      <c r="V172" s="507"/>
      <c r="W172" s="507"/>
      <c r="X172" s="507"/>
      <c r="Y172" s="507"/>
      <c r="Z172" s="1"/>
    </row>
    <row r="173" spans="6:26" ht="12.75">
      <c r="F173" s="1"/>
      <c r="G173" s="507"/>
      <c r="H173" s="507"/>
      <c r="I173" s="507"/>
      <c r="J173" s="507"/>
      <c r="K173" s="507"/>
      <c r="L173" s="1"/>
      <c r="M173" s="507"/>
      <c r="N173" s="507"/>
      <c r="O173" s="507"/>
      <c r="P173" s="507"/>
      <c r="Q173" s="507"/>
      <c r="R173" s="507"/>
      <c r="S173" s="507"/>
      <c r="T173" s="507"/>
      <c r="U173" s="1"/>
      <c r="V173" s="507"/>
      <c r="W173" s="507"/>
      <c r="X173" s="507"/>
      <c r="Y173" s="507"/>
      <c r="Z173" s="1"/>
    </row>
    <row r="174" spans="6:26" ht="12.75">
      <c r="F174" s="1"/>
      <c r="G174" s="507"/>
      <c r="H174" s="507"/>
      <c r="I174" s="507"/>
      <c r="J174" s="507"/>
      <c r="K174" s="507"/>
      <c r="L174" s="1"/>
      <c r="M174" s="507"/>
      <c r="N174" s="507"/>
      <c r="O174" s="507"/>
      <c r="P174" s="507"/>
      <c r="Q174" s="507"/>
      <c r="R174" s="507"/>
      <c r="S174" s="507"/>
      <c r="T174" s="507"/>
      <c r="U174" s="1"/>
      <c r="V174" s="507"/>
      <c r="W174" s="507"/>
      <c r="X174" s="507"/>
      <c r="Y174" s="507"/>
      <c r="Z174" s="1"/>
    </row>
    <row r="175" spans="6:26" ht="12.75">
      <c r="F175" s="1"/>
      <c r="G175" s="507"/>
      <c r="H175" s="507"/>
      <c r="I175" s="507"/>
      <c r="J175" s="507"/>
      <c r="K175" s="507"/>
      <c r="L175" s="1"/>
      <c r="M175" s="507"/>
      <c r="N175" s="507"/>
      <c r="O175" s="507"/>
      <c r="P175" s="507"/>
      <c r="Q175" s="507"/>
      <c r="R175" s="507"/>
      <c r="S175" s="507"/>
      <c r="T175" s="507"/>
      <c r="U175" s="1"/>
      <c r="V175" s="507"/>
      <c r="W175" s="507"/>
      <c r="X175" s="507"/>
      <c r="Y175" s="507"/>
      <c r="Z175" s="1"/>
    </row>
    <row r="176" spans="6:26" ht="12.75">
      <c r="F176" s="1"/>
      <c r="G176" s="507"/>
      <c r="H176" s="507"/>
      <c r="I176" s="507"/>
      <c r="J176" s="507"/>
      <c r="K176" s="507"/>
      <c r="L176" s="1"/>
      <c r="M176" s="507"/>
      <c r="N176" s="507"/>
      <c r="O176" s="507"/>
      <c r="P176" s="507"/>
      <c r="Q176" s="507"/>
      <c r="R176" s="507"/>
      <c r="S176" s="507"/>
      <c r="T176" s="507"/>
      <c r="U176" s="1"/>
      <c r="V176" s="507"/>
      <c r="W176" s="507"/>
      <c r="X176" s="507"/>
      <c r="Y176" s="507"/>
      <c r="Z176" s="1"/>
    </row>
    <row r="177" spans="6:26" ht="12.75">
      <c r="F177" s="1"/>
      <c r="G177" s="507"/>
      <c r="H177" s="507"/>
      <c r="I177" s="507"/>
      <c r="J177" s="507"/>
      <c r="K177" s="507"/>
      <c r="L177" s="1"/>
      <c r="M177" s="507"/>
      <c r="N177" s="507"/>
      <c r="O177" s="507"/>
      <c r="P177" s="507"/>
      <c r="Q177" s="507"/>
      <c r="R177" s="507"/>
      <c r="S177" s="507"/>
      <c r="T177" s="507"/>
      <c r="U177" s="1"/>
      <c r="V177" s="507"/>
      <c r="W177" s="507"/>
      <c r="X177" s="507"/>
      <c r="Y177" s="507"/>
      <c r="Z177" s="1"/>
    </row>
    <row r="178" spans="6:26" ht="12.75">
      <c r="F178" s="1"/>
      <c r="G178" s="507"/>
      <c r="H178" s="507"/>
      <c r="I178" s="507"/>
      <c r="J178" s="507"/>
      <c r="K178" s="507"/>
      <c r="L178" s="1"/>
      <c r="M178" s="507"/>
      <c r="N178" s="507"/>
      <c r="O178" s="507"/>
      <c r="P178" s="507"/>
      <c r="Q178" s="507"/>
      <c r="R178" s="507"/>
      <c r="S178" s="507"/>
      <c r="T178" s="507"/>
      <c r="U178" s="1"/>
      <c r="V178" s="507"/>
      <c r="W178" s="507"/>
      <c r="X178" s="507"/>
      <c r="Y178" s="507"/>
      <c r="Z178" s="1"/>
    </row>
    <row r="179" spans="6:26" ht="12.75">
      <c r="F179" s="1"/>
      <c r="G179" s="507"/>
      <c r="H179" s="507"/>
      <c r="I179" s="507"/>
      <c r="J179" s="507"/>
      <c r="K179" s="507"/>
      <c r="L179" s="1"/>
      <c r="M179" s="507"/>
      <c r="N179" s="507"/>
      <c r="O179" s="507"/>
      <c r="P179" s="507"/>
      <c r="Q179" s="507"/>
      <c r="R179" s="507"/>
      <c r="S179" s="507"/>
      <c r="T179" s="507"/>
      <c r="U179" s="507"/>
      <c r="V179" s="507"/>
      <c r="W179" s="507"/>
      <c r="X179" s="507"/>
      <c r="Y179" s="507"/>
      <c r="Z179" s="507"/>
    </row>
    <row r="180" spans="6:26" ht="12.75">
      <c r="F180" s="1"/>
      <c r="G180" s="507"/>
      <c r="H180" s="507"/>
      <c r="I180" s="507"/>
      <c r="J180" s="507"/>
      <c r="K180" s="507"/>
      <c r="L180" s="1"/>
      <c r="M180" s="507"/>
      <c r="N180" s="507"/>
      <c r="O180" s="507"/>
      <c r="P180" s="507"/>
      <c r="Q180" s="507"/>
      <c r="R180" s="507"/>
      <c r="S180" s="507"/>
      <c r="T180" s="507"/>
      <c r="U180" s="507"/>
      <c r="V180" s="507"/>
      <c r="W180" s="507"/>
      <c r="X180" s="507"/>
      <c r="Y180" s="507"/>
      <c r="Z180" s="507"/>
    </row>
    <row r="181" spans="6:26" ht="12.75">
      <c r="F181" s="1"/>
      <c r="G181" s="507"/>
      <c r="H181" s="507"/>
      <c r="I181" s="507"/>
      <c r="J181" s="507"/>
      <c r="K181" s="507"/>
      <c r="L181" s="1"/>
      <c r="M181" s="507"/>
      <c r="N181" s="507"/>
      <c r="O181" s="507"/>
      <c r="P181" s="507"/>
      <c r="Q181" s="507"/>
      <c r="R181" s="507"/>
      <c r="S181" s="507"/>
      <c r="T181" s="507"/>
      <c r="U181" s="507"/>
      <c r="V181" s="507"/>
      <c r="W181" s="507"/>
      <c r="X181" s="507"/>
      <c r="Y181" s="507"/>
      <c r="Z181" s="507"/>
    </row>
    <row r="182" spans="6:26" ht="12.75">
      <c r="F182" s="1"/>
      <c r="G182" s="507"/>
      <c r="H182" s="507"/>
      <c r="I182" s="507"/>
      <c r="J182" s="507"/>
      <c r="K182" s="507"/>
      <c r="L182" s="1"/>
      <c r="M182" s="507"/>
      <c r="N182" s="507"/>
      <c r="O182" s="507"/>
      <c r="P182" s="507"/>
      <c r="Q182" s="507"/>
      <c r="R182" s="507"/>
      <c r="S182" s="507"/>
      <c r="T182" s="507"/>
      <c r="U182" s="507"/>
      <c r="V182" s="507"/>
      <c r="W182" s="507"/>
      <c r="X182" s="507"/>
      <c r="Y182" s="507"/>
      <c r="Z182" s="507"/>
    </row>
    <row r="183" spans="6:26" ht="12.75">
      <c r="F183" s="1"/>
      <c r="G183" s="507"/>
      <c r="H183" s="507"/>
      <c r="I183" s="507"/>
      <c r="J183" s="507"/>
      <c r="K183" s="507"/>
      <c r="L183" s="1"/>
      <c r="M183" s="507"/>
      <c r="N183" s="507"/>
      <c r="O183" s="507"/>
      <c r="P183" s="507"/>
      <c r="Q183" s="507"/>
      <c r="R183" s="507"/>
      <c r="S183" s="507"/>
      <c r="T183" s="507"/>
      <c r="U183" s="507"/>
      <c r="V183" s="507"/>
      <c r="W183" s="507"/>
      <c r="X183" s="507"/>
      <c r="Y183" s="507"/>
      <c r="Z183" s="507"/>
    </row>
    <row r="184" spans="6:26" ht="12.75">
      <c r="F184" s="1"/>
      <c r="G184" s="507"/>
      <c r="H184" s="507"/>
      <c r="I184" s="507"/>
      <c r="J184" s="507"/>
      <c r="K184" s="507"/>
      <c r="L184" s="1"/>
      <c r="M184" s="507"/>
      <c r="N184" s="507"/>
      <c r="O184" s="507"/>
      <c r="P184" s="507"/>
      <c r="Q184" s="507"/>
      <c r="R184" s="507"/>
      <c r="S184" s="507"/>
      <c r="T184" s="507"/>
      <c r="U184" s="507"/>
      <c r="V184" s="507"/>
      <c r="W184" s="507"/>
      <c r="X184" s="507"/>
      <c r="Y184" s="507"/>
      <c r="Z184" s="507"/>
    </row>
    <row r="185" spans="6:26" ht="12.75">
      <c r="F185" s="1"/>
      <c r="G185" s="507"/>
      <c r="H185" s="507"/>
      <c r="I185" s="507"/>
      <c r="J185" s="507"/>
      <c r="K185" s="507"/>
      <c r="L185" s="1"/>
      <c r="M185" s="507"/>
      <c r="N185" s="507"/>
      <c r="O185" s="507"/>
      <c r="P185" s="507"/>
      <c r="Q185" s="507"/>
      <c r="R185" s="507"/>
      <c r="S185" s="507"/>
      <c r="T185" s="507"/>
      <c r="U185" s="507"/>
      <c r="V185" s="507"/>
      <c r="W185" s="507"/>
      <c r="X185" s="507"/>
      <c r="Y185" s="507"/>
      <c r="Z185" s="507"/>
    </row>
    <row r="186" spans="6:26" ht="12.75">
      <c r="F186" s="1"/>
      <c r="G186" s="507"/>
      <c r="H186" s="507"/>
      <c r="I186" s="507"/>
      <c r="J186" s="507"/>
      <c r="K186" s="507"/>
      <c r="L186" s="1"/>
      <c r="M186" s="507"/>
      <c r="N186" s="507"/>
      <c r="O186" s="507"/>
      <c r="P186" s="507"/>
      <c r="Q186" s="507"/>
      <c r="R186" s="507"/>
      <c r="S186" s="507"/>
      <c r="T186" s="507"/>
      <c r="U186" s="507"/>
      <c r="V186" s="507"/>
      <c r="W186" s="507"/>
      <c r="X186" s="507"/>
      <c r="Y186" s="507"/>
      <c r="Z186" s="507"/>
    </row>
    <row r="187" spans="6:26" ht="12.75">
      <c r="F187" s="1"/>
      <c r="G187" s="507"/>
      <c r="H187" s="507"/>
      <c r="I187" s="507"/>
      <c r="J187" s="507"/>
      <c r="K187" s="507"/>
      <c r="L187" s="1"/>
      <c r="M187" s="507"/>
      <c r="N187" s="507"/>
      <c r="O187" s="507"/>
      <c r="P187" s="507"/>
      <c r="Q187" s="507"/>
      <c r="R187" s="507"/>
      <c r="S187" s="507"/>
      <c r="T187" s="507"/>
      <c r="U187" s="507"/>
      <c r="V187" s="507"/>
      <c r="W187" s="507"/>
      <c r="X187" s="507"/>
      <c r="Y187" s="507"/>
      <c r="Z187" s="507"/>
    </row>
    <row r="188" spans="6:26" ht="12.75">
      <c r="F188" s="1"/>
      <c r="G188" s="507"/>
      <c r="H188" s="507"/>
      <c r="I188" s="507"/>
      <c r="J188" s="507"/>
      <c r="K188" s="507"/>
      <c r="L188" s="1"/>
      <c r="M188" s="507"/>
      <c r="N188" s="507"/>
      <c r="O188" s="507"/>
      <c r="P188" s="507"/>
      <c r="Q188" s="507"/>
      <c r="R188" s="507"/>
      <c r="S188" s="507"/>
      <c r="T188" s="507"/>
      <c r="U188" s="507"/>
      <c r="V188" s="507"/>
      <c r="W188" s="507"/>
      <c r="X188" s="507"/>
      <c r="Y188" s="507"/>
      <c r="Z188" s="507"/>
    </row>
    <row r="189" spans="6:26" ht="12.75">
      <c r="F189" s="1"/>
      <c r="G189" s="507"/>
      <c r="H189" s="507"/>
      <c r="I189" s="507"/>
      <c r="J189" s="507"/>
      <c r="K189" s="507"/>
      <c r="L189" s="1"/>
      <c r="M189" s="507"/>
      <c r="N189" s="507"/>
      <c r="O189" s="507"/>
      <c r="P189" s="507"/>
      <c r="Q189" s="507"/>
      <c r="R189" s="507"/>
      <c r="S189" s="507"/>
      <c r="T189" s="507"/>
      <c r="U189" s="507"/>
      <c r="V189" s="507"/>
      <c r="W189" s="507"/>
      <c r="X189" s="507"/>
      <c r="Y189" s="507"/>
      <c r="Z189" s="507"/>
    </row>
    <row r="190" spans="6:26" ht="12.75">
      <c r="F190" s="1"/>
      <c r="G190" s="507"/>
      <c r="H190" s="507"/>
      <c r="I190" s="507"/>
      <c r="J190" s="507"/>
      <c r="K190" s="507"/>
      <c r="L190" s="1"/>
      <c r="M190" s="507"/>
      <c r="N190" s="507"/>
      <c r="O190" s="507"/>
      <c r="P190" s="507"/>
      <c r="Q190" s="507"/>
      <c r="R190" s="507"/>
      <c r="S190" s="507"/>
      <c r="T190" s="507"/>
      <c r="U190" s="507"/>
      <c r="V190" s="507"/>
      <c r="W190" s="507"/>
      <c r="X190" s="507"/>
      <c r="Y190" s="507"/>
      <c r="Z190" s="507"/>
    </row>
    <row r="191" spans="6:26" ht="12.75">
      <c r="F191" s="1"/>
      <c r="G191" s="507"/>
      <c r="H191" s="507"/>
      <c r="I191" s="507"/>
      <c r="J191" s="507"/>
      <c r="K191" s="507"/>
      <c r="L191" s="1"/>
      <c r="M191" s="507"/>
      <c r="N191" s="507"/>
      <c r="O191" s="507"/>
      <c r="P191" s="507"/>
      <c r="Q191" s="507"/>
      <c r="R191" s="507"/>
      <c r="S191" s="507"/>
      <c r="T191" s="507"/>
      <c r="U191" s="507"/>
      <c r="V191" s="507"/>
      <c r="W191" s="507"/>
      <c r="X191" s="507"/>
      <c r="Y191" s="507"/>
      <c r="Z191" s="507"/>
    </row>
    <row r="192" spans="6:26" ht="12.75">
      <c r="F192" s="1"/>
      <c r="G192" s="507"/>
      <c r="H192" s="507"/>
      <c r="I192" s="507"/>
      <c r="J192" s="507"/>
      <c r="K192" s="507"/>
      <c r="L192" s="1"/>
      <c r="M192" s="507"/>
      <c r="N192" s="507"/>
      <c r="O192" s="507"/>
      <c r="P192" s="507"/>
      <c r="Q192" s="507"/>
      <c r="R192" s="507"/>
      <c r="S192" s="507"/>
      <c r="T192" s="507"/>
      <c r="U192" s="507"/>
      <c r="V192" s="507"/>
      <c r="W192" s="507"/>
      <c r="X192" s="507"/>
      <c r="Y192" s="507"/>
      <c r="Z192" s="507"/>
    </row>
    <row r="193" spans="6:12" ht="12.75">
      <c r="F193" s="1"/>
      <c r="G193" s="507"/>
      <c r="H193" s="507"/>
      <c r="I193" s="507"/>
      <c r="J193" s="507"/>
      <c r="K193" s="507"/>
      <c r="L193" s="1"/>
    </row>
    <row r="194" spans="6:12" ht="12.75">
      <c r="F194" s="1"/>
      <c r="G194" s="507"/>
      <c r="H194" s="507"/>
      <c r="I194" s="507"/>
      <c r="J194" s="507"/>
      <c r="K194" s="507"/>
      <c r="L194" s="1"/>
    </row>
    <row r="195" spans="6:12" ht="12.75">
      <c r="F195" s="1"/>
      <c r="G195" s="507"/>
      <c r="H195" s="507"/>
      <c r="I195" s="507"/>
      <c r="J195" s="507"/>
      <c r="K195" s="507"/>
      <c r="L195" s="1"/>
    </row>
    <row r="196" spans="6:12" ht="12.75">
      <c r="F196" s="1"/>
      <c r="G196" s="507"/>
      <c r="H196" s="507"/>
      <c r="I196" s="507"/>
      <c r="J196" s="507"/>
      <c r="K196" s="507"/>
      <c r="L196" s="1"/>
    </row>
    <row r="197" spans="6:12" ht="12.75">
      <c r="F197" s="1"/>
      <c r="G197" s="507"/>
      <c r="H197" s="507"/>
      <c r="I197" s="507"/>
      <c r="J197" s="507"/>
      <c r="K197" s="507"/>
      <c r="L197" s="1"/>
    </row>
    <row r="198" spans="6:12" ht="12.75">
      <c r="F198" s="1"/>
      <c r="G198" s="507"/>
      <c r="H198" s="507"/>
      <c r="I198" s="507"/>
      <c r="J198" s="507"/>
      <c r="K198" s="507"/>
      <c r="L198" s="1"/>
    </row>
    <row r="199" spans="6:12" ht="12.75">
      <c r="F199" s="1"/>
      <c r="G199" s="507"/>
      <c r="H199" s="507"/>
      <c r="I199" s="507"/>
      <c r="J199" s="507"/>
      <c r="K199" s="507"/>
      <c r="L199" s="1"/>
    </row>
    <row r="200" spans="6:12" ht="12.75">
      <c r="F200" s="1"/>
      <c r="G200" s="507"/>
      <c r="H200" s="507"/>
      <c r="I200" s="507"/>
      <c r="J200" s="507"/>
      <c r="K200" s="507"/>
      <c r="L200" s="1"/>
    </row>
    <row r="201" spans="6:12" ht="12.75">
      <c r="F201" s="1"/>
      <c r="G201" s="507"/>
      <c r="H201" s="507"/>
      <c r="I201" s="507"/>
      <c r="J201" s="507"/>
      <c r="K201" s="507"/>
      <c r="L201" s="1"/>
    </row>
    <row r="202" spans="6:12" ht="12.75">
      <c r="F202" s="1"/>
      <c r="G202" s="507"/>
      <c r="H202" s="507"/>
      <c r="I202" s="507"/>
      <c r="J202" s="507"/>
      <c r="K202" s="507"/>
      <c r="L202" s="1"/>
    </row>
    <row r="203" spans="6:12" ht="12.75">
      <c r="F203" s="1"/>
      <c r="G203" s="507"/>
      <c r="H203" s="507"/>
      <c r="I203" s="507"/>
      <c r="J203" s="507"/>
      <c r="K203" s="507"/>
      <c r="L203" s="1"/>
    </row>
    <row r="204" spans="6:12" ht="12.75">
      <c r="F204" s="1"/>
      <c r="G204" s="507"/>
      <c r="H204" s="507"/>
      <c r="I204" s="507"/>
      <c r="J204" s="507"/>
      <c r="K204" s="507"/>
      <c r="L204" s="1"/>
    </row>
    <row r="205" spans="6:12" ht="12.75">
      <c r="F205" s="1"/>
      <c r="G205" s="507"/>
      <c r="H205" s="507"/>
      <c r="I205" s="507"/>
      <c r="J205" s="507"/>
      <c r="K205" s="507"/>
      <c r="L205" s="1"/>
    </row>
    <row r="206" spans="6:12" ht="12.75">
      <c r="F206" s="1"/>
      <c r="G206" s="507"/>
      <c r="H206" s="507"/>
      <c r="I206" s="507"/>
      <c r="J206" s="507"/>
      <c r="K206" s="507"/>
      <c r="L206" s="1"/>
    </row>
    <row r="207" spans="6:12" ht="12.75">
      <c r="F207" s="1"/>
      <c r="G207" s="507"/>
      <c r="H207" s="507"/>
      <c r="I207" s="507"/>
      <c r="J207" s="507"/>
      <c r="K207" s="507"/>
      <c r="L207" s="1"/>
    </row>
    <row r="208" spans="6:12" ht="12.75">
      <c r="F208" s="1"/>
      <c r="G208" s="507"/>
      <c r="H208" s="507"/>
      <c r="I208" s="507"/>
      <c r="J208" s="507"/>
      <c r="K208" s="507"/>
      <c r="L208" s="1"/>
    </row>
    <row r="209" spans="6:12" ht="12.75">
      <c r="F209" s="1"/>
      <c r="G209" s="507"/>
      <c r="H209" s="507"/>
      <c r="I209" s="507"/>
      <c r="J209" s="507"/>
      <c r="K209" s="507"/>
      <c r="L209" s="1"/>
    </row>
    <row r="210" spans="6:12" ht="12.75">
      <c r="F210" s="1"/>
      <c r="G210" s="507"/>
      <c r="H210" s="507"/>
      <c r="I210" s="507"/>
      <c r="J210" s="507"/>
      <c r="K210" s="507"/>
      <c r="L210" s="1"/>
    </row>
    <row r="211" spans="6:12" ht="12.75">
      <c r="F211" s="1"/>
      <c r="G211" s="507"/>
      <c r="H211" s="507"/>
      <c r="I211" s="507"/>
      <c r="J211" s="507"/>
      <c r="K211" s="507"/>
      <c r="L211" s="1"/>
    </row>
    <row r="212" spans="6:12" ht="12.75">
      <c r="F212" s="1"/>
      <c r="G212" s="507"/>
      <c r="H212" s="507"/>
      <c r="I212" s="507"/>
      <c r="J212" s="507"/>
      <c r="K212" s="507"/>
      <c r="L212" s="1"/>
    </row>
    <row r="213" spans="6:12" ht="12.75">
      <c r="F213" s="1"/>
      <c r="G213" s="507"/>
      <c r="H213" s="507"/>
      <c r="I213" s="507"/>
      <c r="J213" s="507"/>
      <c r="K213" s="507"/>
      <c r="L213" s="1"/>
    </row>
    <row r="214" spans="6:12" ht="12.75">
      <c r="F214" s="1"/>
      <c r="G214" s="507"/>
      <c r="H214" s="507"/>
      <c r="I214" s="507"/>
      <c r="J214" s="507"/>
      <c r="K214" s="507"/>
      <c r="L214" s="1"/>
    </row>
    <row r="215" spans="6:12" ht="12.75">
      <c r="F215" s="1"/>
      <c r="G215" s="507"/>
      <c r="H215" s="507"/>
      <c r="I215" s="507"/>
      <c r="J215" s="507"/>
      <c r="K215" s="507"/>
      <c r="L215" s="1"/>
    </row>
    <row r="216" spans="6:12" ht="12.75">
      <c r="F216" s="1"/>
      <c r="G216" s="507"/>
      <c r="H216" s="507"/>
      <c r="I216" s="507"/>
      <c r="J216" s="507"/>
      <c r="K216" s="507"/>
      <c r="L216" s="1"/>
    </row>
    <row r="217" spans="6:12" ht="12.75">
      <c r="F217" s="1"/>
      <c r="G217" s="507"/>
      <c r="H217" s="507"/>
      <c r="I217" s="507"/>
      <c r="J217" s="507"/>
      <c r="K217" s="507"/>
      <c r="L217" s="1"/>
    </row>
    <row r="218" spans="6:12" ht="12.75">
      <c r="F218" s="1"/>
      <c r="G218" s="507"/>
      <c r="H218" s="507"/>
      <c r="I218" s="507"/>
      <c r="J218" s="507"/>
      <c r="K218" s="507"/>
      <c r="L218" s="1"/>
    </row>
    <row r="219" spans="6:12" ht="12.75">
      <c r="F219" s="1"/>
      <c r="G219" s="507"/>
      <c r="H219" s="507"/>
      <c r="I219" s="507"/>
      <c r="J219" s="507"/>
      <c r="K219" s="507"/>
      <c r="L219" s="1"/>
    </row>
    <row r="220" spans="6:12" ht="12.75">
      <c r="F220" s="1"/>
      <c r="G220" s="507"/>
      <c r="H220" s="507"/>
      <c r="I220" s="507"/>
      <c r="J220" s="507"/>
      <c r="K220" s="507"/>
      <c r="L220" s="1"/>
    </row>
    <row r="221" spans="6:12" ht="12.75">
      <c r="F221" s="1"/>
      <c r="G221" s="507"/>
      <c r="H221" s="507"/>
      <c r="I221" s="507"/>
      <c r="J221" s="507"/>
      <c r="K221" s="507"/>
      <c r="L221" s="1"/>
    </row>
    <row r="222" spans="6:12" ht="12.75">
      <c r="F222" s="1"/>
      <c r="G222" s="507"/>
      <c r="H222" s="507"/>
      <c r="I222" s="507"/>
      <c r="J222" s="507"/>
      <c r="K222" s="507"/>
      <c r="L222" s="1"/>
    </row>
    <row r="223" spans="6:12" ht="12.75">
      <c r="F223" s="1"/>
      <c r="G223" s="507"/>
      <c r="H223" s="507"/>
      <c r="I223" s="507"/>
      <c r="J223" s="507"/>
      <c r="K223" s="507"/>
      <c r="L223" s="1"/>
    </row>
    <row r="224" spans="6:12" ht="12.75">
      <c r="F224" s="1"/>
      <c r="G224" s="507"/>
      <c r="H224" s="507"/>
      <c r="I224" s="507"/>
      <c r="J224" s="507"/>
      <c r="K224" s="507"/>
      <c r="L224" s="1"/>
    </row>
    <row r="225" spans="3:12" ht="12.75">
      <c r="C225" s="507"/>
      <c r="D225" s="507"/>
      <c r="E225" s="507"/>
      <c r="F225" s="1"/>
      <c r="G225" s="507"/>
      <c r="H225" s="507"/>
      <c r="I225" s="507"/>
      <c r="J225" s="507"/>
      <c r="K225" s="507"/>
      <c r="L225" s="1"/>
    </row>
    <row r="226" spans="3:12" ht="12.75">
      <c r="C226" s="507"/>
      <c r="D226" s="507"/>
      <c r="E226" s="507"/>
      <c r="F226" s="1"/>
      <c r="G226" s="507"/>
      <c r="H226" s="507"/>
      <c r="I226" s="507"/>
      <c r="J226" s="507"/>
      <c r="K226" s="507"/>
      <c r="L226" s="1"/>
    </row>
    <row r="227" spans="3:12" ht="12.75">
      <c r="C227" s="507"/>
      <c r="D227" s="507"/>
      <c r="E227" s="507"/>
      <c r="F227" s="1"/>
      <c r="G227" s="507"/>
      <c r="H227" s="507"/>
      <c r="I227" s="507"/>
      <c r="J227" s="507"/>
      <c r="K227" s="507"/>
      <c r="L227" s="1"/>
    </row>
    <row r="228" spans="3:12" ht="12.75">
      <c r="C228" s="507"/>
      <c r="D228" s="507"/>
      <c r="E228" s="507"/>
      <c r="F228" s="1"/>
      <c r="G228" s="507"/>
      <c r="H228" s="507"/>
      <c r="I228" s="507"/>
      <c r="J228" s="507"/>
      <c r="K228" s="507"/>
      <c r="L228" s="1"/>
    </row>
    <row r="229" spans="3:12" ht="12.75">
      <c r="C229" s="507"/>
      <c r="D229" s="507"/>
      <c r="E229" s="507"/>
      <c r="F229" s="1"/>
      <c r="G229" s="507"/>
      <c r="H229" s="507"/>
      <c r="I229" s="507"/>
      <c r="J229" s="507"/>
      <c r="K229" s="507"/>
      <c r="L229" s="1"/>
    </row>
    <row r="230" spans="3:12" ht="12.75" collapsed="1">
      <c r="C230" s="507"/>
      <c r="D230" s="507"/>
      <c r="E230" s="507"/>
      <c r="F230" s="1"/>
      <c r="G230" s="507"/>
      <c r="H230" s="507"/>
      <c r="I230" s="507"/>
      <c r="J230" s="507"/>
      <c r="K230" s="507"/>
      <c r="L230" s="1"/>
    </row>
    <row r="231" spans="3:12" ht="13.5" hidden="1" outlineLevel="1" thickBot="1">
      <c r="C231" s="233" t="s">
        <v>423</v>
      </c>
      <c r="D231" s="507"/>
      <c r="E231" s="507"/>
      <c r="F231" s="1"/>
      <c r="G231" s="507"/>
      <c r="H231" s="507"/>
      <c r="I231" s="507"/>
      <c r="J231" s="507"/>
      <c r="K231" s="507"/>
      <c r="L231" s="1"/>
    </row>
    <row r="232" spans="3:12" ht="12.75" hidden="1" outlineLevel="1">
      <c r="C232" s="234" t="s">
        <v>388</v>
      </c>
      <c r="D232" s="507"/>
      <c r="E232" s="507"/>
      <c r="F232" s="507"/>
      <c r="G232" s="507"/>
      <c r="H232" s="507"/>
      <c r="I232" s="507"/>
      <c r="J232" s="507"/>
      <c r="K232" s="507"/>
      <c r="L232" s="1"/>
    </row>
    <row r="233" spans="3:12" ht="12.75" hidden="1" outlineLevel="1">
      <c r="C233" s="235" t="s">
        <v>424</v>
      </c>
      <c r="D233" s="507"/>
      <c r="E233" s="507"/>
      <c r="F233" s="507"/>
      <c r="G233" s="507"/>
      <c r="H233" s="507"/>
      <c r="I233" s="507"/>
      <c r="J233" s="507"/>
      <c r="K233" s="507"/>
      <c r="L233" s="1"/>
    </row>
    <row r="234" spans="3:12" ht="12.75" hidden="1" outlineLevel="1">
      <c r="C234" s="234" t="s">
        <v>425</v>
      </c>
      <c r="D234" s="507"/>
      <c r="E234" s="507"/>
      <c r="F234" s="507"/>
      <c r="G234" s="507"/>
      <c r="H234" s="507"/>
      <c r="I234" s="507"/>
      <c r="J234" s="507"/>
      <c r="K234" s="507"/>
      <c r="L234" s="1"/>
    </row>
    <row r="235" spans="3:12" ht="12.75" hidden="1" outlineLevel="1">
      <c r="C235" s="235" t="s">
        <v>426</v>
      </c>
      <c r="D235" s="507"/>
      <c r="E235" s="507"/>
      <c r="F235" s="507"/>
      <c r="G235" s="507"/>
      <c r="H235" s="507"/>
      <c r="I235" s="507"/>
      <c r="J235" s="507"/>
      <c r="K235" s="507"/>
      <c r="L235" s="1"/>
    </row>
    <row r="236" spans="3:12" ht="12.75" hidden="1" outlineLevel="1">
      <c r="C236" s="234" t="s">
        <v>427</v>
      </c>
      <c r="D236" s="507"/>
      <c r="E236" s="507"/>
      <c r="F236" s="507"/>
      <c r="G236" s="507"/>
      <c r="H236" s="507"/>
      <c r="I236" s="507"/>
      <c r="J236" s="507"/>
      <c r="K236" s="507"/>
      <c r="L236" s="1"/>
    </row>
    <row r="237" spans="3:12" ht="12.75" hidden="1" outlineLevel="1">
      <c r="C237" s="234"/>
      <c r="D237" s="507"/>
      <c r="E237" s="507"/>
      <c r="F237" s="507"/>
      <c r="G237" s="507"/>
      <c r="H237" s="507"/>
      <c r="I237" s="507"/>
      <c r="J237" s="507"/>
      <c r="K237" s="507"/>
      <c r="L237" s="1"/>
    </row>
    <row r="238" spans="3:12" ht="12.75" hidden="1" outlineLevel="1">
      <c r="C238" s="236"/>
      <c r="D238" s="507"/>
      <c r="E238" s="507"/>
      <c r="F238" s="507"/>
      <c r="G238" s="507"/>
      <c r="H238" s="507"/>
      <c r="I238" s="507"/>
      <c r="J238" s="507"/>
      <c r="K238" s="507"/>
      <c r="L238" s="1"/>
    </row>
    <row r="239" spans="3:12" ht="12.75" hidden="1" outlineLevel="1">
      <c r="C239" s="236"/>
      <c r="D239" s="507"/>
      <c r="E239" s="507"/>
      <c r="F239" s="507"/>
      <c r="G239" s="507"/>
      <c r="H239" s="507"/>
      <c r="I239" s="507"/>
      <c r="J239" s="507"/>
      <c r="K239" s="507"/>
      <c r="L239" s="1"/>
    </row>
    <row r="240" spans="3:12" ht="12.75" hidden="1" outlineLevel="1">
      <c r="C240" s="236"/>
      <c r="D240" s="507"/>
      <c r="E240" s="507"/>
      <c r="F240" s="507"/>
      <c r="G240" s="507"/>
      <c r="H240" s="507"/>
      <c r="I240" s="507"/>
      <c r="J240" s="507"/>
      <c r="K240" s="507"/>
      <c r="L240" s="1"/>
    </row>
    <row r="241" spans="3:12" ht="12.75" hidden="1" outlineLevel="1">
      <c r="C241" s="236"/>
      <c r="D241" s="507"/>
      <c r="E241" s="507"/>
      <c r="F241" s="507"/>
      <c r="G241" s="507"/>
      <c r="H241" s="507"/>
      <c r="I241" s="507"/>
      <c r="J241" s="507"/>
      <c r="K241" s="507"/>
      <c r="L241" s="1"/>
    </row>
    <row r="242" spans="3:12" ht="12.75" hidden="1" outlineLevel="1">
      <c r="C242" s="236"/>
      <c r="D242" s="507"/>
      <c r="E242" s="507"/>
      <c r="F242" s="507"/>
      <c r="G242" s="507"/>
      <c r="H242" s="507"/>
      <c r="I242" s="507"/>
      <c r="J242" s="507"/>
      <c r="K242" s="507"/>
      <c r="L242" s="1"/>
    </row>
    <row r="243" spans="3:12" ht="13.5" hidden="1" outlineLevel="1" thickBot="1">
      <c r="C243" s="237"/>
      <c r="D243" s="507"/>
      <c r="E243" s="507"/>
      <c r="F243" s="507"/>
      <c r="G243" s="507"/>
      <c r="H243" s="507"/>
      <c r="I243" s="507"/>
      <c r="J243" s="507"/>
      <c r="K243" s="507"/>
      <c r="L243" s="1"/>
    </row>
    <row r="244" spans="3:12" ht="12.75">
      <c r="C244" s="507"/>
      <c r="D244" s="507"/>
      <c r="E244" s="507"/>
      <c r="F244" s="507"/>
      <c r="G244" s="507"/>
      <c r="H244" s="507"/>
      <c r="I244" s="507"/>
      <c r="J244" s="507"/>
      <c r="K244" s="507"/>
      <c r="L244" s="1"/>
    </row>
    <row r="245" spans="3:12" ht="12.75">
      <c r="C245" s="507"/>
      <c r="D245" s="507"/>
      <c r="E245" s="507"/>
      <c r="F245" s="507"/>
      <c r="G245" s="507"/>
      <c r="H245" s="507"/>
      <c r="I245" s="507"/>
      <c r="J245" s="507"/>
      <c r="K245" s="507"/>
      <c r="L245" s="1"/>
    </row>
    <row r="246" spans="3:12" ht="12.75">
      <c r="C246" s="507"/>
      <c r="D246" s="507"/>
      <c r="E246" s="507"/>
      <c r="F246" s="507"/>
      <c r="G246" s="507"/>
      <c r="H246" s="507"/>
      <c r="I246" s="507"/>
      <c r="J246" s="507"/>
      <c r="K246" s="507"/>
      <c r="L246" s="1"/>
    </row>
    <row r="247" spans="3:12" ht="12.75">
      <c r="C247" s="507"/>
      <c r="D247" s="507"/>
      <c r="E247" s="507"/>
      <c r="F247" s="507"/>
      <c r="G247" s="507"/>
      <c r="H247" s="507"/>
      <c r="I247" s="507"/>
      <c r="J247" s="507"/>
      <c r="K247" s="507"/>
      <c r="L247" s="1"/>
    </row>
    <row r="248" spans="3:12" ht="12.75">
      <c r="C248" s="507"/>
      <c r="D248" s="507"/>
      <c r="E248" s="507"/>
      <c r="F248" s="507"/>
      <c r="G248" s="507"/>
      <c r="H248" s="507"/>
      <c r="I248" s="507"/>
      <c r="J248" s="507"/>
      <c r="K248" s="507"/>
      <c r="L248" s="1"/>
    </row>
    <row r="249" spans="3:12" ht="12.75">
      <c r="C249" s="507"/>
      <c r="D249" s="507"/>
      <c r="E249" s="507"/>
      <c r="F249" s="507"/>
      <c r="G249" s="507"/>
      <c r="H249" s="507"/>
      <c r="I249" s="507"/>
      <c r="J249" s="507"/>
      <c r="K249" s="507"/>
      <c r="L249" s="1"/>
    </row>
    <row r="250" spans="3:12" ht="12.75">
      <c r="C250" s="507"/>
      <c r="D250" s="507"/>
      <c r="E250" s="507"/>
      <c r="F250" s="507"/>
      <c r="G250" s="507"/>
      <c r="H250" s="507"/>
      <c r="I250" s="507"/>
      <c r="J250" s="507"/>
      <c r="K250" s="507"/>
      <c r="L250" s="1"/>
    </row>
    <row r="251" spans="3:12" ht="12.75">
      <c r="C251" s="507"/>
      <c r="D251" s="507"/>
      <c r="E251" s="507"/>
      <c r="F251" s="507"/>
      <c r="G251" s="507"/>
      <c r="H251" s="507"/>
      <c r="I251" s="507"/>
      <c r="J251" s="507"/>
      <c r="K251" s="507"/>
      <c r="L251" s="1"/>
    </row>
    <row r="252" spans="3:12" ht="12.75">
      <c r="C252" s="507"/>
      <c r="D252" s="507"/>
      <c r="E252" s="507"/>
      <c r="F252" s="507"/>
      <c r="G252" s="507"/>
      <c r="H252" s="507"/>
      <c r="I252" s="507"/>
      <c r="J252" s="507"/>
      <c r="K252" s="507"/>
      <c r="L252" s="1"/>
    </row>
    <row r="253" spans="3:12" ht="12.75">
      <c r="C253" s="507"/>
      <c r="D253" s="507"/>
      <c r="E253" s="507"/>
      <c r="F253" s="507"/>
      <c r="G253" s="507"/>
      <c r="H253" s="507"/>
      <c r="I253" s="507"/>
      <c r="J253" s="507"/>
      <c r="K253" s="507"/>
      <c r="L253" s="1"/>
    </row>
    <row r="254" spans="3:12" ht="12.75">
      <c r="C254" s="507"/>
      <c r="D254" s="507"/>
      <c r="E254" s="507"/>
      <c r="F254" s="507"/>
      <c r="G254" s="507"/>
      <c r="H254" s="507"/>
      <c r="I254" s="507"/>
      <c r="J254" s="507"/>
      <c r="K254" s="507"/>
      <c r="L254" s="1"/>
    </row>
    <row r="255" spans="3:12" ht="12.75">
      <c r="C255" s="507"/>
      <c r="D255" s="507"/>
      <c r="E255" s="507"/>
      <c r="F255" s="507"/>
      <c r="G255" s="507"/>
      <c r="H255" s="507"/>
      <c r="I255" s="507"/>
      <c r="J255" s="507"/>
      <c r="K255" s="507"/>
      <c r="L255" s="1"/>
    </row>
    <row r="256" spans="3:12" ht="12.75">
      <c r="C256" s="507"/>
      <c r="D256" s="507"/>
      <c r="E256" s="507"/>
      <c r="F256" s="507"/>
      <c r="G256" s="507"/>
      <c r="H256" s="507"/>
      <c r="I256" s="507"/>
      <c r="J256" s="507"/>
      <c r="K256" s="507"/>
      <c r="L256" s="1"/>
    </row>
    <row r="257" spans="12:12" ht="12.75">
      <c r="L257" s="1"/>
    </row>
    <row r="258" spans="12:12" ht="12.75">
      <c r="L258" s="1"/>
    </row>
    <row r="259" spans="12:12" ht="12.75">
      <c r="L259" s="1"/>
    </row>
    <row r="260" spans="12:12" ht="12.75">
      <c r="L260" s="1"/>
    </row>
    <row r="261" spans="12:12" ht="12.75">
      <c r="L261" s="1"/>
    </row>
    <row r="262" spans="12:12" ht="12.75">
      <c r="L262" s="1"/>
    </row>
    <row r="263" spans="12:12" ht="12.75">
      <c r="L263" s="1"/>
    </row>
    <row r="264" spans="12:12" ht="12.75">
      <c r="L264" s="1"/>
    </row>
    <row r="265" spans="12:12" ht="12.75">
      <c r="L265" s="1"/>
    </row>
    <row r="266" spans="12:12" ht="12.75">
      <c r="L266" s="1"/>
    </row>
    <row r="267" spans="12:12" ht="12.75">
      <c r="L267" s="1"/>
    </row>
    <row r="268" spans="12:12" ht="12.75">
      <c r="L268" s="1"/>
    </row>
    <row r="269" spans="12:12" ht="12.75">
      <c r="L269" s="1"/>
    </row>
    <row r="270" spans="12:12" ht="12.75">
      <c r="L270" s="1"/>
    </row>
    <row r="271" spans="12:12" ht="12.75">
      <c r="L271" s="1"/>
    </row>
    <row r="272" spans="12:12" ht="12.75">
      <c r="L272" s="1"/>
    </row>
    <row r="273" spans="3:13" ht="15">
      <c r="C273" s="238"/>
      <c r="D273" s="507"/>
      <c r="E273" s="507"/>
      <c r="F273" s="507"/>
      <c r="G273" s="507"/>
      <c r="H273" s="507"/>
      <c r="I273" s="507"/>
      <c r="J273" s="507"/>
      <c r="K273" s="507"/>
      <c r="L273" s="1"/>
      <c r="M273" s="239"/>
    </row>
    <row r="274" spans="3:13" ht="12.75">
      <c r="C274" s="507"/>
      <c r="D274" s="507"/>
      <c r="E274" s="507"/>
      <c r="F274" s="507"/>
      <c r="G274" s="507"/>
      <c r="H274" s="507"/>
      <c r="I274" s="507"/>
      <c r="J274" s="507"/>
      <c r="K274" s="507"/>
      <c r="L274" s="1"/>
      <c r="M274" s="507"/>
    </row>
    <row r="275" spans="3:13" ht="12.75">
      <c r="C275" s="507"/>
      <c r="D275" s="507"/>
      <c r="E275" s="507"/>
      <c r="F275" s="507"/>
      <c r="G275" s="507"/>
      <c r="H275" s="507"/>
      <c r="I275" s="507"/>
      <c r="J275" s="507"/>
      <c r="K275" s="507"/>
      <c r="L275" s="1"/>
      <c r="M275" s="507"/>
    </row>
    <row r="276" spans="3:13" ht="12.75">
      <c r="C276" s="507"/>
      <c r="D276" s="507"/>
      <c r="E276" s="507"/>
      <c r="F276" s="507"/>
      <c r="G276" s="507"/>
      <c r="H276" s="507"/>
      <c r="I276" s="507"/>
      <c r="J276" s="507"/>
      <c r="K276" s="507"/>
      <c r="L276" s="1"/>
      <c r="M276" s="507"/>
    </row>
    <row r="277" spans="3:13" ht="12.75">
      <c r="C277" s="507"/>
      <c r="D277" s="507"/>
      <c r="E277" s="507"/>
      <c r="F277" s="507"/>
      <c r="G277" s="507"/>
      <c r="H277" s="507"/>
      <c r="I277" s="507"/>
      <c r="J277" s="507"/>
      <c r="K277" s="507"/>
      <c r="L277" s="1"/>
      <c r="M277" s="507"/>
    </row>
    <row r="278" spans="3:13" ht="12.75">
      <c r="C278" s="507"/>
      <c r="D278" s="507"/>
      <c r="E278" s="507"/>
      <c r="F278" s="507"/>
      <c r="G278" s="507"/>
      <c r="H278" s="507"/>
      <c r="I278" s="507"/>
      <c r="J278" s="507"/>
      <c r="K278" s="507"/>
      <c r="L278" s="1"/>
      <c r="M278" s="507"/>
    </row>
    <row r="279" spans="3:13" ht="12.75">
      <c r="C279" s="507"/>
      <c r="D279" s="507"/>
      <c r="E279" s="507"/>
      <c r="F279" s="507"/>
      <c r="G279" s="507"/>
      <c r="H279" s="507"/>
      <c r="I279" s="507"/>
      <c r="J279" s="507"/>
      <c r="K279" s="507"/>
      <c r="L279" s="1"/>
      <c r="M279" s="507"/>
    </row>
    <row r="280" spans="3:13" ht="12.75">
      <c r="C280" s="507"/>
      <c r="D280" s="507"/>
      <c r="E280" s="507"/>
      <c r="F280" s="507"/>
      <c r="G280" s="507"/>
      <c r="H280" s="507"/>
      <c r="I280" s="507"/>
      <c r="J280" s="507"/>
      <c r="K280" s="507"/>
      <c r="L280" s="1"/>
      <c r="M280" s="507"/>
    </row>
    <row r="281" spans="3:13" ht="12.75">
      <c r="C281" s="507"/>
      <c r="D281" s="507"/>
      <c r="E281" s="507"/>
      <c r="F281" s="507"/>
      <c r="G281" s="507"/>
      <c r="H281" s="507"/>
      <c r="I281" s="507"/>
      <c r="J281" s="507"/>
      <c r="K281" s="507"/>
      <c r="L281" s="1"/>
      <c r="M281" s="507"/>
    </row>
    <row r="282" spans="3:13" ht="12.75">
      <c r="C282" s="507"/>
      <c r="D282" s="507"/>
      <c r="E282" s="507"/>
      <c r="F282" s="507"/>
      <c r="G282" s="507"/>
      <c r="H282" s="507"/>
      <c r="I282" s="507"/>
      <c r="J282" s="507"/>
      <c r="K282" s="507"/>
      <c r="L282" s="1"/>
      <c r="M282" s="507"/>
    </row>
    <row r="283" spans="3:13" ht="12.75">
      <c r="C283" s="507"/>
      <c r="D283" s="507"/>
      <c r="E283" s="507"/>
      <c r="F283" s="507"/>
      <c r="G283" s="507"/>
      <c r="H283" s="507"/>
      <c r="I283" s="507"/>
      <c r="J283" s="507"/>
      <c r="K283" s="507"/>
      <c r="L283" s="1"/>
      <c r="M283" s="507"/>
    </row>
    <row r="284" spans="3:13" ht="12.75">
      <c r="C284" s="507"/>
      <c r="D284" s="507"/>
      <c r="E284" s="507"/>
      <c r="F284" s="507"/>
      <c r="G284" s="507"/>
      <c r="H284" s="507"/>
      <c r="I284" s="507"/>
      <c r="J284" s="507"/>
      <c r="K284" s="507"/>
      <c r="L284" s="1"/>
      <c r="M284" s="507"/>
    </row>
    <row r="285" spans="3:13" ht="12.75">
      <c r="C285" s="507"/>
      <c r="D285" s="507"/>
      <c r="E285" s="507"/>
      <c r="F285" s="507"/>
      <c r="G285" s="507"/>
      <c r="H285" s="507"/>
      <c r="I285" s="507"/>
      <c r="J285" s="507"/>
      <c r="K285" s="507"/>
      <c r="L285" s="1"/>
      <c r="M285" s="507"/>
    </row>
    <row r="286" spans="3:13" ht="12.75">
      <c r="C286" s="507"/>
      <c r="D286" s="507"/>
      <c r="E286" s="507"/>
      <c r="F286" s="507"/>
      <c r="G286" s="507"/>
      <c r="H286" s="507"/>
      <c r="I286" s="507"/>
      <c r="J286" s="507"/>
      <c r="K286" s="507"/>
      <c r="L286" s="1"/>
      <c r="M286" s="507"/>
    </row>
    <row r="287" spans="3:13" ht="12.75">
      <c r="C287" s="507"/>
      <c r="D287" s="507"/>
      <c r="E287" s="507"/>
      <c r="F287" s="507"/>
      <c r="G287" s="507"/>
      <c r="H287" s="507"/>
      <c r="I287" s="507"/>
      <c r="J287" s="507"/>
      <c r="K287" s="507"/>
      <c r="L287" s="1"/>
      <c r="M287" s="507"/>
    </row>
    <row r="288" spans="3:13" ht="12.75">
      <c r="C288" s="507"/>
      <c r="D288" s="507"/>
      <c r="E288" s="507"/>
      <c r="F288" s="507"/>
      <c r="G288" s="507"/>
      <c r="H288" s="507"/>
      <c r="I288" s="507"/>
      <c r="J288" s="507"/>
      <c r="K288" s="507"/>
      <c r="L288" s="1"/>
      <c r="M288" s="507"/>
    </row>
    <row r="289" spans="1:12" ht="12.75">
      <c r="A289" s="507"/>
      <c r="B289" s="507"/>
      <c r="C289" s="507"/>
      <c r="D289" s="507"/>
      <c r="E289" s="507"/>
      <c r="F289" s="507"/>
      <c r="G289" s="507"/>
      <c r="H289" s="507"/>
      <c r="I289" s="507"/>
      <c r="J289" s="507"/>
      <c r="K289" s="507"/>
      <c r="L289" s="1"/>
    </row>
    <row r="290" spans="1:12" ht="12.75">
      <c r="A290" s="507"/>
      <c r="B290" s="507"/>
      <c r="C290" s="507"/>
      <c r="D290" s="507"/>
      <c r="E290" s="507"/>
      <c r="F290" s="507"/>
      <c r="G290" s="507"/>
      <c r="H290" s="507"/>
      <c r="I290" s="507"/>
      <c r="J290" s="507"/>
      <c r="K290" s="507"/>
      <c r="L290" s="1"/>
    </row>
    <row r="291" spans="1:12" ht="12.75">
      <c r="A291" s="507"/>
      <c r="B291" s="507"/>
      <c r="C291" s="507"/>
      <c r="D291" s="507"/>
      <c r="E291" s="507"/>
      <c r="F291" s="507"/>
      <c r="G291" s="507"/>
      <c r="H291" s="507"/>
      <c r="I291" s="507"/>
      <c r="J291" s="507"/>
      <c r="K291" s="507"/>
      <c r="L291" s="1"/>
    </row>
    <row r="292" spans="1:12" ht="12.75">
      <c r="A292" s="507"/>
      <c r="B292" s="507"/>
      <c r="C292" s="507"/>
      <c r="D292" s="507"/>
      <c r="E292" s="507"/>
      <c r="F292" s="507"/>
      <c r="G292" s="507"/>
      <c r="H292" s="507"/>
      <c r="I292" s="507"/>
      <c r="J292" s="507"/>
      <c r="K292" s="507"/>
      <c r="L292" s="1"/>
    </row>
    <row r="293" spans="1:12" ht="12.75">
      <c r="A293" s="507"/>
      <c r="B293" s="507"/>
      <c r="C293" s="507"/>
      <c r="D293" s="507"/>
      <c r="E293" s="507"/>
      <c r="F293" s="507"/>
      <c r="G293" s="507"/>
      <c r="H293" s="507"/>
      <c r="I293" s="507"/>
      <c r="J293" s="507"/>
      <c r="K293" s="507"/>
      <c r="L293" s="1"/>
    </row>
    <row r="294" spans="1:12" ht="12.75">
      <c r="A294" s="507"/>
      <c r="B294" s="507"/>
      <c r="C294" s="507"/>
      <c r="D294" s="507"/>
      <c r="E294" s="507"/>
      <c r="F294" s="507"/>
      <c r="G294" s="507"/>
      <c r="H294" s="507"/>
      <c r="I294" s="507"/>
      <c r="J294" s="507"/>
      <c r="K294" s="507"/>
      <c r="L294" s="1"/>
    </row>
    <row r="295" spans="1:12" ht="12.75">
      <c r="A295" s="507"/>
      <c r="B295" s="507"/>
      <c r="C295" s="507"/>
      <c r="D295" s="507"/>
      <c r="E295" s="507"/>
      <c r="F295" s="507"/>
      <c r="G295" s="507"/>
      <c r="H295" s="507"/>
      <c r="I295" s="507"/>
      <c r="J295" s="507"/>
      <c r="K295" s="507"/>
      <c r="L295" s="1"/>
    </row>
    <row r="296" spans="1:12" ht="12.75">
      <c r="A296" s="507"/>
      <c r="B296" s="507"/>
      <c r="C296" s="507"/>
      <c r="D296" s="507"/>
      <c r="E296" s="507"/>
      <c r="F296" s="507"/>
      <c r="G296" s="507"/>
      <c r="H296" s="507"/>
      <c r="I296" s="507"/>
      <c r="J296" s="507"/>
      <c r="K296" s="507"/>
      <c r="L296" s="1"/>
    </row>
    <row r="297" spans="1:12" ht="12.75">
      <c r="A297" s="507"/>
      <c r="B297" s="507"/>
      <c r="C297" s="507"/>
      <c r="D297" s="507"/>
      <c r="E297" s="507"/>
      <c r="F297" s="507"/>
      <c r="G297" s="507"/>
      <c r="H297" s="507"/>
      <c r="I297" s="507"/>
      <c r="J297" s="507"/>
      <c r="K297" s="507"/>
      <c r="L297" s="1"/>
    </row>
    <row r="298" spans="1:12" ht="12.75">
      <c r="A298" s="507"/>
      <c r="B298" s="507"/>
      <c r="C298" s="507"/>
      <c r="D298" s="507"/>
      <c r="E298" s="507"/>
      <c r="F298" s="507"/>
      <c r="G298" s="507"/>
      <c r="H298" s="507"/>
      <c r="I298" s="507"/>
      <c r="J298" s="507"/>
      <c r="K298" s="507"/>
      <c r="L298" s="1"/>
    </row>
    <row r="299" spans="1:12" ht="12.75">
      <c r="A299" s="507"/>
      <c r="B299" s="507"/>
      <c r="C299" s="507"/>
      <c r="D299" s="507"/>
      <c r="E299" s="507"/>
      <c r="F299" s="507"/>
      <c r="G299" s="507"/>
      <c r="H299" s="507"/>
      <c r="I299" s="507"/>
      <c r="J299" s="507"/>
      <c r="K299" s="507"/>
      <c r="L299" s="1"/>
    </row>
    <row r="300" spans="1:12" ht="12.75" hidden="1">
      <c r="A300" s="389" t="s">
        <v>152</v>
      </c>
      <c r="B300" s="507"/>
      <c r="C300" s="507"/>
      <c r="D300" s="507"/>
      <c r="E300" s="507"/>
      <c r="F300" s="507"/>
      <c r="G300" s="507"/>
      <c r="H300" s="507"/>
      <c r="I300" s="507"/>
      <c r="J300" s="507"/>
      <c r="K300" s="507"/>
      <c r="L300" s="1"/>
    </row>
    <row r="301" spans="1:12" ht="12.75" hidden="1">
      <c r="A301" s="389" t="s">
        <v>264</v>
      </c>
      <c r="B301" s="507"/>
      <c r="C301" s="507"/>
      <c r="D301" s="507"/>
      <c r="E301" s="507"/>
      <c r="F301" s="507"/>
      <c r="G301" s="507"/>
      <c r="H301" s="507"/>
      <c r="I301" s="507"/>
      <c r="J301" s="507"/>
      <c r="K301" s="507"/>
      <c r="L301" s="1"/>
    </row>
    <row r="302" spans="1:12" ht="12.75" hidden="1">
      <c r="A302" s="389" t="s">
        <v>265</v>
      </c>
      <c r="B302" s="507"/>
      <c r="C302" s="507"/>
      <c r="D302" s="507"/>
      <c r="E302" s="507"/>
      <c r="F302" s="507"/>
      <c r="G302" s="507"/>
      <c r="H302" s="507"/>
      <c r="I302" s="507"/>
      <c r="J302" s="507"/>
      <c r="K302" s="507"/>
      <c r="L302" s="1"/>
    </row>
    <row r="303" spans="1:12" ht="12.75" hidden="1">
      <c r="A303" s="389" t="s">
        <v>266</v>
      </c>
      <c r="B303" s="507"/>
      <c r="C303" s="507"/>
      <c r="D303" s="507"/>
      <c r="E303" s="507"/>
      <c r="F303" s="507"/>
      <c r="G303" s="507"/>
      <c r="H303" s="507"/>
      <c r="I303" s="507"/>
      <c r="J303" s="507"/>
      <c r="K303" s="507"/>
      <c r="L303" s="1"/>
    </row>
    <row r="304" spans="1:12" ht="12.75" hidden="1">
      <c r="A304" s="389" t="s">
        <v>267</v>
      </c>
      <c r="B304" s="507"/>
      <c r="C304" s="507"/>
      <c r="D304" s="507"/>
      <c r="E304" s="507"/>
      <c r="F304" s="507"/>
      <c r="G304" s="507"/>
      <c r="H304" s="507"/>
      <c r="I304" s="507"/>
      <c r="J304" s="507"/>
      <c r="K304" s="507"/>
      <c r="L304" s="1"/>
    </row>
    <row r="305" spans="1:13" ht="12.75" hidden="1">
      <c r="A305" s="389" t="s">
        <v>268</v>
      </c>
      <c r="B305" s="507"/>
      <c r="C305" s="507"/>
      <c r="D305" s="507"/>
      <c r="E305" s="507"/>
      <c r="F305" s="507"/>
      <c r="G305" s="507"/>
      <c r="H305" s="507"/>
      <c r="I305" s="507"/>
      <c r="J305" s="507"/>
      <c r="K305" s="507"/>
      <c r="L305" s="1"/>
      <c r="M305" s="507"/>
    </row>
    <row r="306" spans="1:13" ht="12.75" hidden="1">
      <c r="A306" s="389" t="s">
        <v>269</v>
      </c>
      <c r="B306" s="507"/>
      <c r="C306" s="507"/>
      <c r="D306" s="507"/>
      <c r="E306" s="507"/>
      <c r="F306" s="507"/>
      <c r="G306" s="507"/>
      <c r="H306" s="507"/>
      <c r="I306" s="507"/>
      <c r="J306" s="507"/>
      <c r="K306" s="507"/>
      <c r="L306" s="1"/>
      <c r="M306" s="507"/>
    </row>
    <row r="307" spans="1:13" ht="12.75" hidden="1">
      <c r="A307" s="389" t="s">
        <v>270</v>
      </c>
      <c r="B307" s="507"/>
      <c r="C307" s="507"/>
      <c r="D307" s="507"/>
      <c r="E307" s="507"/>
      <c r="F307" s="507"/>
      <c r="G307" s="507"/>
      <c r="H307" s="507"/>
      <c r="I307" s="507"/>
      <c r="J307" s="507"/>
      <c r="K307" s="507"/>
      <c r="L307" s="1"/>
      <c r="M307" s="507"/>
    </row>
    <row r="308" spans="1:13" ht="12.75" hidden="1">
      <c r="A308" s="389" t="s">
        <v>271</v>
      </c>
      <c r="B308" s="507"/>
      <c r="C308" s="507"/>
      <c r="D308" s="507"/>
      <c r="E308" s="507"/>
      <c r="F308" s="507"/>
      <c r="G308" s="507"/>
      <c r="H308" s="507"/>
      <c r="I308" s="507"/>
      <c r="J308" s="507"/>
      <c r="K308" s="507"/>
      <c r="L308" s="1"/>
      <c r="M308" s="507"/>
    </row>
    <row r="309" spans="1:13" ht="15" hidden="1">
      <c r="A309" s="389" t="s">
        <v>272</v>
      </c>
      <c r="B309" s="507"/>
      <c r="C309" s="507"/>
      <c r="D309" s="507"/>
      <c r="E309" s="507"/>
      <c r="F309" s="507"/>
      <c r="G309" s="507"/>
      <c r="H309" s="507"/>
      <c r="I309" s="507"/>
      <c r="J309" s="507"/>
      <c r="K309" s="240"/>
      <c r="L309" s="1"/>
      <c r="M309" s="239"/>
    </row>
    <row r="310" spans="1:13" ht="12.75" hidden="1">
      <c r="A310" s="389" t="s">
        <v>273</v>
      </c>
      <c r="B310" s="507"/>
      <c r="C310" s="507"/>
      <c r="D310" s="507"/>
      <c r="E310" s="507"/>
      <c r="F310" s="507"/>
      <c r="G310" s="507"/>
      <c r="H310" s="507"/>
      <c r="I310" s="507"/>
      <c r="J310" s="507"/>
      <c r="K310" s="507"/>
      <c r="L310" s="1"/>
      <c r="M310" s="507"/>
    </row>
    <row r="311" spans="1:13" ht="12.75" hidden="1">
      <c r="A311" s="389" t="s">
        <v>274</v>
      </c>
      <c r="B311" s="507"/>
      <c r="C311" s="507"/>
      <c r="D311" s="507"/>
      <c r="E311" s="507"/>
      <c r="F311" s="507"/>
      <c r="G311" s="507"/>
      <c r="H311" s="507"/>
      <c r="I311" s="507"/>
      <c r="J311" s="507"/>
      <c r="K311" s="507"/>
      <c r="L311" s="1"/>
      <c r="M311" s="507"/>
    </row>
    <row r="312" spans="1:13" ht="12.75" hidden="1">
      <c r="A312" s="389" t="s">
        <v>275</v>
      </c>
      <c r="B312" s="507"/>
      <c r="C312" s="507"/>
      <c r="D312" s="507"/>
      <c r="E312" s="507"/>
      <c r="F312" s="507"/>
      <c r="G312" s="507"/>
      <c r="H312" s="507"/>
      <c r="I312" s="507"/>
      <c r="J312" s="507"/>
      <c r="K312" s="507"/>
      <c r="L312" s="1"/>
      <c r="M312" s="507"/>
    </row>
    <row r="313" spans="1:13" ht="12.75" hidden="1">
      <c r="A313" s="389" t="s">
        <v>276</v>
      </c>
      <c r="B313" s="507"/>
      <c r="C313" s="507"/>
      <c r="D313" s="507"/>
      <c r="E313" s="507"/>
      <c r="F313" s="507"/>
      <c r="G313" s="507"/>
      <c r="H313" s="507"/>
      <c r="I313" s="507"/>
      <c r="J313" s="507"/>
      <c r="K313" s="507"/>
      <c r="L313" s="1"/>
      <c r="M313" s="507"/>
    </row>
    <row r="314" spans="1:13" ht="12.75" hidden="1">
      <c r="A314" s="389" t="s">
        <v>277</v>
      </c>
      <c r="B314" s="507"/>
      <c r="C314" s="507"/>
      <c r="D314" s="507"/>
      <c r="E314" s="507"/>
      <c r="F314" s="507"/>
      <c r="G314" s="507"/>
      <c r="H314" s="507"/>
      <c r="I314" s="507"/>
      <c r="J314" s="507"/>
      <c r="K314" s="507"/>
      <c r="L314" s="1"/>
      <c r="M314" s="507"/>
    </row>
    <row r="315" spans="1:13" ht="12.75" hidden="1">
      <c r="A315" s="389" t="s">
        <v>278</v>
      </c>
      <c r="B315" s="507"/>
      <c r="C315" s="507"/>
      <c r="D315" s="507"/>
      <c r="E315" s="507"/>
      <c r="F315" s="507"/>
      <c r="G315" s="507"/>
      <c r="H315" s="507"/>
      <c r="I315" s="507"/>
      <c r="J315" s="507"/>
      <c r="K315" s="507"/>
      <c r="L315" s="1"/>
      <c r="M315" s="507"/>
    </row>
    <row r="316" spans="1:13" ht="12.75" hidden="1">
      <c r="A316" s="389" t="s">
        <v>279</v>
      </c>
      <c r="B316" s="507"/>
      <c r="C316" s="507"/>
      <c r="D316" s="507"/>
      <c r="E316" s="507"/>
      <c r="F316" s="507"/>
      <c r="G316" s="507"/>
      <c r="H316" s="507"/>
      <c r="I316" s="507"/>
      <c r="J316" s="507"/>
      <c r="K316" s="507"/>
      <c r="L316" s="1"/>
      <c r="M316" s="507"/>
    </row>
    <row r="317" spans="1:13" ht="12.75" hidden="1">
      <c r="A317" s="389" t="s">
        <v>280</v>
      </c>
      <c r="B317" s="507"/>
      <c r="C317" s="507"/>
      <c r="D317" s="507"/>
      <c r="E317" s="507"/>
      <c r="F317" s="507"/>
      <c r="G317" s="507"/>
      <c r="H317" s="507"/>
      <c r="I317" s="507"/>
      <c r="J317" s="507"/>
      <c r="K317" s="507"/>
      <c r="L317" s="1"/>
      <c r="M317" s="507"/>
    </row>
    <row r="318" spans="1:13" ht="12.75" hidden="1">
      <c r="A318" s="389" t="s">
        <v>281</v>
      </c>
      <c r="B318" s="507"/>
      <c r="C318" s="507"/>
      <c r="D318" s="507"/>
      <c r="E318" s="507"/>
      <c r="F318" s="507"/>
      <c r="G318" s="507"/>
      <c r="H318" s="507"/>
      <c r="I318" s="507"/>
      <c r="J318" s="507"/>
      <c r="K318" s="507"/>
      <c r="L318" s="1"/>
      <c r="M318" s="507"/>
    </row>
    <row r="319" spans="1:13" ht="12.75" hidden="1">
      <c r="A319" s="389" t="s">
        <v>282</v>
      </c>
      <c r="B319" s="507"/>
      <c r="C319" s="507"/>
      <c r="D319" s="507"/>
      <c r="E319" s="507"/>
      <c r="F319" s="507"/>
      <c r="G319" s="507"/>
      <c r="H319" s="507"/>
      <c r="I319" s="507"/>
      <c r="J319" s="507"/>
      <c r="K319" s="507"/>
      <c r="L319" s="1"/>
      <c r="M319" s="507"/>
    </row>
    <row r="320" spans="1:13" ht="12.75" hidden="1">
      <c r="A320" s="389" t="s">
        <v>283</v>
      </c>
      <c r="B320" s="507"/>
      <c r="C320" s="507"/>
      <c r="D320" s="507"/>
      <c r="E320" s="507"/>
      <c r="F320" s="507"/>
      <c r="G320" s="507"/>
      <c r="H320" s="507"/>
      <c r="I320" s="507"/>
      <c r="J320" s="507"/>
      <c r="K320" s="507"/>
      <c r="L320" s="1"/>
      <c r="M320" s="507"/>
    </row>
    <row r="321" spans="1:12" ht="12.75" hidden="1">
      <c r="A321" s="389" t="s">
        <v>284</v>
      </c>
      <c r="B321" s="507"/>
      <c r="C321" s="507"/>
      <c r="D321" s="507"/>
      <c r="E321" s="507"/>
      <c r="F321" s="507"/>
      <c r="G321" s="507"/>
      <c r="H321" s="507"/>
      <c r="I321" s="507"/>
      <c r="J321" s="507"/>
      <c r="K321" s="507"/>
      <c r="L321" s="1"/>
    </row>
    <row r="322" spans="1:12" ht="12.75" hidden="1">
      <c r="A322" s="389" t="s">
        <v>285</v>
      </c>
      <c r="B322" s="507"/>
      <c r="C322" s="507"/>
      <c r="D322" s="507"/>
      <c r="E322" s="507"/>
      <c r="F322" s="507"/>
      <c r="G322" s="507"/>
      <c r="H322" s="507"/>
      <c r="I322" s="507"/>
      <c r="J322" s="507"/>
      <c r="K322" s="507"/>
      <c r="L322" s="1"/>
    </row>
    <row r="323" spans="1:12" ht="12.75" hidden="1">
      <c r="A323" s="389" t="s">
        <v>286</v>
      </c>
      <c r="B323" s="507"/>
      <c r="C323" s="507"/>
      <c r="D323" s="507"/>
      <c r="E323" s="507"/>
      <c r="F323" s="507"/>
      <c r="G323" s="507"/>
      <c r="H323" s="507"/>
      <c r="I323" s="507"/>
      <c r="J323" s="507"/>
      <c r="K323" s="507"/>
      <c r="L323" s="1"/>
    </row>
    <row r="324" spans="1:12" ht="12.75" hidden="1">
      <c r="A324" s="389" t="s">
        <v>287</v>
      </c>
      <c r="B324" s="507"/>
      <c r="C324" s="507"/>
      <c r="D324" s="507"/>
      <c r="E324" s="507"/>
      <c r="F324" s="507"/>
      <c r="G324" s="507"/>
      <c r="H324" s="507"/>
      <c r="I324" s="507"/>
      <c r="J324" s="507"/>
      <c r="K324" s="507"/>
      <c r="L324" s="1"/>
    </row>
    <row r="325" spans="1:12" ht="12.75" hidden="1">
      <c r="A325" s="389" t="s">
        <v>288</v>
      </c>
      <c r="B325" s="507"/>
      <c r="C325" s="507"/>
      <c r="D325" s="507"/>
      <c r="E325" s="507"/>
      <c r="F325" s="507"/>
      <c r="G325" s="507"/>
      <c r="H325" s="507"/>
      <c r="I325" s="507"/>
      <c r="J325" s="507"/>
      <c r="K325" s="507"/>
      <c r="L325" s="1"/>
    </row>
    <row r="326" spans="1:12" ht="12.75" hidden="1">
      <c r="A326" s="389" t="s">
        <v>289</v>
      </c>
      <c r="B326" s="507"/>
      <c r="C326" s="507"/>
      <c r="D326" s="507"/>
      <c r="E326" s="507"/>
      <c r="F326" s="507"/>
      <c r="G326" s="507"/>
      <c r="H326" s="507"/>
      <c r="I326" s="507"/>
      <c r="J326" s="507"/>
      <c r="K326" s="507"/>
      <c r="L326" s="1"/>
    </row>
    <row r="327" spans="1:12" ht="12.75" hidden="1">
      <c r="A327" s="389" t="s">
        <v>290</v>
      </c>
      <c r="B327" s="507"/>
      <c r="C327" s="507"/>
      <c r="D327" s="507"/>
      <c r="E327" s="507"/>
      <c r="F327" s="507"/>
      <c r="G327" s="507"/>
      <c r="H327" s="507"/>
      <c r="I327" s="507"/>
      <c r="J327" s="507"/>
      <c r="K327" s="507"/>
      <c r="L327" s="1"/>
    </row>
    <row r="328" spans="1:12" ht="12.75" hidden="1">
      <c r="A328" s="389" t="s">
        <v>291</v>
      </c>
      <c r="B328" s="507"/>
      <c r="C328" s="507"/>
      <c r="D328" s="507"/>
      <c r="E328" s="507"/>
      <c r="F328" s="507"/>
      <c r="G328" s="507"/>
      <c r="H328" s="507"/>
      <c r="I328" s="507"/>
      <c r="J328" s="507"/>
      <c r="K328" s="507"/>
      <c r="L328" s="1"/>
    </row>
    <row r="329" spans="1:12" ht="12.75" hidden="1">
      <c r="A329" s="389" t="s">
        <v>292</v>
      </c>
      <c r="B329" s="507"/>
      <c r="C329" s="507"/>
      <c r="D329" s="507"/>
      <c r="E329" s="507"/>
      <c r="F329" s="507"/>
      <c r="G329" s="507"/>
      <c r="H329" s="507"/>
      <c r="I329" s="507"/>
      <c r="J329" s="507"/>
      <c r="K329" s="507"/>
      <c r="L329" s="1"/>
    </row>
    <row r="330" spans="1:12" ht="12.75" hidden="1">
      <c r="A330" s="389" t="s">
        <v>293</v>
      </c>
      <c r="B330" s="507"/>
      <c r="C330" s="507"/>
      <c r="D330" s="507"/>
      <c r="E330" s="507"/>
      <c r="F330" s="507"/>
      <c r="G330" s="507"/>
      <c r="H330" s="507"/>
      <c r="I330" s="507"/>
      <c r="J330" s="507"/>
      <c r="K330" s="507"/>
      <c r="L330" s="1"/>
    </row>
    <row r="331" spans="1:12" ht="12.75" hidden="1">
      <c r="A331" s="389" t="s">
        <v>294</v>
      </c>
      <c r="B331" s="507"/>
      <c r="C331" s="507"/>
      <c r="D331" s="507"/>
      <c r="E331" s="507"/>
      <c r="F331" s="507"/>
      <c r="G331" s="507"/>
      <c r="H331" s="507"/>
      <c r="I331" s="507"/>
      <c r="J331" s="507"/>
      <c r="K331" s="507"/>
      <c r="L331" s="1"/>
    </row>
    <row r="332" spans="1:12" ht="12.75" hidden="1">
      <c r="A332" s="389" t="s">
        <v>295</v>
      </c>
      <c r="B332" s="507"/>
      <c r="C332" s="507"/>
      <c r="D332" s="507"/>
      <c r="E332" s="507"/>
      <c r="F332" s="507"/>
      <c r="G332" s="507"/>
      <c r="H332" s="507"/>
      <c r="I332" s="507"/>
      <c r="J332" s="507"/>
      <c r="K332" s="507"/>
      <c r="L332" s="1"/>
    </row>
    <row r="333" spans="1:12" ht="12.75" hidden="1">
      <c r="A333" s="389" t="s">
        <v>296</v>
      </c>
      <c r="B333" s="507"/>
      <c r="C333" s="507"/>
      <c r="D333" s="507"/>
      <c r="E333" s="507"/>
      <c r="F333" s="507"/>
      <c r="G333" s="507"/>
      <c r="H333" s="507"/>
      <c r="I333" s="507"/>
      <c r="J333" s="507"/>
      <c r="K333" s="507"/>
      <c r="L333" s="1"/>
    </row>
    <row r="334" spans="1:12" ht="12.75" hidden="1">
      <c r="A334" s="389" t="s">
        <v>297</v>
      </c>
      <c r="B334" s="507"/>
      <c r="C334" s="507"/>
      <c r="D334" s="507"/>
      <c r="E334" s="507"/>
      <c r="F334" s="507"/>
      <c r="G334" s="507"/>
      <c r="H334" s="507"/>
      <c r="I334" s="507"/>
      <c r="J334" s="507"/>
      <c r="K334" s="507"/>
      <c r="L334" s="1"/>
    </row>
    <row r="335" spans="1:12" ht="12.75" hidden="1">
      <c r="A335" s="389" t="s">
        <v>298</v>
      </c>
      <c r="B335" s="507"/>
      <c r="C335" s="507"/>
      <c r="D335" s="507"/>
      <c r="E335" s="507"/>
      <c r="F335" s="507"/>
      <c r="G335" s="507"/>
      <c r="H335" s="507"/>
      <c r="I335" s="507"/>
      <c r="J335" s="507"/>
      <c r="K335" s="507"/>
      <c r="L335" s="1"/>
    </row>
    <row r="336" spans="1:12" ht="12.75" hidden="1">
      <c r="A336" s="389" t="s">
        <v>299</v>
      </c>
      <c r="B336" s="507"/>
      <c r="C336" s="507"/>
      <c r="D336" s="507"/>
      <c r="E336" s="507"/>
      <c r="F336" s="507"/>
      <c r="G336" s="507"/>
      <c r="H336" s="507"/>
      <c r="I336" s="507"/>
      <c r="J336" s="507"/>
      <c r="K336" s="507"/>
      <c r="L336" s="1"/>
    </row>
    <row r="337" spans="1:12" ht="12.75" hidden="1">
      <c r="A337" s="389" t="s">
        <v>300</v>
      </c>
      <c r="B337" s="507"/>
      <c r="C337" s="507"/>
      <c r="D337" s="507"/>
      <c r="E337" s="507"/>
      <c r="F337" s="507"/>
      <c r="G337" s="507"/>
      <c r="H337" s="507"/>
      <c r="I337" s="507"/>
      <c r="J337" s="507"/>
      <c r="K337" s="507"/>
      <c r="L337" s="1"/>
    </row>
    <row r="338" spans="1:12" ht="12.75" hidden="1">
      <c r="A338" s="389" t="s">
        <v>301</v>
      </c>
      <c r="B338" s="507"/>
      <c r="C338" s="507"/>
      <c r="D338" s="507"/>
      <c r="E338" s="507"/>
      <c r="F338" s="507"/>
      <c r="G338" s="507"/>
      <c r="H338" s="507"/>
      <c r="I338" s="507"/>
      <c r="J338" s="507"/>
      <c r="K338" s="507"/>
      <c r="L338" s="1"/>
    </row>
    <row r="339" spans="1:12" ht="12.75" hidden="1">
      <c r="A339" s="389" t="s">
        <v>302</v>
      </c>
      <c r="B339" s="507"/>
      <c r="C339" s="507"/>
      <c r="D339" s="507"/>
      <c r="E339" s="507"/>
      <c r="F339" s="507"/>
      <c r="G339" s="507"/>
      <c r="H339" s="507"/>
      <c r="I339" s="507"/>
      <c r="J339" s="507"/>
      <c r="K339" s="507"/>
      <c r="L339" s="1"/>
    </row>
    <row r="340" spans="1:12" ht="12.75" hidden="1">
      <c r="A340" s="389" t="s">
        <v>303</v>
      </c>
      <c r="B340" s="507"/>
      <c r="C340" s="507"/>
      <c r="D340" s="507"/>
      <c r="E340" s="507"/>
      <c r="F340" s="507"/>
      <c r="G340" s="507"/>
      <c r="H340" s="507"/>
      <c r="I340" s="507"/>
      <c r="J340" s="507"/>
      <c r="K340" s="507"/>
      <c r="L340" s="1"/>
    </row>
    <row r="341" spans="1:12" ht="12.75" hidden="1">
      <c r="A341" s="389" t="s">
        <v>304</v>
      </c>
      <c r="B341" s="507"/>
      <c r="C341" s="507"/>
      <c r="D341" s="507"/>
      <c r="E341" s="507"/>
      <c r="F341" s="507"/>
      <c r="G341" s="507"/>
      <c r="H341" s="507"/>
      <c r="I341" s="507"/>
      <c r="J341" s="507"/>
      <c r="K341" s="507"/>
      <c r="L341" s="1"/>
    </row>
    <row r="342" spans="1:12" ht="12.75" hidden="1">
      <c r="A342" s="389" t="s">
        <v>305</v>
      </c>
      <c r="B342" s="507"/>
      <c r="C342" s="507"/>
      <c r="D342" s="507"/>
      <c r="E342" s="507"/>
      <c r="F342" s="507"/>
      <c r="G342" s="507"/>
      <c r="H342" s="507"/>
      <c r="I342" s="507"/>
      <c r="J342" s="507"/>
      <c r="K342" s="507"/>
      <c r="L342" s="1"/>
    </row>
    <row r="343" spans="1:12" ht="12.75" hidden="1">
      <c r="A343" s="389" t="s">
        <v>306</v>
      </c>
      <c r="B343" s="507"/>
      <c r="C343" s="507"/>
      <c r="D343" s="507"/>
      <c r="E343" s="507"/>
      <c r="F343" s="507"/>
      <c r="G343" s="507"/>
      <c r="H343" s="507"/>
      <c r="I343" s="507"/>
      <c r="J343" s="507"/>
      <c r="K343" s="507"/>
      <c r="L343" s="1"/>
    </row>
    <row r="344" spans="1:12" ht="12.75" hidden="1">
      <c r="A344" s="389" t="s">
        <v>307</v>
      </c>
      <c r="B344" s="507"/>
      <c r="C344" s="507"/>
      <c r="D344" s="507"/>
      <c r="E344" s="507"/>
      <c r="F344" s="507"/>
      <c r="G344" s="507"/>
      <c r="H344" s="507"/>
      <c r="I344" s="507"/>
      <c r="J344" s="507"/>
      <c r="K344" s="507"/>
      <c r="L344" s="1"/>
    </row>
    <row r="345" spans="1:12" ht="12.75" hidden="1">
      <c r="A345" s="389" t="s">
        <v>308</v>
      </c>
      <c r="B345" s="507"/>
      <c r="C345" s="507"/>
      <c r="D345" s="507"/>
      <c r="E345" s="507"/>
      <c r="F345" s="507"/>
      <c r="G345" s="507"/>
      <c r="H345" s="507"/>
      <c r="I345" s="507"/>
      <c r="J345" s="507"/>
      <c r="K345" s="507"/>
      <c r="L345" s="1"/>
    </row>
    <row r="346" spans="1:12" ht="12.75" hidden="1">
      <c r="A346" s="389" t="s">
        <v>309</v>
      </c>
      <c r="B346" s="507"/>
      <c r="C346" s="507"/>
      <c r="D346" s="507"/>
      <c r="E346" s="507"/>
      <c r="F346" s="507"/>
      <c r="G346" s="507"/>
      <c r="H346" s="507"/>
      <c r="I346" s="507"/>
      <c r="J346" s="507"/>
      <c r="K346" s="507"/>
      <c r="L346" s="1"/>
    </row>
    <row r="347" spans="1:12" ht="12.75" hidden="1">
      <c r="A347" s="389" t="s">
        <v>310</v>
      </c>
      <c r="B347" s="507"/>
      <c r="C347" s="507"/>
      <c r="D347" s="507"/>
      <c r="E347" s="507"/>
      <c r="F347" s="507"/>
      <c r="G347" s="507"/>
      <c r="H347" s="507"/>
      <c r="I347" s="507"/>
      <c r="J347" s="507"/>
      <c r="K347" s="507"/>
      <c r="L347" s="1"/>
    </row>
    <row r="348" spans="1:12" ht="12.75" hidden="1">
      <c r="A348" s="389" t="s">
        <v>311</v>
      </c>
      <c r="B348" s="507"/>
      <c r="C348" s="507"/>
      <c r="D348" s="507"/>
      <c r="E348" s="507"/>
      <c r="F348" s="507"/>
      <c r="G348" s="507"/>
      <c r="H348" s="507"/>
      <c r="I348" s="507"/>
      <c r="J348" s="507"/>
      <c r="K348" s="507"/>
      <c r="L348" s="1"/>
    </row>
    <row r="349" spans="1:12" ht="12.75" hidden="1">
      <c r="A349" s="389" t="s">
        <v>312</v>
      </c>
      <c r="B349" s="507"/>
      <c r="C349" s="507"/>
      <c r="D349" s="507"/>
      <c r="E349" s="507"/>
      <c r="F349" s="507"/>
      <c r="G349" s="507"/>
      <c r="H349" s="507"/>
      <c r="I349" s="507"/>
      <c r="J349" s="507"/>
      <c r="K349" s="507"/>
      <c r="L349" s="1"/>
    </row>
    <row r="350" spans="1:12" ht="12.75" hidden="1">
      <c r="A350" s="389" t="s">
        <v>313</v>
      </c>
      <c r="B350" s="507"/>
      <c r="C350" s="507"/>
      <c r="D350" s="507"/>
      <c r="E350" s="507"/>
      <c r="F350" s="507"/>
      <c r="G350" s="507"/>
      <c r="H350" s="507"/>
      <c r="I350" s="507"/>
      <c r="J350" s="507"/>
      <c r="K350" s="507"/>
      <c r="L350" s="1"/>
    </row>
    <row r="351" spans="1:12" ht="12.75" hidden="1">
      <c r="A351" s="389" t="s">
        <v>314</v>
      </c>
      <c r="B351" s="507"/>
      <c r="C351" s="507"/>
      <c r="D351" s="507"/>
      <c r="E351" s="507"/>
      <c r="F351" s="507"/>
      <c r="G351" s="507"/>
      <c r="H351" s="507"/>
      <c r="I351" s="507"/>
      <c r="J351" s="507"/>
      <c r="K351" s="507"/>
      <c r="L351" s="1"/>
    </row>
    <row r="352" spans="1:12" ht="12.75">
      <c r="A352" s="507"/>
      <c r="B352" s="507"/>
      <c r="C352" s="507"/>
      <c r="D352" s="507"/>
      <c r="E352" s="507"/>
      <c r="F352" s="507"/>
      <c r="G352" s="507"/>
      <c r="H352" s="507"/>
      <c r="I352" s="507"/>
      <c r="J352" s="507"/>
      <c r="K352" s="507"/>
      <c r="L352" s="1"/>
    </row>
    <row r="353" spans="12:12" ht="12.75">
      <c r="L353" s="1"/>
    </row>
    <row r="354" spans="12:12" ht="12.75">
      <c r="L354" s="1"/>
    </row>
    <row r="355" spans="12:12" ht="12.75">
      <c r="L355" s="1"/>
    </row>
    <row r="356" spans="12:12" ht="12.75">
      <c r="L356" s="1"/>
    </row>
    <row r="357" spans="12:12" ht="12.75">
      <c r="L357" s="1"/>
    </row>
    <row r="358" spans="12:12" ht="12.75">
      <c r="L358" s="1"/>
    </row>
    <row r="359" spans="12:12" ht="12.75">
      <c r="L359" s="1"/>
    </row>
    <row r="360" spans="12:12" ht="12.75">
      <c r="L360" s="1"/>
    </row>
    <row r="361" spans="12:12" ht="12.75">
      <c r="L361" s="1"/>
    </row>
    <row r="362" spans="12:12" ht="12.75">
      <c r="L362" s="1"/>
    </row>
    <row r="363" spans="12:12" ht="12.75">
      <c r="L363" s="1"/>
    </row>
    <row r="364" spans="12:12" ht="12.75">
      <c r="L364" s="1"/>
    </row>
    <row r="365" spans="12:12" ht="12.75">
      <c r="L365" s="1"/>
    </row>
    <row r="366" spans="12:12" ht="12.75">
      <c r="L366" s="1"/>
    </row>
    <row r="367" spans="12:12" ht="12.75">
      <c r="L367" s="1"/>
    </row>
    <row r="368" spans="12:12" ht="12.75">
      <c r="L368" s="1"/>
    </row>
    <row r="369" spans="6:12" ht="12.75">
      <c r="F369" s="507"/>
      <c r="G369" s="507"/>
      <c r="H369" s="507"/>
      <c r="I369" s="507"/>
      <c r="J369" s="507"/>
      <c r="K369" s="507"/>
      <c r="L369" s="1"/>
    </row>
    <row r="370" spans="6:12" ht="12.75">
      <c r="F370" s="507"/>
      <c r="G370" s="507"/>
      <c r="H370" s="507"/>
      <c r="I370" s="507"/>
      <c r="J370" s="507"/>
      <c r="K370" s="507"/>
      <c r="L370" s="1"/>
    </row>
    <row r="371" spans="6:12" ht="12.75">
      <c r="F371" s="507"/>
      <c r="G371" s="507"/>
      <c r="H371" s="507"/>
      <c r="I371" s="507"/>
      <c r="J371" s="507"/>
      <c r="K371" s="507"/>
      <c r="L371" s="1"/>
    </row>
    <row r="372" spans="6:12" ht="12.75">
      <c r="F372" s="507"/>
      <c r="G372" s="507"/>
      <c r="H372" s="507"/>
      <c r="I372" s="507"/>
      <c r="J372" s="507"/>
      <c r="K372" s="507"/>
      <c r="L372" s="1"/>
    </row>
    <row r="373" spans="6:12" ht="12.75">
      <c r="F373" s="507"/>
      <c r="G373" s="507"/>
      <c r="H373" s="507"/>
      <c r="I373" s="507"/>
      <c r="J373" s="507"/>
      <c r="K373" s="507"/>
      <c r="L373" s="1"/>
    </row>
    <row r="374" spans="6:12" ht="12.75">
      <c r="F374" s="507"/>
      <c r="G374" s="507"/>
      <c r="H374" s="507"/>
      <c r="I374" s="507"/>
      <c r="J374" s="507"/>
      <c r="K374" s="507"/>
      <c r="L374" s="1"/>
    </row>
    <row r="375" spans="6:12" ht="12.75">
      <c r="F375" s="1"/>
      <c r="G375" s="507"/>
      <c r="H375" s="507"/>
      <c r="I375" s="507"/>
      <c r="J375" s="507"/>
      <c r="K375" s="507"/>
      <c r="L375" s="1"/>
    </row>
    <row r="376" spans="6:12" ht="12.75">
      <c r="F376" s="1"/>
      <c r="G376" s="507"/>
      <c r="H376" s="507"/>
      <c r="I376" s="507"/>
      <c r="J376" s="507"/>
      <c r="K376" s="507"/>
      <c r="L376" s="1"/>
    </row>
    <row r="377" spans="6:12" ht="12.75">
      <c r="F377" s="1"/>
      <c r="G377" s="507"/>
      <c r="H377" s="507"/>
      <c r="I377" s="507"/>
      <c r="J377" s="507"/>
      <c r="K377" s="507"/>
      <c r="L377" s="1"/>
    </row>
    <row r="378" spans="6:12" ht="12.75">
      <c r="F378" s="1"/>
      <c r="G378" s="507"/>
      <c r="H378" s="507"/>
      <c r="I378" s="507"/>
      <c r="J378" s="507"/>
      <c r="K378" s="507"/>
      <c r="L378" s="1"/>
    </row>
    <row r="379" spans="6:12" ht="12.75">
      <c r="F379" s="1"/>
      <c r="G379" s="507"/>
      <c r="H379" s="507"/>
      <c r="I379" s="507"/>
      <c r="J379" s="507"/>
      <c r="K379" s="507"/>
      <c r="L379" s="1"/>
    </row>
    <row r="380" spans="6:12" ht="12.75">
      <c r="F380" s="1"/>
      <c r="G380" s="507"/>
      <c r="H380" s="507"/>
      <c r="I380" s="507"/>
      <c r="J380" s="507"/>
      <c r="K380" s="507"/>
      <c r="L380" s="1"/>
    </row>
    <row r="381" spans="6:12" ht="12.75">
      <c r="F381" s="1"/>
      <c r="G381" s="507"/>
      <c r="H381" s="507"/>
      <c r="I381" s="507"/>
      <c r="J381" s="507"/>
      <c r="K381" s="507"/>
      <c r="L381" s="1"/>
    </row>
    <row r="382" spans="6:12" ht="12.75">
      <c r="F382" s="1"/>
      <c r="G382" s="507"/>
      <c r="H382" s="507"/>
      <c r="I382" s="507"/>
      <c r="J382" s="507"/>
      <c r="K382" s="507"/>
      <c r="L382" s="1"/>
    </row>
    <row r="383" spans="6:12" ht="12.75">
      <c r="F383" s="1"/>
      <c r="G383" s="507"/>
      <c r="H383" s="507"/>
      <c r="I383" s="507"/>
      <c r="J383" s="507"/>
      <c r="K383" s="507"/>
      <c r="L383" s="1"/>
    </row>
    <row r="384" spans="6:12" ht="12.75">
      <c r="F384" s="1"/>
      <c r="G384" s="507"/>
      <c r="H384" s="507"/>
      <c r="I384" s="507"/>
      <c r="J384" s="507"/>
      <c r="K384" s="507"/>
      <c r="L384" s="1"/>
    </row>
    <row r="385" spans="6:12" ht="12.75">
      <c r="F385" s="1"/>
      <c r="G385" s="507"/>
      <c r="H385" s="507"/>
      <c r="I385" s="507"/>
      <c r="J385" s="507"/>
      <c r="K385" s="507"/>
      <c r="L385" s="1"/>
    </row>
    <row r="386" spans="6:12" ht="12.75">
      <c r="F386" s="1"/>
      <c r="G386" s="507"/>
      <c r="H386" s="507"/>
      <c r="I386" s="507"/>
      <c r="J386" s="507"/>
      <c r="K386" s="507"/>
      <c r="L386" s="1"/>
    </row>
    <row r="387" spans="6:12" ht="12.75">
      <c r="F387" s="1"/>
      <c r="G387" s="507"/>
      <c r="H387" s="507"/>
      <c r="I387" s="507"/>
      <c r="J387" s="507"/>
      <c r="K387" s="507"/>
      <c r="L387" s="1"/>
    </row>
    <row r="388" spans="6:12" ht="12.75">
      <c r="F388" s="1"/>
      <c r="G388" s="507"/>
      <c r="H388" s="507"/>
      <c r="I388" s="507"/>
      <c r="J388" s="507"/>
      <c r="K388" s="507"/>
      <c r="L388" s="1"/>
    </row>
    <row r="389" spans="6:12" ht="12.75">
      <c r="F389" s="1"/>
      <c r="G389" s="507"/>
      <c r="H389" s="507"/>
      <c r="I389" s="507"/>
      <c r="J389" s="507"/>
      <c r="K389" s="507"/>
      <c r="L389" s="1"/>
    </row>
    <row r="390" spans="6:12" ht="12.75">
      <c r="F390" s="1"/>
      <c r="G390" s="507"/>
      <c r="H390" s="507"/>
      <c r="I390" s="507"/>
      <c r="J390" s="507"/>
      <c r="K390" s="507"/>
      <c r="L390" s="1"/>
    </row>
    <row r="391" spans="6:12" ht="12.75">
      <c r="F391" s="1"/>
      <c r="G391" s="507"/>
      <c r="H391" s="507"/>
      <c r="I391" s="507"/>
      <c r="J391" s="507"/>
      <c r="K391" s="507"/>
      <c r="L391" s="1"/>
    </row>
    <row r="392" spans="6:12" ht="12.75">
      <c r="F392" s="1"/>
      <c r="G392" s="507"/>
      <c r="H392" s="507"/>
      <c r="I392" s="507"/>
      <c r="J392" s="507"/>
      <c r="K392" s="507"/>
      <c r="L392" s="1"/>
    </row>
    <row r="393" spans="6:12" ht="12.75">
      <c r="F393" s="1"/>
      <c r="G393" s="507"/>
      <c r="H393" s="507"/>
      <c r="I393" s="507"/>
      <c r="J393" s="507"/>
      <c r="K393" s="507"/>
      <c r="L393" s="1"/>
    </row>
    <row r="394" spans="6:12" ht="12.75">
      <c r="F394" s="1"/>
      <c r="G394" s="507"/>
      <c r="H394" s="507"/>
      <c r="I394" s="507"/>
      <c r="J394" s="507"/>
      <c r="K394" s="507"/>
      <c r="L394" s="1"/>
    </row>
    <row r="395" spans="6:12" ht="12.75">
      <c r="F395" s="1"/>
      <c r="G395" s="507"/>
      <c r="H395" s="507"/>
      <c r="I395" s="507"/>
      <c r="J395" s="507"/>
      <c r="K395" s="507"/>
      <c r="L395" s="1"/>
    </row>
    <row r="396" spans="6:12" ht="12.75">
      <c r="F396" s="1"/>
      <c r="G396" s="507"/>
      <c r="H396" s="507"/>
      <c r="I396" s="507"/>
      <c r="J396" s="507"/>
      <c r="K396" s="507"/>
      <c r="L396" s="1"/>
    </row>
    <row r="397" spans="6:12" ht="12.75">
      <c r="F397" s="1"/>
      <c r="G397" s="507"/>
      <c r="H397" s="507"/>
      <c r="I397" s="507"/>
      <c r="J397" s="507"/>
      <c r="K397" s="507"/>
      <c r="L397" s="1"/>
    </row>
    <row r="398" spans="6:12" ht="12.75">
      <c r="F398" s="1"/>
      <c r="G398" s="507"/>
      <c r="H398" s="507"/>
      <c r="I398" s="507"/>
      <c r="J398" s="507"/>
      <c r="K398" s="507"/>
      <c r="L398" s="1"/>
    </row>
    <row r="399" spans="6:12" ht="12.75">
      <c r="F399" s="1"/>
      <c r="G399" s="507"/>
      <c r="H399" s="507"/>
      <c r="I399" s="507"/>
      <c r="J399" s="507"/>
      <c r="K399" s="507"/>
      <c r="L399" s="1"/>
    </row>
    <row r="400" spans="6:12" ht="12.75">
      <c r="F400" s="1"/>
      <c r="G400" s="507"/>
      <c r="H400" s="507"/>
      <c r="I400" s="507"/>
      <c r="J400" s="507"/>
      <c r="K400" s="507"/>
      <c r="L400" s="1"/>
    </row>
    <row r="401" spans="6:12" ht="12.75">
      <c r="F401" s="1"/>
      <c r="G401" s="507"/>
      <c r="H401" s="507"/>
      <c r="I401" s="507"/>
      <c r="J401" s="507"/>
      <c r="K401" s="507"/>
      <c r="L401" s="1"/>
    </row>
    <row r="402" spans="6:12" ht="12.75">
      <c r="F402" s="1"/>
      <c r="G402" s="507"/>
      <c r="H402" s="507"/>
      <c r="I402" s="507"/>
      <c r="J402" s="507"/>
      <c r="K402" s="507"/>
      <c r="L402" s="1"/>
    </row>
    <row r="403" spans="6:12" ht="12.75">
      <c r="F403" s="1"/>
      <c r="G403" s="507"/>
      <c r="H403" s="507"/>
      <c r="I403" s="507"/>
      <c r="J403" s="507"/>
      <c r="K403" s="507"/>
      <c r="L403" s="1"/>
    </row>
    <row r="404" spans="6:12" ht="12.75">
      <c r="F404" s="1"/>
      <c r="G404" s="507"/>
      <c r="H404" s="507"/>
      <c r="I404" s="507"/>
      <c r="J404" s="507"/>
      <c r="K404" s="507"/>
      <c r="L404" s="1"/>
    </row>
    <row r="405" spans="6:12" ht="12.75">
      <c r="F405" s="1"/>
      <c r="G405" s="507"/>
      <c r="H405" s="507"/>
      <c r="I405" s="507"/>
      <c r="J405" s="507"/>
      <c r="K405" s="507"/>
      <c r="L405" s="1"/>
    </row>
    <row r="406" spans="6:12" ht="12.75">
      <c r="F406" s="1"/>
      <c r="G406" s="507"/>
      <c r="H406" s="507"/>
      <c r="I406" s="507"/>
      <c r="J406" s="507"/>
      <c r="K406" s="507"/>
      <c r="L406" s="1"/>
    </row>
    <row r="407" spans="6:12" ht="12.75">
      <c r="F407" s="1"/>
      <c r="G407" s="507"/>
      <c r="H407" s="507"/>
      <c r="I407" s="507"/>
      <c r="J407" s="507"/>
      <c r="K407" s="507"/>
      <c r="L407" s="1"/>
    </row>
    <row r="408" spans="6:12" ht="12.75">
      <c r="F408" s="1"/>
      <c r="G408" s="507"/>
      <c r="H408" s="507"/>
      <c r="I408" s="507"/>
      <c r="J408" s="507"/>
      <c r="K408" s="507"/>
      <c r="L408" s="1"/>
    </row>
    <row r="409" spans="6:12" ht="12.75">
      <c r="F409" s="1"/>
      <c r="G409" s="507"/>
      <c r="H409" s="507"/>
      <c r="I409" s="507"/>
      <c r="J409" s="507"/>
      <c r="K409" s="507"/>
      <c r="L409" s="1"/>
    </row>
    <row r="410" spans="6:12" ht="12.75">
      <c r="F410" s="1"/>
      <c r="G410" s="507"/>
      <c r="H410" s="507"/>
      <c r="I410" s="507"/>
      <c r="J410" s="507"/>
      <c r="K410" s="507"/>
      <c r="L410" s="1"/>
    </row>
    <row r="411" spans="6:12" ht="12.75">
      <c r="F411" s="1"/>
      <c r="G411" s="507"/>
      <c r="H411" s="507"/>
      <c r="I411" s="507"/>
      <c r="J411" s="507"/>
      <c r="K411" s="507"/>
      <c r="L411" s="1"/>
    </row>
    <row r="412" spans="6:12" ht="12.75">
      <c r="F412" s="1"/>
      <c r="G412" s="507"/>
      <c r="H412" s="507"/>
      <c r="I412" s="507"/>
      <c r="J412" s="507"/>
      <c r="K412" s="507"/>
      <c r="L412" s="1"/>
    </row>
    <row r="413" spans="6:12" ht="12.75">
      <c r="F413" s="1"/>
      <c r="G413" s="507"/>
      <c r="H413" s="507"/>
      <c r="I413" s="507"/>
      <c r="J413" s="507"/>
      <c r="K413" s="507"/>
      <c r="L413" s="1"/>
    </row>
    <row r="414" spans="6:12" ht="12.75">
      <c r="F414" s="1"/>
      <c r="G414" s="507"/>
      <c r="H414" s="507"/>
      <c r="I414" s="507"/>
      <c r="J414" s="507"/>
      <c r="K414" s="507"/>
      <c r="L414" s="1"/>
    </row>
    <row r="415" spans="6:12" ht="12.75">
      <c r="F415" s="1"/>
      <c r="G415" s="507"/>
      <c r="H415" s="507"/>
      <c r="I415" s="507"/>
      <c r="J415" s="507"/>
      <c r="K415" s="507"/>
      <c r="L415" s="1"/>
    </row>
    <row r="416" spans="6:12" ht="12.75">
      <c r="F416" s="1"/>
      <c r="G416" s="507"/>
      <c r="H416" s="507"/>
      <c r="I416" s="507"/>
      <c r="J416" s="507"/>
      <c r="K416" s="507"/>
      <c r="L416" s="1"/>
    </row>
    <row r="417" spans="6:12" ht="12.75">
      <c r="F417" s="1"/>
      <c r="G417" s="507"/>
      <c r="H417" s="507"/>
      <c r="I417" s="507"/>
      <c r="J417" s="507"/>
      <c r="K417" s="507"/>
      <c r="L417" s="1"/>
    </row>
    <row r="418" spans="6:12" ht="12.75">
      <c r="F418" s="1"/>
      <c r="G418" s="507"/>
      <c r="H418" s="507"/>
      <c r="I418" s="507"/>
      <c r="J418" s="507"/>
      <c r="K418" s="507"/>
      <c r="L418" s="1"/>
    </row>
    <row r="419" spans="6:12" ht="12.75">
      <c r="F419" s="1"/>
      <c r="G419" s="507"/>
      <c r="H419" s="507"/>
      <c r="I419" s="507"/>
      <c r="J419" s="507"/>
      <c r="K419" s="507"/>
      <c r="L419" s="1"/>
    </row>
    <row r="420" spans="6:12" ht="12.75">
      <c r="F420" s="1"/>
      <c r="G420" s="507"/>
      <c r="H420" s="507"/>
      <c r="I420" s="507"/>
      <c r="J420" s="507"/>
      <c r="K420" s="507"/>
      <c r="L420" s="1"/>
    </row>
    <row r="421" spans="6:12" ht="12.75">
      <c r="F421" s="1"/>
      <c r="G421" s="507"/>
      <c r="H421" s="507"/>
      <c r="I421" s="507"/>
      <c r="J421" s="507"/>
      <c r="K421" s="507"/>
      <c r="L421" s="1"/>
    </row>
    <row r="422" spans="6:12" ht="12.75">
      <c r="F422" s="1"/>
      <c r="G422" s="507"/>
      <c r="H422" s="507"/>
      <c r="I422" s="507"/>
      <c r="J422" s="507"/>
      <c r="K422" s="507"/>
      <c r="L422" s="1"/>
    </row>
    <row r="423" spans="6:12" ht="12.75">
      <c r="F423" s="1"/>
      <c r="G423" s="507"/>
      <c r="H423" s="507"/>
      <c r="I423" s="507"/>
      <c r="J423" s="507"/>
      <c r="K423" s="507"/>
      <c r="L423" s="1"/>
    </row>
    <row r="424" spans="6:12" ht="12.75">
      <c r="F424" s="1"/>
      <c r="G424" s="507"/>
      <c r="H424" s="507"/>
      <c r="I424" s="507"/>
      <c r="J424" s="507"/>
      <c r="K424" s="507"/>
      <c r="L424" s="1"/>
    </row>
    <row r="425" spans="6:12" ht="12.75">
      <c r="F425" s="1"/>
      <c r="G425" s="507"/>
      <c r="H425" s="507"/>
      <c r="I425" s="507"/>
      <c r="J425" s="507"/>
      <c r="K425" s="507"/>
      <c r="L425" s="1"/>
    </row>
    <row r="426" spans="6:12" ht="12.75">
      <c r="F426" s="1"/>
      <c r="G426" s="507"/>
      <c r="H426" s="507"/>
      <c r="I426" s="507"/>
      <c r="J426" s="507"/>
      <c r="K426" s="507"/>
      <c r="L426" s="1"/>
    </row>
    <row r="427" spans="6:12" ht="12.75">
      <c r="F427" s="1"/>
      <c r="G427" s="507"/>
      <c r="H427" s="507"/>
      <c r="I427" s="507"/>
      <c r="J427" s="507"/>
      <c r="K427" s="507"/>
      <c r="L427" s="1"/>
    </row>
    <row r="428" spans="6:12" ht="12.75">
      <c r="F428" s="1"/>
      <c r="G428" s="507"/>
      <c r="H428" s="507"/>
      <c r="I428" s="507"/>
      <c r="J428" s="507"/>
      <c r="K428" s="507"/>
      <c r="L428" s="1"/>
    </row>
    <row r="429" spans="6:12" ht="12.75">
      <c r="F429" s="1"/>
      <c r="G429" s="507"/>
      <c r="H429" s="507"/>
      <c r="I429" s="507"/>
      <c r="J429" s="507"/>
      <c r="K429" s="507"/>
      <c r="L429" s="1"/>
    </row>
    <row r="430" spans="6:12" ht="12.75">
      <c r="F430" s="1"/>
      <c r="G430" s="507"/>
      <c r="H430" s="507"/>
      <c r="I430" s="507"/>
      <c r="J430" s="507"/>
      <c r="K430" s="507"/>
      <c r="L430" s="1"/>
    </row>
    <row r="431" spans="6:12" ht="12.75">
      <c r="F431" s="1"/>
      <c r="G431" s="507"/>
      <c r="H431" s="507"/>
      <c r="I431" s="507"/>
      <c r="J431" s="507"/>
      <c r="K431" s="507"/>
      <c r="L431" s="1"/>
    </row>
    <row r="432" spans="6:12" ht="12.75">
      <c r="F432" s="1"/>
      <c r="G432" s="507"/>
      <c r="H432" s="507"/>
      <c r="I432" s="507"/>
      <c r="J432" s="507"/>
      <c r="K432" s="507"/>
      <c r="L432" s="1"/>
    </row>
    <row r="433" spans="6:12" ht="12.75">
      <c r="F433" s="1"/>
      <c r="G433" s="507"/>
      <c r="H433" s="507"/>
      <c r="I433" s="507"/>
      <c r="J433" s="507"/>
      <c r="K433" s="507"/>
      <c r="L433" s="1"/>
    </row>
    <row r="434" spans="6:12" ht="12.75">
      <c r="F434" s="1"/>
      <c r="G434" s="507"/>
      <c r="H434" s="507"/>
      <c r="I434" s="507"/>
      <c r="J434" s="507"/>
      <c r="K434" s="507"/>
      <c r="L434" s="1"/>
    </row>
    <row r="435" spans="6:12" ht="12.75">
      <c r="F435" s="1"/>
      <c r="G435" s="507"/>
      <c r="H435" s="507"/>
      <c r="I435" s="507"/>
      <c r="J435" s="507"/>
      <c r="K435" s="507"/>
      <c r="L435" s="1"/>
    </row>
    <row r="436" spans="6:12" ht="12.75">
      <c r="F436" s="1"/>
      <c r="G436" s="507"/>
      <c r="H436" s="507"/>
      <c r="I436" s="507"/>
      <c r="J436" s="507"/>
      <c r="K436" s="507"/>
      <c r="L436" s="1"/>
    </row>
    <row r="437" spans="6:12" ht="12.75">
      <c r="F437" s="1"/>
      <c r="G437" s="507"/>
      <c r="H437" s="507"/>
      <c r="I437" s="507"/>
      <c r="J437" s="507"/>
      <c r="K437" s="507"/>
      <c r="L437" s="1"/>
    </row>
    <row r="438" spans="6:12" ht="12.75">
      <c r="F438" s="1"/>
      <c r="G438" s="507"/>
      <c r="H438" s="507"/>
      <c r="I438" s="507"/>
      <c r="J438" s="507"/>
      <c r="K438" s="507"/>
      <c r="L438" s="1"/>
    </row>
    <row r="439" spans="6:12" ht="12.75">
      <c r="F439" s="1"/>
      <c r="G439" s="507"/>
      <c r="H439" s="507"/>
      <c r="I439" s="507"/>
      <c r="J439" s="507"/>
      <c r="K439" s="507"/>
      <c r="L439" s="1"/>
    </row>
    <row r="440" spans="6:12" ht="12.75">
      <c r="F440" s="1"/>
      <c r="G440" s="507"/>
      <c r="H440" s="507"/>
      <c r="I440" s="507"/>
      <c r="J440" s="507"/>
      <c r="K440" s="507"/>
      <c r="L440" s="1"/>
    </row>
    <row r="441" spans="6:12" ht="12.75">
      <c r="F441" s="1"/>
      <c r="G441" s="507"/>
      <c r="H441" s="507"/>
      <c r="I441" s="507"/>
      <c r="J441" s="507"/>
      <c r="K441" s="507"/>
      <c r="L441" s="1"/>
    </row>
    <row r="442" spans="6:12" ht="12.75">
      <c r="F442" s="1"/>
      <c r="G442" s="507"/>
      <c r="H442" s="507"/>
      <c r="I442" s="507"/>
      <c r="J442" s="507"/>
      <c r="K442" s="507"/>
      <c r="L442" s="1"/>
    </row>
    <row r="443" spans="6:12" ht="12.75">
      <c r="F443" s="1"/>
      <c r="G443" s="507"/>
      <c r="H443" s="507"/>
      <c r="I443" s="507"/>
      <c r="J443" s="507"/>
      <c r="K443" s="507"/>
      <c r="L443" s="1"/>
    </row>
    <row r="444" spans="6:12" ht="12.75">
      <c r="F444" s="1"/>
      <c r="G444" s="507"/>
      <c r="H444" s="507"/>
      <c r="I444" s="507"/>
      <c r="J444" s="507"/>
      <c r="K444" s="507"/>
      <c r="L444" s="1"/>
    </row>
    <row r="445" spans="6:12" ht="12.75">
      <c r="F445" s="1"/>
      <c r="G445" s="507"/>
      <c r="H445" s="507"/>
      <c r="I445" s="507"/>
      <c r="J445" s="507"/>
      <c r="K445" s="507"/>
      <c r="L445" s="1"/>
    </row>
    <row r="446" spans="6:12" ht="12.75">
      <c r="F446" s="1"/>
      <c r="G446" s="507"/>
      <c r="H446" s="507"/>
      <c r="I446" s="507"/>
      <c r="J446" s="507"/>
      <c r="K446" s="507"/>
      <c r="L446" s="1"/>
    </row>
    <row r="447" spans="6:12" ht="12.75">
      <c r="F447" s="1"/>
      <c r="G447" s="507"/>
      <c r="H447" s="507"/>
      <c r="I447" s="507"/>
      <c r="J447" s="507"/>
      <c r="K447" s="507"/>
      <c r="L447" s="1"/>
    </row>
    <row r="448" spans="6:12" ht="12.75">
      <c r="F448" s="1"/>
      <c r="G448" s="507"/>
      <c r="H448" s="507"/>
      <c r="I448" s="507"/>
      <c r="J448" s="507"/>
      <c r="K448" s="507"/>
      <c r="L448" s="1"/>
    </row>
    <row r="449" spans="6:12" ht="12.75">
      <c r="F449" s="1"/>
      <c r="G449" s="507"/>
      <c r="H449" s="507"/>
      <c r="I449" s="507"/>
      <c r="J449" s="507"/>
      <c r="K449" s="507"/>
      <c r="L449" s="1"/>
    </row>
    <row r="450" spans="6:12" ht="12.75">
      <c r="F450" s="1"/>
      <c r="G450" s="507"/>
      <c r="H450" s="507"/>
      <c r="I450" s="507"/>
      <c r="J450" s="507"/>
      <c r="K450" s="507"/>
      <c r="L450" s="1"/>
    </row>
    <row r="451" spans="6:12" ht="12.75">
      <c r="F451" s="1"/>
      <c r="G451" s="507"/>
      <c r="H451" s="507"/>
      <c r="I451" s="507"/>
      <c r="J451" s="507"/>
      <c r="K451" s="507"/>
      <c r="L451" s="1"/>
    </row>
    <row r="452" spans="6:12" ht="12.75">
      <c r="F452" s="1"/>
      <c r="G452" s="507"/>
      <c r="H452" s="507"/>
      <c r="I452" s="507"/>
      <c r="J452" s="507"/>
      <c r="K452" s="507"/>
      <c r="L452" s="1"/>
    </row>
    <row r="453" spans="6:12" ht="12.75">
      <c r="F453" s="1"/>
      <c r="G453" s="507"/>
      <c r="H453" s="507"/>
      <c r="I453" s="507"/>
      <c r="J453" s="507"/>
      <c r="K453" s="507"/>
      <c r="L453" s="1"/>
    </row>
    <row r="454" spans="6:12" ht="12.75">
      <c r="F454" s="1"/>
      <c r="G454" s="507"/>
      <c r="H454" s="507"/>
      <c r="I454" s="507"/>
      <c r="J454" s="507"/>
      <c r="K454" s="507"/>
      <c r="L454" s="1"/>
    </row>
    <row r="455" spans="6:12" ht="12.75">
      <c r="F455" s="1"/>
      <c r="G455" s="507"/>
      <c r="H455" s="507"/>
      <c r="I455" s="507"/>
      <c r="J455" s="507"/>
      <c r="K455" s="507"/>
      <c r="L455" s="1"/>
    </row>
    <row r="456" spans="6:12" ht="12.75">
      <c r="F456" s="1"/>
      <c r="G456" s="507"/>
      <c r="H456" s="507"/>
      <c r="I456" s="507"/>
      <c r="J456" s="507"/>
      <c r="K456" s="507"/>
      <c r="L456" s="1"/>
    </row>
    <row r="457" spans="6:12" ht="12.75">
      <c r="F457" s="1"/>
      <c r="G457" s="507"/>
      <c r="H457" s="507"/>
      <c r="I457" s="507"/>
      <c r="J457" s="507"/>
      <c r="K457" s="507"/>
      <c r="L457" s="1"/>
    </row>
    <row r="458" spans="6:12" ht="12.75">
      <c r="F458" s="1"/>
      <c r="G458" s="507"/>
      <c r="H458" s="507"/>
      <c r="I458" s="507"/>
      <c r="J458" s="507"/>
      <c r="K458" s="507"/>
      <c r="L458" s="1"/>
    </row>
    <row r="459" spans="6:12" ht="12.75">
      <c r="F459" s="1"/>
      <c r="G459" s="507"/>
      <c r="H459" s="507"/>
      <c r="I459" s="507"/>
      <c r="J459" s="507"/>
      <c r="K459" s="507"/>
      <c r="L459" s="1"/>
    </row>
    <row r="460" spans="6:12" ht="12.75">
      <c r="F460" s="1"/>
      <c r="G460" s="507"/>
      <c r="H460" s="507"/>
      <c r="I460" s="507"/>
      <c r="J460" s="507"/>
      <c r="K460" s="507"/>
      <c r="L460" s="1"/>
    </row>
    <row r="461" spans="6:12" ht="12.75">
      <c r="F461" s="1"/>
      <c r="G461" s="507"/>
      <c r="H461" s="507"/>
      <c r="I461" s="507"/>
      <c r="J461" s="507"/>
      <c r="K461" s="507"/>
      <c r="L461" s="1"/>
    </row>
    <row r="462" spans="6:12" ht="12.75">
      <c r="F462" s="1"/>
      <c r="G462" s="507"/>
      <c r="H462" s="507"/>
      <c r="I462" s="507"/>
      <c r="J462" s="507"/>
      <c r="K462" s="507"/>
      <c r="L462" s="1"/>
    </row>
    <row r="463" spans="6:12" ht="12.75">
      <c r="F463" s="1"/>
      <c r="G463" s="507"/>
      <c r="H463" s="507"/>
      <c r="I463" s="507"/>
      <c r="J463" s="507"/>
      <c r="K463" s="507"/>
      <c r="L463" s="1"/>
    </row>
    <row r="464" spans="6:12" ht="12.75">
      <c r="F464" s="1"/>
      <c r="G464" s="507"/>
      <c r="H464" s="507"/>
      <c r="I464" s="507"/>
      <c r="J464" s="507"/>
      <c r="K464" s="507"/>
      <c r="L464" s="1"/>
    </row>
    <row r="465" spans="6:12" ht="12.75">
      <c r="F465" s="1"/>
      <c r="G465" s="507"/>
      <c r="H465" s="507"/>
      <c r="I465" s="507"/>
      <c r="J465" s="507"/>
      <c r="K465" s="507"/>
      <c r="L465" s="1"/>
    </row>
    <row r="466" spans="6:12" ht="12.75">
      <c r="F466" s="1"/>
      <c r="G466" s="507"/>
      <c r="H466" s="507"/>
      <c r="I466" s="507"/>
      <c r="J466" s="507"/>
      <c r="K466" s="507"/>
      <c r="L466" s="1"/>
    </row>
    <row r="467" spans="6:12" ht="12.75">
      <c r="F467" s="1"/>
      <c r="G467" s="507"/>
      <c r="H467" s="507"/>
      <c r="I467" s="507"/>
      <c r="J467" s="507"/>
      <c r="K467" s="507"/>
      <c r="L467" s="1"/>
    </row>
    <row r="468" spans="6:12" ht="12.75">
      <c r="F468" s="1"/>
      <c r="G468" s="507"/>
      <c r="H468" s="507"/>
      <c r="I468" s="507"/>
      <c r="J468" s="507"/>
      <c r="K468" s="507"/>
      <c r="L468" s="1"/>
    </row>
    <row r="469" spans="6:12" ht="12.75">
      <c r="F469" s="1"/>
      <c r="G469" s="507"/>
      <c r="H469" s="507"/>
      <c r="I469" s="507"/>
      <c r="J469" s="507"/>
      <c r="K469" s="507"/>
      <c r="L469" s="1"/>
    </row>
    <row r="470" spans="6:12" ht="12.75">
      <c r="F470" s="1"/>
      <c r="G470" s="507"/>
      <c r="H470" s="507"/>
      <c r="I470" s="507"/>
      <c r="J470" s="507"/>
      <c r="K470" s="507"/>
      <c r="L470" s="1"/>
    </row>
    <row r="471" spans="6:12" ht="12.75">
      <c r="F471" s="1"/>
      <c r="G471" s="507"/>
      <c r="H471" s="507"/>
      <c r="I471" s="507"/>
      <c r="J471" s="507"/>
      <c r="K471" s="507"/>
      <c r="L471" s="1"/>
    </row>
    <row r="472" spans="6:12" ht="12.75">
      <c r="F472" s="1"/>
      <c r="G472" s="507"/>
      <c r="H472" s="507"/>
      <c r="I472" s="507"/>
      <c r="J472" s="507"/>
      <c r="K472" s="507"/>
      <c r="L472" s="1"/>
    </row>
    <row r="473" spans="6:12" ht="12.75">
      <c r="F473" s="1"/>
      <c r="G473" s="507"/>
      <c r="H473" s="507"/>
      <c r="I473" s="507"/>
      <c r="J473" s="507"/>
      <c r="K473" s="507"/>
      <c r="L473" s="1"/>
    </row>
    <row r="474" spans="6:12" ht="12.75">
      <c r="F474" s="1"/>
      <c r="G474" s="507"/>
      <c r="H474" s="507"/>
      <c r="I474" s="507"/>
      <c r="J474" s="507"/>
      <c r="K474" s="507"/>
      <c r="L474" s="1"/>
    </row>
    <row r="475" spans="6:12" ht="12.75">
      <c r="F475" s="1"/>
      <c r="G475" s="507"/>
      <c r="H475" s="507"/>
      <c r="I475" s="507"/>
      <c r="J475" s="507"/>
      <c r="K475" s="507"/>
      <c r="L475" s="1"/>
    </row>
    <row r="476" spans="6:12" ht="12.75">
      <c r="F476" s="1"/>
      <c r="G476" s="507"/>
      <c r="H476" s="507"/>
      <c r="I476" s="507"/>
      <c r="J476" s="507"/>
      <c r="K476" s="507"/>
      <c r="L476" s="1"/>
    </row>
    <row r="477" spans="6:12" ht="12.75">
      <c r="F477" s="1"/>
      <c r="G477" s="507"/>
      <c r="H477" s="507"/>
      <c r="I477" s="507"/>
      <c r="J477" s="507"/>
      <c r="K477" s="507"/>
      <c r="L477" s="1"/>
    </row>
    <row r="478" spans="6:12" ht="12.75">
      <c r="F478" s="1"/>
      <c r="G478" s="507"/>
      <c r="H478" s="507"/>
      <c r="I478" s="507"/>
      <c r="J478" s="507"/>
      <c r="K478" s="507"/>
      <c r="L478" s="1"/>
    </row>
    <row r="479" spans="6:12" ht="12.75">
      <c r="F479" s="1"/>
      <c r="G479" s="507"/>
      <c r="H479" s="507"/>
      <c r="I479" s="507"/>
      <c r="J479" s="507"/>
      <c r="K479" s="507"/>
      <c r="L479" s="1"/>
    </row>
    <row r="480" spans="6:12" ht="12.75">
      <c r="F480" s="1"/>
      <c r="G480" s="507"/>
      <c r="H480" s="507"/>
      <c r="I480" s="507"/>
      <c r="J480" s="507"/>
      <c r="K480" s="507"/>
      <c r="L480" s="1"/>
    </row>
    <row r="481" spans="6:12" ht="12.75">
      <c r="F481" s="1"/>
      <c r="G481" s="507"/>
      <c r="H481" s="507"/>
      <c r="I481" s="507"/>
      <c r="J481" s="507"/>
      <c r="K481" s="507"/>
      <c r="L481" s="1"/>
    </row>
    <row r="482" spans="6:12" ht="12.75">
      <c r="F482" s="1"/>
      <c r="G482" s="507"/>
      <c r="H482" s="507"/>
      <c r="I482" s="507"/>
      <c r="J482" s="507"/>
      <c r="K482" s="507"/>
      <c r="L482" s="1"/>
    </row>
    <row r="483" spans="6:12" ht="12.75">
      <c r="F483" s="1"/>
      <c r="G483" s="507"/>
      <c r="H483" s="507"/>
      <c r="I483" s="507"/>
      <c r="J483" s="507"/>
      <c r="K483" s="507"/>
      <c r="L483" s="1"/>
    </row>
    <row r="484" spans="6:12" ht="12.75">
      <c r="F484" s="1"/>
      <c r="G484" s="507"/>
      <c r="H484" s="507"/>
      <c r="I484" s="507"/>
      <c r="J484" s="507"/>
      <c r="K484" s="507"/>
      <c r="L484" s="1"/>
    </row>
    <row r="485" spans="6:12" ht="12.75">
      <c r="F485" s="1"/>
      <c r="G485" s="507"/>
      <c r="H485" s="507"/>
      <c r="I485" s="507"/>
      <c r="J485" s="507"/>
      <c r="K485" s="507"/>
      <c r="L485" s="1"/>
    </row>
    <row r="486" spans="6:12" ht="12.75">
      <c r="F486" s="1"/>
      <c r="G486" s="507"/>
      <c r="H486" s="507"/>
      <c r="I486" s="507"/>
      <c r="J486" s="507"/>
      <c r="K486" s="507"/>
      <c r="L486" s="1"/>
    </row>
    <row r="487" spans="6:12" ht="12.75">
      <c r="F487" s="1"/>
      <c r="G487" s="507"/>
      <c r="H487" s="507"/>
      <c r="I487" s="507"/>
      <c r="J487" s="507"/>
      <c r="K487" s="507"/>
      <c r="L487" s="1"/>
    </row>
    <row r="488" spans="6:12" ht="12.75">
      <c r="F488" s="1"/>
      <c r="G488" s="507"/>
      <c r="H488" s="507"/>
      <c r="I488" s="507"/>
      <c r="J488" s="507"/>
      <c r="K488" s="507"/>
      <c r="L488" s="1"/>
    </row>
    <row r="489" spans="6:12" ht="12.75">
      <c r="F489" s="1"/>
      <c r="G489" s="507"/>
      <c r="H489" s="507"/>
      <c r="I489" s="507"/>
      <c r="J489" s="507"/>
      <c r="K489" s="507"/>
      <c r="L489" s="1"/>
    </row>
    <row r="490" spans="6:12" ht="12.75">
      <c r="F490" s="1"/>
      <c r="G490" s="507"/>
      <c r="H490" s="507"/>
      <c r="I490" s="507"/>
      <c r="J490" s="507"/>
      <c r="K490" s="507"/>
      <c r="L490" s="1"/>
    </row>
    <row r="491" spans="6:12" ht="12.75">
      <c r="F491" s="1"/>
      <c r="G491" s="507"/>
      <c r="H491" s="507"/>
      <c r="I491" s="507"/>
      <c r="J491" s="507"/>
      <c r="K491" s="507"/>
      <c r="L491" s="1"/>
    </row>
    <row r="492" spans="6:12" ht="12.75">
      <c r="F492" s="1"/>
      <c r="G492" s="507"/>
      <c r="H492" s="507"/>
      <c r="I492" s="507"/>
      <c r="J492" s="507"/>
      <c r="K492" s="507"/>
      <c r="L492" s="1"/>
    </row>
    <row r="493" spans="6:12" ht="12.75">
      <c r="F493" s="1"/>
      <c r="G493" s="507"/>
      <c r="H493" s="507"/>
      <c r="I493" s="507"/>
      <c r="J493" s="507"/>
      <c r="K493" s="507"/>
      <c r="L493" s="1"/>
    </row>
    <row r="494" spans="6:12" ht="12.75">
      <c r="F494" s="1"/>
      <c r="G494" s="507"/>
      <c r="H494" s="507"/>
      <c r="I494" s="507"/>
      <c r="J494" s="507"/>
      <c r="K494" s="507"/>
      <c r="L494" s="1"/>
    </row>
    <row r="495" spans="6:12" ht="12.75">
      <c r="F495" s="1"/>
      <c r="G495" s="507"/>
      <c r="H495" s="507"/>
      <c r="I495" s="507"/>
      <c r="J495" s="507"/>
      <c r="K495" s="507"/>
      <c r="L495" s="1"/>
    </row>
    <row r="496" spans="6:12" ht="12.75">
      <c r="F496" s="1"/>
      <c r="G496" s="507"/>
      <c r="H496" s="507"/>
      <c r="I496" s="507"/>
      <c r="J496" s="507"/>
      <c r="K496" s="507"/>
      <c r="L496" s="1"/>
    </row>
    <row r="497" spans="6:12" ht="12.75">
      <c r="F497" s="1"/>
      <c r="G497" s="507"/>
      <c r="H497" s="507"/>
      <c r="I497" s="507"/>
      <c r="J497" s="507"/>
      <c r="K497" s="507"/>
      <c r="L497" s="1"/>
    </row>
    <row r="498" spans="6:12" ht="12.75">
      <c r="F498" s="1"/>
      <c r="G498" s="507"/>
      <c r="H498" s="507"/>
      <c r="I498" s="507"/>
      <c r="J498" s="507"/>
      <c r="K498" s="507"/>
      <c r="L498" s="1"/>
    </row>
    <row r="499" spans="6:12" ht="12.75">
      <c r="F499" s="1"/>
      <c r="G499" s="507"/>
      <c r="H499" s="507"/>
      <c r="I499" s="507"/>
      <c r="J499" s="507"/>
      <c r="K499" s="507"/>
      <c r="L499" s="1"/>
    </row>
    <row r="500" spans="6:12" ht="12.75">
      <c r="F500" s="1"/>
      <c r="G500" s="507"/>
      <c r="H500" s="507"/>
      <c r="I500" s="507"/>
      <c r="J500" s="507"/>
      <c r="K500" s="507"/>
      <c r="L500" s="1"/>
    </row>
    <row r="501" spans="6:12" ht="12.75">
      <c r="F501" s="1"/>
      <c r="G501" s="507"/>
      <c r="H501" s="507"/>
      <c r="I501" s="507"/>
      <c r="J501" s="507"/>
      <c r="K501" s="507"/>
      <c r="L501" s="1"/>
    </row>
    <row r="502" spans="6:12" ht="12.75">
      <c r="F502" s="1"/>
      <c r="G502" s="507"/>
      <c r="H502" s="507"/>
      <c r="I502" s="507"/>
      <c r="J502" s="507"/>
      <c r="K502" s="507"/>
      <c r="L502" s="1"/>
    </row>
    <row r="503" spans="6:12" ht="12.75">
      <c r="F503" s="1"/>
      <c r="G503" s="507"/>
      <c r="H503" s="507"/>
      <c r="I503" s="507"/>
      <c r="J503" s="507"/>
      <c r="K503" s="507"/>
      <c r="L503" s="1"/>
    </row>
    <row r="504" spans="6:12" ht="12.75">
      <c r="F504" s="1"/>
      <c r="G504" s="507"/>
      <c r="H504" s="507"/>
      <c r="I504" s="507"/>
      <c r="J504" s="507"/>
      <c r="K504" s="507"/>
      <c r="L504" s="1"/>
    </row>
    <row r="505" spans="6:12" ht="12.75">
      <c r="F505" s="1"/>
      <c r="G505" s="507"/>
      <c r="H505" s="507"/>
      <c r="I505" s="507"/>
      <c r="J505" s="507"/>
      <c r="K505" s="507"/>
      <c r="L505" s="1"/>
    </row>
    <row r="506" spans="6:12" ht="12.75">
      <c r="F506" s="1"/>
      <c r="G506" s="507"/>
      <c r="H506" s="507"/>
      <c r="I506" s="507"/>
      <c r="J506" s="507"/>
      <c r="K506" s="507"/>
      <c r="L506" s="1"/>
    </row>
    <row r="507" spans="6:12" ht="12.75">
      <c r="F507" s="1"/>
      <c r="G507" s="507"/>
      <c r="H507" s="507"/>
      <c r="I507" s="507"/>
      <c r="J507" s="507"/>
      <c r="K507" s="507"/>
      <c r="L507" s="1"/>
    </row>
    <row r="508" spans="6:12" ht="12.75">
      <c r="F508" s="1"/>
      <c r="G508" s="507"/>
      <c r="H508" s="507"/>
      <c r="I508" s="507"/>
      <c r="J508" s="507"/>
      <c r="K508" s="507"/>
      <c r="L508" s="1"/>
    </row>
    <row r="509" spans="6:12" ht="12.75">
      <c r="F509" s="1"/>
      <c r="G509" s="507"/>
      <c r="H509" s="507"/>
      <c r="I509" s="507"/>
      <c r="J509" s="507"/>
      <c r="K509" s="507"/>
      <c r="L509" s="1"/>
    </row>
    <row r="510" spans="6:12" ht="12.75">
      <c r="F510" s="1"/>
      <c r="G510" s="507"/>
      <c r="H510" s="507"/>
      <c r="I510" s="507"/>
      <c r="J510" s="507"/>
      <c r="K510" s="507"/>
      <c r="L510" s="1"/>
    </row>
    <row r="511" spans="6:12" ht="12.75">
      <c r="F511" s="1"/>
      <c r="G511" s="507"/>
      <c r="H511" s="507"/>
      <c r="I511" s="507"/>
      <c r="J511" s="507"/>
      <c r="K511" s="507"/>
      <c r="L511" s="1"/>
    </row>
    <row r="512" spans="6:12" ht="12.75">
      <c r="F512" s="1"/>
      <c r="G512" s="507"/>
      <c r="H512" s="507"/>
      <c r="I512" s="507"/>
      <c r="J512" s="507"/>
      <c r="K512" s="507"/>
      <c r="L512" s="1"/>
    </row>
    <row r="513" spans="6:12" ht="12.75">
      <c r="F513" s="1"/>
      <c r="G513" s="507"/>
      <c r="H513" s="507"/>
      <c r="I513" s="507"/>
      <c r="J513" s="507"/>
      <c r="K513" s="507"/>
      <c r="L513" s="1"/>
    </row>
    <row r="514" spans="6:12" ht="12.75">
      <c r="F514" s="1"/>
      <c r="G514" s="507"/>
      <c r="H514" s="507"/>
      <c r="I514" s="507"/>
      <c r="J514" s="507"/>
      <c r="K514" s="507"/>
      <c r="L514" s="1"/>
    </row>
    <row r="515" spans="6:12" ht="12.75">
      <c r="F515" s="1"/>
      <c r="G515" s="507"/>
      <c r="H515" s="507"/>
      <c r="I515" s="507"/>
      <c r="J515" s="507"/>
      <c r="K515" s="507"/>
      <c r="L515" s="1"/>
    </row>
    <row r="516" spans="6:12" ht="12.75">
      <c r="F516" s="1"/>
      <c r="G516" s="507"/>
      <c r="H516" s="507"/>
      <c r="I516" s="507"/>
      <c r="J516" s="507"/>
      <c r="K516" s="507"/>
      <c r="L516" s="1"/>
    </row>
    <row r="517" spans="6:12" ht="12.75">
      <c r="F517" s="1"/>
      <c r="G517" s="507"/>
      <c r="H517" s="507"/>
      <c r="I517" s="507"/>
      <c r="J517" s="507"/>
      <c r="K517" s="507"/>
      <c r="L517" s="1"/>
    </row>
    <row r="518" spans="6:12" ht="12.75">
      <c r="F518" s="1"/>
      <c r="G518" s="507"/>
      <c r="H518" s="507"/>
      <c r="I518" s="507"/>
      <c r="J518" s="507"/>
      <c r="K518" s="507"/>
      <c r="L518" s="1"/>
    </row>
    <row r="519" spans="6:12" ht="12.75">
      <c r="F519" s="1"/>
      <c r="G519" s="507"/>
      <c r="H519" s="507"/>
      <c r="I519" s="507"/>
      <c r="J519" s="507"/>
      <c r="K519" s="507"/>
      <c r="L519" s="1"/>
    </row>
    <row r="520" spans="6:12" ht="12.75">
      <c r="F520" s="1"/>
      <c r="G520" s="507"/>
      <c r="H520" s="507"/>
      <c r="I520" s="507"/>
      <c r="J520" s="507"/>
      <c r="K520" s="507"/>
      <c r="L520" s="1"/>
    </row>
    <row r="521" spans="6:12" ht="12.75">
      <c r="F521" s="1"/>
      <c r="G521" s="507"/>
      <c r="H521" s="507"/>
      <c r="I521" s="507"/>
      <c r="J521" s="507"/>
      <c r="K521" s="507"/>
      <c r="L521" s="1"/>
    </row>
    <row r="522" spans="6:12" ht="12.75">
      <c r="F522" s="1"/>
      <c r="G522" s="507"/>
      <c r="H522" s="507"/>
      <c r="I522" s="507"/>
      <c r="J522" s="507"/>
      <c r="K522" s="507"/>
      <c r="L522" s="1"/>
    </row>
    <row r="523" spans="6:12" ht="12.75">
      <c r="F523" s="1"/>
      <c r="G523" s="507"/>
      <c r="H523" s="507"/>
      <c r="I523" s="507"/>
      <c r="J523" s="507"/>
      <c r="K523" s="507"/>
      <c r="L523" s="1"/>
    </row>
    <row r="524" spans="6:12" ht="12.75">
      <c r="F524" s="1"/>
      <c r="G524" s="507"/>
      <c r="H524" s="507"/>
      <c r="I524" s="507"/>
      <c r="J524" s="507"/>
      <c r="K524" s="507"/>
      <c r="L524" s="1"/>
    </row>
    <row r="525" spans="6:12" ht="12.75">
      <c r="F525" s="1"/>
      <c r="G525" s="507"/>
      <c r="H525" s="507"/>
      <c r="I525" s="507"/>
      <c r="J525" s="507"/>
      <c r="K525" s="507"/>
      <c r="L525" s="1"/>
    </row>
    <row r="526" spans="6:12" ht="12.75">
      <c r="F526" s="1"/>
      <c r="G526" s="507"/>
      <c r="H526" s="507"/>
      <c r="I526" s="507"/>
      <c r="J526" s="507"/>
      <c r="K526" s="507"/>
      <c r="L526" s="1"/>
    </row>
    <row r="527" spans="6:12" ht="12.75">
      <c r="F527" s="1"/>
      <c r="G527" s="507"/>
      <c r="H527" s="507"/>
      <c r="I527" s="507"/>
      <c r="J527" s="507"/>
      <c r="K527" s="507"/>
      <c r="L527" s="1"/>
    </row>
    <row r="528" spans="6:12" ht="12.75">
      <c r="F528" s="1"/>
      <c r="G528" s="507"/>
      <c r="H528" s="507"/>
      <c r="I528" s="507"/>
      <c r="J528" s="507"/>
      <c r="K528" s="507"/>
      <c r="L528" s="1"/>
    </row>
    <row r="529" spans="6:12" ht="12.75">
      <c r="F529" s="1"/>
      <c r="G529" s="507"/>
      <c r="H529" s="507"/>
      <c r="I529" s="507"/>
      <c r="J529" s="507"/>
      <c r="K529" s="507"/>
      <c r="L529" s="1"/>
    </row>
    <row r="530" spans="6:12" ht="12.75">
      <c r="F530" s="1"/>
      <c r="G530" s="507"/>
      <c r="H530" s="507"/>
      <c r="I530" s="507"/>
      <c r="J530" s="507"/>
      <c r="K530" s="507"/>
      <c r="L530" s="1"/>
    </row>
    <row r="531" spans="6:12" ht="12.75">
      <c r="F531" s="1"/>
      <c r="G531" s="507"/>
      <c r="H531" s="507"/>
      <c r="I531" s="507"/>
      <c r="J531" s="507"/>
      <c r="K531" s="507"/>
      <c r="L531" s="1"/>
    </row>
    <row r="532" spans="6:12" ht="12.75">
      <c r="F532" s="1"/>
      <c r="G532" s="507"/>
      <c r="H532" s="507"/>
      <c r="I532" s="507"/>
      <c r="J532" s="507"/>
      <c r="K532" s="507"/>
      <c r="L532" s="1"/>
    </row>
    <row r="533" spans="6:12" ht="12.75">
      <c r="F533" s="1"/>
      <c r="G533" s="507"/>
      <c r="H533" s="507"/>
      <c r="I533" s="507"/>
      <c r="J533" s="507"/>
      <c r="K533" s="507"/>
      <c r="L533" s="1"/>
    </row>
    <row r="534" spans="6:12" ht="12.75">
      <c r="F534" s="1"/>
      <c r="G534" s="507"/>
      <c r="H534" s="507"/>
      <c r="I534" s="507"/>
      <c r="J534" s="507"/>
      <c r="K534" s="507"/>
      <c r="L534" s="1"/>
    </row>
    <row r="535" spans="6:12" ht="12.75">
      <c r="F535" s="1"/>
      <c r="G535" s="507"/>
      <c r="H535" s="507"/>
      <c r="I535" s="507"/>
      <c r="J535" s="507"/>
      <c r="K535" s="507"/>
      <c r="L535" s="1"/>
    </row>
    <row r="536" spans="6:12" ht="12.75">
      <c r="F536" s="1"/>
      <c r="G536" s="507"/>
      <c r="H536" s="507"/>
      <c r="I536" s="507"/>
      <c r="J536" s="507"/>
      <c r="K536" s="507"/>
      <c r="L536" s="1"/>
    </row>
    <row r="537" spans="6:12" ht="12.75">
      <c r="F537" s="1"/>
      <c r="G537" s="507"/>
      <c r="H537" s="507"/>
      <c r="I537" s="507"/>
      <c r="J537" s="507"/>
      <c r="K537" s="507"/>
      <c r="L537" s="1"/>
    </row>
    <row r="538" spans="6:12" ht="12.75">
      <c r="F538" s="1"/>
      <c r="G538" s="507"/>
      <c r="H538" s="507"/>
      <c r="I538" s="507"/>
      <c r="J538" s="507"/>
      <c r="K538" s="507"/>
      <c r="L538" s="1"/>
    </row>
    <row r="539" spans="6:12" ht="12.75">
      <c r="F539" s="1"/>
      <c r="G539" s="507"/>
      <c r="H539" s="507"/>
      <c r="I539" s="507"/>
      <c r="J539" s="507"/>
      <c r="K539" s="507"/>
      <c r="L539" s="1"/>
    </row>
    <row r="540" spans="6:12" ht="12.75">
      <c r="F540" s="1"/>
      <c r="G540" s="507"/>
      <c r="H540" s="507"/>
      <c r="I540" s="507"/>
      <c r="J540" s="507"/>
      <c r="K540" s="507"/>
      <c r="L540" s="1"/>
    </row>
    <row r="541" spans="6:12" ht="12.75">
      <c r="F541" s="1"/>
      <c r="G541" s="507"/>
      <c r="H541" s="507"/>
      <c r="I541" s="507"/>
      <c r="J541" s="507"/>
      <c r="K541" s="507"/>
      <c r="L541" s="1"/>
    </row>
    <row r="542" spans="6:12" ht="12.75">
      <c r="F542" s="1"/>
      <c r="G542" s="507"/>
      <c r="H542" s="507"/>
      <c r="I542" s="507"/>
      <c r="J542" s="507"/>
      <c r="K542" s="507"/>
      <c r="L542" s="1"/>
    </row>
    <row r="543" spans="6:12" ht="12.75">
      <c r="F543" s="1"/>
      <c r="G543" s="507"/>
      <c r="H543" s="507"/>
      <c r="I543" s="507"/>
      <c r="J543" s="507"/>
      <c r="K543" s="507"/>
      <c r="L543" s="1"/>
    </row>
    <row r="544" spans="6:12" ht="12.75">
      <c r="F544" s="1"/>
      <c r="G544" s="507"/>
      <c r="H544" s="507"/>
      <c r="I544" s="507"/>
      <c r="J544" s="507"/>
      <c r="K544" s="507"/>
      <c r="L544" s="1"/>
    </row>
    <row r="545" spans="6:12" ht="12.75">
      <c r="F545" s="1"/>
      <c r="G545" s="507"/>
      <c r="H545" s="507"/>
      <c r="I545" s="507"/>
      <c r="J545" s="507"/>
      <c r="K545" s="507"/>
      <c r="L545" s="1"/>
    </row>
    <row r="546" spans="6:12" ht="12.75">
      <c r="F546" s="1"/>
      <c r="G546" s="507"/>
      <c r="H546" s="507"/>
      <c r="I546" s="507"/>
      <c r="J546" s="507"/>
      <c r="K546" s="507"/>
      <c r="L546" s="1"/>
    </row>
    <row r="547" spans="6:12" ht="12.75">
      <c r="F547" s="1"/>
      <c r="G547" s="507"/>
      <c r="H547" s="507"/>
      <c r="I547" s="507"/>
      <c r="J547" s="507"/>
      <c r="K547" s="507"/>
      <c r="L547" s="1"/>
    </row>
    <row r="548" spans="6:12" ht="12.75">
      <c r="F548" s="1"/>
      <c r="G548" s="507"/>
      <c r="H548" s="507"/>
      <c r="I548" s="507"/>
      <c r="J548" s="507"/>
      <c r="K548" s="507"/>
      <c r="L548" s="1"/>
    </row>
    <row r="549" spans="6:12" ht="12.75">
      <c r="F549" s="1"/>
      <c r="G549" s="507"/>
      <c r="H549" s="507"/>
      <c r="I549" s="507"/>
      <c r="J549" s="507"/>
      <c r="K549" s="507"/>
      <c r="L549" s="1"/>
    </row>
    <row r="550" spans="6:12" ht="12.75">
      <c r="F550" s="1"/>
      <c r="G550" s="507"/>
      <c r="H550" s="507"/>
      <c r="I550" s="507"/>
      <c r="J550" s="507"/>
      <c r="K550" s="507"/>
      <c r="L550" s="1"/>
    </row>
    <row r="551" spans="6:12" ht="12.75">
      <c r="F551" s="1"/>
      <c r="G551" s="507"/>
      <c r="H551" s="507"/>
      <c r="I551" s="507"/>
      <c r="J551" s="507"/>
      <c r="K551" s="507"/>
      <c r="L551" s="1"/>
    </row>
    <row r="552" spans="6:12" ht="12.75">
      <c r="F552" s="1"/>
      <c r="G552" s="507"/>
      <c r="H552" s="507"/>
      <c r="I552" s="507"/>
      <c r="J552" s="507"/>
      <c r="K552" s="507"/>
      <c r="L552" s="1"/>
    </row>
    <row r="553" spans="6:12" ht="12.75">
      <c r="F553" s="1"/>
      <c r="G553" s="507"/>
      <c r="H553" s="507"/>
      <c r="I553" s="507"/>
      <c r="J553" s="507"/>
      <c r="K553" s="507"/>
      <c r="L553" s="1"/>
    </row>
    <row r="554" spans="6:12" ht="12.75">
      <c r="F554" s="1"/>
      <c r="G554" s="507"/>
      <c r="H554" s="507"/>
      <c r="I554" s="507"/>
      <c r="J554" s="507"/>
      <c r="K554" s="507"/>
      <c r="L554" s="1"/>
    </row>
    <row r="555" spans="6:12" ht="12.75">
      <c r="F555" s="1"/>
      <c r="G555" s="507"/>
      <c r="H555" s="507"/>
      <c r="I555" s="507"/>
      <c r="J555" s="507"/>
      <c r="K555" s="507"/>
      <c r="L555" s="1"/>
    </row>
    <row r="556" spans="6:12" ht="12.75">
      <c r="F556" s="1"/>
      <c r="G556" s="507"/>
      <c r="H556" s="507"/>
      <c r="I556" s="507"/>
      <c r="J556" s="507"/>
      <c r="K556" s="507"/>
      <c r="L556" s="1"/>
    </row>
    <row r="557" spans="6:12" ht="12.75">
      <c r="F557" s="1"/>
      <c r="G557" s="507"/>
      <c r="H557" s="507"/>
      <c r="I557" s="507"/>
      <c r="J557" s="507"/>
      <c r="K557" s="507"/>
      <c r="L557" s="1"/>
    </row>
    <row r="558" spans="6:12" ht="12.75">
      <c r="F558" s="1"/>
      <c r="G558" s="507"/>
      <c r="H558" s="507"/>
      <c r="I558" s="507"/>
      <c r="J558" s="507"/>
      <c r="K558" s="507"/>
      <c r="L558" s="1"/>
    </row>
    <row r="559" spans="6:12" ht="12.75">
      <c r="F559" s="1"/>
      <c r="G559" s="507"/>
      <c r="H559" s="507"/>
      <c r="I559" s="507"/>
      <c r="J559" s="507"/>
      <c r="K559" s="507"/>
      <c r="L559" s="1"/>
    </row>
    <row r="560" spans="6:12" ht="12.75">
      <c r="F560" s="1"/>
      <c r="G560" s="507"/>
      <c r="H560" s="507"/>
      <c r="I560" s="507"/>
      <c r="J560" s="507"/>
      <c r="K560" s="507"/>
      <c r="L560" s="1"/>
    </row>
    <row r="561" spans="6:12" ht="12.75">
      <c r="F561" s="1"/>
      <c r="G561" s="507"/>
      <c r="H561" s="507"/>
      <c r="I561" s="507"/>
      <c r="J561" s="507"/>
      <c r="K561" s="507"/>
      <c r="L561" s="1"/>
    </row>
    <row r="562" spans="6:12" ht="12.75">
      <c r="F562" s="1"/>
      <c r="G562" s="507"/>
      <c r="H562" s="507"/>
      <c r="I562" s="507"/>
      <c r="J562" s="507"/>
      <c r="K562" s="507"/>
      <c r="L562" s="1"/>
    </row>
    <row r="563" spans="6:12" ht="12.75">
      <c r="F563" s="1"/>
      <c r="G563" s="507"/>
      <c r="H563" s="507"/>
      <c r="I563" s="507"/>
      <c r="J563" s="507"/>
      <c r="K563" s="507"/>
      <c r="L563" s="1"/>
    </row>
    <row r="564" spans="6:12" ht="12.75">
      <c r="F564" s="1"/>
      <c r="G564" s="507"/>
      <c r="H564" s="507"/>
      <c r="I564" s="507"/>
      <c r="J564" s="507"/>
      <c r="K564" s="507"/>
      <c r="L564" s="1"/>
    </row>
    <row r="565" spans="6:12" ht="12.75">
      <c r="F565" s="1"/>
      <c r="G565" s="507"/>
      <c r="H565" s="507"/>
      <c r="I565" s="507"/>
      <c r="J565" s="507"/>
      <c r="K565" s="507"/>
      <c r="L565" s="1"/>
    </row>
    <row r="566" spans="6:12" ht="12.75">
      <c r="F566" s="1"/>
      <c r="G566" s="507"/>
      <c r="H566" s="507"/>
      <c r="I566" s="507"/>
      <c r="J566" s="507"/>
      <c r="K566" s="507"/>
      <c r="L566" s="1"/>
    </row>
    <row r="567" spans="6:12" ht="12.75">
      <c r="F567" s="1"/>
      <c r="G567" s="507"/>
      <c r="H567" s="507"/>
      <c r="I567" s="507"/>
      <c r="J567" s="507"/>
      <c r="K567" s="507"/>
      <c r="L567" s="1"/>
    </row>
    <row r="568" spans="6:12" ht="12.75">
      <c r="F568" s="1"/>
      <c r="G568" s="507"/>
      <c r="H568" s="507"/>
      <c r="I568" s="507"/>
      <c r="J568" s="507"/>
      <c r="K568" s="507"/>
      <c r="L568" s="1"/>
    </row>
    <row r="569" spans="6:12" ht="12.75">
      <c r="F569" s="1"/>
      <c r="G569" s="507"/>
      <c r="H569" s="507"/>
      <c r="I569" s="507"/>
      <c r="J569" s="507"/>
      <c r="K569" s="507"/>
      <c r="L569" s="1"/>
    </row>
    <row r="570" spans="6:12" ht="12.75">
      <c r="F570" s="1"/>
      <c r="G570" s="507"/>
      <c r="H570" s="507"/>
      <c r="I570" s="507"/>
      <c r="J570" s="507"/>
      <c r="K570" s="507"/>
      <c r="L570" s="1"/>
    </row>
    <row r="571" spans="6:12" ht="12.75">
      <c r="F571" s="1"/>
      <c r="G571" s="507"/>
      <c r="H571" s="507"/>
      <c r="I571" s="507"/>
      <c r="J571" s="507"/>
      <c r="K571" s="507"/>
      <c r="L571" s="1"/>
    </row>
    <row r="572" spans="6:12" ht="12.75">
      <c r="F572" s="1"/>
      <c r="G572" s="507"/>
      <c r="H572" s="507"/>
      <c r="I572" s="507"/>
      <c r="J572" s="507"/>
      <c r="K572" s="507"/>
      <c r="L572" s="1"/>
    </row>
    <row r="573" spans="6:12" ht="12.75">
      <c r="F573" s="1"/>
      <c r="G573" s="507"/>
      <c r="H573" s="507"/>
      <c r="I573" s="507"/>
      <c r="J573" s="507"/>
      <c r="K573" s="507"/>
      <c r="L573" s="1"/>
    </row>
    <row r="574" spans="6:12" ht="12.75">
      <c r="F574" s="1"/>
      <c r="G574" s="507"/>
      <c r="H574" s="507"/>
      <c r="I574" s="507"/>
      <c r="J574" s="507"/>
      <c r="K574" s="507"/>
      <c r="L574" s="1"/>
    </row>
    <row r="575" spans="6:12" ht="12.75">
      <c r="F575" s="1"/>
      <c r="G575" s="507"/>
      <c r="H575" s="507"/>
      <c r="I575" s="507"/>
      <c r="J575" s="507"/>
      <c r="K575" s="507"/>
      <c r="L575" s="1"/>
    </row>
    <row r="576" spans="6:12" ht="12.75">
      <c r="F576" s="1"/>
      <c r="G576" s="507"/>
      <c r="H576" s="507"/>
      <c r="I576" s="507"/>
      <c r="J576" s="507"/>
      <c r="K576" s="507"/>
      <c r="L576" s="1"/>
    </row>
    <row r="577" spans="6:12" ht="12.75">
      <c r="F577" s="1"/>
      <c r="G577" s="507"/>
      <c r="H577" s="507"/>
      <c r="I577" s="507"/>
      <c r="J577" s="507"/>
      <c r="K577" s="507"/>
      <c r="L577" s="1"/>
    </row>
    <row r="578" spans="6:12" ht="12.75">
      <c r="F578" s="1"/>
      <c r="G578" s="507"/>
      <c r="H578" s="507"/>
      <c r="I578" s="507"/>
      <c r="J578" s="507"/>
      <c r="K578" s="507"/>
      <c r="L578" s="1"/>
    </row>
    <row r="579" spans="6:12" ht="12.75">
      <c r="F579" s="1"/>
      <c r="G579" s="507"/>
      <c r="H579" s="507"/>
      <c r="I579" s="507"/>
      <c r="J579" s="507"/>
      <c r="K579" s="507"/>
      <c r="L579" s="1"/>
    </row>
    <row r="580" spans="6:12" ht="12.75">
      <c r="F580" s="1"/>
      <c r="G580" s="507"/>
      <c r="H580" s="507"/>
      <c r="I580" s="507"/>
      <c r="J580" s="507"/>
      <c r="K580" s="507"/>
      <c r="L580" s="1"/>
    </row>
    <row r="581" spans="6:12" ht="12.75">
      <c r="F581" s="1"/>
      <c r="G581" s="507"/>
      <c r="H581" s="507"/>
      <c r="I581" s="507"/>
      <c r="J581" s="507"/>
      <c r="K581" s="507"/>
      <c r="L581" s="1"/>
    </row>
    <row r="582" spans="6:12" ht="12.75">
      <c r="F582" s="1"/>
      <c r="G582" s="507"/>
      <c r="H582" s="507"/>
      <c r="I582" s="507"/>
      <c r="J582" s="507"/>
      <c r="K582" s="507"/>
      <c r="L582" s="1"/>
    </row>
    <row r="583" spans="6:12" ht="12.75">
      <c r="F583" s="1"/>
      <c r="G583" s="507"/>
      <c r="H583" s="507"/>
      <c r="I583" s="507"/>
      <c r="J583" s="507"/>
      <c r="K583" s="507"/>
      <c r="L583" s="1"/>
    </row>
    <row r="584" spans="6:12" ht="12.75">
      <c r="F584" s="1"/>
      <c r="G584" s="507"/>
      <c r="H584" s="507"/>
      <c r="I584" s="507"/>
      <c r="J584" s="507"/>
      <c r="K584" s="507"/>
      <c r="L584" s="1"/>
    </row>
    <row r="585" spans="6:12" ht="12.75">
      <c r="F585" s="1"/>
      <c r="G585" s="507"/>
      <c r="H585" s="507"/>
      <c r="I585" s="507"/>
      <c r="J585" s="507"/>
      <c r="K585" s="507"/>
      <c r="L585" s="1"/>
    </row>
    <row r="586" spans="6:12" ht="12.75">
      <c r="F586" s="1"/>
      <c r="G586" s="507"/>
      <c r="H586" s="507"/>
      <c r="I586" s="507"/>
      <c r="J586" s="507"/>
      <c r="K586" s="507"/>
      <c r="L586" s="1"/>
    </row>
    <row r="587" spans="6:12" ht="12.75">
      <c r="F587" s="1"/>
      <c r="G587" s="507"/>
      <c r="H587" s="507"/>
      <c r="I587" s="507"/>
      <c r="J587" s="507"/>
      <c r="K587" s="507"/>
      <c r="L587" s="1"/>
    </row>
    <row r="588" spans="6:12" ht="12.75">
      <c r="F588" s="1"/>
      <c r="G588" s="507"/>
      <c r="H588" s="507"/>
      <c r="I588" s="507"/>
      <c r="J588" s="507"/>
      <c r="K588" s="507"/>
      <c r="L588" s="1"/>
    </row>
    <row r="589" spans="6:12" ht="12.75">
      <c r="F589" s="1"/>
      <c r="G589" s="507"/>
      <c r="H589" s="507"/>
      <c r="I589" s="507"/>
      <c r="J589" s="507"/>
      <c r="K589" s="507"/>
      <c r="L589" s="1"/>
    </row>
    <row r="590" spans="6:12" ht="12.75">
      <c r="F590" s="1"/>
      <c r="G590" s="507"/>
      <c r="H590" s="507"/>
      <c r="I590" s="507"/>
      <c r="J590" s="507"/>
      <c r="K590" s="507"/>
      <c r="L590" s="1"/>
    </row>
    <row r="591" spans="6:12" ht="12.75">
      <c r="F591" s="1"/>
      <c r="G591" s="507"/>
      <c r="H591" s="507"/>
      <c r="I591" s="507"/>
      <c r="J591" s="507"/>
      <c r="K591" s="507"/>
      <c r="L591" s="1"/>
    </row>
    <row r="592" spans="6:12" ht="12.75">
      <c r="F592" s="1"/>
      <c r="G592" s="507"/>
      <c r="H592" s="507"/>
      <c r="I592" s="507"/>
      <c r="J592" s="507"/>
      <c r="K592" s="507"/>
      <c r="L592" s="1"/>
    </row>
    <row r="593" spans="6:12" ht="12.75">
      <c r="F593" s="1"/>
      <c r="G593" s="507"/>
      <c r="H593" s="507"/>
      <c r="I593" s="507"/>
      <c r="J593" s="507"/>
      <c r="K593" s="507"/>
      <c r="L593" s="1"/>
    </row>
    <row r="594" spans="6:12" ht="12.75">
      <c r="F594" s="1"/>
      <c r="G594" s="507"/>
      <c r="H594" s="507"/>
      <c r="I594" s="507"/>
      <c r="J594" s="507"/>
      <c r="K594" s="507"/>
      <c r="L594" s="1"/>
    </row>
    <row r="595" spans="6:12" ht="12.75">
      <c r="F595" s="1"/>
      <c r="G595" s="507"/>
      <c r="H595" s="507"/>
      <c r="I595" s="507"/>
      <c r="J595" s="507"/>
      <c r="K595" s="507"/>
      <c r="L595" s="1"/>
    </row>
    <row r="596" spans="6:12" ht="12.75">
      <c r="F596" s="1"/>
      <c r="G596" s="507"/>
      <c r="H596" s="507"/>
      <c r="I596" s="507"/>
      <c r="J596" s="507"/>
      <c r="K596" s="507"/>
      <c r="L596" s="1"/>
    </row>
    <row r="597" spans="6:12" ht="12.75">
      <c r="F597" s="1"/>
      <c r="G597" s="507"/>
      <c r="H597" s="507"/>
      <c r="I597" s="507"/>
      <c r="J597" s="507"/>
      <c r="K597" s="507"/>
      <c r="L597" s="1"/>
    </row>
    <row r="598" spans="6:12" ht="12.75">
      <c r="F598" s="1"/>
      <c r="G598" s="507"/>
      <c r="H598" s="507"/>
      <c r="I598" s="507"/>
      <c r="J598" s="507"/>
      <c r="K598" s="507"/>
      <c r="L598" s="1"/>
    </row>
    <row r="599" spans="6:12" ht="12.75">
      <c r="F599" s="1"/>
      <c r="G599" s="507"/>
      <c r="H599" s="507"/>
      <c r="I599" s="507"/>
      <c r="J599" s="507"/>
      <c r="K599" s="507"/>
      <c r="L599" s="1"/>
    </row>
    <row r="600" spans="6:12" ht="12.75">
      <c r="F600" s="1"/>
      <c r="G600" s="507"/>
      <c r="H600" s="507"/>
      <c r="I600" s="507"/>
      <c r="J600" s="507"/>
      <c r="K600" s="507"/>
      <c r="L600" s="1"/>
    </row>
    <row r="601" spans="6:12" ht="12.75">
      <c r="F601" s="1"/>
      <c r="G601" s="507"/>
      <c r="H601" s="507"/>
      <c r="I601" s="507"/>
      <c r="J601" s="507"/>
      <c r="K601" s="507"/>
      <c r="L601" s="1"/>
    </row>
    <row r="602" spans="6:12" ht="12.75">
      <c r="F602" s="1"/>
      <c r="G602" s="507"/>
      <c r="H602" s="507"/>
      <c r="I602" s="507"/>
      <c r="J602" s="507"/>
      <c r="K602" s="507"/>
      <c r="L602" s="1"/>
    </row>
    <row r="603" spans="6:12" ht="12.75">
      <c r="F603" s="1"/>
      <c r="G603" s="507"/>
      <c r="H603" s="507"/>
      <c r="I603" s="507"/>
      <c r="J603" s="507"/>
      <c r="K603" s="507"/>
      <c r="L603" s="1"/>
    </row>
    <row r="604" spans="6:12" ht="12.75">
      <c r="F604" s="1"/>
      <c r="G604" s="507"/>
      <c r="H604" s="507"/>
      <c r="I604" s="507"/>
      <c r="J604" s="507"/>
      <c r="K604" s="507"/>
      <c r="L604" s="1"/>
    </row>
    <row r="605" spans="6:12" ht="12.75">
      <c r="F605" s="1"/>
      <c r="G605" s="507"/>
      <c r="H605" s="507"/>
      <c r="I605" s="507"/>
      <c r="J605" s="507"/>
      <c r="K605" s="507"/>
      <c r="L605" s="1"/>
    </row>
    <row r="606" spans="6:12" ht="12.75">
      <c r="F606" s="1"/>
      <c r="G606" s="507"/>
      <c r="H606" s="507"/>
      <c r="I606" s="507"/>
      <c r="J606" s="507"/>
      <c r="K606" s="507"/>
      <c r="L606" s="1"/>
    </row>
    <row r="607" spans="6:12" ht="12.75">
      <c r="F607" s="1"/>
      <c r="G607" s="507"/>
      <c r="H607" s="507"/>
      <c r="I607" s="507"/>
      <c r="J607" s="507"/>
      <c r="K607" s="507"/>
      <c r="L607" s="1"/>
    </row>
    <row r="608" spans="6:12" ht="12.75">
      <c r="F608" s="1"/>
      <c r="G608" s="507"/>
      <c r="H608" s="507"/>
      <c r="I608" s="507"/>
      <c r="J608" s="507"/>
      <c r="K608" s="507"/>
      <c r="L608" s="1"/>
    </row>
    <row r="609" spans="6:12" ht="12.75">
      <c r="F609" s="1"/>
      <c r="G609" s="507"/>
      <c r="H609" s="507"/>
      <c r="I609" s="507"/>
      <c r="J609" s="507"/>
      <c r="K609" s="507"/>
      <c r="L609" s="1"/>
    </row>
    <row r="610" spans="6:12" ht="12.75">
      <c r="F610" s="1"/>
      <c r="G610" s="507"/>
      <c r="H610" s="507"/>
      <c r="I610" s="507"/>
      <c r="J610" s="507"/>
      <c r="K610" s="507"/>
      <c r="L610" s="1"/>
    </row>
    <row r="611" spans="6:12" ht="12.75">
      <c r="F611" s="1"/>
      <c r="G611" s="507"/>
      <c r="H611" s="507"/>
      <c r="I611" s="507"/>
      <c r="J611" s="507"/>
      <c r="K611" s="507"/>
      <c r="L611" s="1"/>
    </row>
    <row r="612" spans="6:12" ht="12.75">
      <c r="F612" s="1"/>
      <c r="G612" s="507"/>
      <c r="H612" s="507"/>
      <c r="I612" s="507"/>
      <c r="J612" s="507"/>
      <c r="K612" s="507"/>
      <c r="L612" s="1"/>
    </row>
    <row r="613" spans="6:12" ht="12.75">
      <c r="F613" s="1"/>
      <c r="G613" s="507"/>
      <c r="H613" s="507"/>
      <c r="I613" s="507"/>
      <c r="J613" s="507"/>
      <c r="K613" s="507"/>
      <c r="L613" s="1"/>
    </row>
    <row r="614" spans="6:12" ht="12.75">
      <c r="F614" s="1"/>
      <c r="G614" s="507"/>
      <c r="H614" s="507"/>
      <c r="I614" s="507"/>
      <c r="J614" s="507"/>
      <c r="K614" s="507"/>
      <c r="L614" s="1"/>
    </row>
    <row r="615" spans="6:12" ht="12.75">
      <c r="F615" s="1"/>
      <c r="G615" s="507"/>
      <c r="H615" s="507"/>
      <c r="I615" s="507"/>
      <c r="J615" s="507"/>
      <c r="K615" s="507"/>
      <c r="L615" s="1"/>
    </row>
    <row r="616" spans="6:12" ht="12.75">
      <c r="F616" s="1"/>
      <c r="G616" s="507"/>
      <c r="H616" s="507"/>
      <c r="I616" s="507"/>
      <c r="J616" s="507"/>
      <c r="K616" s="507"/>
      <c r="L616" s="1"/>
    </row>
    <row r="617" spans="6:12" ht="12.75">
      <c r="F617" s="1"/>
      <c r="G617" s="507"/>
      <c r="H617" s="507"/>
      <c r="I617" s="507"/>
      <c r="J617" s="507"/>
      <c r="K617" s="507"/>
      <c r="L617" s="1"/>
    </row>
    <row r="618" spans="6:12" ht="12.75">
      <c r="F618" s="1"/>
      <c r="G618" s="507"/>
      <c r="H618" s="507"/>
      <c r="I618" s="507"/>
      <c r="J618" s="507"/>
      <c r="K618" s="507"/>
      <c r="L618" s="1"/>
    </row>
    <row r="619" spans="6:12" ht="12.75">
      <c r="F619" s="1"/>
      <c r="G619" s="507"/>
      <c r="H619" s="507"/>
      <c r="I619" s="507"/>
      <c r="J619" s="507"/>
      <c r="K619" s="507"/>
      <c r="L619" s="1"/>
    </row>
    <row r="620" spans="6:12" ht="12.75">
      <c r="F620" s="1"/>
      <c r="G620" s="507"/>
      <c r="H620" s="507"/>
      <c r="I620" s="507"/>
      <c r="J620" s="507"/>
      <c r="K620" s="507"/>
      <c r="L620" s="1"/>
    </row>
    <row r="621" spans="6:12" ht="12.75">
      <c r="F621" s="1"/>
      <c r="G621" s="507"/>
      <c r="H621" s="507"/>
      <c r="I621" s="507"/>
      <c r="J621" s="507"/>
      <c r="K621" s="507"/>
      <c r="L621" s="1"/>
    </row>
    <row r="622" spans="6:12" ht="12.75">
      <c r="F622" s="1"/>
      <c r="G622" s="507"/>
      <c r="H622" s="507"/>
      <c r="I622" s="507"/>
      <c r="J622" s="507"/>
      <c r="K622" s="507"/>
      <c r="L622" s="1"/>
    </row>
    <row r="623" spans="6:12" ht="12.75">
      <c r="F623" s="1"/>
      <c r="G623" s="507"/>
      <c r="H623" s="507"/>
      <c r="I623" s="507"/>
      <c r="J623" s="507"/>
      <c r="K623" s="507"/>
      <c r="L623" s="1"/>
    </row>
    <row r="624" spans="6:12" ht="12.75">
      <c r="F624" s="1"/>
      <c r="G624" s="507"/>
      <c r="H624" s="507"/>
      <c r="I624" s="507"/>
      <c r="J624" s="507"/>
      <c r="K624" s="507"/>
      <c r="L624" s="1"/>
    </row>
    <row r="625" spans="6:12" ht="12.75">
      <c r="F625" s="1"/>
      <c r="G625" s="507"/>
      <c r="H625" s="507"/>
      <c r="I625" s="507"/>
      <c r="J625" s="507"/>
      <c r="K625" s="507"/>
      <c r="L625" s="1"/>
    </row>
    <row r="626" spans="6:12" ht="12.75">
      <c r="F626" s="1"/>
      <c r="G626" s="507"/>
      <c r="H626" s="507"/>
      <c r="I626" s="507"/>
      <c r="J626" s="507"/>
      <c r="K626" s="507"/>
      <c r="L626" s="1"/>
    </row>
    <row r="627" spans="6:12" ht="12.75">
      <c r="F627" s="1"/>
      <c r="G627" s="507"/>
      <c r="H627" s="507"/>
      <c r="I627" s="507"/>
      <c r="J627" s="507"/>
      <c r="K627" s="507"/>
      <c r="L627" s="1"/>
    </row>
    <row r="628" spans="6:12" ht="12.75">
      <c r="F628" s="1"/>
      <c r="G628" s="507"/>
      <c r="H628" s="507"/>
      <c r="I628" s="507"/>
      <c r="J628" s="507"/>
      <c r="K628" s="507"/>
      <c r="L628" s="1"/>
    </row>
    <row r="629" spans="6:12" ht="12.75">
      <c r="F629" s="1"/>
      <c r="G629" s="507"/>
      <c r="H629" s="507"/>
      <c r="I629" s="507"/>
      <c r="J629" s="507"/>
      <c r="K629" s="507"/>
      <c r="L629" s="1"/>
    </row>
    <row r="630" spans="6:12" ht="12.75">
      <c r="F630" s="1"/>
      <c r="G630" s="507"/>
      <c r="H630" s="507"/>
      <c r="I630" s="507"/>
      <c r="J630" s="507"/>
      <c r="K630" s="507"/>
      <c r="L630" s="1"/>
    </row>
    <row r="631" spans="6:12" ht="12.75">
      <c r="F631" s="1"/>
      <c r="G631" s="507"/>
      <c r="H631" s="507"/>
      <c r="I631" s="507"/>
      <c r="J631" s="507"/>
      <c r="K631" s="507"/>
      <c r="L631" s="1"/>
    </row>
    <row r="632" spans="6:12" ht="12.75">
      <c r="F632" s="1"/>
      <c r="G632" s="507"/>
      <c r="H632" s="507"/>
      <c r="I632" s="507"/>
      <c r="J632" s="507"/>
      <c r="K632" s="507"/>
      <c r="L632" s="1"/>
    </row>
    <row r="633" spans="6:12" ht="12.75">
      <c r="F633" s="1"/>
      <c r="G633" s="507"/>
      <c r="H633" s="507"/>
      <c r="I633" s="507"/>
      <c r="J633" s="507"/>
      <c r="K633" s="507"/>
      <c r="L633" s="1"/>
    </row>
    <row r="634" spans="6:12" ht="12.75">
      <c r="F634" s="1"/>
      <c r="G634" s="507"/>
      <c r="H634" s="507"/>
      <c r="I634" s="507"/>
      <c r="J634" s="507"/>
      <c r="K634" s="507"/>
      <c r="L634" s="1"/>
    </row>
    <row r="635" spans="6:12" ht="12.75">
      <c r="F635" s="1"/>
      <c r="G635" s="507"/>
      <c r="H635" s="507"/>
      <c r="I635" s="507"/>
      <c r="J635" s="507"/>
      <c r="K635" s="507"/>
      <c r="L635" s="1"/>
    </row>
    <row r="636" spans="6:12" ht="12.75">
      <c r="F636" s="1"/>
      <c r="G636" s="507"/>
      <c r="H636" s="507"/>
      <c r="I636" s="507"/>
      <c r="J636" s="507"/>
      <c r="K636" s="507"/>
      <c r="L636" s="1"/>
    </row>
    <row r="637" spans="6:12" ht="12.75">
      <c r="F637" s="1"/>
      <c r="G637" s="507"/>
      <c r="H637" s="507"/>
      <c r="I637" s="507"/>
      <c r="J637" s="507"/>
      <c r="K637" s="507"/>
      <c r="L637" s="1"/>
    </row>
    <row r="638" spans="6:12" ht="12.75">
      <c r="F638" s="1"/>
      <c r="G638" s="507"/>
      <c r="H638" s="507"/>
      <c r="I638" s="507"/>
      <c r="J638" s="507"/>
      <c r="K638" s="507"/>
      <c r="L638" s="1"/>
    </row>
    <row r="639" spans="6:12" ht="12.75">
      <c r="F639" s="1"/>
      <c r="G639" s="507"/>
      <c r="H639" s="507"/>
      <c r="I639" s="507"/>
      <c r="J639" s="507"/>
      <c r="K639" s="507"/>
      <c r="L639" s="1"/>
    </row>
    <row r="640" spans="6:12" ht="12.75">
      <c r="F640" s="1"/>
      <c r="G640" s="507"/>
      <c r="H640" s="507"/>
      <c r="I640" s="507"/>
      <c r="J640" s="507"/>
      <c r="K640" s="507"/>
      <c r="L640" s="1"/>
    </row>
    <row r="641" spans="6:12" ht="12.75">
      <c r="F641" s="1"/>
      <c r="G641" s="507"/>
      <c r="H641" s="507"/>
      <c r="I641" s="507"/>
      <c r="J641" s="507"/>
      <c r="K641" s="507"/>
      <c r="L641" s="1"/>
    </row>
    <row r="642" spans="6:12" ht="12.75">
      <c r="F642" s="1"/>
      <c r="G642" s="507"/>
      <c r="H642" s="507"/>
      <c r="I642" s="507"/>
      <c r="J642" s="507"/>
      <c r="K642" s="507"/>
      <c r="L642" s="1"/>
    </row>
    <row r="643" spans="6:12" ht="12.75">
      <c r="F643" s="1"/>
      <c r="G643" s="507"/>
      <c r="H643" s="507"/>
      <c r="I643" s="507"/>
      <c r="J643" s="507"/>
      <c r="K643" s="507"/>
      <c r="L643" s="1"/>
    </row>
    <row r="644" spans="6:12" ht="12.75">
      <c r="F644" s="1"/>
      <c r="G644" s="507"/>
      <c r="H644" s="507"/>
      <c r="I644" s="507"/>
      <c r="J644" s="507"/>
      <c r="K644" s="507"/>
      <c r="L644" s="1"/>
    </row>
    <row r="645" spans="6:12" ht="12.75">
      <c r="F645" s="1"/>
      <c r="G645" s="507"/>
      <c r="H645" s="507"/>
      <c r="I645" s="507"/>
      <c r="J645" s="507"/>
      <c r="K645" s="507"/>
      <c r="L645" s="1"/>
    </row>
    <row r="646" spans="6:12" ht="12.75">
      <c r="F646" s="1"/>
      <c r="G646" s="507"/>
      <c r="H646" s="507"/>
      <c r="I646" s="507"/>
      <c r="J646" s="507"/>
      <c r="K646" s="507"/>
      <c r="L646" s="1"/>
    </row>
    <row r="647" spans="6:12" ht="12.75">
      <c r="F647" s="1"/>
      <c r="G647" s="507"/>
      <c r="H647" s="507"/>
      <c r="I647" s="507"/>
      <c r="J647" s="507"/>
      <c r="K647" s="507"/>
      <c r="L647" s="1"/>
    </row>
    <row r="648" spans="6:12" ht="12.75">
      <c r="F648" s="1"/>
      <c r="G648" s="507"/>
      <c r="H648" s="507"/>
      <c r="I648" s="507"/>
      <c r="J648" s="507"/>
      <c r="K648" s="507"/>
      <c r="L648" s="1"/>
    </row>
    <row r="649" spans="6:12" ht="12.75">
      <c r="F649" s="1"/>
      <c r="G649" s="507"/>
      <c r="H649" s="507"/>
      <c r="I649" s="507"/>
      <c r="J649" s="507"/>
      <c r="K649" s="507"/>
      <c r="L649" s="1"/>
    </row>
    <row r="650" spans="6:12" ht="12.75">
      <c r="F650" s="1"/>
      <c r="G650" s="507"/>
      <c r="H650" s="507"/>
      <c r="I650" s="507"/>
      <c r="J650" s="507"/>
      <c r="K650" s="507"/>
      <c r="L650" s="1"/>
    </row>
    <row r="651" spans="6:12" ht="12.75">
      <c r="F651" s="1"/>
      <c r="G651" s="507"/>
      <c r="H651" s="507"/>
      <c r="I651" s="507"/>
      <c r="J651" s="507"/>
      <c r="K651" s="507"/>
      <c r="L651" s="1"/>
    </row>
    <row r="652" spans="6:12" ht="12.75">
      <c r="F652" s="1"/>
      <c r="G652" s="507"/>
      <c r="H652" s="507"/>
      <c r="I652" s="507"/>
      <c r="J652" s="507"/>
      <c r="K652" s="507"/>
      <c r="L652" s="1"/>
    </row>
    <row r="653" spans="6:12" ht="12.75">
      <c r="F653" s="1"/>
      <c r="G653" s="507"/>
      <c r="H653" s="507"/>
      <c r="I653" s="507"/>
      <c r="J653" s="507"/>
      <c r="K653" s="507"/>
      <c r="L653" s="1"/>
    </row>
    <row r="654" spans="6:12" ht="12.75">
      <c r="F654" s="1"/>
      <c r="G654" s="507"/>
      <c r="H654" s="507"/>
      <c r="I654" s="507"/>
      <c r="J654" s="507"/>
      <c r="K654" s="507"/>
      <c r="L654" s="1"/>
    </row>
    <row r="655" spans="6:12" ht="12.75">
      <c r="F655" s="1"/>
      <c r="G655" s="507"/>
      <c r="H655" s="507"/>
      <c r="I655" s="507"/>
      <c r="J655" s="507"/>
      <c r="K655" s="507"/>
      <c r="L655" s="1"/>
    </row>
    <row r="656" spans="6:12" ht="12.75">
      <c r="F656" s="1"/>
      <c r="G656" s="507"/>
      <c r="H656" s="507"/>
      <c r="I656" s="507"/>
      <c r="J656" s="507"/>
      <c r="K656" s="507"/>
      <c r="L656" s="1"/>
    </row>
    <row r="657" spans="6:12" ht="12.75">
      <c r="F657" s="1"/>
      <c r="G657" s="507"/>
      <c r="H657" s="507"/>
      <c r="I657" s="507"/>
      <c r="J657" s="507"/>
      <c r="K657" s="507"/>
      <c r="L657" s="1"/>
    </row>
    <row r="658" spans="6:12" ht="12.75">
      <c r="F658" s="1"/>
      <c r="G658" s="507"/>
      <c r="H658" s="507"/>
      <c r="I658" s="507"/>
      <c r="J658" s="507"/>
      <c r="K658" s="507"/>
      <c r="L658" s="1"/>
    </row>
    <row r="659" spans="6:12" ht="12.75">
      <c r="F659" s="1"/>
      <c r="G659" s="507"/>
      <c r="H659" s="507"/>
      <c r="I659" s="507"/>
      <c r="J659" s="507"/>
      <c r="K659" s="507"/>
      <c r="L659" s="1"/>
    </row>
    <row r="660" spans="6:12" ht="12.75">
      <c r="F660" s="1"/>
      <c r="G660" s="507"/>
      <c r="H660" s="507"/>
      <c r="I660" s="507"/>
      <c r="J660" s="507"/>
      <c r="K660" s="507"/>
      <c r="L660" s="1"/>
    </row>
    <row r="661" spans="6:12" ht="12.75">
      <c r="F661" s="1"/>
      <c r="G661" s="507"/>
      <c r="H661" s="507"/>
      <c r="I661" s="507"/>
      <c r="J661" s="507"/>
      <c r="K661" s="507"/>
      <c r="L661" s="1"/>
    </row>
    <row r="662" spans="6:12" ht="12.75">
      <c r="F662" s="1"/>
      <c r="G662" s="507"/>
      <c r="H662" s="507"/>
      <c r="I662" s="507"/>
      <c r="J662" s="507"/>
      <c r="K662" s="507"/>
      <c r="L662" s="1"/>
    </row>
    <row r="663" spans="6:12" ht="12.75">
      <c r="F663" s="1"/>
      <c r="G663" s="507"/>
      <c r="H663" s="507"/>
      <c r="I663" s="507"/>
      <c r="J663" s="507"/>
      <c r="K663" s="507"/>
      <c r="L663" s="1"/>
    </row>
    <row r="664" spans="6:12" ht="12.75">
      <c r="F664" s="1"/>
      <c r="G664" s="507"/>
      <c r="H664" s="507"/>
      <c r="I664" s="507"/>
      <c r="J664" s="507"/>
      <c r="K664" s="507"/>
      <c r="L664" s="1"/>
    </row>
    <row r="665" spans="6:12" ht="12.75">
      <c r="F665" s="1"/>
      <c r="G665" s="507"/>
      <c r="H665" s="507"/>
      <c r="I665" s="507"/>
      <c r="J665" s="507"/>
      <c r="K665" s="507"/>
      <c r="L665" s="1"/>
    </row>
    <row r="666" spans="6:12" ht="12.75">
      <c r="F666" s="1"/>
      <c r="G666" s="507"/>
      <c r="H666" s="507"/>
      <c r="I666" s="507"/>
      <c r="J666" s="507"/>
      <c r="K666" s="507"/>
      <c r="L666" s="1"/>
    </row>
    <row r="667" spans="6:12" ht="12.75">
      <c r="F667" s="1"/>
      <c r="G667" s="507"/>
      <c r="H667" s="507"/>
      <c r="I667" s="507"/>
      <c r="J667" s="507"/>
      <c r="K667" s="507"/>
      <c r="L667" s="1"/>
    </row>
    <row r="668" spans="6:12" ht="12.75">
      <c r="F668" s="1"/>
      <c r="G668" s="507"/>
      <c r="H668" s="507"/>
      <c r="I668" s="507"/>
      <c r="J668" s="507"/>
      <c r="K668" s="507"/>
      <c r="L668" s="1"/>
    </row>
    <row r="669" spans="6:12" ht="12.75">
      <c r="F669" s="1"/>
      <c r="G669" s="507"/>
      <c r="H669" s="507"/>
      <c r="I669" s="507"/>
      <c r="J669" s="507"/>
      <c r="K669" s="507"/>
      <c r="L669" s="1"/>
    </row>
    <row r="670" spans="6:12" ht="12.75">
      <c r="F670" s="1"/>
      <c r="G670" s="507"/>
      <c r="H670" s="507"/>
      <c r="I670" s="507"/>
      <c r="J670" s="507"/>
      <c r="K670" s="507"/>
      <c r="L670" s="1"/>
    </row>
    <row r="671" spans="6:12" ht="12.75">
      <c r="F671" s="1"/>
      <c r="G671" s="507"/>
      <c r="H671" s="507"/>
      <c r="I671" s="507"/>
      <c r="J671" s="507"/>
      <c r="K671" s="507"/>
      <c r="L671" s="1"/>
    </row>
    <row r="672" spans="6:12" ht="12.75">
      <c r="F672" s="1"/>
      <c r="G672" s="507"/>
      <c r="H672" s="507"/>
      <c r="I672" s="507"/>
      <c r="J672" s="507"/>
      <c r="K672" s="507"/>
      <c r="L672" s="1"/>
    </row>
    <row r="673" spans="6:12" ht="12.75">
      <c r="F673" s="1"/>
      <c r="G673" s="507"/>
      <c r="H673" s="507"/>
      <c r="I673" s="507"/>
      <c r="J673" s="507"/>
      <c r="K673" s="507"/>
      <c r="L673" s="1"/>
    </row>
    <row r="674" spans="6:12" ht="12.75">
      <c r="F674" s="1"/>
      <c r="G674" s="507"/>
      <c r="H674" s="507"/>
      <c r="I674" s="507"/>
      <c r="J674" s="507"/>
      <c r="K674" s="507"/>
      <c r="L674" s="1"/>
    </row>
    <row r="675" spans="6:12" ht="12.75">
      <c r="F675" s="1"/>
      <c r="G675" s="507"/>
      <c r="H675" s="507"/>
      <c r="I675" s="507"/>
      <c r="J675" s="507"/>
      <c r="K675" s="507"/>
      <c r="L675" s="1"/>
    </row>
    <row r="676" spans="6:12" ht="12.75">
      <c r="F676" s="1"/>
      <c r="G676" s="507"/>
      <c r="H676" s="507"/>
      <c r="I676" s="507"/>
      <c r="J676" s="507"/>
      <c r="K676" s="507"/>
      <c r="L676" s="1"/>
    </row>
    <row r="677" spans="6:12" ht="12.75">
      <c r="F677" s="1"/>
      <c r="G677" s="507"/>
      <c r="H677" s="507"/>
      <c r="I677" s="507"/>
      <c r="J677" s="507"/>
      <c r="K677" s="507"/>
      <c r="L677" s="1"/>
    </row>
    <row r="678" spans="6:12" ht="12.75">
      <c r="F678" s="1"/>
      <c r="G678" s="507"/>
      <c r="H678" s="507"/>
      <c r="I678" s="507"/>
      <c r="J678" s="507"/>
      <c r="K678" s="507"/>
      <c r="L678" s="1"/>
    </row>
    <row r="679" spans="6:12" ht="12.75">
      <c r="F679" s="1"/>
      <c r="G679" s="507"/>
      <c r="H679" s="507"/>
      <c r="I679" s="507"/>
      <c r="J679" s="507"/>
      <c r="K679" s="507"/>
      <c r="L679" s="1"/>
    </row>
    <row r="680" spans="6:12" ht="12.75">
      <c r="F680" s="1"/>
      <c r="G680" s="507"/>
      <c r="H680" s="507"/>
      <c r="I680" s="507"/>
      <c r="J680" s="507"/>
      <c r="K680" s="507"/>
      <c r="L680" s="1"/>
    </row>
    <row r="681" spans="6:12" ht="12.75">
      <c r="F681" s="1"/>
      <c r="G681" s="507"/>
      <c r="H681" s="507"/>
      <c r="I681" s="507"/>
      <c r="J681" s="507"/>
      <c r="K681" s="507"/>
      <c r="L681" s="1"/>
    </row>
    <row r="682" spans="6:12" ht="12.75">
      <c r="F682" s="1"/>
      <c r="G682" s="507"/>
      <c r="H682" s="507"/>
      <c r="I682" s="507"/>
      <c r="J682" s="507"/>
      <c r="K682" s="507"/>
      <c r="L682" s="1"/>
    </row>
    <row r="683" spans="6:12" ht="12.75">
      <c r="F683" s="1"/>
      <c r="G683" s="507"/>
      <c r="H683" s="507"/>
      <c r="I683" s="507"/>
      <c r="J683" s="507"/>
      <c r="K683" s="507"/>
      <c r="L683" s="1"/>
    </row>
    <row r="684" spans="6:12" ht="12.75">
      <c r="F684" s="1"/>
      <c r="G684" s="507"/>
      <c r="H684" s="507"/>
      <c r="I684" s="507"/>
      <c r="J684" s="507"/>
      <c r="K684" s="507"/>
      <c r="L684" s="1"/>
    </row>
    <row r="685" spans="6:12" ht="12.75">
      <c r="F685" s="1"/>
      <c r="G685" s="507"/>
      <c r="H685" s="507"/>
      <c r="I685" s="507"/>
      <c r="J685" s="507"/>
      <c r="K685" s="507"/>
      <c r="L685" s="1"/>
    </row>
    <row r="686" spans="6:12" ht="12.75">
      <c r="F686" s="1"/>
      <c r="G686" s="507"/>
      <c r="H686" s="507"/>
      <c r="I686" s="507"/>
      <c r="J686" s="507"/>
      <c r="K686" s="507"/>
      <c r="L686" s="1"/>
    </row>
    <row r="687" spans="6:12" ht="12.75">
      <c r="F687" s="1"/>
      <c r="G687" s="507"/>
      <c r="H687" s="507"/>
      <c r="I687" s="507"/>
      <c r="J687" s="507"/>
      <c r="K687" s="507"/>
      <c r="L687" s="1"/>
    </row>
    <row r="688" spans="6:12" ht="12.75">
      <c r="F688" s="1"/>
      <c r="G688" s="507"/>
      <c r="H688" s="507"/>
      <c r="I688" s="507"/>
      <c r="J688" s="507"/>
      <c r="K688" s="507"/>
      <c r="L688" s="1"/>
    </row>
    <row r="689" spans="6:12" ht="12.75">
      <c r="F689" s="1"/>
      <c r="G689" s="507"/>
      <c r="H689" s="507"/>
      <c r="I689" s="507"/>
      <c r="J689" s="507"/>
      <c r="K689" s="507"/>
      <c r="L689" s="1"/>
    </row>
    <row r="690" spans="6:12" ht="12.75">
      <c r="F690" s="1"/>
      <c r="G690" s="507"/>
      <c r="H690" s="507"/>
      <c r="I690" s="507"/>
      <c r="J690" s="507"/>
      <c r="K690" s="507"/>
      <c r="L690" s="1"/>
    </row>
    <row r="691" spans="6:12" ht="12.75">
      <c r="F691" s="1"/>
      <c r="G691" s="507"/>
      <c r="H691" s="507"/>
      <c r="I691" s="507"/>
      <c r="J691" s="507"/>
      <c r="K691" s="507"/>
      <c r="L691" s="1"/>
    </row>
    <row r="692" spans="6:12" ht="12.75">
      <c r="F692" s="1"/>
      <c r="G692" s="507"/>
      <c r="H692" s="507"/>
      <c r="I692" s="507"/>
      <c r="J692" s="507"/>
      <c r="K692" s="507"/>
      <c r="L692" s="1"/>
    </row>
    <row r="693" spans="6:12" ht="12.75">
      <c r="F693" s="1"/>
      <c r="G693" s="507"/>
      <c r="H693" s="507"/>
      <c r="I693" s="507"/>
      <c r="J693" s="507"/>
      <c r="K693" s="507"/>
      <c r="L693" s="1"/>
    </row>
    <row r="694" spans="6:12" ht="12.75">
      <c r="F694" s="1"/>
      <c r="G694" s="507"/>
      <c r="H694" s="507"/>
      <c r="I694" s="507"/>
      <c r="J694" s="507"/>
      <c r="K694" s="507"/>
      <c r="L694" s="1"/>
    </row>
    <row r="695" spans="6:12" ht="12.75">
      <c r="F695" s="1"/>
      <c r="G695" s="507"/>
      <c r="H695" s="507"/>
      <c r="I695" s="507"/>
      <c r="J695" s="507"/>
      <c r="K695" s="507"/>
      <c r="L695" s="1"/>
    </row>
    <row r="696" spans="6:12" ht="12.75">
      <c r="F696" s="1"/>
      <c r="G696" s="507"/>
      <c r="H696" s="507"/>
      <c r="I696" s="507"/>
      <c r="J696" s="507"/>
      <c r="K696" s="507"/>
      <c r="L696" s="1"/>
    </row>
    <row r="697" spans="6:12" ht="12.75">
      <c r="F697" s="1"/>
      <c r="G697" s="507"/>
      <c r="H697" s="507"/>
      <c r="I697" s="507"/>
      <c r="J697" s="507"/>
      <c r="K697" s="507"/>
      <c r="L697" s="1"/>
    </row>
    <row r="698" spans="6:12" ht="12.75">
      <c r="F698" s="1"/>
      <c r="G698" s="507"/>
      <c r="H698" s="507"/>
      <c r="I698" s="507"/>
      <c r="J698" s="507"/>
      <c r="K698" s="507"/>
      <c r="L698" s="1"/>
    </row>
    <row r="699" spans="6:12" ht="12.75">
      <c r="F699" s="1"/>
      <c r="G699" s="507"/>
      <c r="H699" s="507"/>
      <c r="I699" s="507"/>
      <c r="J699" s="507"/>
      <c r="K699" s="507"/>
      <c r="L699" s="1"/>
    </row>
    <row r="700" spans="6:12" ht="12.75">
      <c r="F700" s="1"/>
      <c r="G700" s="507"/>
      <c r="H700" s="507"/>
      <c r="I700" s="507"/>
      <c r="J700" s="507"/>
      <c r="K700" s="507"/>
      <c r="L700" s="1"/>
    </row>
    <row r="701" spans="6:12" ht="12.75">
      <c r="F701" s="1"/>
      <c r="G701" s="507"/>
      <c r="H701" s="507"/>
      <c r="I701" s="507"/>
      <c r="J701" s="507"/>
      <c r="K701" s="507"/>
      <c r="L701" s="1"/>
    </row>
    <row r="702" spans="6:12" ht="12.75">
      <c r="F702" s="1"/>
      <c r="G702" s="507"/>
      <c r="H702" s="507"/>
      <c r="I702" s="507"/>
      <c r="J702" s="507"/>
      <c r="K702" s="507"/>
      <c r="L702" s="1"/>
    </row>
    <row r="703" spans="6:12" ht="12.75">
      <c r="F703" s="1"/>
      <c r="G703" s="507"/>
      <c r="H703" s="507"/>
      <c r="I703" s="507"/>
      <c r="J703" s="507"/>
      <c r="K703" s="507"/>
      <c r="L703" s="1"/>
    </row>
    <row r="704" spans="6:12" ht="12.75">
      <c r="F704" s="1"/>
      <c r="G704" s="507"/>
      <c r="H704" s="507"/>
      <c r="I704" s="507"/>
      <c r="J704" s="507"/>
      <c r="K704" s="507"/>
      <c r="L704" s="1"/>
    </row>
    <row r="705" spans="6:12" ht="12.75">
      <c r="F705" s="1"/>
      <c r="G705" s="507"/>
      <c r="H705" s="507"/>
      <c r="I705" s="507"/>
      <c r="J705" s="507"/>
      <c r="K705" s="507"/>
      <c r="L705" s="1"/>
    </row>
    <row r="706" spans="6:12" ht="12.75">
      <c r="F706" s="1"/>
      <c r="G706" s="507"/>
      <c r="H706" s="507"/>
      <c r="I706" s="507"/>
      <c r="J706" s="507"/>
      <c r="K706" s="507"/>
      <c r="L706" s="1"/>
    </row>
    <row r="707" spans="6:12" ht="12.75">
      <c r="F707" s="1"/>
      <c r="G707" s="507"/>
      <c r="H707" s="507"/>
      <c r="I707" s="507"/>
      <c r="J707" s="507"/>
      <c r="K707" s="507"/>
      <c r="L707" s="1"/>
    </row>
    <row r="708" spans="6:12" ht="12.75">
      <c r="F708" s="1"/>
      <c r="G708" s="507"/>
      <c r="H708" s="507"/>
      <c r="I708" s="507"/>
      <c r="J708" s="507"/>
      <c r="K708" s="507"/>
      <c r="L708" s="1"/>
    </row>
    <row r="709" spans="6:12" ht="12.75">
      <c r="F709" s="1"/>
      <c r="G709" s="507"/>
      <c r="H709" s="507"/>
      <c r="I709" s="507"/>
      <c r="J709" s="507"/>
      <c r="K709" s="507"/>
      <c r="L709" s="1"/>
    </row>
    <row r="710" spans="6:12" ht="12.75">
      <c r="F710" s="1"/>
      <c r="G710" s="507"/>
      <c r="H710" s="507"/>
      <c r="I710" s="507"/>
      <c r="J710" s="507"/>
      <c r="K710" s="507"/>
      <c r="L710" s="1"/>
    </row>
    <row r="711" spans="6:12" ht="12.75">
      <c r="F711" s="1"/>
      <c r="G711" s="507"/>
      <c r="H711" s="507"/>
      <c r="I711" s="507"/>
      <c r="J711" s="507"/>
      <c r="K711" s="507"/>
      <c r="L711" s="1"/>
    </row>
    <row r="712" spans="6:12" ht="12.75">
      <c r="F712" s="1"/>
      <c r="G712" s="507"/>
      <c r="H712" s="507"/>
      <c r="I712" s="507"/>
      <c r="J712" s="507"/>
      <c r="K712" s="507"/>
      <c r="L712" s="1"/>
    </row>
    <row r="713" spans="6:12" ht="12.75">
      <c r="F713" s="1"/>
      <c r="G713" s="507"/>
      <c r="H713" s="507"/>
      <c r="I713" s="507"/>
      <c r="J713" s="507"/>
      <c r="K713" s="507"/>
      <c r="L713" s="1"/>
    </row>
    <row r="714" spans="6:12" ht="12.75">
      <c r="F714" s="1"/>
      <c r="G714" s="507"/>
      <c r="H714" s="507"/>
      <c r="I714" s="507"/>
      <c r="J714" s="507"/>
      <c r="K714" s="507"/>
      <c r="L714" s="1"/>
    </row>
    <row r="715" spans="6:12" ht="12.75">
      <c r="F715" s="1"/>
      <c r="G715" s="507"/>
      <c r="H715" s="507"/>
      <c r="I715" s="507"/>
      <c r="J715" s="507"/>
      <c r="K715" s="507"/>
      <c r="L715" s="1"/>
    </row>
    <row r="716" spans="6:12" ht="12.75">
      <c r="F716" s="1"/>
      <c r="G716" s="507"/>
      <c r="H716" s="507"/>
      <c r="I716" s="507"/>
      <c r="J716" s="507"/>
      <c r="K716" s="507"/>
      <c r="L716" s="1"/>
    </row>
    <row r="717" spans="6:12" ht="12.75">
      <c r="F717" s="1"/>
      <c r="G717" s="507"/>
      <c r="H717" s="507"/>
      <c r="I717" s="507"/>
      <c r="J717" s="507"/>
      <c r="K717" s="507"/>
      <c r="L717" s="1"/>
    </row>
    <row r="718" spans="6:12" ht="12.75">
      <c r="F718" s="1"/>
      <c r="G718" s="507"/>
      <c r="H718" s="507"/>
      <c r="I718" s="507"/>
      <c r="J718" s="507"/>
      <c r="K718" s="507"/>
      <c r="L718" s="1"/>
    </row>
    <row r="719" spans="6:12" ht="12.75">
      <c r="F719" s="1"/>
      <c r="G719" s="507"/>
      <c r="H719" s="507"/>
      <c r="I719" s="507"/>
      <c r="J719" s="507"/>
      <c r="K719" s="507"/>
      <c r="L719" s="1"/>
    </row>
    <row r="720" spans="6:12" ht="12.75">
      <c r="F720" s="1"/>
      <c r="G720" s="507"/>
      <c r="H720" s="507"/>
      <c r="I720" s="507"/>
      <c r="J720" s="507"/>
      <c r="K720" s="507"/>
      <c r="L720" s="1"/>
    </row>
    <row r="721" spans="6:12" ht="12.75">
      <c r="F721" s="1"/>
      <c r="G721" s="507"/>
      <c r="H721" s="507"/>
      <c r="I721" s="507"/>
      <c r="J721" s="507"/>
      <c r="K721" s="507"/>
      <c r="L721" s="1"/>
    </row>
    <row r="722" spans="6:12" ht="12.75">
      <c r="F722" s="1"/>
      <c r="G722" s="507"/>
      <c r="H722" s="507"/>
      <c r="I722" s="507"/>
      <c r="J722" s="507"/>
      <c r="K722" s="507"/>
      <c r="L722" s="1"/>
    </row>
    <row r="723" spans="6:12" ht="12.75">
      <c r="F723" s="1"/>
      <c r="G723" s="507"/>
      <c r="H723" s="507"/>
      <c r="I723" s="507"/>
      <c r="J723" s="507"/>
      <c r="K723" s="507"/>
      <c r="L723" s="1"/>
    </row>
    <row r="724" spans="6:12" ht="12.75">
      <c r="F724" s="1"/>
      <c r="G724" s="507"/>
      <c r="H724" s="507"/>
      <c r="I724" s="507"/>
      <c r="J724" s="507"/>
      <c r="K724" s="507"/>
      <c r="L724" s="1"/>
    </row>
    <row r="725" spans="6:12" ht="12.75">
      <c r="F725" s="1"/>
      <c r="G725" s="507"/>
      <c r="H725" s="507"/>
      <c r="I725" s="507"/>
      <c r="J725" s="507"/>
      <c r="K725" s="507"/>
      <c r="L725" s="1"/>
    </row>
    <row r="726" spans="6:12" ht="12.75">
      <c r="F726" s="1"/>
      <c r="G726" s="507"/>
      <c r="H726" s="507"/>
      <c r="I726" s="507"/>
      <c r="J726" s="507"/>
      <c r="K726" s="507"/>
      <c r="L726" s="1"/>
    </row>
    <row r="727" spans="6:12" ht="12.75">
      <c r="F727" s="1"/>
      <c r="G727" s="507"/>
      <c r="H727" s="507"/>
      <c r="I727" s="507"/>
      <c r="J727" s="507"/>
      <c r="K727" s="507"/>
      <c r="L727" s="1"/>
    </row>
    <row r="728" spans="6:12" ht="12.75">
      <c r="F728" s="1"/>
      <c r="G728" s="507"/>
      <c r="H728" s="507"/>
      <c r="I728" s="507"/>
      <c r="J728" s="507"/>
      <c r="K728" s="507"/>
      <c r="L728" s="1"/>
    </row>
    <row r="729" spans="6:12" ht="12.75">
      <c r="F729" s="1"/>
      <c r="G729" s="507"/>
      <c r="H729" s="507"/>
      <c r="I729" s="507"/>
      <c r="J729" s="507"/>
      <c r="K729" s="507"/>
      <c r="L729" s="1"/>
    </row>
    <row r="730" spans="6:12" ht="12.75">
      <c r="F730" s="1"/>
      <c r="G730" s="507"/>
      <c r="H730" s="507"/>
      <c r="I730" s="507"/>
      <c r="J730" s="507"/>
      <c r="K730" s="507"/>
      <c r="L730" s="1"/>
    </row>
    <row r="731" spans="6:12" ht="12.75">
      <c r="F731" s="1"/>
      <c r="G731" s="507"/>
      <c r="H731" s="507"/>
      <c r="I731" s="507"/>
      <c r="J731" s="507"/>
      <c r="K731" s="507"/>
      <c r="L731" s="1"/>
    </row>
    <row r="732" spans="6:12" ht="12.75">
      <c r="F732" s="1"/>
      <c r="G732" s="507"/>
      <c r="H732" s="507"/>
      <c r="I732" s="507"/>
      <c r="J732" s="507"/>
      <c r="K732" s="507"/>
      <c r="L732" s="1"/>
    </row>
    <row r="733" spans="6:12" ht="12.75">
      <c r="F733" s="1"/>
      <c r="G733" s="507"/>
      <c r="H733" s="507"/>
      <c r="I733" s="507"/>
      <c r="J733" s="507"/>
      <c r="K733" s="507"/>
      <c r="L733" s="1"/>
    </row>
    <row r="734" spans="6:12" ht="12.75">
      <c r="F734" s="1"/>
      <c r="G734" s="507"/>
      <c r="H734" s="507"/>
      <c r="I734" s="507"/>
      <c r="J734" s="507"/>
      <c r="K734" s="507"/>
      <c r="L734" s="1"/>
    </row>
    <row r="735" spans="6:12" ht="12.75">
      <c r="F735" s="1"/>
      <c r="G735" s="507"/>
      <c r="H735" s="507"/>
      <c r="I735" s="507"/>
      <c r="J735" s="507"/>
      <c r="K735" s="507"/>
      <c r="L735" s="1"/>
    </row>
    <row r="736" spans="6:12" ht="12.75">
      <c r="F736" s="1"/>
      <c r="G736" s="507"/>
      <c r="H736" s="507"/>
      <c r="I736" s="507"/>
      <c r="J736" s="507"/>
      <c r="K736" s="507"/>
      <c r="L736" s="1"/>
    </row>
    <row r="737" spans="6:12" ht="12.75">
      <c r="F737" s="1"/>
      <c r="G737" s="507"/>
      <c r="H737" s="507"/>
      <c r="I737" s="507"/>
      <c r="J737" s="507"/>
      <c r="K737" s="507"/>
      <c r="L737" s="1"/>
    </row>
    <row r="738" spans="6:12" ht="12.75">
      <c r="F738" s="1"/>
      <c r="G738" s="507"/>
      <c r="H738" s="507"/>
      <c r="I738" s="507"/>
      <c r="J738" s="507"/>
      <c r="K738" s="507"/>
      <c r="L738" s="1"/>
    </row>
    <row r="739" spans="6:12" ht="12.75">
      <c r="F739" s="1"/>
      <c r="G739" s="507"/>
      <c r="H739" s="507"/>
      <c r="I739" s="507"/>
      <c r="J739" s="507"/>
      <c r="K739" s="507"/>
      <c r="L739" s="1"/>
    </row>
    <row r="740" spans="6:12" ht="12.75">
      <c r="F740" s="1"/>
      <c r="G740" s="507"/>
      <c r="H740" s="507"/>
      <c r="I740" s="507"/>
      <c r="J740" s="507"/>
      <c r="K740" s="507"/>
      <c r="L740" s="1"/>
    </row>
    <row r="741" spans="6:12" ht="12.75">
      <c r="F741" s="1"/>
      <c r="G741" s="507"/>
      <c r="H741" s="507"/>
      <c r="I741" s="507"/>
      <c r="J741" s="507"/>
      <c r="K741" s="507"/>
      <c r="L741" s="1"/>
    </row>
    <row r="742" spans="6:12" ht="12.75">
      <c r="F742" s="1"/>
      <c r="G742" s="507"/>
      <c r="H742" s="507"/>
      <c r="I742" s="507"/>
      <c r="J742" s="507"/>
      <c r="K742" s="507"/>
      <c r="L742" s="1"/>
    </row>
    <row r="743" spans="6:12" ht="12.75">
      <c r="F743" s="1"/>
      <c r="G743" s="507"/>
      <c r="H743" s="507"/>
      <c r="I743" s="507"/>
      <c r="J743" s="507"/>
      <c r="K743" s="507"/>
      <c r="L743" s="1"/>
    </row>
    <row r="744" spans="6:12" ht="12.75">
      <c r="F744" s="1"/>
      <c r="G744" s="507"/>
      <c r="H744" s="507"/>
      <c r="I744" s="507"/>
      <c r="J744" s="507"/>
      <c r="K744" s="507"/>
      <c r="L744" s="1"/>
    </row>
    <row r="745" spans="6:12" ht="12.75">
      <c r="F745" s="1"/>
      <c r="G745" s="507"/>
      <c r="H745" s="507"/>
      <c r="I745" s="507"/>
      <c r="J745" s="507"/>
      <c r="K745" s="507"/>
      <c r="L745" s="1"/>
    </row>
    <row r="746" spans="6:12" ht="12.75">
      <c r="F746" s="1"/>
      <c r="G746" s="507"/>
      <c r="H746" s="507"/>
      <c r="I746" s="507"/>
      <c r="J746" s="507"/>
      <c r="K746" s="507"/>
      <c r="L746" s="1"/>
    </row>
    <row r="747" spans="6:12" ht="12.75">
      <c r="F747" s="1"/>
      <c r="G747" s="507"/>
      <c r="H747" s="507"/>
      <c r="I747" s="507"/>
      <c r="J747" s="507"/>
      <c r="K747" s="507"/>
      <c r="L747" s="1"/>
    </row>
    <row r="748" spans="6:12" ht="12.75">
      <c r="F748" s="1"/>
      <c r="G748" s="507"/>
      <c r="H748" s="507"/>
      <c r="I748" s="507"/>
      <c r="J748" s="507"/>
      <c r="K748" s="507"/>
      <c r="L748" s="1"/>
    </row>
    <row r="749" spans="6:12" ht="12.75">
      <c r="F749" s="1"/>
      <c r="G749" s="507"/>
      <c r="H749" s="507"/>
      <c r="I749" s="507"/>
      <c r="J749" s="507"/>
      <c r="K749" s="507"/>
      <c r="L749" s="1"/>
    </row>
    <row r="750" spans="6:12" ht="12.75">
      <c r="F750" s="1"/>
      <c r="G750" s="507"/>
      <c r="H750" s="507"/>
      <c r="I750" s="507"/>
      <c r="J750" s="507"/>
      <c r="K750" s="507"/>
      <c r="L750" s="1"/>
    </row>
    <row r="751" spans="6:12" ht="12.75">
      <c r="F751" s="1"/>
      <c r="G751" s="507"/>
      <c r="H751" s="507"/>
      <c r="I751" s="507"/>
      <c r="J751" s="507"/>
      <c r="K751" s="507"/>
      <c r="L751" s="1"/>
    </row>
    <row r="752" spans="6:12" ht="12.75">
      <c r="F752" s="1"/>
      <c r="G752" s="507"/>
      <c r="H752" s="507"/>
      <c r="I752" s="507"/>
      <c r="J752" s="507"/>
      <c r="K752" s="507"/>
      <c r="L752" s="1"/>
    </row>
    <row r="753" spans="6:12" ht="12.75">
      <c r="F753" s="1"/>
      <c r="G753" s="507"/>
      <c r="H753" s="507"/>
      <c r="I753" s="507"/>
      <c r="J753" s="507"/>
      <c r="K753" s="507"/>
      <c r="L753" s="1"/>
    </row>
    <row r="754" spans="6:12" ht="12.75">
      <c r="F754" s="1"/>
      <c r="G754" s="507"/>
      <c r="H754" s="507"/>
      <c r="I754" s="507"/>
      <c r="J754" s="507"/>
      <c r="K754" s="507"/>
      <c r="L754" s="1"/>
    </row>
    <row r="755" spans="6:12" ht="12.75">
      <c r="F755" s="1"/>
      <c r="G755" s="507"/>
      <c r="H755" s="507"/>
      <c r="I755" s="507"/>
      <c r="J755" s="507"/>
      <c r="K755" s="507"/>
      <c r="L755" s="1"/>
    </row>
    <row r="756" spans="6:12" ht="12.75">
      <c r="F756" s="1"/>
      <c r="G756" s="507"/>
      <c r="H756" s="507"/>
      <c r="I756" s="507"/>
      <c r="J756" s="507"/>
      <c r="K756" s="507"/>
      <c r="L756" s="1"/>
    </row>
    <row r="757" spans="6:12" ht="12.75">
      <c r="F757" s="1"/>
      <c r="G757" s="507"/>
      <c r="H757" s="507"/>
      <c r="I757" s="507"/>
      <c r="J757" s="507"/>
      <c r="K757" s="507"/>
      <c r="L757" s="1"/>
    </row>
    <row r="758" spans="6:12" ht="12.75">
      <c r="F758" s="1"/>
      <c r="G758" s="507"/>
      <c r="H758" s="507"/>
      <c r="I758" s="507"/>
      <c r="J758" s="507"/>
      <c r="K758" s="507"/>
      <c r="L758" s="1"/>
    </row>
    <row r="759" spans="6:12" ht="12.75">
      <c r="F759" s="1"/>
      <c r="G759" s="507"/>
      <c r="H759" s="507"/>
      <c r="I759" s="507"/>
      <c r="J759" s="507"/>
      <c r="K759" s="507"/>
      <c r="L759" s="1"/>
    </row>
    <row r="760" spans="6:12" ht="12.75">
      <c r="F760" s="1"/>
      <c r="G760" s="507"/>
      <c r="H760" s="507"/>
      <c r="I760" s="507"/>
      <c r="J760" s="507"/>
      <c r="K760" s="507"/>
      <c r="L760" s="1"/>
    </row>
    <row r="761" spans="6:12" ht="12.75">
      <c r="F761" s="1"/>
      <c r="G761" s="507"/>
      <c r="H761" s="507"/>
      <c r="I761" s="507"/>
      <c r="J761" s="507"/>
      <c r="K761" s="507"/>
      <c r="L761" s="1"/>
    </row>
    <row r="762" spans="6:12" ht="12.75">
      <c r="F762" s="1"/>
      <c r="G762" s="507"/>
      <c r="H762" s="507"/>
      <c r="I762" s="507"/>
      <c r="J762" s="507"/>
      <c r="K762" s="507"/>
      <c r="L762" s="1"/>
    </row>
    <row r="763" spans="6:12" ht="12.75">
      <c r="F763" s="1"/>
      <c r="G763" s="507"/>
      <c r="H763" s="507"/>
      <c r="I763" s="507"/>
      <c r="J763" s="507"/>
      <c r="K763" s="507"/>
      <c r="L763" s="1"/>
    </row>
    <row r="764" spans="6:12" ht="12.75">
      <c r="F764" s="1"/>
      <c r="G764" s="507"/>
      <c r="H764" s="507"/>
      <c r="I764" s="507"/>
      <c r="J764" s="507"/>
      <c r="K764" s="507"/>
      <c r="L764" s="1"/>
    </row>
    <row r="765" spans="6:12" ht="12.75">
      <c r="F765" s="1"/>
      <c r="G765" s="507"/>
      <c r="H765" s="507"/>
      <c r="I765" s="507"/>
      <c r="J765" s="507"/>
      <c r="K765" s="507"/>
      <c r="L765" s="1"/>
    </row>
    <row r="766" spans="6:12" ht="12.75">
      <c r="F766" s="1"/>
      <c r="G766" s="507"/>
      <c r="H766" s="507"/>
      <c r="I766" s="507"/>
      <c r="J766" s="507"/>
      <c r="K766" s="507"/>
      <c r="L766" s="1"/>
    </row>
    <row r="767" spans="6:12" ht="12.75">
      <c r="F767" s="1"/>
      <c r="G767" s="507"/>
      <c r="H767" s="507"/>
      <c r="I767" s="507"/>
      <c r="J767" s="507"/>
      <c r="K767" s="507"/>
      <c r="L767" s="1"/>
    </row>
    <row r="768" spans="6:12" ht="12.75">
      <c r="F768" s="1"/>
      <c r="G768" s="507"/>
      <c r="H768" s="507"/>
      <c r="I768" s="507"/>
      <c r="J768" s="507"/>
      <c r="K768" s="507"/>
      <c r="L768" s="1"/>
    </row>
    <row r="769" spans="6:12" ht="12.75">
      <c r="F769" s="1"/>
      <c r="G769" s="507"/>
      <c r="H769" s="507"/>
      <c r="I769" s="507"/>
      <c r="J769" s="507"/>
      <c r="K769" s="507"/>
      <c r="L769" s="1"/>
    </row>
    <row r="770" spans="6:12" ht="12.75">
      <c r="F770" s="1"/>
      <c r="G770" s="507"/>
      <c r="H770" s="507"/>
      <c r="I770" s="507"/>
      <c r="J770" s="507"/>
      <c r="K770" s="507"/>
      <c r="L770" s="1"/>
    </row>
    <row r="771" spans="6:12" ht="12.75">
      <c r="F771" s="1"/>
      <c r="G771" s="507"/>
      <c r="H771" s="507"/>
      <c r="I771" s="507"/>
      <c r="J771" s="507"/>
      <c r="K771" s="507"/>
      <c r="L771" s="1"/>
    </row>
    <row r="772" spans="6:12" ht="12.75">
      <c r="F772" s="1"/>
      <c r="G772" s="507"/>
      <c r="H772" s="507"/>
      <c r="I772" s="507"/>
      <c r="J772" s="507"/>
      <c r="K772" s="507"/>
      <c r="L772" s="1"/>
    </row>
    <row r="773" spans="6:12" ht="12.75">
      <c r="F773" s="1"/>
      <c r="G773" s="507"/>
      <c r="H773" s="507"/>
      <c r="I773" s="507"/>
      <c r="J773" s="507"/>
      <c r="K773" s="507"/>
      <c r="L773" s="1"/>
    </row>
    <row r="774" spans="6:12" ht="12.75">
      <c r="F774" s="1"/>
      <c r="G774" s="507"/>
      <c r="H774" s="507"/>
      <c r="I774" s="507"/>
      <c r="J774" s="507"/>
      <c r="K774" s="507"/>
      <c r="L774" s="1"/>
    </row>
    <row r="775" spans="6:12" ht="12.75">
      <c r="F775" s="1"/>
      <c r="G775" s="507"/>
      <c r="H775" s="507"/>
      <c r="I775" s="507"/>
      <c r="J775" s="507"/>
      <c r="K775" s="507"/>
      <c r="L775" s="1"/>
    </row>
    <row r="776" spans="6:12" ht="12.75">
      <c r="F776" s="1"/>
      <c r="G776" s="507"/>
      <c r="H776" s="507"/>
      <c r="I776" s="507"/>
      <c r="J776" s="507"/>
      <c r="K776" s="507"/>
      <c r="L776" s="1"/>
    </row>
    <row r="777" spans="6:12" ht="12.75">
      <c r="F777" s="1"/>
      <c r="G777" s="507"/>
      <c r="H777" s="507"/>
      <c r="I777" s="507"/>
      <c r="J777" s="507"/>
      <c r="K777" s="507"/>
      <c r="L777" s="1"/>
    </row>
    <row r="778" spans="6:12" ht="12.75">
      <c r="F778" s="1"/>
      <c r="G778" s="507"/>
      <c r="H778" s="507"/>
      <c r="I778" s="507"/>
      <c r="J778" s="507"/>
      <c r="K778" s="507"/>
      <c r="L778" s="1"/>
    </row>
    <row r="779" spans="6:12" ht="12.75">
      <c r="F779" s="1"/>
      <c r="G779" s="507"/>
      <c r="H779" s="507"/>
      <c r="I779" s="507"/>
      <c r="J779" s="507"/>
      <c r="K779" s="507"/>
      <c r="L779" s="1"/>
    </row>
    <row r="780" spans="6:12" ht="12.75">
      <c r="F780" s="1"/>
      <c r="G780" s="507"/>
      <c r="H780" s="507"/>
      <c r="I780" s="507"/>
      <c r="J780" s="507"/>
      <c r="K780" s="507"/>
      <c r="L780" s="1"/>
    </row>
    <row r="781" spans="6:12" ht="12.75">
      <c r="F781" s="1"/>
      <c r="G781" s="507"/>
      <c r="H781" s="507"/>
      <c r="I781" s="507"/>
      <c r="J781" s="507"/>
      <c r="K781" s="507"/>
      <c r="L781" s="1"/>
    </row>
    <row r="782" spans="6:12" ht="12.75">
      <c r="F782" s="1"/>
      <c r="G782" s="507"/>
      <c r="H782" s="507"/>
      <c r="I782" s="507"/>
      <c r="J782" s="507"/>
      <c r="K782" s="507"/>
      <c r="L782" s="1"/>
    </row>
    <row r="783" spans="6:12" ht="12.75">
      <c r="F783" s="1"/>
      <c r="G783" s="507"/>
      <c r="H783" s="507"/>
      <c r="I783" s="507"/>
      <c r="J783" s="507"/>
      <c r="K783" s="507"/>
      <c r="L783" s="1"/>
    </row>
    <row r="784" spans="6:12" ht="12.75">
      <c r="F784" s="1"/>
      <c r="G784" s="507"/>
      <c r="H784" s="507"/>
      <c r="I784" s="507"/>
      <c r="J784" s="507"/>
      <c r="K784" s="507"/>
      <c r="L784" s="1"/>
    </row>
    <row r="785" spans="6:12" ht="12.75">
      <c r="F785" s="1"/>
      <c r="G785" s="507"/>
      <c r="H785" s="507"/>
      <c r="I785" s="507"/>
      <c r="J785" s="507"/>
      <c r="K785" s="507"/>
      <c r="L785" s="1"/>
    </row>
    <row r="786" spans="6:12" ht="12.75">
      <c r="F786" s="1"/>
      <c r="G786" s="507"/>
      <c r="H786" s="507"/>
      <c r="I786" s="507"/>
      <c r="J786" s="507"/>
      <c r="K786" s="507"/>
      <c r="L786" s="1"/>
    </row>
    <row r="787" spans="6:12" ht="12.75">
      <c r="F787" s="1"/>
      <c r="G787" s="507"/>
      <c r="H787" s="507"/>
      <c r="I787" s="507"/>
      <c r="J787" s="507"/>
      <c r="K787" s="507"/>
      <c r="L787" s="1"/>
    </row>
    <row r="788" spans="6:12" ht="12.75">
      <c r="F788" s="1"/>
      <c r="G788" s="507"/>
      <c r="H788" s="507"/>
      <c r="I788" s="507"/>
      <c r="J788" s="507"/>
      <c r="K788" s="507"/>
      <c r="L788" s="1"/>
    </row>
    <row r="789" spans="6:12" ht="12.75">
      <c r="F789" s="1"/>
      <c r="G789" s="507"/>
      <c r="H789" s="507"/>
      <c r="I789" s="507"/>
      <c r="J789" s="507"/>
      <c r="K789" s="507"/>
      <c r="L789" s="1"/>
    </row>
    <row r="790" spans="6:12" ht="12.75">
      <c r="F790" s="1"/>
      <c r="G790" s="507"/>
      <c r="H790" s="507"/>
      <c r="I790" s="507"/>
      <c r="J790" s="507"/>
      <c r="K790" s="507"/>
      <c r="L790" s="1"/>
    </row>
    <row r="791" spans="6:12" ht="12.75">
      <c r="F791" s="1"/>
      <c r="G791" s="507"/>
      <c r="H791" s="507"/>
      <c r="I791" s="507"/>
      <c r="J791" s="507"/>
      <c r="K791" s="507"/>
      <c r="L791" s="1"/>
    </row>
    <row r="792" spans="6:12" ht="12.75">
      <c r="F792" s="1"/>
      <c r="G792" s="507"/>
      <c r="H792" s="507"/>
      <c r="I792" s="507"/>
      <c r="J792" s="507"/>
      <c r="K792" s="507"/>
      <c r="L792" s="1"/>
    </row>
    <row r="793" spans="6:12" ht="12.75">
      <c r="F793" s="1"/>
      <c r="G793" s="507"/>
      <c r="H793" s="507"/>
      <c r="I793" s="507"/>
      <c r="J793" s="507"/>
      <c r="K793" s="507"/>
      <c r="L793" s="1"/>
    </row>
    <row r="794" spans="6:12" ht="12.75">
      <c r="F794" s="1"/>
      <c r="G794" s="507"/>
      <c r="H794" s="507"/>
      <c r="I794" s="507"/>
      <c r="J794" s="507"/>
      <c r="K794" s="507"/>
      <c r="L794" s="1"/>
    </row>
    <row r="795" spans="6:12" ht="12.75">
      <c r="F795" s="1"/>
      <c r="G795" s="507"/>
      <c r="H795" s="507"/>
      <c r="I795" s="507"/>
      <c r="J795" s="507"/>
      <c r="K795" s="507"/>
      <c r="L795" s="1"/>
    </row>
    <row r="796" spans="6:12" ht="12.75">
      <c r="F796" s="1"/>
      <c r="G796" s="507"/>
      <c r="H796" s="507"/>
      <c r="I796" s="507"/>
      <c r="J796" s="507"/>
      <c r="K796" s="507"/>
      <c r="L796" s="1"/>
    </row>
    <row r="797" spans="6:12" ht="12.75">
      <c r="F797" s="1"/>
      <c r="G797" s="507"/>
      <c r="H797" s="507"/>
      <c r="I797" s="507"/>
      <c r="J797" s="507"/>
      <c r="K797" s="507"/>
      <c r="L797" s="1"/>
    </row>
    <row r="798" spans="6:12" ht="12.75">
      <c r="F798" s="1"/>
      <c r="G798" s="507"/>
      <c r="H798" s="507"/>
      <c r="I798" s="507"/>
      <c r="J798" s="507"/>
      <c r="K798" s="507"/>
      <c r="L798" s="1"/>
    </row>
    <row r="799" spans="6:12" ht="12.75">
      <c r="F799" s="1"/>
      <c r="G799" s="507"/>
      <c r="H799" s="507"/>
      <c r="I799" s="507"/>
      <c r="J799" s="507"/>
      <c r="K799" s="507"/>
      <c r="L799" s="1"/>
    </row>
    <row r="800" spans="6:12" ht="12.75">
      <c r="F800" s="1"/>
      <c r="G800" s="507"/>
      <c r="H800" s="507"/>
      <c r="I800" s="507"/>
      <c r="J800" s="507"/>
      <c r="K800" s="507"/>
      <c r="L800" s="1"/>
    </row>
    <row r="801" spans="6:12" ht="12.75">
      <c r="F801" s="1"/>
      <c r="G801" s="507"/>
      <c r="H801" s="507"/>
      <c r="I801" s="507"/>
      <c r="J801" s="507"/>
      <c r="K801" s="507"/>
      <c r="L801" s="1"/>
    </row>
    <row r="802" spans="6:12" ht="12.75">
      <c r="F802" s="1"/>
      <c r="G802" s="507"/>
      <c r="H802" s="507"/>
      <c r="I802" s="507"/>
      <c r="J802" s="507"/>
      <c r="K802" s="507"/>
      <c r="L802" s="1"/>
    </row>
    <row r="803" spans="6:12" ht="12.75">
      <c r="F803" s="1"/>
      <c r="G803" s="507"/>
      <c r="H803" s="507"/>
      <c r="I803" s="507"/>
      <c r="J803" s="507"/>
      <c r="K803" s="507"/>
      <c r="L803" s="1"/>
    </row>
    <row r="804" spans="6:12" ht="12.75">
      <c r="F804" s="1"/>
      <c r="G804" s="507"/>
      <c r="H804" s="507"/>
      <c r="I804" s="507"/>
      <c r="J804" s="507"/>
      <c r="K804" s="507"/>
      <c r="L804" s="1"/>
    </row>
    <row r="805" spans="6:12" ht="12.75">
      <c r="F805" s="1"/>
      <c r="G805" s="507"/>
      <c r="H805" s="507"/>
      <c r="I805" s="507"/>
      <c r="J805" s="507"/>
      <c r="K805" s="507"/>
      <c r="L805" s="1"/>
    </row>
    <row r="806" spans="6:12" ht="12.75">
      <c r="F806" s="1"/>
      <c r="G806" s="507"/>
      <c r="H806" s="507"/>
      <c r="I806" s="507"/>
      <c r="J806" s="507"/>
      <c r="K806" s="507"/>
      <c r="L806" s="1"/>
    </row>
    <row r="807" spans="6:12" ht="12.75">
      <c r="F807" s="1"/>
      <c r="G807" s="507"/>
      <c r="H807" s="507"/>
      <c r="I807" s="507"/>
      <c r="J807" s="507"/>
      <c r="K807" s="507"/>
      <c r="L807" s="1"/>
    </row>
    <row r="808" spans="6:12" ht="12.75">
      <c r="F808" s="1"/>
      <c r="G808" s="507"/>
      <c r="H808" s="507"/>
      <c r="I808" s="507"/>
      <c r="J808" s="507"/>
      <c r="K808" s="507"/>
      <c r="L808" s="1"/>
    </row>
    <row r="809" spans="6:12" ht="12.75">
      <c r="F809" s="1"/>
      <c r="G809" s="507"/>
      <c r="H809" s="507"/>
      <c r="I809" s="507"/>
      <c r="J809" s="507"/>
      <c r="K809" s="507"/>
      <c r="L809" s="1"/>
    </row>
    <row r="810" spans="6:12" ht="12.75">
      <c r="F810" s="1"/>
      <c r="G810" s="507"/>
      <c r="H810" s="507"/>
      <c r="I810" s="507"/>
      <c r="J810" s="507"/>
      <c r="K810" s="507"/>
      <c r="L810" s="1"/>
    </row>
    <row r="811" spans="6:12" ht="12.75">
      <c r="F811" s="1"/>
      <c r="G811" s="507"/>
      <c r="H811" s="507"/>
      <c r="I811" s="507"/>
      <c r="J811" s="507"/>
      <c r="K811" s="507"/>
      <c r="L811" s="1"/>
    </row>
    <row r="812" spans="6:12" ht="12.75">
      <c r="F812" s="1"/>
      <c r="G812" s="507"/>
      <c r="H812" s="507"/>
      <c r="I812" s="507"/>
      <c r="J812" s="507"/>
      <c r="K812" s="507"/>
      <c r="L812" s="1"/>
    </row>
    <row r="813" spans="6:12" ht="12.75">
      <c r="F813" s="1"/>
      <c r="G813" s="507"/>
      <c r="H813" s="507"/>
      <c r="I813" s="507"/>
      <c r="J813" s="507"/>
      <c r="K813" s="507"/>
      <c r="L813" s="1"/>
    </row>
    <row r="814" spans="6:12" ht="12.75">
      <c r="F814" s="1"/>
      <c r="G814" s="507"/>
      <c r="H814" s="507"/>
      <c r="I814" s="507"/>
      <c r="J814" s="507"/>
      <c r="K814" s="507"/>
      <c r="L814" s="1"/>
    </row>
    <row r="815" spans="6:12" ht="12.75">
      <c r="F815" s="1"/>
      <c r="G815" s="507"/>
      <c r="H815" s="507"/>
      <c r="I815" s="507"/>
      <c r="J815" s="507"/>
      <c r="K815" s="507"/>
      <c r="L815" s="1"/>
    </row>
    <row r="816" spans="6:12" ht="12.75">
      <c r="F816" s="1"/>
      <c r="G816" s="507"/>
      <c r="H816" s="507"/>
      <c r="I816" s="507"/>
      <c r="J816" s="507"/>
      <c r="K816" s="507"/>
      <c r="L816" s="1"/>
    </row>
    <row r="817" spans="6:12" ht="12.75">
      <c r="F817" s="1"/>
      <c r="G817" s="507"/>
      <c r="H817" s="507"/>
      <c r="I817" s="507"/>
      <c r="J817" s="507"/>
      <c r="K817" s="507"/>
      <c r="L817" s="1"/>
    </row>
    <row r="818" spans="6:12" ht="12.75">
      <c r="F818" s="1"/>
      <c r="G818" s="507"/>
      <c r="H818" s="507"/>
      <c r="I818" s="507"/>
      <c r="J818" s="507"/>
      <c r="K818" s="507"/>
      <c r="L818" s="1"/>
    </row>
    <row r="819" spans="6:12" ht="12.75">
      <c r="F819" s="1"/>
      <c r="G819" s="507"/>
      <c r="H819" s="507"/>
      <c r="I819" s="507"/>
      <c r="J819" s="507"/>
      <c r="K819" s="507"/>
      <c r="L819" s="1"/>
    </row>
    <row r="820" spans="6:12" ht="12.75">
      <c r="F820" s="1"/>
      <c r="G820" s="507"/>
      <c r="H820" s="507"/>
      <c r="I820" s="507"/>
      <c r="J820" s="507"/>
      <c r="K820" s="507"/>
      <c r="L820" s="1"/>
    </row>
    <row r="821" spans="6:12" ht="12.75">
      <c r="F821" s="1"/>
      <c r="G821" s="507"/>
      <c r="H821" s="507"/>
      <c r="I821" s="507"/>
      <c r="J821" s="507"/>
      <c r="K821" s="507"/>
      <c r="L821" s="1"/>
    </row>
    <row r="822" spans="6:12" ht="12.75">
      <c r="F822" s="1"/>
      <c r="G822" s="507"/>
      <c r="H822" s="507"/>
      <c r="I822" s="507"/>
      <c r="J822" s="507"/>
      <c r="K822" s="507"/>
      <c r="L822" s="1"/>
    </row>
    <row r="823" spans="6:12" ht="12.75">
      <c r="F823" s="1"/>
      <c r="G823" s="507"/>
      <c r="H823" s="507"/>
      <c r="I823" s="507"/>
      <c r="J823" s="507"/>
      <c r="K823" s="507"/>
      <c r="L823" s="1"/>
    </row>
    <row r="824" spans="6:12" ht="12.75">
      <c r="F824" s="1"/>
      <c r="G824" s="507"/>
      <c r="H824" s="507"/>
      <c r="I824" s="507"/>
      <c r="J824" s="507"/>
      <c r="K824" s="507"/>
      <c r="L824" s="1"/>
    </row>
    <row r="825" spans="6:12" ht="12.75">
      <c r="F825" s="1"/>
      <c r="G825" s="507"/>
      <c r="H825" s="507"/>
      <c r="I825" s="507"/>
      <c r="J825" s="507"/>
      <c r="K825" s="507"/>
      <c r="L825" s="1"/>
    </row>
    <row r="826" spans="6:12" ht="12.75">
      <c r="F826" s="1"/>
      <c r="G826" s="507"/>
      <c r="H826" s="507"/>
      <c r="I826" s="507"/>
      <c r="J826" s="507"/>
      <c r="K826" s="507"/>
      <c r="L826" s="1"/>
    </row>
    <row r="827" spans="6:12" ht="12.75">
      <c r="F827" s="1"/>
      <c r="G827" s="507"/>
      <c r="H827" s="507"/>
      <c r="I827" s="507"/>
      <c r="J827" s="507"/>
      <c r="K827" s="507"/>
      <c r="L827" s="1"/>
    </row>
    <row r="828" spans="6:12" ht="12.75">
      <c r="F828" s="1"/>
      <c r="G828" s="507"/>
      <c r="H828" s="507"/>
      <c r="I828" s="507"/>
      <c r="J828" s="507"/>
      <c r="K828" s="507"/>
      <c r="L828" s="1"/>
    </row>
    <row r="829" spans="6:12" ht="12.75">
      <c r="F829" s="1"/>
      <c r="G829" s="507"/>
      <c r="H829" s="507"/>
      <c r="I829" s="507"/>
      <c r="J829" s="507"/>
      <c r="K829" s="507"/>
      <c r="L829" s="1"/>
    </row>
    <row r="830" spans="6:12" ht="12.75">
      <c r="F830" s="1"/>
      <c r="G830" s="507"/>
      <c r="H830" s="507"/>
      <c r="I830" s="507"/>
      <c r="J830" s="507"/>
      <c r="K830" s="507"/>
      <c r="L830" s="1"/>
    </row>
    <row r="831" spans="6:12" ht="12.75">
      <c r="F831" s="1"/>
      <c r="G831" s="507"/>
      <c r="H831" s="507"/>
      <c r="I831" s="507"/>
      <c r="J831" s="507"/>
      <c r="K831" s="507"/>
      <c r="L831" s="1"/>
    </row>
    <row r="832" spans="6:12" ht="12.75">
      <c r="F832" s="1"/>
      <c r="G832" s="507"/>
      <c r="H832" s="507"/>
      <c r="I832" s="507"/>
      <c r="J832" s="507"/>
      <c r="K832" s="507"/>
      <c r="L832" s="1"/>
    </row>
    <row r="833" spans="6:12" ht="12.75">
      <c r="F833" s="1"/>
      <c r="G833" s="507"/>
      <c r="H833" s="507"/>
      <c r="I833" s="507"/>
      <c r="J833" s="507"/>
      <c r="K833" s="507"/>
      <c r="L833" s="1"/>
    </row>
    <row r="834" spans="6:12" ht="12.75">
      <c r="F834" s="1"/>
      <c r="G834" s="507"/>
      <c r="H834" s="507"/>
      <c r="I834" s="507"/>
      <c r="J834" s="507"/>
      <c r="K834" s="507"/>
      <c r="L834" s="1"/>
    </row>
    <row r="835" spans="6:12" ht="12.75">
      <c r="F835" s="1"/>
      <c r="G835" s="507"/>
      <c r="H835" s="507"/>
      <c r="I835" s="507"/>
      <c r="J835" s="507"/>
      <c r="K835" s="507"/>
      <c r="L835" s="1"/>
    </row>
    <row r="836" spans="6:12" ht="12.75">
      <c r="F836" s="1"/>
      <c r="G836" s="507"/>
      <c r="H836" s="507"/>
      <c r="I836" s="507"/>
      <c r="J836" s="507"/>
      <c r="K836" s="507"/>
      <c r="L836" s="1"/>
    </row>
    <row r="837" spans="6:12" ht="12.75">
      <c r="F837" s="1"/>
      <c r="G837" s="507"/>
      <c r="H837" s="507"/>
      <c r="I837" s="507"/>
      <c r="J837" s="507"/>
      <c r="K837" s="507"/>
      <c r="L837" s="1"/>
    </row>
    <row r="838" spans="6:12" ht="12.75">
      <c r="F838" s="1"/>
      <c r="G838" s="507"/>
      <c r="H838" s="507"/>
      <c r="I838" s="507"/>
      <c r="J838" s="507"/>
      <c r="K838" s="507"/>
      <c r="L838" s="1"/>
    </row>
    <row r="839" spans="6:12" ht="12.75">
      <c r="F839" s="1"/>
      <c r="G839" s="507"/>
      <c r="H839" s="507"/>
      <c r="I839" s="507"/>
      <c r="J839" s="507"/>
      <c r="K839" s="507"/>
      <c r="L839" s="1"/>
    </row>
    <row r="840" spans="6:12" ht="12.75">
      <c r="F840" s="1"/>
      <c r="G840" s="507"/>
      <c r="H840" s="507"/>
      <c r="I840" s="507"/>
      <c r="J840" s="507"/>
      <c r="K840" s="507"/>
      <c r="L840" s="1"/>
    </row>
    <row r="841" spans="6:12" ht="12.75">
      <c r="F841" s="1"/>
      <c r="G841" s="507"/>
      <c r="H841" s="507"/>
      <c r="I841" s="507"/>
      <c r="J841" s="507"/>
      <c r="K841" s="507"/>
      <c r="L841" s="1"/>
    </row>
    <row r="842" spans="6:12" ht="12.75">
      <c r="F842" s="1"/>
      <c r="G842" s="507"/>
      <c r="H842" s="507"/>
      <c r="I842" s="507"/>
      <c r="J842" s="507"/>
      <c r="K842" s="507"/>
      <c r="L842" s="1"/>
    </row>
    <row r="843" spans="6:12" ht="12.75">
      <c r="F843" s="1"/>
      <c r="G843" s="507"/>
      <c r="H843" s="507"/>
      <c r="I843" s="507"/>
      <c r="J843" s="507"/>
      <c r="K843" s="507"/>
      <c r="L843" s="1"/>
    </row>
    <row r="844" spans="6:12" ht="12.75">
      <c r="F844" s="1"/>
      <c r="G844" s="507"/>
      <c r="H844" s="507"/>
      <c r="I844" s="507"/>
      <c r="J844" s="507"/>
      <c r="K844" s="507"/>
      <c r="L844" s="1"/>
    </row>
    <row r="845" spans="6:12" ht="12.75">
      <c r="F845" s="1"/>
      <c r="G845" s="507"/>
      <c r="H845" s="507"/>
      <c r="I845" s="507"/>
      <c r="J845" s="507"/>
      <c r="K845" s="507"/>
      <c r="L845" s="1"/>
    </row>
    <row r="846" spans="6:12" ht="12.75">
      <c r="F846" s="1"/>
      <c r="G846" s="507"/>
      <c r="H846" s="507"/>
      <c r="I846" s="507"/>
      <c r="J846" s="507"/>
      <c r="K846" s="507"/>
      <c r="L846" s="1"/>
    </row>
    <row r="847" spans="6:12" ht="12.75">
      <c r="F847" s="1"/>
      <c r="G847" s="507"/>
      <c r="H847" s="507"/>
      <c r="I847" s="507"/>
      <c r="J847" s="507"/>
      <c r="K847" s="507"/>
      <c r="L847" s="1"/>
    </row>
    <row r="848" spans="6:12" ht="12.75">
      <c r="F848" s="1"/>
      <c r="G848" s="507"/>
      <c r="H848" s="507"/>
      <c r="I848" s="507"/>
      <c r="J848" s="507"/>
      <c r="K848" s="507"/>
      <c r="L848" s="1"/>
    </row>
    <row r="849" spans="6:12" ht="12.75">
      <c r="F849" s="1"/>
      <c r="G849" s="507"/>
      <c r="H849" s="507"/>
      <c r="I849" s="507"/>
      <c r="J849" s="507"/>
      <c r="K849" s="507"/>
      <c r="L849" s="1"/>
    </row>
    <row r="850" spans="6:12" ht="12.75">
      <c r="F850" s="1"/>
      <c r="G850" s="507"/>
      <c r="H850" s="507"/>
      <c r="I850" s="507"/>
      <c r="J850" s="507"/>
      <c r="K850" s="507"/>
      <c r="L850" s="1"/>
    </row>
    <row r="851" spans="6:12" ht="12.75">
      <c r="F851" s="1"/>
      <c r="G851" s="507"/>
      <c r="H851" s="507"/>
      <c r="I851" s="507"/>
      <c r="J851" s="507"/>
      <c r="K851" s="507"/>
      <c r="L851" s="1"/>
    </row>
    <row r="852" spans="6:12" ht="12.75">
      <c r="F852" s="1"/>
      <c r="G852" s="507"/>
      <c r="H852" s="507"/>
      <c r="I852" s="507"/>
      <c r="J852" s="507"/>
      <c r="K852" s="507"/>
      <c r="L852" s="1"/>
    </row>
    <row r="853" spans="6:12" ht="12.75">
      <c r="F853" s="1"/>
      <c r="G853" s="507"/>
      <c r="H853" s="507"/>
      <c r="I853" s="507"/>
      <c r="J853" s="507"/>
      <c r="K853" s="507"/>
      <c r="L853" s="1"/>
    </row>
    <row r="854" spans="6:12" ht="12.75">
      <c r="F854" s="1"/>
      <c r="G854" s="507"/>
      <c r="H854" s="507"/>
      <c r="I854" s="507"/>
      <c r="J854" s="507"/>
      <c r="K854" s="507"/>
      <c r="L854" s="1"/>
    </row>
    <row r="855" spans="6:12" ht="12.75">
      <c r="F855" s="1"/>
      <c r="G855" s="507"/>
      <c r="H855" s="507"/>
      <c r="I855" s="507"/>
      <c r="J855" s="507"/>
      <c r="K855" s="507"/>
      <c r="L855" s="1"/>
    </row>
    <row r="856" spans="6:12" ht="12.75">
      <c r="F856" s="1"/>
      <c r="G856" s="507"/>
      <c r="H856" s="507"/>
      <c r="I856" s="507"/>
      <c r="J856" s="507"/>
      <c r="K856" s="507"/>
      <c r="L856" s="1"/>
    </row>
    <row r="857" spans="6:12" ht="12.75">
      <c r="F857" s="1"/>
      <c r="G857" s="507"/>
      <c r="H857" s="507"/>
      <c r="I857" s="507"/>
      <c r="J857" s="507"/>
      <c r="K857" s="507"/>
      <c r="L857" s="1"/>
    </row>
    <row r="858" spans="6:12" ht="12.75">
      <c r="F858" s="1"/>
      <c r="G858" s="507"/>
      <c r="H858" s="507"/>
      <c r="I858" s="507"/>
      <c r="J858" s="507"/>
      <c r="K858" s="507"/>
      <c r="L858" s="1"/>
    </row>
    <row r="859" spans="6:12" ht="12.75">
      <c r="F859" s="1"/>
      <c r="G859" s="507"/>
      <c r="H859" s="507"/>
      <c r="I859" s="507"/>
      <c r="J859" s="507"/>
      <c r="K859" s="507"/>
      <c r="L859" s="1"/>
    </row>
    <row r="860" spans="6:12" ht="12.75">
      <c r="F860" s="1"/>
      <c r="G860" s="507"/>
      <c r="H860" s="507"/>
      <c r="I860" s="507"/>
      <c r="J860" s="507"/>
      <c r="K860" s="507"/>
      <c r="L860" s="1"/>
    </row>
    <row r="861" spans="6:12" ht="12.75">
      <c r="F861" s="1"/>
      <c r="G861" s="507"/>
      <c r="H861" s="507"/>
      <c r="I861" s="507"/>
      <c r="J861" s="507"/>
      <c r="K861" s="507"/>
      <c r="L861" s="1"/>
    </row>
    <row r="862" spans="6:12" ht="12.75">
      <c r="F862" s="1"/>
      <c r="G862" s="507"/>
      <c r="H862" s="507"/>
      <c r="I862" s="507"/>
      <c r="J862" s="507"/>
      <c r="K862" s="507"/>
      <c r="L862" s="1"/>
    </row>
    <row r="863" spans="6:12" ht="12.75">
      <c r="F863" s="1"/>
      <c r="G863" s="507"/>
      <c r="H863" s="507"/>
      <c r="I863" s="507"/>
      <c r="J863" s="507"/>
      <c r="K863" s="507"/>
      <c r="L863" s="1"/>
    </row>
    <row r="864" spans="6:12" ht="12.75">
      <c r="F864" s="1"/>
      <c r="G864" s="507"/>
      <c r="H864" s="507"/>
      <c r="I864" s="507"/>
      <c r="J864" s="507"/>
      <c r="K864" s="507"/>
      <c r="L864" s="1"/>
    </row>
    <row r="865" spans="6:12" ht="12.75">
      <c r="F865" s="1"/>
      <c r="G865" s="507"/>
      <c r="H865" s="507"/>
      <c r="I865" s="507"/>
      <c r="J865" s="507"/>
      <c r="K865" s="507"/>
      <c r="L865" s="1"/>
    </row>
    <row r="866" spans="6:12" ht="12.75">
      <c r="F866" s="1"/>
      <c r="G866" s="507"/>
      <c r="H866" s="507"/>
      <c r="I866" s="507"/>
      <c r="J866" s="507"/>
      <c r="K866" s="507"/>
      <c r="L866" s="1"/>
    </row>
    <row r="867" spans="6:12" ht="12.75">
      <c r="F867" s="1"/>
      <c r="G867" s="507"/>
      <c r="H867" s="507"/>
      <c r="I867" s="507"/>
      <c r="J867" s="507"/>
      <c r="K867" s="507"/>
      <c r="L867" s="1"/>
    </row>
    <row r="868" spans="6:12" ht="12.75">
      <c r="F868" s="1"/>
      <c r="G868" s="507"/>
      <c r="H868" s="507"/>
      <c r="I868" s="507"/>
      <c r="J868" s="507"/>
      <c r="K868" s="507"/>
      <c r="L868" s="1"/>
    </row>
    <row r="869" spans="6:12" ht="12.75">
      <c r="F869" s="1"/>
      <c r="G869" s="507"/>
      <c r="H869" s="507"/>
      <c r="I869" s="507"/>
      <c r="J869" s="507"/>
      <c r="K869" s="507"/>
      <c r="L869" s="1"/>
    </row>
    <row r="870" spans="6:12" ht="12.75">
      <c r="F870" s="1"/>
      <c r="G870" s="507"/>
      <c r="H870" s="507"/>
      <c r="I870" s="507"/>
      <c r="J870" s="507"/>
      <c r="K870" s="507"/>
      <c r="L870" s="1"/>
    </row>
    <row r="871" spans="6:12" ht="12.75">
      <c r="F871" s="1"/>
      <c r="G871" s="507"/>
      <c r="H871" s="507"/>
      <c r="I871" s="507"/>
      <c r="J871" s="507"/>
      <c r="K871" s="507"/>
      <c r="L871" s="1"/>
    </row>
    <row r="872" spans="6:12" ht="12.75">
      <c r="F872" s="1"/>
      <c r="G872" s="507"/>
      <c r="H872" s="507"/>
      <c r="I872" s="507"/>
      <c r="J872" s="507"/>
      <c r="K872" s="507"/>
      <c r="L872" s="1"/>
    </row>
    <row r="873" spans="6:12" ht="12.75">
      <c r="F873" s="1"/>
      <c r="G873" s="507"/>
      <c r="H873" s="507"/>
      <c r="I873" s="507"/>
      <c r="J873" s="507"/>
      <c r="K873" s="507"/>
      <c r="L873" s="1"/>
    </row>
    <row r="874" spans="6:12" ht="12.75">
      <c r="F874" s="1"/>
      <c r="G874" s="507"/>
      <c r="H874" s="507"/>
      <c r="I874" s="507"/>
      <c r="J874" s="507"/>
      <c r="K874" s="507"/>
      <c r="L874" s="1"/>
    </row>
    <row r="875" spans="6:12" ht="12.75">
      <c r="F875" s="1"/>
      <c r="G875" s="507"/>
      <c r="H875" s="507"/>
      <c r="I875" s="507"/>
      <c r="J875" s="507"/>
      <c r="K875" s="507"/>
      <c r="L875" s="1"/>
    </row>
    <row r="876" spans="6:12" ht="12.75">
      <c r="F876" s="1"/>
      <c r="G876" s="507"/>
      <c r="H876" s="507"/>
      <c r="I876" s="507"/>
      <c r="J876" s="507"/>
      <c r="K876" s="507"/>
      <c r="L876" s="1"/>
    </row>
    <row r="877" spans="6:12" ht="12.75">
      <c r="F877" s="1"/>
      <c r="G877" s="507"/>
      <c r="H877" s="507"/>
      <c r="I877" s="507"/>
      <c r="J877" s="507"/>
      <c r="K877" s="507"/>
      <c r="L877" s="1"/>
    </row>
    <row r="878" spans="6:12" ht="12.75">
      <c r="F878" s="1"/>
      <c r="G878" s="507"/>
      <c r="H878" s="507"/>
      <c r="I878" s="507"/>
      <c r="J878" s="507"/>
      <c r="K878" s="507"/>
      <c r="L878" s="1"/>
    </row>
    <row r="879" spans="6:12" ht="12.75">
      <c r="F879" s="1"/>
      <c r="G879" s="507"/>
      <c r="H879" s="507"/>
      <c r="I879" s="507"/>
      <c r="J879" s="507"/>
      <c r="K879" s="507"/>
      <c r="L879" s="1"/>
    </row>
    <row r="880" spans="6:12" ht="12.75">
      <c r="F880" s="1"/>
      <c r="G880" s="507"/>
      <c r="H880" s="507"/>
      <c r="I880" s="507"/>
      <c r="J880" s="507"/>
      <c r="K880" s="507"/>
      <c r="L880" s="1"/>
    </row>
    <row r="881" spans="6:12" ht="12.75">
      <c r="F881" s="1"/>
      <c r="G881" s="507"/>
      <c r="H881" s="507"/>
      <c r="I881" s="507"/>
      <c r="J881" s="507"/>
      <c r="K881" s="507"/>
      <c r="L881" s="1"/>
    </row>
    <row r="882" spans="6:12" ht="12.75">
      <c r="F882" s="1"/>
      <c r="G882" s="507"/>
      <c r="H882" s="507"/>
      <c r="I882" s="507"/>
      <c r="J882" s="507"/>
      <c r="K882" s="507"/>
      <c r="L882" s="1"/>
    </row>
    <row r="883" spans="6:12" ht="12.75">
      <c r="F883" s="1"/>
      <c r="G883" s="507"/>
      <c r="H883" s="507"/>
      <c r="I883" s="507"/>
      <c r="J883" s="507"/>
      <c r="K883" s="507"/>
      <c r="L883" s="1"/>
    </row>
    <row r="884" spans="6:12" ht="12.75">
      <c r="F884" s="1"/>
      <c r="G884" s="507"/>
      <c r="H884" s="507"/>
      <c r="I884" s="507"/>
      <c r="J884" s="507"/>
      <c r="K884" s="507"/>
      <c r="L884" s="1"/>
    </row>
    <row r="885" spans="6:12" ht="12.75">
      <c r="F885" s="1"/>
      <c r="G885" s="507"/>
      <c r="H885" s="507"/>
      <c r="I885" s="507"/>
      <c r="J885" s="507"/>
      <c r="K885" s="507"/>
      <c r="L885" s="1"/>
    </row>
    <row r="886" spans="6:12" ht="12.75">
      <c r="F886" s="1"/>
      <c r="G886" s="507"/>
      <c r="H886" s="507"/>
      <c r="I886" s="507"/>
      <c r="J886" s="507"/>
      <c r="K886" s="507"/>
      <c r="L886" s="1"/>
    </row>
    <row r="887" spans="6:12" ht="12.75">
      <c r="F887" s="1"/>
      <c r="G887" s="507"/>
      <c r="H887" s="507"/>
      <c r="I887" s="507"/>
      <c r="J887" s="507"/>
      <c r="K887" s="507"/>
      <c r="L887" s="1"/>
    </row>
    <row r="888" spans="6:12" ht="12.75">
      <c r="F888" s="1"/>
      <c r="G888" s="507"/>
      <c r="H888" s="507"/>
      <c r="I888" s="507"/>
      <c r="J888" s="507"/>
      <c r="K888" s="507"/>
      <c r="L888" s="1"/>
    </row>
    <row r="889" spans="6:12" ht="12.75">
      <c r="F889" s="1"/>
      <c r="G889" s="507"/>
      <c r="H889" s="507"/>
      <c r="I889" s="507"/>
      <c r="J889" s="507"/>
      <c r="K889" s="507"/>
      <c r="L889" s="1"/>
    </row>
    <row r="890" spans="6:12" ht="12.75">
      <c r="F890" s="1"/>
      <c r="G890" s="507"/>
      <c r="H890" s="507"/>
      <c r="I890" s="507"/>
      <c r="J890" s="507"/>
      <c r="K890" s="507"/>
      <c r="L890" s="1"/>
    </row>
    <row r="891" spans="6:12" ht="12.75">
      <c r="F891" s="1"/>
      <c r="G891" s="507"/>
      <c r="H891" s="507"/>
      <c r="I891" s="507"/>
      <c r="J891" s="507"/>
      <c r="K891" s="507"/>
      <c r="L891" s="1"/>
    </row>
    <row r="892" spans="6:12" ht="12.75">
      <c r="F892" s="1"/>
      <c r="G892" s="507"/>
      <c r="H892" s="507"/>
      <c r="I892" s="507"/>
      <c r="J892" s="507"/>
      <c r="K892" s="507"/>
      <c r="L892" s="1"/>
    </row>
    <row r="893" spans="6:12" ht="12.75">
      <c r="F893" s="1"/>
      <c r="G893" s="507"/>
      <c r="H893" s="507"/>
      <c r="I893" s="507"/>
      <c r="J893" s="507"/>
      <c r="K893" s="507"/>
      <c r="L893" s="1"/>
    </row>
    <row r="894" spans="6:12" ht="12.75">
      <c r="F894" s="1"/>
      <c r="G894" s="507"/>
      <c r="H894" s="507"/>
      <c r="I894" s="507"/>
      <c r="J894" s="507"/>
      <c r="K894" s="507"/>
      <c r="L894" s="1"/>
    </row>
    <row r="895" spans="6:12" ht="12.75">
      <c r="F895" s="1"/>
      <c r="G895" s="507"/>
      <c r="H895" s="507"/>
      <c r="I895" s="507"/>
      <c r="J895" s="507"/>
      <c r="K895" s="507"/>
      <c r="L895" s="1"/>
    </row>
    <row r="896" spans="6:12" ht="12.75">
      <c r="F896" s="1"/>
      <c r="G896" s="507"/>
      <c r="H896" s="507"/>
      <c r="I896" s="507"/>
      <c r="J896" s="507"/>
      <c r="K896" s="507"/>
      <c r="L896" s="1"/>
    </row>
    <row r="897" spans="6:12" ht="12.75">
      <c r="F897" s="1"/>
      <c r="G897" s="507"/>
      <c r="H897" s="507"/>
      <c r="I897" s="507"/>
      <c r="J897" s="507"/>
      <c r="K897" s="507"/>
      <c r="L897" s="1"/>
    </row>
    <row r="898" spans="6:12" ht="12.75">
      <c r="F898" s="1"/>
      <c r="G898" s="507"/>
      <c r="H898" s="507"/>
      <c r="I898" s="507"/>
      <c r="J898" s="507"/>
      <c r="K898" s="507"/>
      <c r="L898" s="1"/>
    </row>
    <row r="899" spans="6:12" ht="12.75">
      <c r="F899" s="1"/>
      <c r="G899" s="507"/>
      <c r="H899" s="507"/>
      <c r="I899" s="507"/>
      <c r="J899" s="507"/>
      <c r="K899" s="507"/>
      <c r="L899" s="1"/>
    </row>
    <row r="900" spans="6:12" ht="12.75">
      <c r="F900" s="1"/>
      <c r="G900" s="507"/>
      <c r="H900" s="507"/>
      <c r="I900" s="507"/>
      <c r="J900" s="507"/>
      <c r="K900" s="507"/>
      <c r="L900" s="1"/>
    </row>
    <row r="901" spans="6:12" ht="12.75">
      <c r="F901" s="1"/>
      <c r="G901" s="507"/>
      <c r="H901" s="507"/>
      <c r="I901" s="507"/>
      <c r="J901" s="507"/>
      <c r="K901" s="507"/>
      <c r="L901" s="1"/>
    </row>
    <row r="902" spans="6:12" ht="12.75">
      <c r="F902" s="1"/>
      <c r="G902" s="507"/>
      <c r="H902" s="507"/>
      <c r="I902" s="507"/>
      <c r="J902" s="507"/>
      <c r="K902" s="507"/>
      <c r="L902" s="1"/>
    </row>
    <row r="903" spans="6:12" ht="12.75">
      <c r="F903" s="1"/>
      <c r="G903" s="507"/>
      <c r="H903" s="507"/>
      <c r="I903" s="507"/>
      <c r="J903" s="507"/>
      <c r="K903" s="507"/>
      <c r="L903" s="1"/>
    </row>
    <row r="904" spans="6:12" ht="12.75">
      <c r="F904" s="1"/>
      <c r="G904" s="507"/>
      <c r="H904" s="507"/>
      <c r="I904" s="507"/>
      <c r="J904" s="507"/>
      <c r="K904" s="507"/>
      <c r="L904" s="1"/>
    </row>
    <row r="905" spans="6:12" ht="12.75">
      <c r="F905" s="1"/>
      <c r="G905" s="507"/>
      <c r="H905" s="507"/>
      <c r="I905" s="507"/>
      <c r="J905" s="507"/>
      <c r="K905" s="507"/>
      <c r="L905" s="1"/>
    </row>
    <row r="906" spans="6:12" ht="12.75">
      <c r="F906" s="1"/>
      <c r="G906" s="507"/>
      <c r="H906" s="507"/>
      <c r="I906" s="507"/>
      <c r="J906" s="507"/>
      <c r="K906" s="507"/>
      <c r="L906" s="1"/>
    </row>
    <row r="907" spans="6:12" ht="12.75">
      <c r="F907" s="1"/>
      <c r="G907" s="507"/>
      <c r="H907" s="507"/>
      <c r="I907" s="507"/>
      <c r="J907" s="507"/>
      <c r="K907" s="507"/>
      <c r="L907" s="1"/>
    </row>
    <row r="908" spans="6:12" ht="12.75">
      <c r="F908" s="1"/>
      <c r="G908" s="507"/>
      <c r="H908" s="507"/>
      <c r="I908" s="507"/>
      <c r="J908" s="507"/>
      <c r="K908" s="507"/>
      <c r="L908" s="1"/>
    </row>
    <row r="909" spans="6:12" ht="12.75">
      <c r="F909" s="1"/>
      <c r="G909" s="507"/>
      <c r="H909" s="507"/>
      <c r="I909" s="507"/>
      <c r="J909" s="507"/>
      <c r="K909" s="507"/>
      <c r="L909" s="1"/>
    </row>
    <row r="910" spans="6:12" ht="12.75">
      <c r="F910" s="1"/>
      <c r="G910" s="507"/>
      <c r="H910" s="507"/>
      <c r="I910" s="507"/>
      <c r="J910" s="507"/>
      <c r="K910" s="507"/>
      <c r="L910" s="1"/>
    </row>
    <row r="911" spans="6:12" ht="12.75">
      <c r="F911" s="1"/>
      <c r="G911" s="507"/>
      <c r="H911" s="507"/>
      <c r="I911" s="507"/>
      <c r="J911" s="507"/>
      <c r="K911" s="507"/>
      <c r="L911" s="1"/>
    </row>
    <row r="912" spans="6:12" ht="12.75">
      <c r="F912" s="1"/>
      <c r="G912" s="507"/>
      <c r="H912" s="507"/>
      <c r="I912" s="507"/>
      <c r="J912" s="507"/>
      <c r="K912" s="507"/>
      <c r="L912" s="1"/>
    </row>
    <row r="913" spans="6:12" ht="12.75">
      <c r="F913" s="1"/>
      <c r="G913" s="507"/>
      <c r="H913" s="507"/>
      <c r="I913" s="507"/>
      <c r="J913" s="507"/>
      <c r="K913" s="507"/>
      <c r="L913" s="1"/>
    </row>
    <row r="914" spans="6:12" ht="12.75">
      <c r="F914" s="1"/>
      <c r="G914" s="507"/>
      <c r="H914" s="507"/>
      <c r="I914" s="507"/>
      <c r="J914" s="507"/>
      <c r="K914" s="507"/>
      <c r="L914" s="1"/>
    </row>
    <row r="915" spans="6:12" ht="12.75">
      <c r="F915" s="1"/>
      <c r="G915" s="507"/>
      <c r="H915" s="507"/>
      <c r="I915" s="507"/>
      <c r="J915" s="507"/>
      <c r="K915" s="507"/>
      <c r="L915" s="1"/>
    </row>
    <row r="916" spans="6:12" ht="12.75">
      <c r="F916" s="1"/>
      <c r="G916" s="507"/>
      <c r="H916" s="507"/>
      <c r="I916" s="507"/>
      <c r="J916" s="507"/>
      <c r="K916" s="507"/>
      <c r="L916" s="1"/>
    </row>
    <row r="917" spans="6:12" ht="12.75">
      <c r="F917" s="1"/>
      <c r="G917" s="507"/>
      <c r="H917" s="507"/>
      <c r="I917" s="507"/>
      <c r="J917" s="507"/>
      <c r="K917" s="507"/>
      <c r="L917" s="1"/>
    </row>
    <row r="918" spans="6:12" ht="12.75">
      <c r="F918" s="1"/>
      <c r="G918" s="507"/>
      <c r="H918" s="507"/>
      <c r="I918" s="507"/>
      <c r="J918" s="507"/>
      <c r="K918" s="507"/>
      <c r="L918" s="1"/>
    </row>
    <row r="919" spans="6:12" ht="12.75">
      <c r="F919" s="1"/>
      <c r="G919" s="507"/>
      <c r="H919" s="507"/>
      <c r="I919" s="507"/>
      <c r="J919" s="507"/>
      <c r="K919" s="507"/>
      <c r="L919" s="1"/>
    </row>
    <row r="920" spans="6:12" ht="12.75">
      <c r="F920" s="1"/>
      <c r="G920" s="507"/>
      <c r="H920" s="507"/>
      <c r="I920" s="507"/>
      <c r="J920" s="507"/>
      <c r="K920" s="507"/>
      <c r="L920" s="1"/>
    </row>
    <row r="921" spans="6:12" ht="12.75">
      <c r="F921" s="1"/>
      <c r="G921" s="507"/>
      <c r="H921" s="507"/>
      <c r="I921" s="507"/>
      <c r="J921" s="507"/>
      <c r="K921" s="507"/>
      <c r="L921" s="1"/>
    </row>
    <row r="922" spans="6:12" ht="12.75">
      <c r="F922" s="1"/>
      <c r="G922" s="507"/>
      <c r="H922" s="507"/>
      <c r="I922" s="507"/>
      <c r="J922" s="507"/>
      <c r="K922" s="507"/>
      <c r="L922" s="1"/>
    </row>
    <row r="923" spans="6:12" ht="12.75">
      <c r="F923" s="1"/>
      <c r="G923" s="507"/>
      <c r="H923" s="507"/>
      <c r="I923" s="507"/>
      <c r="J923" s="507"/>
      <c r="K923" s="507"/>
      <c r="L923" s="1"/>
    </row>
    <row r="924" spans="6:12" ht="12.75">
      <c r="F924" s="1"/>
      <c r="G924" s="507"/>
      <c r="H924" s="507"/>
      <c r="I924" s="507"/>
      <c r="J924" s="507"/>
      <c r="K924" s="507"/>
      <c r="L924" s="1"/>
    </row>
    <row r="925" spans="6:12" ht="12.75">
      <c r="F925" s="1"/>
      <c r="G925" s="507"/>
      <c r="H925" s="507"/>
      <c r="I925" s="507"/>
      <c r="J925" s="507"/>
      <c r="K925" s="507"/>
      <c r="L925" s="1"/>
    </row>
    <row r="926" spans="6:12" ht="12.75">
      <c r="F926" s="1"/>
      <c r="G926" s="507"/>
      <c r="H926" s="507"/>
      <c r="I926" s="507"/>
      <c r="J926" s="507"/>
      <c r="K926" s="507"/>
      <c r="L926" s="1"/>
    </row>
    <row r="927" spans="6:12" ht="12.75">
      <c r="F927" s="1"/>
      <c r="G927" s="507"/>
      <c r="H927" s="507"/>
      <c r="I927" s="507"/>
      <c r="J927" s="507"/>
      <c r="K927" s="507"/>
      <c r="L927" s="1"/>
    </row>
    <row r="928" spans="6:12" ht="12.75">
      <c r="F928" s="1"/>
      <c r="G928" s="507"/>
      <c r="H928" s="507"/>
      <c r="I928" s="507"/>
      <c r="J928" s="507"/>
      <c r="K928" s="507"/>
      <c r="L928" s="1"/>
    </row>
    <row r="929" spans="6:12" ht="12.75">
      <c r="F929" s="1"/>
      <c r="G929" s="507"/>
      <c r="H929" s="507"/>
      <c r="I929" s="507"/>
      <c r="J929" s="507"/>
      <c r="K929" s="507"/>
      <c r="L929" s="1"/>
    </row>
    <row r="930" spans="6:12" ht="12.75">
      <c r="F930" s="1"/>
      <c r="G930" s="507"/>
      <c r="H930" s="507"/>
      <c r="I930" s="507"/>
      <c r="J930" s="507"/>
      <c r="K930" s="507"/>
      <c r="L930" s="1"/>
    </row>
    <row r="931" spans="6:12" ht="12.75">
      <c r="F931" s="1"/>
      <c r="G931" s="507"/>
      <c r="H931" s="507"/>
      <c r="I931" s="507"/>
      <c r="J931" s="507"/>
      <c r="K931" s="507"/>
      <c r="L931" s="1"/>
    </row>
    <row r="932" spans="6:12" ht="12.75">
      <c r="F932" s="1"/>
      <c r="G932" s="507"/>
      <c r="H932" s="507"/>
      <c r="I932" s="507"/>
      <c r="J932" s="507"/>
      <c r="K932" s="507"/>
      <c r="L932" s="1"/>
    </row>
    <row r="933" spans="6:12" ht="12.75">
      <c r="F933" s="1"/>
      <c r="G933" s="507"/>
      <c r="H933" s="507"/>
      <c r="I933" s="507"/>
      <c r="J933" s="507"/>
      <c r="K933" s="507"/>
      <c r="L933" s="1"/>
    </row>
    <row r="934" spans="6:12" ht="12.75">
      <c r="F934" s="1"/>
      <c r="G934" s="507"/>
      <c r="H934" s="507"/>
      <c r="I934" s="507"/>
      <c r="J934" s="507"/>
      <c r="K934" s="507"/>
      <c r="L934" s="1"/>
    </row>
    <row r="935" spans="6:12" ht="12.75">
      <c r="F935" s="1"/>
      <c r="G935" s="507"/>
      <c r="H935" s="507"/>
      <c r="I935" s="507"/>
      <c r="J935" s="507"/>
      <c r="K935" s="507"/>
      <c r="L935" s="1"/>
    </row>
    <row r="936" spans="6:12" ht="12.75">
      <c r="F936" s="1"/>
      <c r="G936" s="507"/>
      <c r="H936" s="507"/>
      <c r="I936" s="507"/>
      <c r="J936" s="507"/>
      <c r="K936" s="507"/>
      <c r="L936" s="1"/>
    </row>
    <row r="937" spans="6:12" ht="12.75">
      <c r="F937" s="1"/>
      <c r="G937" s="507"/>
      <c r="H937" s="507"/>
      <c r="I937" s="507"/>
      <c r="J937" s="507"/>
      <c r="K937" s="507"/>
      <c r="L937" s="1"/>
    </row>
    <row r="938" spans="6:12" ht="12.75">
      <c r="F938" s="1"/>
      <c r="G938" s="507"/>
      <c r="H938" s="507"/>
      <c r="I938" s="507"/>
      <c r="J938" s="507"/>
      <c r="K938" s="507"/>
      <c r="L938" s="1"/>
    </row>
    <row r="939" spans="6:12" ht="12.75">
      <c r="F939" s="1"/>
      <c r="G939" s="507"/>
      <c r="H939" s="507"/>
      <c r="I939" s="507"/>
      <c r="J939" s="507"/>
      <c r="K939" s="507"/>
      <c r="L939" s="1"/>
    </row>
    <row r="940" spans="6:12" ht="12.75">
      <c r="F940" s="1"/>
      <c r="G940" s="507"/>
      <c r="H940" s="507"/>
      <c r="I940" s="507"/>
      <c r="J940" s="507"/>
      <c r="K940" s="507"/>
      <c r="L940" s="1"/>
    </row>
    <row r="941" spans="6:12" ht="12.75">
      <c r="F941" s="1"/>
      <c r="G941" s="507"/>
      <c r="H941" s="507"/>
      <c r="I941" s="507"/>
      <c r="J941" s="507"/>
      <c r="K941" s="507"/>
      <c r="L941" s="1"/>
    </row>
    <row r="942" spans="6:12" ht="12.75">
      <c r="F942" s="1"/>
      <c r="G942" s="507"/>
      <c r="H942" s="507"/>
      <c r="I942" s="507"/>
      <c r="J942" s="507"/>
      <c r="K942" s="507"/>
      <c r="L942" s="1"/>
    </row>
    <row r="943" spans="6:12" ht="12.75">
      <c r="F943" s="1"/>
      <c r="G943" s="507"/>
      <c r="H943" s="507"/>
      <c r="I943" s="507"/>
      <c r="J943" s="507"/>
      <c r="K943" s="507"/>
      <c r="L943" s="1"/>
    </row>
    <row r="944" spans="6:12" ht="12.75">
      <c r="F944" s="1"/>
      <c r="G944" s="507"/>
      <c r="H944" s="507"/>
      <c r="I944" s="507"/>
      <c r="J944" s="507"/>
      <c r="K944" s="507"/>
      <c r="L944" s="1"/>
    </row>
    <row r="945" spans="6:12" ht="12.75">
      <c r="F945" s="1"/>
      <c r="G945" s="507"/>
      <c r="H945" s="507"/>
      <c r="I945" s="507"/>
      <c r="J945" s="507"/>
      <c r="K945" s="507"/>
      <c r="L945" s="1"/>
    </row>
    <row r="946" spans="6:12" ht="12.75">
      <c r="F946" s="1"/>
      <c r="G946" s="507"/>
      <c r="H946" s="507"/>
      <c r="I946" s="507"/>
      <c r="J946" s="507"/>
      <c r="K946" s="507"/>
      <c r="L946" s="1"/>
    </row>
    <row r="947" spans="6:12" ht="12.75">
      <c r="F947" s="1"/>
      <c r="G947" s="507"/>
      <c r="H947" s="507"/>
      <c r="I947" s="507"/>
      <c r="J947" s="507"/>
      <c r="K947" s="507"/>
      <c r="L947" s="1"/>
    </row>
    <row r="948" spans="6:12" ht="12.75">
      <c r="F948" s="1"/>
      <c r="G948" s="507"/>
      <c r="H948" s="507"/>
      <c r="I948" s="507"/>
      <c r="J948" s="507"/>
      <c r="K948" s="507"/>
      <c r="L948" s="1"/>
    </row>
    <row r="949" spans="6:12" ht="12.75">
      <c r="F949" s="1"/>
      <c r="G949" s="507"/>
      <c r="H949" s="507"/>
      <c r="I949" s="507"/>
      <c r="J949" s="507"/>
      <c r="K949" s="507"/>
      <c r="L949" s="1"/>
    </row>
    <row r="950" spans="6:12" ht="12.75">
      <c r="F950" s="1"/>
      <c r="G950" s="507"/>
      <c r="H950" s="507"/>
      <c r="I950" s="507"/>
      <c r="J950" s="507"/>
      <c r="K950" s="507"/>
      <c r="L950" s="1"/>
    </row>
    <row r="951" spans="6:12" ht="12.75">
      <c r="F951" s="1"/>
      <c r="G951" s="507"/>
      <c r="H951" s="507"/>
      <c r="I951" s="507"/>
      <c r="J951" s="507"/>
      <c r="K951" s="507"/>
      <c r="L951" s="1"/>
    </row>
    <row r="952" spans="6:12" ht="12.75">
      <c r="F952" s="1"/>
      <c r="G952" s="507"/>
      <c r="H952" s="507"/>
      <c r="I952" s="507"/>
      <c r="J952" s="507"/>
      <c r="K952" s="507"/>
      <c r="L952" s="1"/>
    </row>
    <row r="953" spans="6:12" ht="12.75">
      <c r="F953" s="1"/>
      <c r="G953" s="507"/>
      <c r="H953" s="507"/>
      <c r="I953" s="507"/>
      <c r="J953" s="507"/>
      <c r="K953" s="507"/>
      <c r="L953" s="1"/>
    </row>
    <row r="954" spans="6:12" ht="12.75">
      <c r="F954" s="1"/>
      <c r="G954" s="507"/>
      <c r="H954" s="507"/>
      <c r="I954" s="507"/>
      <c r="J954" s="507"/>
      <c r="K954" s="507"/>
      <c r="L954" s="1"/>
    </row>
    <row r="955" spans="6:12" ht="12.75">
      <c r="F955" s="1"/>
      <c r="G955" s="507"/>
      <c r="H955" s="507"/>
      <c r="I955" s="507"/>
      <c r="J955" s="507"/>
      <c r="K955" s="507"/>
      <c r="L955" s="1"/>
    </row>
    <row r="956" spans="6:12" ht="12.75">
      <c r="F956" s="1"/>
      <c r="G956" s="507"/>
      <c r="H956" s="507"/>
      <c r="I956" s="507"/>
      <c r="J956" s="507"/>
      <c r="K956" s="507"/>
      <c r="L956" s="1"/>
    </row>
    <row r="957" spans="6:12" ht="12.75">
      <c r="F957" s="1"/>
      <c r="G957" s="507"/>
      <c r="H957" s="507"/>
      <c r="I957" s="507"/>
      <c r="J957" s="507"/>
      <c r="K957" s="507"/>
      <c r="L957" s="1"/>
    </row>
    <row r="958" spans="6:12" ht="12.75">
      <c r="F958" s="1"/>
      <c r="G958" s="507"/>
      <c r="H958" s="507"/>
      <c r="I958" s="507"/>
      <c r="J958" s="507"/>
      <c r="K958" s="507"/>
      <c r="L958" s="1"/>
    </row>
    <row r="959" spans="6:12" ht="12.75">
      <c r="F959" s="1"/>
      <c r="G959" s="507"/>
      <c r="H959" s="507"/>
      <c r="I959" s="507"/>
      <c r="J959" s="507"/>
      <c r="K959" s="507"/>
      <c r="L959" s="1"/>
    </row>
    <row r="960" spans="6:12" ht="12.75">
      <c r="F960" s="1"/>
      <c r="G960" s="507"/>
      <c r="H960" s="507"/>
      <c r="I960" s="507"/>
      <c r="J960" s="507"/>
      <c r="K960" s="507"/>
      <c r="L960" s="1"/>
    </row>
    <row r="961" spans="6:12" ht="12.75">
      <c r="F961" s="1"/>
      <c r="G961" s="507"/>
      <c r="H961" s="507"/>
      <c r="I961" s="507"/>
      <c r="J961" s="507"/>
      <c r="K961" s="507"/>
      <c r="L961" s="1"/>
    </row>
    <row r="962" spans="6:12" ht="12.75">
      <c r="F962" s="1"/>
      <c r="G962" s="507"/>
      <c r="H962" s="507"/>
      <c r="I962" s="507"/>
      <c r="J962" s="507"/>
      <c r="K962" s="507"/>
      <c r="L962" s="1"/>
    </row>
    <row r="963" spans="6:12" ht="12.75">
      <c r="F963" s="1"/>
      <c r="G963" s="507"/>
      <c r="H963" s="507"/>
      <c r="I963" s="507"/>
      <c r="J963" s="507"/>
      <c r="K963" s="507"/>
      <c r="L963" s="1"/>
    </row>
    <row r="964" spans="6:12" ht="12.75">
      <c r="F964" s="1"/>
      <c r="G964" s="507"/>
      <c r="H964" s="507"/>
      <c r="I964" s="507"/>
      <c r="J964" s="507"/>
      <c r="K964" s="507"/>
      <c r="L964" s="1"/>
    </row>
    <row r="965" spans="6:12" ht="12.75">
      <c r="F965" s="1"/>
      <c r="G965" s="507"/>
      <c r="H965" s="507"/>
      <c r="I965" s="507"/>
      <c r="J965" s="507"/>
      <c r="K965" s="507"/>
      <c r="L965" s="1"/>
    </row>
    <row r="966" spans="6:12" ht="12.75">
      <c r="F966" s="1"/>
      <c r="G966" s="507"/>
      <c r="H966" s="507"/>
      <c r="I966" s="507"/>
      <c r="J966" s="507"/>
      <c r="K966" s="507"/>
      <c r="L966" s="1"/>
    </row>
    <row r="967" spans="6:12" ht="12.75">
      <c r="F967" s="1"/>
      <c r="G967" s="507"/>
      <c r="H967" s="507"/>
      <c r="I967" s="507"/>
      <c r="J967" s="507"/>
      <c r="K967" s="507"/>
      <c r="L967" s="1"/>
    </row>
    <row r="968" spans="6:12" ht="12.75">
      <c r="F968" s="1"/>
      <c r="G968" s="507"/>
      <c r="H968" s="507"/>
      <c r="I968" s="507"/>
      <c r="J968" s="507"/>
      <c r="K968" s="507"/>
      <c r="L968" s="1"/>
    </row>
    <row r="969" spans="6:12" ht="12.75">
      <c r="F969" s="1"/>
      <c r="G969" s="507"/>
      <c r="H969" s="507"/>
      <c r="I969" s="507"/>
      <c r="J969" s="507"/>
      <c r="K969" s="507"/>
      <c r="L969" s="1"/>
    </row>
    <row r="970" spans="6:12" ht="12.75">
      <c r="F970" s="1"/>
      <c r="G970" s="507"/>
      <c r="H970" s="507"/>
      <c r="I970" s="507"/>
      <c r="J970" s="507"/>
      <c r="K970" s="507"/>
      <c r="L970" s="1"/>
    </row>
    <row r="971" spans="6:12" ht="12.75">
      <c r="F971" s="1"/>
      <c r="G971" s="507"/>
      <c r="H971" s="507"/>
      <c r="I971" s="507"/>
      <c r="J971" s="507"/>
      <c r="K971" s="507"/>
      <c r="L971" s="1"/>
    </row>
    <row r="972" spans="6:12" ht="12.75">
      <c r="F972" s="1"/>
      <c r="G972" s="507"/>
      <c r="H972" s="507"/>
      <c r="I972" s="507"/>
      <c r="J972" s="507"/>
      <c r="K972" s="507"/>
      <c r="L972" s="1"/>
    </row>
    <row r="973" spans="6:12" ht="12.75">
      <c r="F973" s="1"/>
      <c r="G973" s="507"/>
      <c r="H973" s="507"/>
      <c r="I973" s="507"/>
      <c r="J973" s="507"/>
      <c r="K973" s="507"/>
      <c r="L973" s="1"/>
    </row>
    <row r="974" spans="6:12" ht="12.75">
      <c r="F974" s="1"/>
      <c r="G974" s="507"/>
      <c r="H974" s="507"/>
      <c r="I974" s="507"/>
      <c r="J974" s="507"/>
      <c r="K974" s="507"/>
      <c r="L974" s="1"/>
    </row>
    <row r="975" spans="6:12" ht="12.75">
      <c r="F975" s="1"/>
      <c r="G975" s="507"/>
      <c r="H975" s="507"/>
      <c r="I975" s="507"/>
      <c r="J975" s="507"/>
      <c r="K975" s="507"/>
      <c r="L975" s="1"/>
    </row>
    <row r="976" spans="6:12" ht="12.75">
      <c r="F976" s="1"/>
      <c r="G976" s="507"/>
      <c r="H976" s="507"/>
      <c r="I976" s="507"/>
      <c r="J976" s="507"/>
      <c r="K976" s="507"/>
      <c r="L976" s="1"/>
    </row>
    <row r="977" spans="6:12" ht="12.75">
      <c r="F977" s="1"/>
      <c r="G977" s="507"/>
      <c r="H977" s="507"/>
      <c r="I977" s="507"/>
      <c r="J977" s="507"/>
      <c r="K977" s="507"/>
      <c r="L977" s="1"/>
    </row>
    <row r="978" spans="6:12" ht="12.75">
      <c r="F978" s="1"/>
      <c r="G978" s="507"/>
      <c r="H978" s="507"/>
      <c r="I978" s="507"/>
      <c r="J978" s="507"/>
      <c r="K978" s="507"/>
      <c r="L978" s="1"/>
    </row>
    <row r="979" spans="6:12" ht="12.75">
      <c r="F979" s="1"/>
      <c r="G979" s="507"/>
      <c r="H979" s="507"/>
      <c r="I979" s="507"/>
      <c r="J979" s="507"/>
      <c r="K979" s="507"/>
      <c r="L979" s="1"/>
    </row>
    <row r="980" spans="6:12" ht="12.75">
      <c r="F980" s="1"/>
      <c r="G980" s="507"/>
      <c r="H980" s="507"/>
      <c r="I980" s="507"/>
      <c r="J980" s="507"/>
      <c r="K980" s="507"/>
      <c r="L980" s="1"/>
    </row>
    <row r="981" spans="6:12" ht="12.75">
      <c r="F981" s="1"/>
      <c r="G981" s="507"/>
      <c r="H981" s="507"/>
      <c r="I981" s="507"/>
      <c r="J981" s="507"/>
      <c r="K981" s="507"/>
      <c r="L981" s="1"/>
    </row>
    <row r="982" spans="6:12" ht="12.75">
      <c r="F982" s="1"/>
      <c r="G982" s="507"/>
      <c r="H982" s="507"/>
      <c r="I982" s="507"/>
      <c r="J982" s="507"/>
      <c r="K982" s="507"/>
      <c r="L982" s="1"/>
    </row>
    <row r="983" spans="6:12" ht="12.75">
      <c r="F983" s="1"/>
      <c r="G983" s="507"/>
      <c r="H983" s="507"/>
      <c r="I983" s="507"/>
      <c r="J983" s="507"/>
      <c r="K983" s="507"/>
      <c r="L983" s="1"/>
    </row>
    <row r="984" spans="6:12" ht="12.75">
      <c r="F984" s="1"/>
      <c r="G984" s="507"/>
      <c r="H984" s="507"/>
      <c r="I984" s="507"/>
      <c r="J984" s="507"/>
      <c r="K984" s="507"/>
      <c r="L984" s="1"/>
    </row>
    <row r="985" spans="6:12" ht="12.75">
      <c r="F985" s="1"/>
      <c r="G985" s="507"/>
      <c r="H985" s="507"/>
      <c r="I985" s="507"/>
      <c r="J985" s="507"/>
      <c r="K985" s="507"/>
      <c r="L985" s="1"/>
    </row>
    <row r="986" spans="6:12" ht="12.75">
      <c r="F986" s="1"/>
      <c r="G986" s="507"/>
      <c r="H986" s="507"/>
      <c r="I986" s="507"/>
      <c r="J986" s="507"/>
      <c r="K986" s="507"/>
      <c r="L986" s="1"/>
    </row>
    <row r="987" spans="6:12" ht="12.75">
      <c r="F987" s="1"/>
      <c r="G987" s="507"/>
      <c r="H987" s="507"/>
      <c r="I987" s="507"/>
      <c r="J987" s="507"/>
      <c r="K987" s="507"/>
      <c r="L987" s="1"/>
    </row>
    <row r="988" spans="6:12" ht="12.75">
      <c r="F988" s="1"/>
      <c r="G988" s="507"/>
      <c r="H988" s="507"/>
      <c r="I988" s="507"/>
      <c r="J988" s="507"/>
      <c r="K988" s="507"/>
      <c r="L988" s="1"/>
    </row>
    <row r="989" spans="6:12" ht="12.75">
      <c r="F989" s="1"/>
      <c r="G989" s="507"/>
      <c r="H989" s="507"/>
      <c r="I989" s="507"/>
      <c r="J989" s="507"/>
      <c r="K989" s="507"/>
      <c r="L989" s="1"/>
    </row>
    <row r="990" spans="6:12" ht="12.75">
      <c r="F990" s="1"/>
      <c r="G990" s="507"/>
      <c r="H990" s="507"/>
      <c r="I990" s="507"/>
      <c r="J990" s="507"/>
      <c r="K990" s="507"/>
      <c r="L990" s="1"/>
    </row>
    <row r="991" spans="6:12" ht="12.75">
      <c r="F991" s="1"/>
      <c r="G991" s="507"/>
      <c r="H991" s="507"/>
      <c r="I991" s="507"/>
      <c r="J991" s="507"/>
      <c r="K991" s="507"/>
      <c r="L991" s="1"/>
    </row>
    <row r="992" spans="6:12" ht="12.75">
      <c r="F992" s="1"/>
      <c r="G992" s="507"/>
      <c r="H992" s="507"/>
      <c r="I992" s="507"/>
      <c r="J992" s="507"/>
      <c r="K992" s="507"/>
      <c r="L992" s="1"/>
    </row>
    <row r="993" spans="6:12" ht="12.75">
      <c r="F993" s="1"/>
      <c r="G993" s="507"/>
      <c r="H993" s="507"/>
      <c r="I993" s="507"/>
      <c r="J993" s="507"/>
      <c r="K993" s="507"/>
      <c r="L993" s="1"/>
    </row>
    <row r="994" spans="6:12" ht="12.75">
      <c r="F994" s="1"/>
      <c r="G994" s="507"/>
      <c r="H994" s="507"/>
      <c r="I994" s="507"/>
      <c r="J994" s="507"/>
      <c r="K994" s="507"/>
      <c r="L994" s="1"/>
    </row>
    <row r="995" spans="6:12" ht="12.75">
      <c r="F995" s="1"/>
      <c r="G995" s="507"/>
      <c r="H995" s="507"/>
      <c r="I995" s="507"/>
      <c r="J995" s="507"/>
      <c r="K995" s="507"/>
      <c r="L995" s="1"/>
    </row>
    <row r="996" spans="6:12" ht="12.75">
      <c r="F996" s="1"/>
      <c r="G996" s="507"/>
      <c r="H996" s="507"/>
      <c r="I996" s="507"/>
      <c r="J996" s="507"/>
      <c r="K996" s="507"/>
      <c r="L996" s="1"/>
    </row>
    <row r="997" spans="6:12" ht="12.75">
      <c r="F997" s="1"/>
      <c r="G997" s="507"/>
      <c r="H997" s="507"/>
      <c r="I997" s="507"/>
      <c r="J997" s="507"/>
      <c r="K997" s="507"/>
      <c r="L997" s="1"/>
    </row>
    <row r="998" spans="6:12" ht="12.75">
      <c r="F998" s="1"/>
      <c r="G998" s="507"/>
      <c r="H998" s="507"/>
      <c r="I998" s="507"/>
      <c r="J998" s="507"/>
      <c r="K998" s="507"/>
      <c r="L998" s="1"/>
    </row>
    <row r="999" spans="6:12" ht="12.75">
      <c r="F999" s="1"/>
      <c r="G999" s="507"/>
      <c r="H999" s="507"/>
      <c r="I999" s="507"/>
      <c r="J999" s="507"/>
      <c r="K999" s="507"/>
      <c r="L999" s="1"/>
    </row>
    <row r="1000" spans="6:12" ht="12.75">
      <c r="F1000" s="1"/>
      <c r="G1000" s="507"/>
      <c r="H1000" s="507"/>
      <c r="I1000" s="507"/>
      <c r="J1000" s="507"/>
      <c r="K1000" s="507"/>
      <c r="L1000" s="1"/>
    </row>
    <row r="1001" spans="6:12" ht="12.75">
      <c r="F1001" s="1"/>
      <c r="G1001" s="507"/>
      <c r="H1001" s="507"/>
      <c r="I1001" s="507"/>
      <c r="J1001" s="507"/>
      <c r="K1001" s="507"/>
      <c r="L1001" s="1"/>
    </row>
    <row r="1002" spans="6:12" ht="12.75">
      <c r="F1002" s="1"/>
      <c r="G1002" s="507"/>
      <c r="H1002" s="507"/>
      <c r="I1002" s="507"/>
      <c r="J1002" s="507"/>
      <c r="K1002" s="507"/>
      <c r="L1002" s="1"/>
    </row>
    <row r="1003" spans="6:12" ht="12.75">
      <c r="F1003" s="1"/>
      <c r="G1003" s="507"/>
      <c r="H1003" s="507"/>
      <c r="I1003" s="507"/>
      <c r="J1003" s="507"/>
      <c r="K1003" s="507"/>
      <c r="L1003" s="1"/>
    </row>
    <row r="1004" spans="6:12" ht="12.75">
      <c r="F1004" s="1"/>
      <c r="G1004" s="507"/>
      <c r="H1004" s="507"/>
      <c r="I1004" s="507"/>
      <c r="J1004" s="507"/>
      <c r="K1004" s="507"/>
      <c r="L1004" s="1"/>
    </row>
    <row r="1005" spans="6:12" ht="12.75">
      <c r="F1005" s="1"/>
      <c r="G1005" s="507"/>
      <c r="H1005" s="507"/>
      <c r="I1005" s="507"/>
      <c r="J1005" s="507"/>
      <c r="K1005" s="507"/>
      <c r="L1005" s="1"/>
    </row>
    <row r="1006" spans="6:12" ht="12.75">
      <c r="F1006" s="1"/>
      <c r="G1006" s="507"/>
      <c r="H1006" s="507"/>
      <c r="I1006" s="507"/>
      <c r="J1006" s="507"/>
      <c r="K1006" s="507"/>
      <c r="L1006" s="1"/>
    </row>
    <row r="1007" spans="6:12" ht="12.75">
      <c r="F1007" s="1"/>
      <c r="G1007" s="507"/>
      <c r="H1007" s="507"/>
      <c r="I1007" s="507"/>
      <c r="J1007" s="507"/>
      <c r="K1007" s="507"/>
      <c r="L1007" s="1"/>
    </row>
    <row r="1008" spans="6:12" ht="12.75">
      <c r="F1008" s="1"/>
      <c r="G1008" s="507"/>
      <c r="H1008" s="507"/>
      <c r="I1008" s="507"/>
      <c r="J1008" s="507"/>
      <c r="K1008" s="507"/>
      <c r="L1008" s="1"/>
    </row>
    <row r="1009" spans="6:12" ht="12.75">
      <c r="F1009" s="1"/>
      <c r="G1009" s="507"/>
      <c r="H1009" s="507"/>
      <c r="I1009" s="507"/>
      <c r="J1009" s="507"/>
      <c r="K1009" s="507"/>
      <c r="L1009" s="1"/>
    </row>
    <row r="1010" spans="6:12" ht="12.75">
      <c r="F1010" s="1"/>
      <c r="G1010" s="507"/>
      <c r="H1010" s="507"/>
      <c r="I1010" s="507"/>
      <c r="J1010" s="507"/>
      <c r="K1010" s="507"/>
      <c r="L1010" s="1"/>
    </row>
    <row r="1011" spans="6:12" ht="12.75">
      <c r="F1011" s="1"/>
      <c r="G1011" s="507"/>
      <c r="H1011" s="507"/>
      <c r="I1011" s="507"/>
      <c r="J1011" s="507"/>
      <c r="K1011" s="507"/>
      <c r="L1011" s="1"/>
    </row>
    <row r="1012" spans="6:12" ht="12.75">
      <c r="F1012" s="1"/>
      <c r="G1012" s="507"/>
      <c r="H1012" s="507"/>
      <c r="I1012" s="507"/>
      <c r="J1012" s="507"/>
      <c r="K1012" s="507"/>
      <c r="L1012" s="1"/>
    </row>
    <row r="1013" spans="6:12" ht="12.75">
      <c r="F1013" s="1"/>
      <c r="G1013" s="507"/>
      <c r="H1013" s="507"/>
      <c r="I1013" s="507"/>
      <c r="J1013" s="507"/>
      <c r="K1013" s="507"/>
      <c r="L1013" s="1"/>
    </row>
    <row r="1014" spans="6:12" ht="12.75">
      <c r="F1014" s="1"/>
      <c r="G1014" s="507"/>
      <c r="H1014" s="507"/>
      <c r="I1014" s="507"/>
      <c r="J1014" s="507"/>
      <c r="K1014" s="507"/>
      <c r="L1014" s="1"/>
    </row>
    <row r="1015" spans="6:12" ht="12.75">
      <c r="F1015" s="1"/>
      <c r="G1015" s="507"/>
      <c r="H1015" s="507"/>
      <c r="I1015" s="507"/>
      <c r="J1015" s="507"/>
      <c r="K1015" s="507"/>
      <c r="L1015" s="1"/>
    </row>
    <row r="1016" spans="6:12" ht="12.75">
      <c r="F1016" s="1"/>
      <c r="G1016" s="507"/>
      <c r="H1016" s="507"/>
      <c r="I1016" s="507"/>
      <c r="J1016" s="507"/>
      <c r="K1016" s="507"/>
      <c r="L1016" s="1"/>
    </row>
    <row r="1017" spans="6:12" ht="12.75">
      <c r="F1017" s="1"/>
      <c r="G1017" s="507"/>
      <c r="H1017" s="507"/>
      <c r="I1017" s="507"/>
      <c r="J1017" s="507"/>
      <c r="K1017" s="507"/>
      <c r="L1017" s="1"/>
    </row>
    <row r="1018" spans="6:12" ht="12.75">
      <c r="F1018" s="1"/>
      <c r="G1018" s="507"/>
      <c r="H1018" s="507"/>
      <c r="I1018" s="507"/>
      <c r="J1018" s="507"/>
      <c r="K1018" s="507"/>
      <c r="L1018" s="1"/>
    </row>
    <row r="1019" spans="6:12" ht="12.75">
      <c r="F1019" s="1"/>
      <c r="G1019" s="507"/>
      <c r="H1019" s="507"/>
      <c r="I1019" s="507"/>
      <c r="J1019" s="507"/>
      <c r="K1019" s="507"/>
      <c r="L1019" s="1"/>
    </row>
    <row r="1020" spans="6:12" ht="12.75">
      <c r="F1020" s="1"/>
      <c r="G1020" s="507"/>
      <c r="H1020" s="507"/>
      <c r="I1020" s="507"/>
      <c r="J1020" s="507"/>
      <c r="K1020" s="507"/>
      <c r="L1020" s="1"/>
    </row>
    <row r="1021" spans="6:12" ht="12.75">
      <c r="F1021" s="1"/>
      <c r="G1021" s="507"/>
      <c r="H1021" s="507"/>
      <c r="I1021" s="507"/>
      <c r="J1021" s="507"/>
      <c r="K1021" s="507"/>
      <c r="L1021" s="1"/>
    </row>
    <row r="1022" spans="6:12" ht="12.75">
      <c r="F1022" s="1"/>
      <c r="G1022" s="507"/>
      <c r="H1022" s="507"/>
      <c r="I1022" s="507"/>
      <c r="J1022" s="507"/>
      <c r="K1022" s="507"/>
      <c r="L1022" s="1"/>
    </row>
    <row r="1023" spans="6:12" ht="12.75">
      <c r="F1023" s="1"/>
      <c r="G1023" s="507"/>
      <c r="H1023" s="507"/>
      <c r="I1023" s="507"/>
      <c r="J1023" s="507"/>
      <c r="K1023" s="507"/>
      <c r="L1023" s="1"/>
    </row>
    <row r="1024" spans="6:12" ht="12.75">
      <c r="F1024" s="1"/>
      <c r="G1024" s="507"/>
      <c r="H1024" s="507"/>
      <c r="I1024" s="507"/>
      <c r="J1024" s="507"/>
      <c r="K1024" s="507"/>
      <c r="L1024" s="1"/>
    </row>
    <row r="1025" spans="6:12" ht="12.75">
      <c r="F1025" s="1"/>
      <c r="G1025" s="507"/>
      <c r="H1025" s="507"/>
      <c r="I1025" s="507"/>
      <c r="J1025" s="507"/>
      <c r="K1025" s="507"/>
      <c r="L1025" s="1"/>
    </row>
    <row r="1026" spans="6:12" ht="12.75">
      <c r="F1026" s="1"/>
      <c r="G1026" s="507"/>
      <c r="H1026" s="507"/>
      <c r="I1026" s="507"/>
      <c r="J1026" s="507"/>
      <c r="K1026" s="507"/>
      <c r="L1026" s="1"/>
    </row>
    <row r="1027" spans="6:12" ht="12.75">
      <c r="F1027" s="1"/>
      <c r="G1027" s="507"/>
      <c r="H1027" s="507"/>
      <c r="I1027" s="507"/>
      <c r="J1027" s="507"/>
      <c r="K1027" s="507"/>
      <c r="L1027" s="1"/>
    </row>
    <row r="1028" spans="6:12" ht="12.75">
      <c r="F1028" s="1"/>
      <c r="G1028" s="507"/>
      <c r="H1028" s="507"/>
      <c r="I1028" s="507"/>
      <c r="J1028" s="507"/>
      <c r="K1028" s="507"/>
      <c r="L1028" s="1"/>
    </row>
    <row r="1029" spans="6:12" ht="12.75">
      <c r="F1029" s="1"/>
      <c r="G1029" s="507"/>
      <c r="H1029" s="507"/>
      <c r="I1029" s="507"/>
      <c r="J1029" s="507"/>
      <c r="K1029" s="507"/>
      <c r="L1029" s="1"/>
    </row>
    <row r="1030" spans="6:12" ht="12.75">
      <c r="F1030" s="1"/>
      <c r="G1030" s="507"/>
      <c r="H1030" s="507"/>
      <c r="I1030" s="507"/>
      <c r="J1030" s="507"/>
      <c r="K1030" s="507"/>
      <c r="L1030" s="1"/>
    </row>
    <row r="1031" spans="6:12" ht="12.75">
      <c r="F1031" s="1"/>
      <c r="G1031" s="507"/>
      <c r="H1031" s="507"/>
      <c r="I1031" s="507"/>
      <c r="J1031" s="507"/>
      <c r="K1031" s="507"/>
      <c r="L1031" s="1"/>
    </row>
    <row r="1032" spans="6:12" ht="12.75">
      <c r="F1032" s="1"/>
      <c r="G1032" s="507"/>
      <c r="H1032" s="507"/>
      <c r="I1032" s="507"/>
      <c r="J1032" s="507"/>
      <c r="K1032" s="507"/>
      <c r="L1032" s="1"/>
    </row>
    <row r="1033" spans="6:12" ht="12.75">
      <c r="F1033" s="1"/>
      <c r="G1033" s="507"/>
      <c r="H1033" s="507"/>
      <c r="I1033" s="507"/>
      <c r="J1033" s="507"/>
      <c r="K1033" s="507"/>
      <c r="L1033" s="1"/>
    </row>
    <row r="1034" spans="6:12" ht="12.75">
      <c r="F1034" s="1"/>
      <c r="G1034" s="507"/>
      <c r="H1034" s="507"/>
      <c r="I1034" s="507"/>
      <c r="J1034" s="507"/>
      <c r="K1034" s="507"/>
      <c r="L1034" s="1"/>
    </row>
    <row r="1035" spans="6:12" ht="12.75">
      <c r="F1035" s="1"/>
      <c r="G1035" s="507"/>
      <c r="H1035" s="507"/>
      <c r="I1035" s="507"/>
      <c r="J1035" s="507"/>
      <c r="K1035" s="507"/>
      <c r="L1035" s="1"/>
    </row>
    <row r="1036" spans="6:12" ht="12.75">
      <c r="F1036" s="1"/>
      <c r="G1036" s="507"/>
      <c r="H1036" s="507"/>
      <c r="I1036" s="507"/>
      <c r="J1036" s="507"/>
      <c r="K1036" s="507"/>
      <c r="L1036" s="1"/>
    </row>
    <row r="1037" spans="6:12" ht="12.75">
      <c r="F1037" s="1"/>
      <c r="G1037" s="507"/>
      <c r="H1037" s="507"/>
      <c r="I1037" s="507"/>
      <c r="J1037" s="507"/>
      <c r="K1037" s="507"/>
      <c r="L1037" s="1"/>
    </row>
  </sheetData>
  <mergeCells count="11">
    <mergeCell ref="P17:U17"/>
    <mergeCell ref="P21:U21"/>
    <mergeCell ref="P31:U31"/>
    <mergeCell ref="I40:N40"/>
    <mergeCell ref="I24:N24"/>
    <mergeCell ref="B3:G3"/>
    <mergeCell ref="I3:N3"/>
    <mergeCell ref="P3:U3"/>
    <mergeCell ref="P11:U11"/>
    <mergeCell ref="D1:U1"/>
    <mergeCell ref="B1:C1"/>
  </mergeCells>
  <conditionalFormatting sqref="D5:D48 K26:K38 K5:K22 R5:R9 R13:R15 R19 R23:R28 R33:R34 K42:K43">
    <cfRule type="cellIs" dxfId="4" priority="4" operator="greaterThan">
      <formula>0</formula>
    </cfRule>
  </conditionalFormatting>
  <conditionalFormatting sqref="G5:G49 N5:N22 U5:U10 U13:U16 N26:N38 U19:U20 U33:U35 N42:N43 U23:U28">
    <cfRule type="notContainsBlanks" dxfId="3" priority="5">
      <formula>LEN(TRIM(G5))&gt;0</formula>
    </cfRule>
  </conditionalFormatting>
  <conditionalFormatting sqref="D67:D160">
    <cfRule type="containsBlanks" dxfId="2" priority="6">
      <formula>LEN(TRIM(D67))=0</formula>
    </cfRule>
  </conditionalFormatting>
  <conditionalFormatting sqref="E5:E48 L42:L43 L26:L38 L5:L22 S5:S9 S13:S15 S19 S23:S28 S33:S34">
    <cfRule type="cellIs" dxfId="1" priority="1" operator="lessThan">
      <formula>0</formula>
    </cfRule>
    <cfRule type="cellIs" dxfId="0" priority="2" operator="greaterThan">
      <formula>0.01</formula>
    </cfRule>
  </conditionalFormatting>
  <dataValidations count="3">
    <dataValidation type="list" allowBlank="1" sqref="G5:G48 U5:U9 N5:N22 U13:U15 U19 U23:U28 N26:N38 U33:U34 N42:N43">
      <formula1>$C$232:$C$243</formula1>
    </dataValidation>
    <dataValidation type="list" allowBlank="1" sqref="U16">
      <formula1>"...,En Stock,Cdé au drive,Cdé en rayon Cr.,Cdé en rayon Leg."</formula1>
    </dataValidation>
    <dataValidation type="list" allowBlank="1" sqref="B1:B2 C2">
      <formula1>$A$300:$A$351</formula1>
    </dataValidation>
  </dataValidations>
  <pageMargins left="0.25" right="0.25" top="0.75" bottom="0.75" header="0.3" footer="0.3"/>
  <pageSetup paperSize="9" scale="62" orientation="landscape" r:id="rId1"/>
  <legacyDrawing r:id="rId2"/>
</worksheet>
</file>

<file path=xl/worksheets/sheet5.xml><?xml version="1.0" encoding="utf-8"?>
<worksheet xmlns="http://schemas.openxmlformats.org/spreadsheetml/2006/main" xmlns:r="http://schemas.openxmlformats.org/officeDocument/2006/relationships">
  <sheetPr codeName="Feuil5">
    <tabColor rgb="FF000000"/>
    <outlinePr summaryBelow="0" summaryRight="0"/>
  </sheetPr>
  <dimension ref="A1:A1000"/>
  <sheetViews>
    <sheetView workbookViewId="0">
      <selection activeCell="B16" sqref="B16"/>
    </sheetView>
  </sheetViews>
  <sheetFormatPr baseColWidth="10" defaultColWidth="14.28515625" defaultRowHeight="15.75" customHeight="1"/>
  <sheetData>
    <row r="1" ht="12.75"/>
    <row r="2" ht="12.75"/>
    <row r="6" ht="12.75"/>
    <row r="13" ht="12.75"/>
    <row r="15" ht="12.75"/>
    <row r="16" ht="12.75"/>
    <row r="18" ht="12.75"/>
    <row r="24" ht="12.75"/>
    <row r="25" ht="12.75"/>
    <row r="26" ht="12.75"/>
    <row r="29" ht="12.75"/>
    <row r="30" ht="12.75"/>
    <row r="31" ht="12.75"/>
    <row r="36" ht="12.75"/>
    <row r="38" ht="12.75"/>
    <row r="39" ht="12.75"/>
    <row r="40" ht="12.75"/>
    <row r="41" ht="12.75"/>
    <row r="42" ht="12.75"/>
    <row r="43" ht="12.75"/>
    <row r="44" ht="12.75"/>
    <row r="45" ht="12.75"/>
    <row r="46" ht="12.75"/>
    <row r="47" ht="12.75"/>
    <row r="48" ht="12.75"/>
    <row r="49" ht="12.75"/>
    <row r="50" ht="12.75"/>
    <row r="51" ht="12.75"/>
    <row r="52" ht="12.75"/>
    <row r="53" ht="12.75"/>
    <row r="54" ht="12.75"/>
    <row r="55" ht="12.75"/>
    <row r="56" ht="12.75"/>
    <row r="57" ht="12.75"/>
    <row r="58" ht="12.75"/>
    <row r="59" ht="12.75"/>
    <row r="60" ht="12.75"/>
    <row r="61" ht="12.75"/>
    <row r="62" ht="12.75"/>
    <row r="71" ht="12.75"/>
    <row r="72" ht="12.75"/>
    <row r="73" ht="12.75"/>
    <row r="75" ht="12.75"/>
    <row r="77" ht="12.75"/>
    <row r="80" ht="12.75"/>
    <row r="91" ht="12.75"/>
    <row r="94" ht="12.75"/>
    <row r="95" ht="12.75"/>
    <row r="98" ht="12.75"/>
    <row r="99" ht="12.75"/>
    <row r="100" ht="12.75"/>
    <row r="101" ht="12.75"/>
    <row r="102" ht="12.75"/>
    <row r="103" ht="12.75"/>
    <row r="104" ht="12.75"/>
    <row r="105" ht="12.75"/>
    <row r="106" ht="12.75"/>
    <row r="107" ht="12.75"/>
    <row r="108" ht="12.75"/>
    <row r="109" ht="12.75"/>
    <row r="110" ht="12.75"/>
    <row r="111" ht="12.75"/>
    <row r="112" ht="12.75"/>
    <row r="113" ht="12.75"/>
    <row r="114" ht="12.75"/>
    <row r="115" ht="12.75"/>
    <row r="116" ht="12.75"/>
    <row r="117" ht="12.75"/>
    <row r="118" ht="12.75"/>
    <row r="119" ht="12.75"/>
    <row r="120" ht="12.75"/>
    <row r="121" ht="12.75"/>
    <row r="122" ht="12.75"/>
    <row r="123" ht="12.75"/>
    <row r="124" ht="12.75"/>
    <row r="125" ht="12.75"/>
    <row r="126" ht="12.75"/>
    <row r="127" ht="12.75"/>
    <row r="128" ht="12.75"/>
    <row r="129" ht="12.75"/>
    <row r="130" ht="12.75"/>
    <row r="131" ht="12.75"/>
    <row r="132" ht="12.75"/>
    <row r="133" ht="12.75"/>
    <row r="134" ht="12.75"/>
    <row r="135" ht="12.75"/>
    <row r="136" ht="12.75"/>
    <row r="137" ht="12.75"/>
    <row r="138" ht="12.75"/>
    <row r="139" ht="12.75"/>
    <row r="140" ht="12.75"/>
    <row r="141" ht="12.75"/>
    <row r="142" ht="12.75"/>
    <row r="143" ht="12.75"/>
    <row r="144" ht="12.75"/>
    <row r="145" ht="12.75"/>
    <row r="146" ht="12.75"/>
    <row r="147" ht="12.75"/>
    <row r="148" ht="12.75"/>
    <row r="149" ht="12.75"/>
    <row r="150" ht="12.75"/>
    <row r="151" ht="12.75"/>
    <row r="152" ht="12.75"/>
    <row r="153" ht="12.75"/>
    <row r="154" ht="12.75"/>
    <row r="155" ht="12.75"/>
    <row r="156" ht="12.75"/>
    <row r="157" ht="12.75"/>
    <row r="158" ht="12.75"/>
    <row r="159" ht="12.75"/>
    <row r="160" ht="12.75"/>
    <row r="161" ht="12.75"/>
    <row r="162" ht="12.75"/>
    <row r="163" ht="12.75"/>
    <row r="164" ht="12.75"/>
    <row r="165" ht="12.75"/>
    <row r="166" ht="12.75"/>
    <row r="167" ht="12.75"/>
    <row r="168" ht="12.75"/>
    <row r="169" ht="12.75"/>
    <row r="170" ht="12.75"/>
    <row r="171" ht="12.75"/>
    <row r="172" ht="12.75"/>
    <row r="173" ht="12.75"/>
    <row r="174" ht="12.75"/>
    <row r="175" ht="12.75"/>
    <row r="176" ht="12.75"/>
    <row r="177" ht="12.75"/>
    <row r="178" ht="12.75"/>
    <row r="179" ht="12.75"/>
    <row r="180" ht="12.75"/>
    <row r="181" ht="12.75"/>
    <row r="182" ht="12.75"/>
    <row r="183" ht="12.75"/>
    <row r="184" ht="12.75"/>
    <row r="185" ht="12.75"/>
    <row r="186" ht="12.75"/>
    <row r="187" ht="12.75"/>
    <row r="188" ht="12.75"/>
    <row r="189" ht="12.75"/>
    <row r="190" ht="12.75"/>
    <row r="191" ht="12.75"/>
    <row r="192" ht="12.75"/>
    <row r="193" ht="12.75"/>
    <row r="194" ht="12.75"/>
    <row r="195" ht="12.75"/>
    <row r="196" ht="12.75"/>
    <row r="197" ht="12.75"/>
    <row r="198" ht="12.75"/>
    <row r="199" ht="12.75"/>
    <row r="200" ht="12.75"/>
    <row r="201" ht="12.75"/>
    <row r="202" ht="12.75"/>
    <row r="203" ht="12.75"/>
    <row r="204" ht="12.75"/>
    <row r="205" ht="12.75"/>
    <row r="206" ht="12.75"/>
    <row r="207" ht="12.75"/>
    <row r="208" ht="12.75"/>
    <row r="209" ht="12.75"/>
    <row r="210" ht="12.75"/>
    <row r="211" ht="12.75"/>
    <row r="212" ht="12.75"/>
    <row r="213" ht="12.75"/>
    <row r="214" ht="12.75"/>
    <row r="215" ht="12.75"/>
    <row r="216" ht="12.75"/>
    <row r="217" ht="12.75"/>
    <row r="218" ht="12.75"/>
    <row r="219" ht="12.75"/>
    <row r="220" ht="12.75"/>
    <row r="221" ht="12.75"/>
    <row r="222" ht="12.75"/>
    <row r="223" ht="12.75"/>
    <row r="224" ht="12.75"/>
    <row r="225" ht="12.75"/>
    <row r="226" ht="12.75"/>
    <row r="227" ht="12.75"/>
    <row r="228" ht="12.75"/>
    <row r="229" ht="12.75"/>
    <row r="230" ht="12.75"/>
    <row r="231" ht="12.75"/>
    <row r="232" ht="12.75"/>
    <row r="233" ht="12.75"/>
    <row r="234" ht="12.75"/>
    <row r="235" ht="12.75"/>
    <row r="236" ht="12.75"/>
    <row r="237" ht="12.75"/>
    <row r="238" ht="12.75"/>
    <row r="239" ht="12.75"/>
    <row r="240" ht="12.75"/>
    <row r="241" ht="12.75"/>
    <row r="242" ht="12.75"/>
    <row r="243" ht="12.75"/>
    <row r="244" ht="12.75"/>
    <row r="245" ht="12.75"/>
    <row r="246" ht="12.75"/>
    <row r="247" ht="12.75"/>
    <row r="248" ht="12.75"/>
    <row r="249" ht="12.75"/>
    <row r="250" ht="12.75"/>
    <row r="251" ht="12.75"/>
    <row r="252" ht="12.75"/>
    <row r="253" ht="12.75"/>
    <row r="254" ht="12.75"/>
    <row r="255" ht="12.75"/>
    <row r="256" ht="12.75"/>
    <row r="257" ht="12.75"/>
    <row r="258" ht="12.75"/>
    <row r="259" ht="12.75"/>
    <row r="260" ht="12.75"/>
    <row r="261" ht="12.75"/>
    <row r="262" ht="12.75"/>
    <row r="263" ht="12.75"/>
    <row r="264" ht="12.75"/>
    <row r="265" ht="12.75"/>
    <row r="266" ht="12.75"/>
    <row r="267" ht="12.75"/>
    <row r="268" ht="12.75"/>
    <row r="269" ht="12.75"/>
    <row r="270" ht="12.75"/>
    <row r="271" ht="12.75"/>
    <row r="272" ht="12.75"/>
    <row r="273" ht="12.75"/>
    <row r="274" ht="12.75"/>
    <row r="275" ht="12.75"/>
    <row r="276" ht="12.75"/>
    <row r="277" ht="12.75"/>
    <row r="278" ht="12.75"/>
    <row r="279" ht="12.75"/>
    <row r="280" ht="12.75"/>
    <row r="281" ht="12.75"/>
    <row r="282" ht="12.75"/>
    <row r="283" ht="12.75"/>
    <row r="284" ht="12.75"/>
    <row r="285" ht="12.75"/>
    <row r="286" ht="12.75"/>
    <row r="287" ht="12.75"/>
    <row r="288" ht="12.75"/>
    <row r="289" ht="12.75"/>
    <row r="290" ht="12.75"/>
    <row r="291" ht="12.75"/>
    <row r="292" ht="12.75"/>
    <row r="293" ht="12.75"/>
    <row r="294" ht="12.75"/>
    <row r="295" ht="12.75"/>
    <row r="296" ht="12.75"/>
    <row r="297" ht="12.75"/>
    <row r="298" ht="12.75"/>
    <row r="299" ht="12.75"/>
    <row r="300" ht="12.75"/>
    <row r="301" ht="12.75"/>
    <row r="302" ht="12.75"/>
    <row r="303" ht="12.75"/>
    <row r="304" ht="12.75"/>
    <row r="305" ht="12.75"/>
    <row r="306" ht="12.75"/>
    <row r="307" ht="12.75"/>
    <row r="308" ht="12.75"/>
    <row r="309" ht="12.75"/>
    <row r="310" ht="12.75"/>
    <row r="311" ht="12.75"/>
    <row r="312" ht="12.75"/>
    <row r="313" ht="12.75"/>
    <row r="314" ht="12.75"/>
    <row r="315" ht="12.75"/>
    <row r="316" ht="12.75"/>
    <row r="317" ht="12.75"/>
    <row r="318" ht="12.75"/>
    <row r="319" ht="12.75"/>
    <row r="320" ht="12.75"/>
    <row r="321" ht="12.75"/>
    <row r="322" ht="12.75"/>
    <row r="323" ht="12.75"/>
    <row r="324" ht="12.75"/>
    <row r="325" ht="12.75"/>
    <row r="326" ht="12.75"/>
    <row r="327" ht="12.75"/>
    <row r="328" ht="12.75"/>
    <row r="329" ht="12.75"/>
    <row r="330" ht="12.75"/>
    <row r="331" ht="12.75"/>
    <row r="332" ht="12.75"/>
    <row r="333" ht="12.75"/>
    <row r="334" ht="12.75"/>
    <row r="335" ht="12.75"/>
    <row r="336" ht="12.75"/>
    <row r="337" ht="12.75"/>
    <row r="338" ht="12.75"/>
    <row r="339" ht="12.75"/>
    <row r="340" ht="12.75"/>
    <row r="341" ht="12.75"/>
    <row r="342" ht="12.75"/>
    <row r="343" ht="12.75"/>
    <row r="344" ht="12.75"/>
    <row r="345" ht="12.75"/>
    <row r="346" ht="12.75"/>
    <row r="347" ht="12.75"/>
    <row r="348" ht="12.75"/>
    <row r="349" ht="12.75"/>
    <row r="350" ht="12.75"/>
    <row r="351" ht="12.75"/>
    <row r="352" ht="12.75"/>
    <row r="353" ht="12.75"/>
    <row r="354" ht="12.75"/>
    <row r="355" ht="12.75"/>
    <row r="356" ht="12.75"/>
    <row r="357" ht="12.75"/>
    <row r="358" ht="12.75"/>
    <row r="359" ht="12.75"/>
    <row r="360" ht="12.75"/>
    <row r="361" ht="12.75"/>
    <row r="362" ht="12.75"/>
    <row r="363" ht="12.75"/>
    <row r="364" ht="12.75"/>
    <row r="365" ht="12.75"/>
    <row r="366" ht="12.75"/>
    <row r="367" ht="12.75"/>
    <row r="368" ht="12.75"/>
    <row r="369" ht="12.75"/>
    <row r="370" ht="12.75"/>
    <row r="371" ht="12.75"/>
    <row r="372" ht="12.75"/>
    <row r="373" ht="12.75"/>
    <row r="374" ht="12.75"/>
    <row r="375" ht="12.75"/>
    <row r="376" ht="12.75"/>
    <row r="377" ht="12.75"/>
    <row r="378" ht="12.75"/>
    <row r="379" ht="12.75"/>
    <row r="380" ht="12.75"/>
    <row r="381" ht="12.75"/>
    <row r="382" ht="12.75"/>
    <row r="383" ht="12.75"/>
    <row r="384" ht="12.75"/>
    <row r="385" ht="12.75"/>
    <row r="386" ht="12.75"/>
    <row r="387" ht="12.75"/>
    <row r="388" ht="12.75"/>
    <row r="389" ht="12.75"/>
    <row r="390" ht="12.75"/>
    <row r="391" ht="12.75"/>
    <row r="392" ht="12.75"/>
    <row r="393" ht="12.75"/>
    <row r="394" ht="12.75"/>
    <row r="395" ht="12.75"/>
    <row r="396" ht="12.75"/>
    <row r="397" ht="12.75"/>
    <row r="398" ht="12.75"/>
    <row r="399" ht="12.75"/>
    <row r="400" ht="12.75"/>
    <row r="401" ht="12.75"/>
    <row r="402" ht="12.75"/>
    <row r="403" ht="12.75"/>
    <row r="404" ht="12.75"/>
    <row r="405" ht="12.75"/>
    <row r="406" ht="12.75"/>
    <row r="407" ht="12.75"/>
    <row r="408" ht="12.75"/>
    <row r="409" ht="12.75"/>
    <row r="410" ht="12.75"/>
    <row r="411" ht="12.75"/>
    <row r="412" ht="12.75"/>
    <row r="413" ht="12.75"/>
    <row r="414" ht="12.75"/>
    <row r="415" ht="12.75"/>
    <row r="416" ht="12.75"/>
    <row r="417" ht="12.75"/>
    <row r="418" ht="12.75"/>
    <row r="419" ht="12.75"/>
    <row r="420" ht="12.75"/>
    <row r="421" ht="12.75"/>
    <row r="422" ht="12.75"/>
    <row r="423" ht="12.75"/>
    <row r="424" ht="12.75"/>
    <row r="425" ht="12.75"/>
    <row r="426" ht="12.75"/>
    <row r="427" ht="12.75"/>
    <row r="428" ht="12.75"/>
    <row r="429" ht="12.75"/>
    <row r="430" ht="12.75"/>
    <row r="431" ht="12.75"/>
    <row r="432" ht="12.75"/>
    <row r="433" ht="12.75"/>
    <row r="434" ht="12.75"/>
    <row r="435" ht="12.75"/>
    <row r="436" ht="12.75"/>
    <row r="437" ht="12.75"/>
    <row r="438" ht="12.75"/>
    <row r="439" ht="12.75"/>
    <row r="440" ht="12.75"/>
    <row r="441" ht="12.75"/>
    <row r="442" ht="12.75"/>
    <row r="443" ht="12.75"/>
    <row r="444" ht="12.75"/>
    <row r="445" ht="12.75"/>
    <row r="446" ht="12.75"/>
    <row r="447" ht="12.75"/>
    <row r="448" ht="12.75"/>
    <row r="449" ht="12.75"/>
    <row r="450" ht="12.75"/>
    <row r="451" ht="12.75"/>
    <row r="452" ht="12.75"/>
    <row r="453" ht="12.75"/>
    <row r="454" ht="12.75"/>
    <row r="455" ht="12.75"/>
    <row r="456" ht="12.75"/>
    <row r="457" ht="12.75"/>
    <row r="458" ht="12.75"/>
    <row r="459" ht="12.75"/>
    <row r="460" ht="12.75"/>
    <row r="461" ht="12.75"/>
    <row r="462" ht="12.75"/>
    <row r="463" ht="12.75"/>
    <row r="464" ht="12.75"/>
    <row r="465" ht="12.75"/>
    <row r="466" ht="12.75"/>
    <row r="467" ht="12.75"/>
    <row r="468" ht="12.75"/>
    <row r="469" ht="12.75"/>
    <row r="470" ht="12.75"/>
    <row r="471" ht="12.75"/>
    <row r="472" ht="12.75"/>
    <row r="473" ht="12.75"/>
    <row r="474" ht="12.75"/>
    <row r="475" ht="12.75"/>
    <row r="476" ht="12.75"/>
    <row r="477" ht="12.75"/>
    <row r="478" ht="12.75"/>
    <row r="479" ht="12.75"/>
    <row r="480" ht="12.75"/>
    <row r="481" ht="12.75"/>
    <row r="482" ht="12.75"/>
    <row r="483" ht="12.75"/>
    <row r="484" ht="12.75"/>
    <row r="485" ht="12.75"/>
    <row r="486" ht="12.75"/>
    <row r="487" ht="12.75"/>
    <row r="488" ht="12.75"/>
    <row r="489" ht="12.75"/>
    <row r="490" ht="12.75"/>
    <row r="491" ht="12.75"/>
    <row r="492" ht="12.75"/>
    <row r="493" ht="12.75"/>
    <row r="494" ht="12.75"/>
    <row r="495" ht="12.75"/>
    <row r="496" ht="12.75"/>
    <row r="497" ht="12.75"/>
    <row r="498" ht="12.75"/>
    <row r="499" ht="12.75"/>
    <row r="500" ht="12.75"/>
    <row r="501" ht="12.75"/>
    <row r="502" ht="12.75"/>
    <row r="503" ht="12.75"/>
    <row r="504" ht="12.75"/>
    <row r="505" ht="12.75"/>
    <row r="506" ht="12.75"/>
    <row r="507" ht="12.75"/>
    <row r="508" ht="12.75"/>
    <row r="509" ht="12.75"/>
    <row r="510" ht="12.75"/>
    <row r="511" ht="12.75"/>
    <row r="512" ht="12.75"/>
    <row r="513" ht="12.75"/>
    <row r="514" ht="12.75"/>
    <row r="515" ht="12.75"/>
    <row r="516" ht="12.75"/>
    <row r="517" ht="12.75"/>
    <row r="518" ht="12.75"/>
    <row r="519" ht="12.75"/>
    <row r="520" ht="12.75"/>
    <row r="521" ht="12.75"/>
    <row r="522" ht="12.75"/>
    <row r="523" ht="12.75"/>
    <row r="524" ht="12.75"/>
    <row r="525" ht="12.75"/>
    <row r="526" ht="12.75"/>
    <row r="527" ht="12.75"/>
    <row r="528" ht="12.75"/>
    <row r="529" ht="12.75"/>
    <row r="530" ht="12.75"/>
    <row r="531" ht="12.75"/>
    <row r="532" ht="12.75"/>
    <row r="533" ht="12.75"/>
    <row r="534" ht="12.75"/>
    <row r="535" ht="12.75"/>
    <row r="536" ht="12.75"/>
    <row r="537" ht="12.75"/>
    <row r="538" ht="12.75"/>
    <row r="539" ht="12.75"/>
    <row r="540" ht="12.75"/>
    <row r="541" ht="12.75"/>
    <row r="542" ht="12.75"/>
    <row r="543" ht="12.75"/>
    <row r="544" ht="12.75"/>
    <row r="545" ht="12.75"/>
    <row r="546" ht="12.75"/>
    <row r="547" ht="12.75"/>
    <row r="548" ht="12.75"/>
    <row r="549" ht="12.75"/>
    <row r="550" ht="12.75"/>
    <row r="551" ht="12.75"/>
    <row r="552" ht="12.75"/>
    <row r="553" ht="12.75"/>
    <row r="554" ht="12.75"/>
    <row r="555" ht="12.75"/>
    <row r="556" ht="12.75"/>
    <row r="557" ht="12.75"/>
    <row r="558" ht="12.75"/>
    <row r="559" ht="12.75"/>
    <row r="560" ht="12.75"/>
    <row r="561" ht="12.75"/>
    <row r="562" ht="12.75"/>
    <row r="563" ht="12.75"/>
    <row r="564" ht="12.75"/>
    <row r="565" ht="12.75"/>
    <row r="566" ht="12.75"/>
    <row r="567" ht="12.75"/>
    <row r="568" ht="12.75"/>
    <row r="569" ht="12.75"/>
    <row r="570" ht="12.75"/>
    <row r="571" ht="12.75"/>
    <row r="572" ht="12.75"/>
    <row r="573" ht="12.75"/>
    <row r="574" ht="12.75"/>
    <row r="575" ht="12.75"/>
    <row r="576" ht="12.75"/>
    <row r="577" ht="12.75"/>
    <row r="578" ht="12.75"/>
    <row r="579" ht="12.75"/>
    <row r="580" ht="12.75"/>
    <row r="581" ht="12.75"/>
    <row r="582" ht="12.75"/>
    <row r="583" ht="12.75"/>
    <row r="584" ht="12.75"/>
    <row r="585" ht="12.75"/>
    <row r="586" ht="12.75"/>
    <row r="587" ht="12.75"/>
    <row r="588" ht="12.75"/>
    <row r="589" ht="12.75"/>
    <row r="590" ht="12.75"/>
    <row r="591" ht="12.75"/>
    <row r="592" ht="12.75"/>
    <row r="593" ht="12.75"/>
    <row r="594" ht="12.75"/>
    <row r="595" ht="12.75"/>
    <row r="596" ht="12.75"/>
    <row r="597" ht="12.75"/>
    <row r="598" ht="12.75"/>
    <row r="599" ht="12.75"/>
    <row r="600" ht="12.75"/>
    <row r="601" ht="12.75"/>
    <row r="602" ht="12.75"/>
    <row r="603" ht="12.75"/>
    <row r="604" ht="12.75"/>
    <row r="605" ht="12.75"/>
    <row r="606" ht="12.75"/>
    <row r="607" ht="12.75"/>
    <row r="608" ht="12.75"/>
    <row r="609" ht="12.75"/>
    <row r="610" ht="12.75"/>
    <row r="611" ht="12.75"/>
    <row r="612" ht="12.75"/>
    <row r="613" ht="12.75"/>
    <row r="614" ht="12.75"/>
    <row r="615" ht="12.75"/>
    <row r="616" ht="12.75"/>
    <row r="617" ht="12.75"/>
    <row r="618" ht="12.75"/>
    <row r="619" ht="12.75"/>
    <row r="620" ht="12.75"/>
    <row r="621" ht="12.75"/>
    <row r="622" ht="12.75"/>
    <row r="623" ht="12.75"/>
    <row r="624" ht="12.75"/>
    <row r="625" ht="12.75"/>
    <row r="626" ht="12.75"/>
    <row r="627" ht="12.75"/>
    <row r="628" ht="12.75"/>
    <row r="629" ht="12.75"/>
    <row r="630" ht="12.75"/>
    <row r="631" ht="12.75"/>
    <row r="632" ht="12.75"/>
    <row r="633" ht="12.75"/>
    <row r="634" ht="12.75"/>
    <row r="635" ht="12.75"/>
    <row r="636" ht="12.75"/>
    <row r="637" ht="12.75"/>
    <row r="638" ht="12.75"/>
    <row r="639" ht="12.75"/>
    <row r="640" ht="12.75"/>
    <row r="641" ht="12.75"/>
    <row r="642" ht="12.75"/>
    <row r="643" ht="12.75"/>
    <row r="644" ht="12.75"/>
    <row r="645" ht="12.75"/>
    <row r="646" ht="12.75"/>
    <row r="647" ht="12.75"/>
    <row r="648" ht="12.75"/>
    <row r="649" ht="12.75"/>
    <row r="650" ht="12.75"/>
    <row r="651" ht="12.75"/>
    <row r="652" ht="12.75"/>
    <row r="653" ht="12.75"/>
    <row r="654" ht="12.75"/>
    <row r="655" ht="12.75"/>
    <row r="656" ht="12.75"/>
    <row r="657" ht="12.75"/>
    <row r="658" ht="12.75"/>
    <row r="659" ht="12.75"/>
    <row r="660" ht="12.75"/>
    <row r="661" ht="12.75"/>
    <row r="662" ht="12.75"/>
    <row r="663" ht="12.75"/>
    <row r="664" ht="12.75"/>
    <row r="665" ht="12.75"/>
    <row r="666" ht="12.75"/>
    <row r="667" ht="12.75"/>
    <row r="668" ht="12.75"/>
    <row r="669" ht="12.75"/>
    <row r="670" ht="12.75"/>
    <row r="671" ht="12.75"/>
    <row r="672" ht="12.75"/>
    <row r="673" ht="12.75"/>
    <row r="674" ht="12.75"/>
    <row r="675" ht="12.75"/>
    <row r="676" ht="12.75"/>
    <row r="677" ht="12.75"/>
    <row r="678" ht="12.75"/>
    <row r="679" ht="12.75"/>
    <row r="680" ht="12.75"/>
    <row r="681" ht="12.75"/>
    <row r="682" ht="12.75"/>
    <row r="683" ht="12.75"/>
    <row r="684" ht="12.75"/>
    <row r="685" ht="12.75"/>
    <row r="686" ht="12.75"/>
    <row r="687" ht="12.75"/>
    <row r="688" ht="12.75"/>
    <row r="689" ht="12.75"/>
    <row r="690" ht="12.75"/>
    <row r="691" ht="12.75"/>
    <row r="692" ht="12.75"/>
    <row r="693" ht="12.75"/>
    <row r="694" ht="12.75"/>
    <row r="695" ht="12.75"/>
    <row r="696" ht="12.75"/>
    <row r="697" ht="12.75"/>
    <row r="698" ht="12.75"/>
    <row r="699" ht="12.75"/>
    <row r="700" ht="12.75"/>
    <row r="701" ht="12.75"/>
    <row r="702" ht="12.75"/>
    <row r="703" ht="12.75"/>
    <row r="704" ht="12.75"/>
    <row r="705" ht="12.75"/>
    <row r="706" ht="12.75"/>
    <row r="707" ht="12.75"/>
    <row r="708" ht="12.75"/>
    <row r="709" ht="12.75"/>
    <row r="710" ht="12.75"/>
    <row r="711" ht="12.75"/>
    <row r="712" ht="12.75"/>
    <row r="713" ht="12.75"/>
    <row r="714" ht="12.75"/>
    <row r="715" ht="12.75"/>
    <row r="716" ht="12.75"/>
    <row r="717" ht="12.75"/>
    <row r="718" ht="12.75"/>
    <row r="719" ht="12.75"/>
    <row r="720" ht="12.75"/>
    <row r="721" ht="12.75"/>
    <row r="722" ht="12.75"/>
    <row r="723" ht="12.75"/>
    <row r="724" ht="12.75"/>
    <row r="725" ht="12.75"/>
    <row r="726" ht="12.75"/>
    <row r="727" ht="12.75"/>
    <row r="728" ht="12.75"/>
    <row r="729" ht="12.75"/>
    <row r="730" ht="12.75"/>
    <row r="731" ht="12.75"/>
    <row r="732" ht="12.75"/>
    <row r="733" ht="12.75"/>
    <row r="734" ht="12.75"/>
    <row r="735" ht="12.75"/>
    <row r="736" ht="12.75"/>
    <row r="737" ht="12.75"/>
    <row r="738" ht="12.75"/>
    <row r="739" ht="12.75"/>
    <row r="740" ht="12.75"/>
    <row r="741" ht="12.75"/>
    <row r="742" ht="12.75"/>
    <row r="743" ht="12.75"/>
    <row r="744" ht="12.75"/>
    <row r="745" ht="12.75"/>
    <row r="746" ht="12.75"/>
    <row r="747" ht="12.75"/>
    <row r="748" ht="12.75"/>
    <row r="749" ht="12.75"/>
    <row r="750" ht="12.75"/>
    <row r="751" ht="12.75"/>
    <row r="752" ht="12.75"/>
    <row r="753" ht="12.75"/>
    <row r="754" ht="12.75"/>
    <row r="755" ht="12.75"/>
    <row r="756" ht="12.75"/>
    <row r="757" ht="12.75"/>
    <row r="758" ht="12.75"/>
    <row r="759" ht="12.75"/>
    <row r="760" ht="12.75"/>
    <row r="761" ht="12.75"/>
    <row r="762" ht="12.75"/>
    <row r="763" ht="12.75"/>
    <row r="764" ht="12.75"/>
    <row r="765" ht="12.75"/>
    <row r="766" ht="12.75"/>
    <row r="767" ht="12.75"/>
    <row r="768" ht="12.75"/>
    <row r="769" ht="12.75"/>
    <row r="770" ht="12.75"/>
    <row r="771" ht="12.75"/>
    <row r="772" ht="12.75"/>
    <row r="773" ht="12.75"/>
    <row r="774" ht="12.75"/>
    <row r="775" ht="12.75"/>
    <row r="776" ht="12.75"/>
    <row r="777" ht="12.75"/>
    <row r="778" ht="12.75"/>
    <row r="779" ht="12.75"/>
    <row r="780" ht="12.75"/>
    <row r="781" ht="12.75"/>
    <row r="782" ht="12.75"/>
    <row r="783" ht="12.75"/>
    <row r="784" ht="12.75"/>
    <row r="785" ht="12.75"/>
    <row r="786" ht="12.75"/>
    <row r="787" ht="12.75"/>
    <row r="788" ht="12.75"/>
    <row r="789" ht="12.75"/>
    <row r="790" ht="12.75"/>
    <row r="791" ht="12.75"/>
    <row r="792" ht="12.75"/>
    <row r="793" ht="12.75"/>
    <row r="794" ht="12.75"/>
    <row r="795" ht="12.75"/>
    <row r="796" ht="12.75"/>
    <row r="797" ht="12.75"/>
    <row r="798" ht="12.75"/>
    <row r="799" ht="12.75"/>
    <row r="800" ht="12.75"/>
    <row r="801" ht="12.75"/>
    <row r="802" ht="12.75"/>
    <row r="803" ht="12.75"/>
    <row r="804" ht="12.75"/>
    <row r="805" ht="12.75"/>
    <row r="806" ht="12.75"/>
    <row r="807" ht="12.75"/>
    <row r="808" ht="12.75"/>
    <row r="809" ht="12.75"/>
    <row r="810" ht="12.75"/>
    <row r="811" ht="12.75"/>
    <row r="812" ht="12.75"/>
    <row r="813" ht="12.75"/>
    <row r="814" ht="12.75"/>
    <row r="815" ht="12.75"/>
    <row r="816" ht="12.75"/>
    <row r="817" ht="12.75"/>
    <row r="818" ht="12.75"/>
    <row r="819" ht="12.75"/>
    <row r="820" ht="12.75"/>
    <row r="821" ht="12.75"/>
    <row r="822" ht="12.75"/>
    <row r="823" ht="12.75"/>
    <row r="824" ht="12.75"/>
    <row r="825" ht="12.75"/>
    <row r="826" ht="12.75"/>
    <row r="827" ht="12.75"/>
    <row r="828" ht="12.75"/>
    <row r="829" ht="12.75"/>
    <row r="830" ht="12.75"/>
    <row r="831" ht="12.75"/>
    <row r="832" ht="12.75"/>
    <row r="833" ht="12.75"/>
    <row r="834" ht="12.75"/>
    <row r="835" ht="12.75"/>
    <row r="836" ht="12.75"/>
    <row r="837" ht="12.75"/>
    <row r="838" ht="12.75"/>
    <row r="839" ht="12.75"/>
    <row r="840" ht="12.75"/>
    <row r="841" ht="12.75"/>
    <row r="842" ht="12.75"/>
    <row r="843" ht="12.75"/>
    <row r="844" ht="12.75"/>
    <row r="845" ht="12.75"/>
    <row r="846" ht="12.75"/>
    <row r="847" ht="12.75"/>
    <row r="848" ht="12.75"/>
    <row r="849" ht="12.75"/>
    <row r="850" ht="12.75"/>
    <row r="851" ht="12.75"/>
    <row r="852" ht="12.75"/>
    <row r="853" ht="12.75"/>
    <row r="854" ht="12.75"/>
    <row r="855" ht="12.75"/>
    <row r="856" ht="12.75"/>
    <row r="857" ht="12.75"/>
    <row r="858" ht="12.75"/>
    <row r="859" ht="12.75"/>
    <row r="860" ht="12.75"/>
    <row r="861" ht="12.75"/>
    <row r="862" ht="12.75"/>
    <row r="863" ht="12.75"/>
    <row r="864" ht="12.75"/>
    <row r="865" ht="12.75"/>
    <row r="866" ht="12.75"/>
    <row r="867" ht="12.75"/>
    <row r="868" ht="12.75"/>
    <row r="869" ht="12.75"/>
    <row r="870" ht="12.75"/>
    <row r="871" ht="12.75"/>
    <row r="872" ht="12.75"/>
    <row r="873" ht="12.75"/>
    <row r="874" ht="12.75"/>
    <row r="875" ht="12.75"/>
    <row r="876" ht="12.75"/>
    <row r="877" ht="12.75"/>
    <row r="878" ht="12.75"/>
    <row r="879" ht="12.75"/>
    <row r="880" ht="12.75"/>
    <row r="881" ht="12.75"/>
    <row r="882" ht="12.75"/>
    <row r="883" ht="12.75"/>
    <row r="884" ht="12.75"/>
    <row r="885" ht="12.75"/>
    <row r="886" ht="12.75"/>
    <row r="887" ht="12.75"/>
    <row r="888" ht="12.75"/>
    <row r="889" ht="12.75"/>
    <row r="890" ht="12.75"/>
    <row r="891" ht="12.75"/>
    <row r="892" ht="12.75"/>
    <row r="893" ht="12.75"/>
    <row r="894" ht="12.75"/>
    <row r="895" ht="12.75"/>
    <row r="896" ht="12.75"/>
    <row r="897" ht="12.75"/>
    <row r="898" ht="12.75"/>
    <row r="899" ht="12.75"/>
    <row r="900" ht="12.75"/>
    <row r="901" ht="12.75"/>
    <row r="902" ht="12.75"/>
    <row r="903" ht="12.75"/>
    <row r="904" ht="12.75"/>
    <row r="905" ht="12.75"/>
    <row r="906" ht="12.75"/>
    <row r="907" ht="12.75"/>
    <row r="908" ht="12.75"/>
    <row r="909" ht="12.75"/>
    <row r="910" ht="12.75"/>
    <row r="911" ht="12.75"/>
    <row r="912" ht="12.75"/>
    <row r="913" ht="12.75"/>
    <row r="914" ht="12.75"/>
    <row r="915" ht="12.75"/>
    <row r="916" ht="12.75"/>
    <row r="917" ht="12.75"/>
    <row r="918" ht="12.75"/>
    <row r="919" ht="12.75"/>
    <row r="920" ht="12.75"/>
    <row r="921" ht="12.75"/>
    <row r="922" ht="12.75"/>
    <row r="923" ht="12.75"/>
    <row r="924" ht="12.75"/>
    <row r="925" ht="12.75"/>
    <row r="926" ht="12.75"/>
    <row r="927" ht="12.75"/>
    <row r="928" ht="12.75"/>
    <row r="929" ht="12.75"/>
    <row r="930" ht="12.75"/>
    <row r="931" ht="12.75"/>
    <row r="932" ht="12.75"/>
    <row r="933" ht="12.75"/>
    <row r="934" ht="12.75"/>
    <row r="935" ht="12.75"/>
    <row r="936" ht="12.75"/>
    <row r="937" ht="12.75"/>
    <row r="938" ht="12.75"/>
    <row r="939" ht="12.75"/>
    <row r="940" ht="12.75"/>
    <row r="941" ht="12.75"/>
    <row r="942" ht="12.75"/>
    <row r="943" ht="12.75"/>
    <row r="944" ht="12.75"/>
    <row r="945" ht="12.75"/>
    <row r="946" ht="12.75"/>
    <row r="947" ht="12.75"/>
    <row r="948" ht="12.75"/>
    <row r="949" ht="12.75"/>
    <row r="950" ht="12.75"/>
    <row r="951" ht="12.75"/>
    <row r="952" ht="12.75"/>
    <row r="953" ht="12.75"/>
    <row r="954" ht="12.75"/>
    <row r="955" ht="12.75"/>
    <row r="956" ht="12.75"/>
    <row r="957" ht="12.75"/>
    <row r="958" ht="12.75"/>
    <row r="959" ht="12.75"/>
    <row r="960" ht="12.75"/>
    <row r="961" ht="12.75"/>
    <row r="962" ht="12.75"/>
    <row r="963" ht="12.75"/>
    <row r="964" ht="12.75"/>
    <row r="965" ht="12.75"/>
    <row r="966" ht="12.75"/>
    <row r="967" ht="12.75"/>
    <row r="968" ht="12.75"/>
    <row r="969" ht="12.75"/>
    <row r="970" ht="12.75"/>
    <row r="971" ht="12.75"/>
    <row r="972" ht="12.75"/>
    <row r="973" ht="12.75"/>
    <row r="974" ht="12.75"/>
    <row r="975" ht="12.75"/>
    <row r="976" ht="12.75"/>
    <row r="977" ht="12.75"/>
    <row r="978" ht="12.75"/>
    <row r="979" ht="12.75"/>
    <row r="980" ht="12.75"/>
    <row r="981" ht="12.75"/>
    <row r="982" ht="12.75"/>
    <row r="983" ht="12.75"/>
    <row r="984" ht="12.75"/>
    <row r="985" ht="12.75"/>
    <row r="986" ht="12.75"/>
    <row r="987" ht="12.75"/>
    <row r="988" ht="12.75"/>
    <row r="989" ht="12.75"/>
    <row r="990" ht="12.75"/>
    <row r="991" ht="12.75"/>
    <row r="992" ht="12.75"/>
    <row r="993" ht="12.75"/>
    <row r="994" ht="12.75"/>
    <row r="995" ht="12.75"/>
    <row r="996" ht="12.75"/>
    <row r="997" ht="12.75"/>
    <row r="998" ht="12.75"/>
    <row r="999" ht="12.75"/>
    <row r="1000" ht="12.75"/>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tabColor rgb="FF000000"/>
    <outlinePr summaryBelow="0" summaryRight="0"/>
  </sheetPr>
  <dimension ref="A1"/>
  <sheetViews>
    <sheetView workbookViewId="0">
      <selection activeCell="F50" sqref="F50"/>
    </sheetView>
  </sheetViews>
  <sheetFormatPr baseColWidth="10" defaultColWidth="14.42578125" defaultRowHeight="15.75" customHeight="1"/>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9124988A78F574E94F3B6B0E3814F66" ma:contentTypeVersion="10" ma:contentTypeDescription="Crée un document." ma:contentTypeScope="" ma:versionID="acea8760a2459c37a900fd57aa1637ec">
  <xsd:schema xmlns:xsd="http://www.w3.org/2001/XMLSchema" xmlns:xs="http://www.w3.org/2001/XMLSchema" xmlns:p="http://schemas.microsoft.com/office/2006/metadata/properties" xmlns:ns3="7e83b0f9-b60c-4ea1-bf70-31ec2afa1498" targetNamespace="http://schemas.microsoft.com/office/2006/metadata/properties" ma:root="true" ma:fieldsID="52d428b85ee17b6718da34018ee94a8e" ns3:_="">
    <xsd:import namespace="7e83b0f9-b60c-4ea1-bf70-31ec2afa149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83b0f9-b60c-4ea1-bf70-31ec2afa14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36A794-DA85-4068-91F6-7E3EBD0B3D1E}">
  <ds:schemaRefs>
    <ds:schemaRef ds:uri="http://schemas.microsoft.com/sharepoint/v3/contenttype/forms"/>
  </ds:schemaRefs>
</ds:datastoreItem>
</file>

<file path=customXml/itemProps2.xml><?xml version="1.0" encoding="utf-8"?>
<ds:datastoreItem xmlns:ds="http://schemas.openxmlformats.org/officeDocument/2006/customXml" ds:itemID="{C5F3C4E0-A16D-477A-94A2-2B747110EE0D}">
  <ds:schemaRefs>
    <ds:schemaRef ds:uri="7e83b0f9-b60c-4ea1-bf70-31ec2afa1498"/>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www.w3.org/XML/1998/namespace"/>
    <ds:schemaRef ds:uri="http://schemas.microsoft.com/office/infopath/2007/PartnerControls"/>
    <ds:schemaRef ds:uri="http://purl.org/dc/dcmitype/"/>
    <ds:schemaRef ds:uri="http://purl.org/dc/terms/"/>
  </ds:schemaRefs>
</ds:datastoreItem>
</file>

<file path=customXml/itemProps3.xml><?xml version="1.0" encoding="utf-8"?>
<ds:datastoreItem xmlns:ds="http://schemas.openxmlformats.org/officeDocument/2006/customXml" ds:itemID="{A7683337-F515-4A2D-AFFC-A76DF35F91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83b0f9-b60c-4ea1-bf70-31ec2afa149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Gestion stock </vt:lpstr>
      <vt:lpstr>Original Planning S</vt:lpstr>
      <vt:lpstr>Original Calculateur S</vt:lpstr>
      <vt:lpstr>Original Courses S</vt:lpstr>
      <vt:lpstr>-.-.-.-</vt:lpstr>
      <vt:lpstr>-.-.-</vt:lpstr>
      <vt:lpstr>'Original Calculateur S'!Zone_d_impression</vt:lpstr>
      <vt:lpstr>'Original Courses S'!Zone_d_impression</vt:lpstr>
      <vt:lpstr>'Original Planning S'!Zone_d_impression</vt:lpstr>
    </vt:vector>
  </TitlesOfParts>
  <Manager/>
  <Company/>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Gilles-Virginie Bouleau</dc:creator>
  <cp:keywords/>
  <dc:description/>
  <cp:lastModifiedBy>TheBoss</cp:lastModifiedBy>
  <cp:revision/>
  <dcterms:created xsi:type="dcterms:W3CDTF">2021-06-21T20:15:24Z</dcterms:created>
  <dcterms:modified xsi:type="dcterms:W3CDTF">2021-07-01T20:09:04Z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0x01010009124988A78F574E94F3B6B0E3814F66</vt:lpwstr>
  </property>
</Properties>
</file>