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ate1904="1"/>
  <bookViews>
    <workbookView xWindow="0" yWindow="0" windowWidth="19200" windowHeight="11490"/>
  </bookViews>
  <sheets>
    <sheet name="Feuil1" sheetId="1" r:id="rId1"/>
  </sheets>
  <externalReferences>
    <externalReference r:id="rId2"/>
  </externalReferences>
  <definedNames>
    <definedName name="Jour">Feuil1!$D$2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4" i="1"/>
  <c r="T7" i="1"/>
  <c r="Z5" i="1"/>
  <c r="Z6" i="1"/>
  <c r="Z4" i="1"/>
  <c r="O4" i="1" l="1"/>
  <c r="O5" i="1"/>
  <c r="O6" i="1"/>
  <c r="B4" i="1" l="1"/>
  <c r="C4" i="1"/>
  <c r="D4" i="1"/>
  <c r="B5" i="1"/>
  <c r="C5" i="1"/>
  <c r="D5" i="1"/>
  <c r="B37" i="1"/>
  <c r="C37" i="1"/>
  <c r="D37" i="1"/>
  <c r="B38" i="1"/>
  <c r="C38" i="1"/>
  <c r="D38" i="1"/>
  <c r="O38" i="1"/>
  <c r="O37" i="1"/>
  <c r="Y36" i="1"/>
  <c r="X36" i="1" s="1"/>
  <c r="V36" i="1"/>
  <c r="U36" i="1"/>
  <c r="T36" i="1" s="1"/>
  <c r="S36" i="1"/>
  <c r="R36" i="1" s="1"/>
  <c r="O36" i="1"/>
  <c r="D36" i="1"/>
  <c r="C36" i="1"/>
  <c r="B36" i="1"/>
  <c r="Y35" i="1"/>
  <c r="X35" i="1" s="1"/>
  <c r="V35" i="1"/>
  <c r="U35" i="1"/>
  <c r="T35" i="1"/>
  <c r="S35" i="1"/>
  <c r="R35" i="1" s="1"/>
  <c r="O35" i="1"/>
  <c r="D35" i="1"/>
  <c r="C35" i="1"/>
  <c r="B35" i="1"/>
  <c r="Y34" i="1"/>
  <c r="X34" i="1" s="1"/>
  <c r="V34" i="1"/>
  <c r="U34" i="1"/>
  <c r="T34" i="1" s="1"/>
  <c r="S34" i="1"/>
  <c r="R34" i="1" s="1"/>
  <c r="O34" i="1"/>
  <c r="D34" i="1"/>
  <c r="C34" i="1"/>
  <c r="B34" i="1"/>
  <c r="Y33" i="1"/>
  <c r="X33" i="1" s="1"/>
  <c r="V33" i="1"/>
  <c r="U33" i="1"/>
  <c r="T33" i="1" s="1"/>
  <c r="S33" i="1"/>
  <c r="R33" i="1" s="1"/>
  <c r="O33" i="1"/>
  <c r="D33" i="1"/>
  <c r="C33" i="1"/>
  <c r="B33" i="1"/>
  <c r="Y32" i="1"/>
  <c r="X32" i="1" s="1"/>
  <c r="V32" i="1"/>
  <c r="U32" i="1"/>
  <c r="T32" i="1" s="1"/>
  <c r="S32" i="1"/>
  <c r="R32" i="1" s="1"/>
  <c r="O32" i="1"/>
  <c r="D32" i="1"/>
  <c r="C32" i="1"/>
  <c r="B32" i="1"/>
  <c r="Y31" i="1"/>
  <c r="X31" i="1" s="1"/>
  <c r="V31" i="1"/>
  <c r="U31" i="1"/>
  <c r="T31" i="1" s="1"/>
  <c r="S31" i="1"/>
  <c r="R31" i="1" s="1"/>
  <c r="O31" i="1"/>
  <c r="D31" i="1"/>
  <c r="C31" i="1"/>
  <c r="B31" i="1"/>
  <c r="Y30" i="1"/>
  <c r="X30" i="1" s="1"/>
  <c r="V30" i="1"/>
  <c r="U30" i="1"/>
  <c r="T30" i="1" s="1"/>
  <c r="S30" i="1"/>
  <c r="R30" i="1" s="1"/>
  <c r="O30" i="1"/>
  <c r="D30" i="1"/>
  <c r="C30" i="1"/>
  <c r="B30" i="1"/>
  <c r="Y29" i="1"/>
  <c r="X29" i="1" s="1"/>
  <c r="V29" i="1"/>
  <c r="U29" i="1"/>
  <c r="T29" i="1" s="1"/>
  <c r="S29" i="1"/>
  <c r="R29" i="1" s="1"/>
  <c r="O29" i="1"/>
  <c r="D29" i="1"/>
  <c r="C29" i="1"/>
  <c r="B29" i="1"/>
  <c r="Y28" i="1"/>
  <c r="X28" i="1" s="1"/>
  <c r="V28" i="1"/>
  <c r="U28" i="1"/>
  <c r="T28" i="1" s="1"/>
  <c r="S28" i="1"/>
  <c r="R28" i="1" s="1"/>
  <c r="O28" i="1"/>
  <c r="D28" i="1"/>
  <c r="C28" i="1"/>
  <c r="B28" i="1"/>
  <c r="Y27" i="1"/>
  <c r="X27" i="1" s="1"/>
  <c r="V27" i="1"/>
  <c r="U27" i="1"/>
  <c r="T27" i="1" s="1"/>
  <c r="S27" i="1"/>
  <c r="R27" i="1" s="1"/>
  <c r="O27" i="1"/>
  <c r="D27" i="1"/>
  <c r="C27" i="1"/>
  <c r="B27" i="1"/>
  <c r="Y26" i="1"/>
  <c r="X26" i="1" s="1"/>
  <c r="V26" i="1"/>
  <c r="U26" i="1"/>
  <c r="T26" i="1" s="1"/>
  <c r="S26" i="1"/>
  <c r="R26" i="1" s="1"/>
  <c r="O26" i="1"/>
  <c r="D26" i="1"/>
  <c r="C26" i="1"/>
  <c r="B26" i="1"/>
  <c r="Y25" i="1"/>
  <c r="X25" i="1" s="1"/>
  <c r="V25" i="1"/>
  <c r="U25" i="1"/>
  <c r="T25" i="1" s="1"/>
  <c r="S25" i="1"/>
  <c r="R25" i="1" s="1"/>
  <c r="O25" i="1"/>
  <c r="D25" i="1"/>
  <c r="C25" i="1"/>
  <c r="B25" i="1"/>
  <c r="Y24" i="1"/>
  <c r="X24" i="1" s="1"/>
  <c r="V24" i="1"/>
  <c r="U24" i="1"/>
  <c r="T24" i="1" s="1"/>
  <c r="S24" i="1"/>
  <c r="R24" i="1" s="1"/>
  <c r="O24" i="1"/>
  <c r="D24" i="1"/>
  <c r="C24" i="1"/>
  <c r="B24" i="1"/>
  <c r="Y23" i="1"/>
  <c r="X23" i="1" s="1"/>
  <c r="V23" i="1"/>
  <c r="U23" i="1"/>
  <c r="T23" i="1" s="1"/>
  <c r="S23" i="1"/>
  <c r="R23" i="1" s="1"/>
  <c r="O23" i="1"/>
  <c r="D23" i="1"/>
  <c r="C23" i="1"/>
  <c r="B23" i="1"/>
  <c r="Y22" i="1"/>
  <c r="X22" i="1" s="1"/>
  <c r="V22" i="1"/>
  <c r="U22" i="1"/>
  <c r="T22" i="1" s="1"/>
  <c r="S22" i="1"/>
  <c r="R22" i="1" s="1"/>
  <c r="O22" i="1"/>
  <c r="D22" i="1"/>
  <c r="C22" i="1"/>
  <c r="B22" i="1"/>
  <c r="Y21" i="1"/>
  <c r="X21" i="1" s="1"/>
  <c r="V21" i="1"/>
  <c r="U21" i="1"/>
  <c r="T21" i="1" s="1"/>
  <c r="S21" i="1"/>
  <c r="R21" i="1" s="1"/>
  <c r="O21" i="1"/>
  <c r="D21" i="1"/>
  <c r="C21" i="1"/>
  <c r="B21" i="1"/>
  <c r="Y20" i="1"/>
  <c r="X20" i="1" s="1"/>
  <c r="V20" i="1"/>
  <c r="U20" i="1"/>
  <c r="T20" i="1" s="1"/>
  <c r="S20" i="1"/>
  <c r="R20" i="1" s="1"/>
  <c r="O20" i="1"/>
  <c r="D20" i="1"/>
  <c r="C20" i="1"/>
  <c r="B20" i="1"/>
  <c r="Y19" i="1"/>
  <c r="X19" i="1" s="1"/>
  <c r="V19" i="1"/>
  <c r="U19" i="1"/>
  <c r="T19" i="1" s="1"/>
  <c r="S19" i="1"/>
  <c r="R19" i="1" s="1"/>
  <c r="O19" i="1"/>
  <c r="D19" i="1"/>
  <c r="C19" i="1"/>
  <c r="B19" i="1"/>
  <c r="Y18" i="1"/>
  <c r="X18" i="1" s="1"/>
  <c r="V18" i="1"/>
  <c r="U18" i="1"/>
  <c r="T18" i="1" s="1"/>
  <c r="S18" i="1"/>
  <c r="R18" i="1" s="1"/>
  <c r="O18" i="1"/>
  <c r="D18" i="1"/>
  <c r="C18" i="1"/>
  <c r="B18" i="1"/>
  <c r="Y17" i="1"/>
  <c r="X17" i="1" s="1"/>
  <c r="V17" i="1"/>
  <c r="U17" i="1"/>
  <c r="T17" i="1" s="1"/>
  <c r="S17" i="1"/>
  <c r="R17" i="1" s="1"/>
  <c r="O17" i="1"/>
  <c r="D17" i="1"/>
  <c r="C17" i="1"/>
  <c r="B17" i="1"/>
  <c r="Y16" i="1"/>
  <c r="X16" i="1" s="1"/>
  <c r="V16" i="1"/>
  <c r="U16" i="1"/>
  <c r="T16" i="1" s="1"/>
  <c r="S16" i="1"/>
  <c r="R16" i="1" s="1"/>
  <c r="O16" i="1"/>
  <c r="D16" i="1"/>
  <c r="C16" i="1"/>
  <c r="B16" i="1"/>
  <c r="Y15" i="1"/>
  <c r="X15" i="1" s="1"/>
  <c r="V15" i="1"/>
  <c r="U15" i="1"/>
  <c r="T15" i="1" s="1"/>
  <c r="S15" i="1"/>
  <c r="R15" i="1" s="1"/>
  <c r="O15" i="1"/>
  <c r="D15" i="1"/>
  <c r="C15" i="1"/>
  <c r="B15" i="1"/>
  <c r="Y14" i="1"/>
  <c r="X14" i="1" s="1"/>
  <c r="V14" i="1"/>
  <c r="U14" i="1"/>
  <c r="T14" i="1" s="1"/>
  <c r="S14" i="1"/>
  <c r="R14" i="1" s="1"/>
  <c r="O14" i="1"/>
  <c r="D14" i="1"/>
  <c r="C14" i="1"/>
  <c r="B14" i="1"/>
  <c r="Y13" i="1"/>
  <c r="X13" i="1" s="1"/>
  <c r="V13" i="1"/>
  <c r="U13" i="1"/>
  <c r="T13" i="1" s="1"/>
  <c r="S13" i="1"/>
  <c r="R13" i="1" s="1"/>
  <c r="O13" i="1"/>
  <c r="D13" i="1"/>
  <c r="C13" i="1"/>
  <c r="B13" i="1"/>
  <c r="Y12" i="1"/>
  <c r="X12" i="1" s="1"/>
  <c r="V12" i="1"/>
  <c r="U12" i="1"/>
  <c r="T12" i="1" s="1"/>
  <c r="S12" i="1"/>
  <c r="R12" i="1" s="1"/>
  <c r="O12" i="1"/>
  <c r="D12" i="1"/>
  <c r="C12" i="1"/>
  <c r="B12" i="1"/>
  <c r="Y11" i="1"/>
  <c r="X11" i="1" s="1"/>
  <c r="V11" i="1"/>
  <c r="U11" i="1"/>
  <c r="T11" i="1" s="1"/>
  <c r="S11" i="1"/>
  <c r="R11" i="1" s="1"/>
  <c r="O11" i="1"/>
  <c r="D11" i="1"/>
  <c r="C11" i="1"/>
  <c r="B11" i="1"/>
  <c r="Y10" i="1"/>
  <c r="X10" i="1" s="1"/>
  <c r="V10" i="1"/>
  <c r="U10" i="1"/>
  <c r="T10" i="1" s="1"/>
  <c r="S10" i="1"/>
  <c r="R10" i="1" s="1"/>
  <c r="O10" i="1"/>
  <c r="D10" i="1"/>
  <c r="C10" i="1"/>
  <c r="B10" i="1"/>
  <c r="Y9" i="1"/>
  <c r="X9" i="1" s="1"/>
  <c r="V9" i="1"/>
  <c r="U9" i="1"/>
  <c r="T9" i="1" s="1"/>
  <c r="S9" i="1"/>
  <c r="R9" i="1" s="1"/>
  <c r="O9" i="1"/>
  <c r="D9" i="1"/>
  <c r="C9" i="1"/>
  <c r="B9" i="1"/>
  <c r="Y8" i="1"/>
  <c r="X8" i="1" s="1"/>
  <c r="V8" i="1"/>
  <c r="U8" i="1"/>
  <c r="T8" i="1" s="1"/>
  <c r="S8" i="1"/>
  <c r="R8" i="1" s="1"/>
  <c r="O8" i="1"/>
  <c r="D8" i="1"/>
  <c r="C8" i="1"/>
  <c r="B8" i="1"/>
  <c r="Y7" i="1"/>
  <c r="X7" i="1" s="1"/>
  <c r="V7" i="1"/>
  <c r="U7" i="1"/>
  <c r="S7" i="1"/>
  <c r="R7" i="1" s="1"/>
  <c r="O7" i="1"/>
  <c r="D7" i="1"/>
  <c r="C7" i="1"/>
  <c r="B7" i="1"/>
  <c r="Y6" i="1"/>
  <c r="X6" i="1" s="1"/>
  <c r="V6" i="1"/>
  <c r="U6" i="1"/>
  <c r="T6" i="1" s="1"/>
  <c r="S6" i="1"/>
  <c r="R6" i="1" s="1"/>
  <c r="D6" i="1"/>
  <c r="C6" i="1"/>
  <c r="B6" i="1"/>
  <c r="AA3" i="1"/>
  <c r="AB15" i="1" s="1"/>
  <c r="Y5" i="1"/>
  <c r="X5" i="1" s="1"/>
  <c r="V5" i="1"/>
  <c r="U5" i="1"/>
  <c r="T5" i="1" s="1"/>
  <c r="S5" i="1"/>
  <c r="R5" i="1" s="1"/>
  <c r="Y4" i="1"/>
  <c r="X4" i="1" s="1"/>
  <c r="V4" i="1"/>
  <c r="U4" i="1"/>
  <c r="T4" i="1" s="1"/>
  <c r="S4" i="1"/>
  <c r="R4" i="1" s="1"/>
  <c r="AB6" i="1" l="1"/>
  <c r="AB10" i="1"/>
  <c r="AB14" i="1"/>
  <c r="T39" i="1"/>
  <c r="O41" i="1"/>
  <c r="AB12" i="1"/>
  <c r="V39" i="1"/>
  <c r="AB4" i="1"/>
  <c r="X39" i="1"/>
  <c r="AB9" i="1"/>
  <c r="AB5" i="1"/>
  <c r="AB8" i="1"/>
  <c r="AB7" i="1"/>
  <c r="AB11" i="1"/>
  <c r="AB13" i="1"/>
  <c r="P41" i="1" l="1"/>
</calcChain>
</file>

<file path=xl/comments1.xml><?xml version="1.0" encoding="utf-8"?>
<comments xmlns="http://schemas.openxmlformats.org/spreadsheetml/2006/main">
  <authors>
    <author>André</author>
  </authors>
  <commentList>
    <comment ref="P36" authorId="0">
      <text>
        <r>
          <rPr>
            <sz val="9"/>
            <color indexed="81"/>
            <rFont val="Tahoma"/>
            <family val="2"/>
          </rPr>
          <t xml:space="preserve">Quelle est la formule qui me calcule le temps de travaille vendredi que le resultat est -2:30. afin qu'au final le resultat me donne en cellule P41 egale la somme de p4 a P38
</t>
        </r>
      </text>
    </comment>
  </commentList>
</comments>
</file>

<file path=xl/sharedStrings.xml><?xml version="1.0" encoding="utf-8"?>
<sst xmlns="http://schemas.openxmlformats.org/spreadsheetml/2006/main" count="39" uniqueCount="30">
  <si>
    <t>Heures Reelles Effectuées</t>
  </si>
  <si>
    <t>Matin</t>
  </si>
  <si>
    <t>Heures  posées</t>
  </si>
  <si>
    <t>Pause</t>
  </si>
  <si>
    <t>Apres Midi</t>
  </si>
  <si>
    <t>Total Heures Effectuées</t>
  </si>
  <si>
    <t>Heures Sup. Effectuées par Jour</t>
  </si>
  <si>
    <t>Date</t>
  </si>
  <si>
    <t xml:space="preserve">Début </t>
  </si>
  <si>
    <t xml:space="preserve">Fin </t>
  </si>
  <si>
    <t>RF</t>
  </si>
  <si>
    <t>CA</t>
  </si>
  <si>
    <t>HL</t>
  </si>
  <si>
    <t>M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</si>
  <si>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</si>
  <si>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</si>
  <si>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</si>
  <si>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</si>
  <si>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</si>
  <si>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</si>
  <si>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</si>
  <si>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</si>
  <si>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</si>
  <si>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</si>
  <si>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</si>
  <si>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Pâques</t>
  </si>
  <si>
    <t>Total Heures Effectuées par Mois</t>
  </si>
  <si>
    <t>Contrat</t>
  </si>
  <si>
    <t>par Jour</t>
  </si>
  <si>
    <t>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</si>
</sst>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dddd"/>
    <numFmt numFmtId="166" formatCode="dd"/>
    <numFmt numFmtId="167" formatCode="mmmm"/>
    <numFmt numFmtId="168" formatCode="yyyy"/>
    <numFmt numFmtId="169" formatCode="[h]:mm"/>
    <numFmt numFmtId="170" formatCode="[h]:mm;@"/>
    <numFmt numFmtId="173" formatCode="[$-F400]h:mm:ss\ AM/PM"/>
    <numFmt numFmtId="174" formatCode="[hh]:mm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name val="Arial"/>
      <family val="2"/>
    </font>
    <font>
      <b/>
      <sz val="11"/>
      <color rgb="FFFF0000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3" fillId="2" borderId="0" xfId="1" quotePrefix="1" applyNumberFormat="1" applyFont="1" applyFill="1" applyBorder="1" applyAlignment="1">
      <alignment horizontal="center" shrinkToFit="1"/>
    </xf>
    <xf numFmtId="166" fontId="1" fillId="2" borderId="0" xfId="0" applyNumberFormat="1" applyFont="1" applyFill="1" applyBorder="1" applyAlignment="1">
      <alignment horizontal="right"/>
    </xf>
    <xf numFmtId="167" fontId="1" fillId="2" borderId="0" xfId="0" applyNumberFormat="1" applyFont="1" applyFill="1" applyBorder="1" applyAlignment="1">
      <alignment horizontal="center"/>
    </xf>
    <xf numFmtId="168" fontId="1" fillId="2" borderId="0" xfId="0" applyNumberFormat="1" applyFont="1" applyFill="1" applyBorder="1" applyAlignment="1">
      <alignment horizontal="left"/>
    </xf>
    <xf numFmtId="20" fontId="1" fillId="2" borderId="0" xfId="0" applyNumberFormat="1" applyFont="1" applyFill="1" applyBorder="1"/>
    <xf numFmtId="20" fontId="1" fillId="2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169" fontId="1" fillId="3" borderId="0" xfId="0" applyNumberFormat="1" applyFont="1" applyFill="1" applyBorder="1"/>
    <xf numFmtId="0" fontId="1" fillId="3" borderId="0" xfId="0" applyFont="1" applyFill="1" applyBorder="1" applyAlignment="1">
      <alignment vertical="center" wrapText="1"/>
    </xf>
    <xf numFmtId="169" fontId="1" fillId="2" borderId="0" xfId="0" applyNumberFormat="1" applyFont="1" applyFill="1" applyBorder="1" applyAlignment="1">
      <alignment horizontal="center"/>
    </xf>
    <xf numFmtId="168" fontId="1" fillId="2" borderId="0" xfId="0" applyNumberFormat="1" applyFont="1" applyFill="1" applyBorder="1"/>
    <xf numFmtId="168" fontId="1" fillId="3" borderId="0" xfId="0" applyNumberFormat="1" applyFont="1" applyFill="1" applyBorder="1"/>
    <xf numFmtId="0" fontId="0" fillId="2" borderId="0" xfId="0" applyFill="1" applyBorder="1"/>
    <xf numFmtId="14" fontId="0" fillId="2" borderId="0" xfId="0" applyNumberFormat="1" applyFill="1" applyBorder="1"/>
    <xf numFmtId="0" fontId="1" fillId="2" borderId="0" xfId="0" applyFont="1" applyFill="1" applyBorder="1" applyAlignment="1">
      <alignment horizontal="left"/>
    </xf>
    <xf numFmtId="170" fontId="1" fillId="2" borderId="0" xfId="0" applyNumberFormat="1" applyFont="1" applyFill="1" applyBorder="1" applyAlignment="1">
      <alignment horizontal="center"/>
    </xf>
    <xf numFmtId="165" fontId="1" fillId="2" borderId="1" xfId="0" applyNumberFormat="1" applyFont="1" applyFill="1" applyBorder="1"/>
    <xf numFmtId="166" fontId="1" fillId="2" borderId="2" xfId="0" applyNumberFormat="1" applyFont="1" applyFill="1" applyBorder="1" applyAlignment="1">
      <alignment horizontal="right"/>
    </xf>
    <xf numFmtId="167" fontId="1" fillId="2" borderId="2" xfId="0" applyNumberFormat="1" applyFont="1" applyFill="1" applyBorder="1" applyAlignment="1">
      <alignment horizontal="center"/>
    </xf>
    <xf numFmtId="168" fontId="1" fillId="2" borderId="2" xfId="0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20" fontId="1" fillId="2" borderId="2" xfId="0" applyNumberFormat="1" applyFont="1" applyFill="1" applyBorder="1"/>
    <xf numFmtId="0" fontId="1" fillId="2" borderId="2" xfId="0" applyFont="1" applyFill="1" applyBorder="1"/>
    <xf numFmtId="20" fontId="1" fillId="2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169" fontId="1" fillId="3" borderId="2" xfId="0" applyNumberFormat="1" applyFont="1" applyFill="1" applyBorder="1"/>
    <xf numFmtId="165" fontId="1" fillId="2" borderId="4" xfId="0" applyNumberFormat="1" applyFont="1" applyFill="1" applyBorder="1"/>
    <xf numFmtId="20" fontId="1" fillId="2" borderId="5" xfId="0" applyNumberFormat="1" applyFont="1" applyFill="1" applyBorder="1"/>
    <xf numFmtId="168" fontId="1" fillId="2" borderId="2" xfId="0" applyNumberFormat="1" applyFont="1" applyFill="1" applyBorder="1"/>
    <xf numFmtId="168" fontId="1" fillId="3" borderId="2" xfId="0" applyNumberFormat="1" applyFont="1" applyFill="1" applyBorder="1"/>
    <xf numFmtId="165" fontId="1" fillId="4" borderId="4" xfId="0" applyNumberFormat="1" applyFont="1" applyFill="1" applyBorder="1"/>
    <xf numFmtId="166" fontId="1" fillId="4" borderId="0" xfId="0" applyNumberFormat="1" applyFont="1" applyFill="1" applyBorder="1" applyAlignment="1">
      <alignment horizontal="right"/>
    </xf>
    <xf numFmtId="167" fontId="1" fillId="4" borderId="0" xfId="0" applyNumberFormat="1" applyFont="1" applyFill="1" applyBorder="1" applyAlignment="1">
      <alignment horizontal="center"/>
    </xf>
    <xf numFmtId="168" fontId="1" fillId="4" borderId="0" xfId="0" applyNumberFormat="1" applyFont="1" applyFill="1" applyBorder="1" applyAlignment="1">
      <alignment horizontal="left"/>
    </xf>
    <xf numFmtId="168" fontId="1" fillId="4" borderId="0" xfId="0" applyNumberFormat="1" applyFont="1" applyFill="1" applyBorder="1"/>
    <xf numFmtId="0" fontId="1" fillId="4" borderId="0" xfId="0" applyFont="1" applyFill="1" applyBorder="1"/>
    <xf numFmtId="20" fontId="1" fillId="4" borderId="0" xfId="0" applyNumberFormat="1" applyFont="1" applyFill="1" applyBorder="1" applyAlignment="1">
      <alignment horizontal="center"/>
    </xf>
    <xf numFmtId="169" fontId="1" fillId="4" borderId="0" xfId="0" applyNumberFormat="1" applyFont="1" applyFill="1" applyBorder="1"/>
    <xf numFmtId="20" fontId="1" fillId="4" borderId="5" xfId="0" applyNumberFormat="1" applyFont="1" applyFill="1" applyBorder="1"/>
    <xf numFmtId="165" fontId="1" fillId="4" borderId="6" xfId="0" applyNumberFormat="1" applyFont="1" applyFill="1" applyBorder="1"/>
    <xf numFmtId="166" fontId="1" fillId="4" borderId="7" xfId="0" applyNumberFormat="1" applyFont="1" applyFill="1" applyBorder="1" applyAlignment="1">
      <alignment horizontal="right"/>
    </xf>
    <xf numFmtId="167" fontId="1" fillId="4" borderId="7" xfId="0" applyNumberFormat="1" applyFont="1" applyFill="1" applyBorder="1" applyAlignment="1">
      <alignment horizontal="center"/>
    </xf>
    <xf numFmtId="168" fontId="1" fillId="4" borderId="7" xfId="0" applyNumberFormat="1" applyFont="1" applyFill="1" applyBorder="1" applyAlignment="1">
      <alignment horizontal="left"/>
    </xf>
    <xf numFmtId="168" fontId="1" fillId="4" borderId="7" xfId="0" applyNumberFormat="1" applyFont="1" applyFill="1" applyBorder="1"/>
    <xf numFmtId="0" fontId="1" fillId="4" borderId="7" xfId="0" applyFont="1" applyFill="1" applyBorder="1"/>
    <xf numFmtId="20" fontId="1" fillId="4" borderId="7" xfId="0" applyNumberFormat="1" applyFont="1" applyFill="1" applyBorder="1" applyAlignment="1">
      <alignment horizontal="center"/>
    </xf>
    <xf numFmtId="169" fontId="1" fillId="4" borderId="7" xfId="0" applyNumberFormat="1" applyFont="1" applyFill="1" applyBorder="1"/>
    <xf numFmtId="20" fontId="1" fillId="4" borderId="8" xfId="0" applyNumberFormat="1" applyFont="1" applyFill="1" applyBorder="1"/>
    <xf numFmtId="169" fontId="6" fillId="3" borderId="9" xfId="0" applyNumberFormat="1" applyFont="1" applyFill="1" applyBorder="1" applyAlignment="1">
      <alignment horizontal="center"/>
    </xf>
    <xf numFmtId="20" fontId="6" fillId="3" borderId="9" xfId="0" applyNumberFormat="1" applyFont="1" applyFill="1" applyBorder="1" applyAlignment="1">
      <alignment horizontal="left"/>
    </xf>
    <xf numFmtId="0" fontId="5" fillId="3" borderId="10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5" fillId="3" borderId="12" xfId="1" applyFont="1" applyFill="1" applyBorder="1" applyAlignment="1">
      <alignment horizontal="left"/>
    </xf>
    <xf numFmtId="0" fontId="5" fillId="3" borderId="11" xfId="1" applyFont="1" applyFill="1" applyBorder="1" applyAlignment="1">
      <alignment horizontal="left"/>
    </xf>
    <xf numFmtId="0" fontId="1" fillId="2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13" xfId="0" applyFont="1" applyFill="1" applyBorder="1" applyAlignment="1">
      <alignment vertical="center" wrapText="1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173" fontId="1" fillId="2" borderId="0" xfId="0" applyNumberFormat="1" applyFont="1" applyFill="1"/>
    <xf numFmtId="174" fontId="1" fillId="2" borderId="0" xfId="0" applyNumberFormat="1" applyFont="1" applyFill="1"/>
    <xf numFmtId="169" fontId="1" fillId="2" borderId="0" xfId="0" applyNumberFormat="1" applyFont="1" applyFill="1" applyBorder="1"/>
    <xf numFmtId="2" fontId="1" fillId="2" borderId="0" xfId="0" applyNumberFormat="1" applyFont="1" applyFill="1" applyBorder="1"/>
    <xf numFmtId="20" fontId="4" fillId="2" borderId="0" xfId="0" applyNumberFormat="1" applyFont="1" applyFill="1" applyAlignment="1">
      <alignment horizontal="right" vertical="center"/>
    </xf>
  </cellXfs>
  <cellStyles count="2">
    <cellStyle name="Normal" xfId="0" builtinId="0"/>
    <cellStyle name="Normal 2" xfId="1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Agenda%20Macro\agenda%20macro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0"/>
      <sheetName val="Récap"/>
      <sheetName val="JAN"/>
      <sheetName val="FEV"/>
      <sheetName val="MAR"/>
      <sheetName val="AVR"/>
      <sheetName val="MAI"/>
      <sheetName val="JUIN"/>
      <sheetName val="JUIL"/>
      <sheetName val="AOUT"/>
      <sheetName val="SEPT"/>
      <sheetName val="OCT"/>
      <sheetName val="NOV"/>
      <sheetName val="DEC"/>
    </sheetNames>
    <sheetDataSet>
      <sheetData sheetId="0">
        <row r="2">
          <cell r="J2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H41"/>
  <sheetViews>
    <sheetView tabSelected="1" workbookViewId="0">
      <selection activeCell="AB26" sqref="AB26"/>
    </sheetView>
  </sheetViews>
  <sheetFormatPr baseColWidth="10" defaultColWidth="9.140625" defaultRowHeight="15" x14ac:dyDescent="0.25"/>
  <cols>
    <col min="1" max="1" width="9.7109375" style="1" bestFit="1" customWidth="1"/>
    <col min="2" max="2" width="3" style="2" bestFit="1" customWidth="1"/>
    <col min="3" max="3" width="10" style="3" bestFit="1" customWidth="1"/>
    <col min="4" max="4" width="6.140625" style="4" bestFit="1" customWidth="1"/>
    <col min="5" max="5" width="0.85546875" style="1" customWidth="1"/>
    <col min="6" max="6" width="3.7109375" style="1" hidden="1" customWidth="1"/>
    <col min="7" max="7" width="3.7109375" style="1" customWidth="1"/>
    <col min="8" max="9" width="6.42578125" style="1" customWidth="1"/>
    <col min="10" max="10" width="7.7109375" style="1" customWidth="1"/>
    <col min="11" max="11" width="6.28515625" style="1" bestFit="1" customWidth="1"/>
    <col min="12" max="13" width="6.42578125" style="1" customWidth="1"/>
    <col min="14" max="14" width="7.7109375" style="1" customWidth="1"/>
    <col min="15" max="15" width="12.42578125" style="1" bestFit="1" customWidth="1"/>
    <col min="16" max="16" width="11.7109375" style="1" customWidth="1"/>
    <col min="17" max="17" width="9.5703125" style="1" bestFit="1" customWidth="1"/>
    <col min="18" max="18" width="3.42578125" style="5" bestFit="1" customWidth="1"/>
    <col min="19" max="19" width="6.7109375" style="6" hidden="1" customWidth="1"/>
    <col min="20" max="20" width="3.5703125" style="5" bestFit="1" customWidth="1"/>
    <col min="21" max="21" width="6.7109375" style="6" hidden="1" customWidth="1"/>
    <col min="22" max="22" width="4.5703125" style="3" bestFit="1" customWidth="1"/>
    <col min="23" max="23" width="0" style="1" hidden="1" customWidth="1"/>
    <col min="24" max="24" width="2.5703125" style="3" bestFit="1" customWidth="1"/>
    <col min="25" max="25" width="6.7109375" style="1" hidden="1" customWidth="1"/>
    <col min="26" max="26" width="9.140625" style="1"/>
    <col min="27" max="27" width="19" style="1" bestFit="1" customWidth="1"/>
    <col min="28" max="28" width="10.7109375" style="1" bestFit="1" customWidth="1"/>
    <col min="29" max="29" width="9.140625" style="1"/>
    <col min="30" max="30" width="9.5703125" style="1" bestFit="1" customWidth="1"/>
    <col min="31" max="33" width="9.140625" style="1"/>
    <col min="34" max="34" width="9.140625" style="3"/>
    <col min="35" max="16384" width="9.140625" style="1"/>
  </cols>
  <sheetData>
    <row r="1" spans="1:32" ht="15" customHeight="1" thickBot="1" x14ac:dyDescent="0.3">
      <c r="A1" s="59" t="s">
        <v>27</v>
      </c>
      <c r="B1" s="62" t="s">
        <v>29</v>
      </c>
      <c r="C1" s="63"/>
      <c r="D1" s="57">
        <v>1.4583333333333333</v>
      </c>
      <c r="H1" s="65" t="s">
        <v>0</v>
      </c>
      <c r="I1" s="66"/>
      <c r="J1" s="66"/>
      <c r="K1" s="66"/>
      <c r="L1" s="66"/>
      <c r="M1" s="66"/>
      <c r="N1" s="66"/>
      <c r="O1" s="66"/>
      <c r="P1" s="67"/>
    </row>
    <row r="2" spans="1:32" ht="15" customHeight="1" x14ac:dyDescent="0.25">
      <c r="A2" s="59" t="s">
        <v>27</v>
      </c>
      <c r="B2" s="62" t="s">
        <v>28</v>
      </c>
      <c r="C2" s="63"/>
      <c r="D2" s="58">
        <v>0.29166666666666669</v>
      </c>
      <c r="H2" s="72" t="s">
        <v>1</v>
      </c>
      <c r="I2" s="73"/>
      <c r="J2" s="74" t="s">
        <v>2</v>
      </c>
      <c r="K2" s="76" t="s">
        <v>3</v>
      </c>
      <c r="L2" s="72" t="s">
        <v>4</v>
      </c>
      <c r="M2" s="73"/>
      <c r="N2" s="74" t="s">
        <v>2</v>
      </c>
      <c r="O2" s="76" t="s">
        <v>5</v>
      </c>
      <c r="P2" s="68" t="s">
        <v>6</v>
      </c>
    </row>
    <row r="3" spans="1:32" ht="15.75" thickBot="1" x14ac:dyDescent="0.3">
      <c r="A3" s="70" t="s">
        <v>7</v>
      </c>
      <c r="B3" s="70"/>
      <c r="C3" s="70"/>
      <c r="D3" s="70"/>
      <c r="E3" s="7"/>
      <c r="F3" s="7"/>
      <c r="G3" s="7"/>
      <c r="H3" s="60" t="s">
        <v>8</v>
      </c>
      <c r="I3" s="61" t="s">
        <v>9</v>
      </c>
      <c r="J3" s="75"/>
      <c r="K3" s="77"/>
      <c r="L3" s="60" t="s">
        <v>8</v>
      </c>
      <c r="M3" s="61" t="s">
        <v>9</v>
      </c>
      <c r="N3" s="75"/>
      <c r="O3" s="77"/>
      <c r="P3" s="69"/>
      <c r="R3" s="9" t="s">
        <v>10</v>
      </c>
      <c r="S3" s="9"/>
      <c r="T3" s="9" t="s">
        <v>11</v>
      </c>
      <c r="U3" s="9"/>
      <c r="V3" s="9" t="s">
        <v>12</v>
      </c>
      <c r="W3" s="9"/>
      <c r="X3" s="9" t="s">
        <v>13</v>
      </c>
      <c r="Y3" s="9"/>
      <c r="Z3" s="6"/>
      <c r="AA3" s="71">
        <f>'[1]2020'!$J$2</f>
        <v>2020</v>
      </c>
      <c r="AB3" s="71"/>
    </row>
    <row r="4" spans="1:32" ht="15" customHeight="1" x14ac:dyDescent="0.25">
      <c r="A4" s="25">
        <v>43829</v>
      </c>
      <c r="B4" s="26">
        <f t="shared" ref="B4:B5" si="0">A4</f>
        <v>43829</v>
      </c>
      <c r="C4" s="27">
        <f t="shared" ref="C4:C5" si="1">A4</f>
        <v>43829</v>
      </c>
      <c r="D4" s="28">
        <f t="shared" ref="D4:D5" si="2">A4</f>
        <v>43829</v>
      </c>
      <c r="E4" s="29"/>
      <c r="F4" s="29"/>
      <c r="G4" s="33"/>
      <c r="H4" s="13"/>
      <c r="I4" s="13"/>
      <c r="J4" s="16"/>
      <c r="K4" s="6"/>
      <c r="L4" s="13"/>
      <c r="M4" s="13"/>
      <c r="N4" s="17"/>
      <c r="O4" s="14">
        <f t="shared" ref="O4:O38" si="3">(I4-H4)+(M4-L4)</f>
        <v>0</v>
      </c>
      <c r="P4" s="36">
        <f>IF(O4=0,0,O4-Jour)</f>
        <v>0</v>
      </c>
      <c r="Q4" s="6"/>
      <c r="R4" s="5">
        <f t="shared" ref="R4:R5" si="4">COUNTIF(S4,TRUE)</f>
        <v>0</v>
      </c>
      <c r="S4" s="6" t="b">
        <f t="shared" ref="S4:S36" si="5">IF(ISERR(FIND("RF",G4)),FALSE,TRUE)</f>
        <v>0</v>
      </c>
      <c r="T4" s="5">
        <f t="shared" ref="T4:T5" si="6">COUNTIF(U4,TRUE)</f>
        <v>0</v>
      </c>
      <c r="U4" s="6" t="b">
        <f>IF(ISERR(FIND("CA",G4)),FALSE,TRUE)</f>
        <v>0</v>
      </c>
      <c r="V4" s="18">
        <f>J4+N4</f>
        <v>0</v>
      </c>
      <c r="W4" s="6"/>
      <c r="X4" s="5">
        <f t="shared" ref="X4:X36" si="7">COUNTIF(Y4,TRUE)</f>
        <v>0</v>
      </c>
      <c r="Y4" s="6" t="b">
        <f>IF(ISERR(FIND("M",G4)),FALSE,TRUE)</f>
        <v>0</v>
      </c>
      <c r="Z4" s="6">
        <f>Q4</f>
        <v>0</v>
      </c>
      <c r="AA4" s="21" t="s">
        <v>14</v>
      </c>
      <c r="AB4" s="22">
        <f>DATE(AA3,1,1)</f>
        <v>42369</v>
      </c>
      <c r="AF4" s="79"/>
    </row>
    <row r="5" spans="1:32" ht="15" customHeight="1" x14ac:dyDescent="0.25">
      <c r="A5" s="35">
        <v>43830</v>
      </c>
      <c r="B5" s="10">
        <f t="shared" si="0"/>
        <v>43830</v>
      </c>
      <c r="C5" s="11">
        <f t="shared" si="1"/>
        <v>43830</v>
      </c>
      <c r="D5" s="12">
        <f t="shared" si="2"/>
        <v>43830</v>
      </c>
      <c r="E5" s="8"/>
      <c r="F5" s="8"/>
      <c r="G5" s="15"/>
      <c r="H5" s="13"/>
      <c r="I5" s="13"/>
      <c r="J5" s="16"/>
      <c r="K5" s="6"/>
      <c r="L5" s="13"/>
      <c r="M5" s="13"/>
      <c r="N5" s="17"/>
      <c r="O5" s="14">
        <f t="shared" si="3"/>
        <v>0</v>
      </c>
      <c r="P5" s="36">
        <f>IF(O5=0,0,O5-Jour)</f>
        <v>0</v>
      </c>
      <c r="Q5" s="6"/>
      <c r="R5" s="5">
        <f t="shared" si="4"/>
        <v>0</v>
      </c>
      <c r="S5" s="6" t="b">
        <f t="shared" si="5"/>
        <v>0</v>
      </c>
      <c r="T5" s="5">
        <f t="shared" si="6"/>
        <v>0</v>
      </c>
      <c r="U5" s="6" t="b">
        <f>IF(ISERR(FIND("CA",G5)),FALSE,TRUE)</f>
        <v>0</v>
      </c>
      <c r="V5" s="18">
        <f>J5+N5</f>
        <v>0</v>
      </c>
      <c r="W5" s="6"/>
      <c r="X5" s="5">
        <f t="shared" si="7"/>
        <v>0</v>
      </c>
      <c r="Y5" s="6" t="b">
        <f>IF(ISERR(FIND("M",G5)),FALSE,TRUE)</f>
        <v>0</v>
      </c>
      <c r="Z5" s="6">
        <f t="shared" ref="Z5:Z36" si="8">Q5</f>
        <v>0</v>
      </c>
      <c r="AA5" s="21" t="s">
        <v>15</v>
      </c>
      <c r="AB5" s="22">
        <f>AB15+1</f>
        <v>42472</v>
      </c>
      <c r="AF5" s="79"/>
    </row>
    <row r="6" spans="1:32" x14ac:dyDescent="0.25">
      <c r="A6" s="35">
        <v>43831</v>
      </c>
      <c r="B6" s="10">
        <f>A6</f>
        <v>43831</v>
      </c>
      <c r="C6" s="11">
        <f>A6</f>
        <v>43831</v>
      </c>
      <c r="D6" s="12">
        <f>A6</f>
        <v>43831</v>
      </c>
      <c r="E6" s="19"/>
      <c r="F6" s="19" t="s">
        <v>10</v>
      </c>
      <c r="G6" s="20" t="s">
        <v>10</v>
      </c>
      <c r="H6" s="13"/>
      <c r="I6" s="13"/>
      <c r="J6" s="16"/>
      <c r="K6" s="6"/>
      <c r="L6" s="13"/>
      <c r="M6" s="13"/>
      <c r="N6" s="16"/>
      <c r="O6" s="14">
        <f t="shared" si="3"/>
        <v>0</v>
      </c>
      <c r="P6" s="36">
        <f>IF(O6=0,0,O6-Jour)</f>
        <v>0</v>
      </c>
      <c r="Q6" s="6"/>
      <c r="R6" s="5">
        <f>COUNTIF(S6,TRUE)</f>
        <v>1</v>
      </c>
      <c r="S6" s="6" t="b">
        <f t="shared" si="5"/>
        <v>1</v>
      </c>
      <c r="T6" s="5">
        <f>COUNTIF(U6,TRUE)</f>
        <v>0</v>
      </c>
      <c r="U6" s="6" t="b">
        <f>IF(ISERR(FIND("CA",G6)),FALSE,TRUE)</f>
        <v>0</v>
      </c>
      <c r="V6" s="18">
        <f>J6+N6</f>
        <v>0</v>
      </c>
      <c r="W6" s="6"/>
      <c r="X6" s="5">
        <f t="shared" si="7"/>
        <v>0</v>
      </c>
      <c r="Y6" s="6" t="b">
        <f>IF(ISERR(FIND("M",G6)),FALSE,TRUE)</f>
        <v>0</v>
      </c>
      <c r="Z6" s="6">
        <f t="shared" si="8"/>
        <v>0</v>
      </c>
      <c r="AA6" s="21" t="s">
        <v>16</v>
      </c>
      <c r="AB6" s="22">
        <f>DATE(AA3,5,1)</f>
        <v>42490</v>
      </c>
      <c r="AF6" s="79"/>
    </row>
    <row r="7" spans="1:32" x14ac:dyDescent="0.25">
      <c r="A7" s="35">
        <v>43832</v>
      </c>
      <c r="B7" s="10">
        <f t="shared" ref="B7:B36" si="9">A7</f>
        <v>43832</v>
      </c>
      <c r="C7" s="11">
        <f t="shared" ref="C7:C36" si="10">A7</f>
        <v>43832</v>
      </c>
      <c r="D7" s="12">
        <f t="shared" ref="D7:D36" si="11">A7</f>
        <v>43832</v>
      </c>
      <c r="E7" s="19"/>
      <c r="F7" s="19" t="s">
        <v>11</v>
      </c>
      <c r="G7" s="20"/>
      <c r="H7" s="13">
        <v>0.29166666666666669</v>
      </c>
      <c r="I7" s="13">
        <v>0.5</v>
      </c>
      <c r="J7" s="16"/>
      <c r="K7" s="6"/>
      <c r="L7" s="13">
        <v>0.54166666666666663</v>
      </c>
      <c r="M7" s="13">
        <v>0.66666666666666663</v>
      </c>
      <c r="N7" s="16"/>
      <c r="O7" s="14">
        <f t="shared" si="3"/>
        <v>0.33333333333333331</v>
      </c>
      <c r="P7" s="36">
        <f>IF(O7=0,0,O7-Jour)</f>
        <v>4.166666666666663E-2</v>
      </c>
      <c r="Q7" s="6"/>
      <c r="R7" s="5">
        <f t="shared" ref="R7:R36" si="12">COUNTIF(S7,TRUE)</f>
        <v>0</v>
      </c>
      <c r="S7" s="6" t="b">
        <f t="shared" si="5"/>
        <v>0</v>
      </c>
      <c r="T7" s="5">
        <f>COUNTIF(U7,TRUE)</f>
        <v>0</v>
      </c>
      <c r="U7" s="6" t="b">
        <f t="shared" ref="U7:U36" si="13">IF(ISERR(FIND("CA",G7)),FALSE,TRUE)</f>
        <v>0</v>
      </c>
      <c r="V7" s="18">
        <f t="shared" ref="V7:V36" si="14">J7+N7</f>
        <v>0</v>
      </c>
      <c r="W7" s="6"/>
      <c r="X7" s="5">
        <f t="shared" si="7"/>
        <v>0</v>
      </c>
      <c r="Y7" s="6" t="b">
        <f t="shared" ref="Y7:Y36" si="15">IF(ISERR(FIND("M",G7)),FALSE,TRUE)</f>
        <v>0</v>
      </c>
      <c r="Z7" s="6"/>
      <c r="AA7" s="21" t="s">
        <v>17</v>
      </c>
      <c r="AB7" s="22">
        <f>DATE(AA3,5,8)</f>
        <v>42497</v>
      </c>
      <c r="AD7" s="79"/>
      <c r="AF7" s="79"/>
    </row>
    <row r="8" spans="1:32" x14ac:dyDescent="0.25">
      <c r="A8" s="35">
        <v>43833</v>
      </c>
      <c r="B8" s="10">
        <f t="shared" si="9"/>
        <v>43833</v>
      </c>
      <c r="C8" s="11">
        <f t="shared" si="10"/>
        <v>43833</v>
      </c>
      <c r="D8" s="12">
        <f t="shared" si="11"/>
        <v>43833</v>
      </c>
      <c r="E8" s="19"/>
      <c r="F8" s="19" t="s">
        <v>12</v>
      </c>
      <c r="G8" s="20"/>
      <c r="H8" s="13">
        <v>0.29166666666666669</v>
      </c>
      <c r="I8" s="13">
        <v>0.47916666666666669</v>
      </c>
      <c r="J8" s="16"/>
      <c r="K8" s="6"/>
      <c r="L8" s="6"/>
      <c r="M8" s="6"/>
      <c r="N8" s="16"/>
      <c r="O8" s="14">
        <f t="shared" si="3"/>
        <v>0.1875</v>
      </c>
      <c r="P8" s="36">
        <f>IF(O8=0,0,O8-Jour)</f>
        <v>-0.10416666666666669</v>
      </c>
      <c r="Q8" s="6"/>
      <c r="R8" s="5">
        <f t="shared" si="12"/>
        <v>0</v>
      </c>
      <c r="S8" s="6" t="b">
        <f t="shared" si="5"/>
        <v>0</v>
      </c>
      <c r="T8" s="5">
        <f t="shared" ref="T7:T36" si="16">COUNTIF(U8,TRUE)</f>
        <v>0</v>
      </c>
      <c r="U8" s="6" t="b">
        <f t="shared" si="13"/>
        <v>0</v>
      </c>
      <c r="V8" s="18">
        <f t="shared" si="14"/>
        <v>0</v>
      </c>
      <c r="W8" s="6"/>
      <c r="X8" s="5">
        <f t="shared" si="7"/>
        <v>0</v>
      </c>
      <c r="Y8" s="6" t="b">
        <f t="shared" si="15"/>
        <v>0</v>
      </c>
      <c r="Z8" s="6"/>
      <c r="AA8" s="21" t="s">
        <v>18</v>
      </c>
      <c r="AB8" s="22">
        <f>AB15+39</f>
        <v>42510</v>
      </c>
      <c r="AD8" s="79"/>
      <c r="AF8" s="79"/>
    </row>
    <row r="9" spans="1:32" x14ac:dyDescent="0.25">
      <c r="A9" s="39">
        <v>43834</v>
      </c>
      <c r="B9" s="40">
        <f t="shared" si="9"/>
        <v>43834</v>
      </c>
      <c r="C9" s="41">
        <f t="shared" si="10"/>
        <v>43834</v>
      </c>
      <c r="D9" s="42">
        <f t="shared" si="11"/>
        <v>43834</v>
      </c>
      <c r="E9" s="43"/>
      <c r="F9" s="43" t="s">
        <v>13</v>
      </c>
      <c r="G9" s="43"/>
      <c r="H9" s="44"/>
      <c r="I9" s="44"/>
      <c r="J9" s="46"/>
      <c r="K9" s="44"/>
      <c r="L9" s="44"/>
      <c r="M9" s="44"/>
      <c r="N9" s="46"/>
      <c r="O9" s="45">
        <f t="shared" si="3"/>
        <v>0</v>
      </c>
      <c r="P9" s="47">
        <f>IF(O9=0,0,O9-Jour)</f>
        <v>0</v>
      </c>
      <c r="Q9" s="6"/>
      <c r="R9" s="5">
        <f t="shared" si="12"/>
        <v>0</v>
      </c>
      <c r="S9" s="6" t="b">
        <f t="shared" si="5"/>
        <v>0</v>
      </c>
      <c r="T9" s="5">
        <f t="shared" si="16"/>
        <v>0</v>
      </c>
      <c r="U9" s="6" t="b">
        <f t="shared" si="13"/>
        <v>0</v>
      </c>
      <c r="V9" s="18">
        <f t="shared" si="14"/>
        <v>0</v>
      </c>
      <c r="W9" s="6"/>
      <c r="X9" s="5">
        <f t="shared" si="7"/>
        <v>0</v>
      </c>
      <c r="Y9" s="6" t="b">
        <f t="shared" si="15"/>
        <v>0</v>
      </c>
      <c r="Z9" s="6"/>
      <c r="AA9" s="21" t="s">
        <v>19</v>
      </c>
      <c r="AB9" s="22">
        <f>AB15+50</f>
        <v>42521</v>
      </c>
      <c r="AD9" s="79"/>
      <c r="AF9" s="79"/>
    </row>
    <row r="10" spans="1:32" ht="15.75" thickBot="1" x14ac:dyDescent="0.3">
      <c r="A10" s="48">
        <v>43835</v>
      </c>
      <c r="B10" s="49">
        <f t="shared" si="9"/>
        <v>43835</v>
      </c>
      <c r="C10" s="50">
        <f t="shared" si="10"/>
        <v>43835</v>
      </c>
      <c r="D10" s="51">
        <f t="shared" si="11"/>
        <v>43835</v>
      </c>
      <c r="E10" s="52"/>
      <c r="F10" s="52"/>
      <c r="G10" s="52"/>
      <c r="H10" s="53"/>
      <c r="I10" s="53"/>
      <c r="J10" s="55"/>
      <c r="K10" s="53"/>
      <c r="L10" s="53"/>
      <c r="M10" s="53"/>
      <c r="N10" s="55"/>
      <c r="O10" s="54">
        <f t="shared" si="3"/>
        <v>0</v>
      </c>
      <c r="P10" s="56">
        <f>IF(O10=0,0,O10-Jour)</f>
        <v>0</v>
      </c>
      <c r="Q10" s="6"/>
      <c r="R10" s="5">
        <f t="shared" si="12"/>
        <v>0</v>
      </c>
      <c r="S10" s="6" t="b">
        <f t="shared" si="5"/>
        <v>0</v>
      </c>
      <c r="T10" s="5">
        <f t="shared" si="16"/>
        <v>0</v>
      </c>
      <c r="U10" s="6" t="b">
        <f t="shared" si="13"/>
        <v>0</v>
      </c>
      <c r="V10" s="18">
        <f t="shared" si="14"/>
        <v>0</v>
      </c>
      <c r="W10" s="6"/>
      <c r="X10" s="5">
        <f t="shared" si="7"/>
        <v>0</v>
      </c>
      <c r="Y10" s="6" t="b">
        <f t="shared" si="15"/>
        <v>0</v>
      </c>
      <c r="Z10" s="6"/>
      <c r="AA10" s="21" t="s">
        <v>20</v>
      </c>
      <c r="AB10" s="22">
        <f>DATE(AA3,7,14)</f>
        <v>42564</v>
      </c>
      <c r="AD10" s="79"/>
      <c r="AF10" s="79"/>
    </row>
    <row r="11" spans="1:32" x14ac:dyDescent="0.25">
      <c r="A11" s="25">
        <v>43836</v>
      </c>
      <c r="B11" s="26">
        <f t="shared" si="9"/>
        <v>43836</v>
      </c>
      <c r="C11" s="27">
        <f t="shared" si="10"/>
        <v>43836</v>
      </c>
      <c r="D11" s="28">
        <f t="shared" si="11"/>
        <v>43836</v>
      </c>
      <c r="E11" s="37"/>
      <c r="F11" s="37"/>
      <c r="G11" s="38"/>
      <c r="H11" s="30">
        <v>0.29166666666666669</v>
      </c>
      <c r="I11" s="30">
        <v>0.5</v>
      </c>
      <c r="J11" s="34"/>
      <c r="K11" s="31"/>
      <c r="L11" s="30">
        <v>0.54166666666666663</v>
      </c>
      <c r="M11" s="30">
        <v>0.66666666666666663</v>
      </c>
      <c r="N11" s="34"/>
      <c r="O11" s="32">
        <f t="shared" si="3"/>
        <v>0.33333333333333331</v>
      </c>
      <c r="P11" s="36">
        <f>IF(O11=0,0,O11-Jour)</f>
        <v>4.166666666666663E-2</v>
      </c>
      <c r="Q11" s="6"/>
      <c r="R11" s="5">
        <f t="shared" si="12"/>
        <v>0</v>
      </c>
      <c r="S11" s="6" t="b">
        <f t="shared" si="5"/>
        <v>0</v>
      </c>
      <c r="T11" s="5">
        <f t="shared" si="16"/>
        <v>0</v>
      </c>
      <c r="U11" s="6" t="b">
        <f t="shared" si="13"/>
        <v>0</v>
      </c>
      <c r="V11" s="18">
        <f t="shared" si="14"/>
        <v>0</v>
      </c>
      <c r="W11" s="6"/>
      <c r="X11" s="5">
        <f t="shared" si="7"/>
        <v>0</v>
      </c>
      <c r="Y11" s="6" t="b">
        <f t="shared" si="15"/>
        <v>0</v>
      </c>
      <c r="Z11" s="6"/>
      <c r="AA11" s="21" t="s">
        <v>21</v>
      </c>
      <c r="AB11" s="22">
        <f>DATE(AA3,8,15)</f>
        <v>42596</v>
      </c>
      <c r="AD11" s="79"/>
      <c r="AF11" s="79"/>
    </row>
    <row r="12" spans="1:32" x14ac:dyDescent="0.25">
      <c r="A12" s="35">
        <v>43837</v>
      </c>
      <c r="B12" s="10">
        <f t="shared" si="9"/>
        <v>43837</v>
      </c>
      <c r="C12" s="11">
        <f t="shared" si="10"/>
        <v>43837</v>
      </c>
      <c r="D12" s="12">
        <f t="shared" si="11"/>
        <v>43837</v>
      </c>
      <c r="E12" s="19"/>
      <c r="F12" s="19"/>
      <c r="G12" s="20"/>
      <c r="H12" s="13">
        <v>0.29166666666666669</v>
      </c>
      <c r="I12" s="13">
        <v>0.5</v>
      </c>
      <c r="J12" s="16"/>
      <c r="K12" s="6"/>
      <c r="L12" s="13">
        <v>0.54166666666666663</v>
      </c>
      <c r="M12" s="13">
        <v>0.66666666666666663</v>
      </c>
      <c r="N12" s="16"/>
      <c r="O12" s="14">
        <f t="shared" si="3"/>
        <v>0.33333333333333331</v>
      </c>
      <c r="P12" s="36">
        <f>IF(O12=0,0,O12-Jour)</f>
        <v>4.166666666666663E-2</v>
      </c>
      <c r="Q12" s="6"/>
      <c r="R12" s="5">
        <f t="shared" si="12"/>
        <v>0</v>
      </c>
      <c r="S12" s="6" t="b">
        <f t="shared" si="5"/>
        <v>0</v>
      </c>
      <c r="T12" s="5">
        <f t="shared" si="16"/>
        <v>0</v>
      </c>
      <c r="U12" s="6" t="b">
        <f t="shared" si="13"/>
        <v>0</v>
      </c>
      <c r="V12" s="18">
        <f t="shared" si="14"/>
        <v>0</v>
      </c>
      <c r="W12" s="6"/>
      <c r="X12" s="5">
        <f t="shared" si="7"/>
        <v>0</v>
      </c>
      <c r="Y12" s="6" t="b">
        <f t="shared" si="15"/>
        <v>0</v>
      </c>
      <c r="Z12" s="6"/>
      <c r="AA12" s="21" t="s">
        <v>22</v>
      </c>
      <c r="AB12" s="22">
        <f>DATE(AA3,11,1)</f>
        <v>42674</v>
      </c>
      <c r="AD12" s="79"/>
      <c r="AF12" s="79"/>
    </row>
    <row r="13" spans="1:32" x14ac:dyDescent="0.25">
      <c r="A13" s="35">
        <v>43838</v>
      </c>
      <c r="B13" s="10">
        <f t="shared" si="9"/>
        <v>43838</v>
      </c>
      <c r="C13" s="11">
        <f t="shared" si="10"/>
        <v>43838</v>
      </c>
      <c r="D13" s="12">
        <f t="shared" si="11"/>
        <v>43838</v>
      </c>
      <c r="E13" s="19"/>
      <c r="F13" s="19"/>
      <c r="G13" s="20"/>
      <c r="H13" s="13">
        <v>0.29166666666666669</v>
      </c>
      <c r="I13" s="13">
        <v>0.5</v>
      </c>
      <c r="J13" s="16"/>
      <c r="K13" s="6"/>
      <c r="L13" s="13">
        <v>0.54166666666666663</v>
      </c>
      <c r="M13" s="13">
        <v>0.66666666666666663</v>
      </c>
      <c r="N13" s="16"/>
      <c r="O13" s="14">
        <f t="shared" si="3"/>
        <v>0.33333333333333331</v>
      </c>
      <c r="P13" s="36">
        <f>IF(O13=0,0,O13-Jour)</f>
        <v>4.166666666666663E-2</v>
      </c>
      <c r="Q13" s="6"/>
      <c r="R13" s="5">
        <f t="shared" si="12"/>
        <v>0</v>
      </c>
      <c r="S13" s="6" t="b">
        <f t="shared" si="5"/>
        <v>0</v>
      </c>
      <c r="T13" s="5">
        <f t="shared" si="16"/>
        <v>0</v>
      </c>
      <c r="U13" s="6" t="b">
        <f t="shared" si="13"/>
        <v>0</v>
      </c>
      <c r="V13" s="18">
        <f t="shared" si="14"/>
        <v>0</v>
      </c>
      <c r="W13" s="6"/>
      <c r="X13" s="5">
        <f t="shared" si="7"/>
        <v>0</v>
      </c>
      <c r="Y13" s="6" t="b">
        <f t="shared" si="15"/>
        <v>0</v>
      </c>
      <c r="Z13" s="6"/>
      <c r="AA13" s="21" t="s">
        <v>23</v>
      </c>
      <c r="AB13" s="22">
        <f>DATE(AA3,11,11)</f>
        <v>42684</v>
      </c>
      <c r="AD13" s="79"/>
      <c r="AF13" s="79"/>
    </row>
    <row r="14" spans="1:32" x14ac:dyDescent="0.25">
      <c r="A14" s="35">
        <v>43839</v>
      </c>
      <c r="B14" s="10">
        <f t="shared" si="9"/>
        <v>43839</v>
      </c>
      <c r="C14" s="11">
        <f t="shared" si="10"/>
        <v>43839</v>
      </c>
      <c r="D14" s="12">
        <f t="shared" si="11"/>
        <v>43839</v>
      </c>
      <c r="E14" s="19"/>
      <c r="F14" s="19"/>
      <c r="G14" s="20"/>
      <c r="H14" s="13">
        <v>0.29166666666666669</v>
      </c>
      <c r="I14" s="13">
        <v>0.5</v>
      </c>
      <c r="J14" s="16"/>
      <c r="K14" s="6"/>
      <c r="L14" s="13">
        <v>0.54166666666666663</v>
      </c>
      <c r="M14" s="13">
        <v>0.66666666666666663</v>
      </c>
      <c r="N14" s="16"/>
      <c r="O14" s="14">
        <f t="shared" si="3"/>
        <v>0.33333333333333331</v>
      </c>
      <c r="P14" s="36">
        <f>IF(O14=0,0,O14-Jour)</f>
        <v>4.166666666666663E-2</v>
      </c>
      <c r="Q14" s="6"/>
      <c r="R14" s="5">
        <f t="shared" si="12"/>
        <v>0</v>
      </c>
      <c r="S14" s="6" t="b">
        <f t="shared" si="5"/>
        <v>0</v>
      </c>
      <c r="T14" s="5">
        <f t="shared" si="16"/>
        <v>0</v>
      </c>
      <c r="U14" s="6" t="b">
        <f t="shared" si="13"/>
        <v>0</v>
      </c>
      <c r="V14" s="18">
        <f t="shared" si="14"/>
        <v>0</v>
      </c>
      <c r="W14" s="6"/>
      <c r="X14" s="5">
        <f t="shared" si="7"/>
        <v>0</v>
      </c>
      <c r="Y14" s="6" t="b">
        <f t="shared" si="15"/>
        <v>0</v>
      </c>
      <c r="Z14" s="6"/>
      <c r="AA14" s="21" t="s">
        <v>24</v>
      </c>
      <c r="AB14" s="22">
        <f>DATE(AA3,12,25)</f>
        <v>42728</v>
      </c>
      <c r="AD14" s="79"/>
      <c r="AF14" s="79"/>
    </row>
    <row r="15" spans="1:32" x14ac:dyDescent="0.25">
      <c r="A15" s="35">
        <v>43840</v>
      </c>
      <c r="B15" s="10">
        <f t="shared" si="9"/>
        <v>43840</v>
      </c>
      <c r="C15" s="11">
        <f t="shared" si="10"/>
        <v>43840</v>
      </c>
      <c r="D15" s="12">
        <f t="shared" si="11"/>
        <v>43840</v>
      </c>
      <c r="E15" s="19"/>
      <c r="F15" s="19"/>
      <c r="G15" s="20"/>
      <c r="H15" s="13">
        <v>0.29166666666666669</v>
      </c>
      <c r="I15" s="13">
        <v>0.47916666666666669</v>
      </c>
      <c r="J15" s="16"/>
      <c r="K15" s="6"/>
      <c r="L15" s="6"/>
      <c r="M15" s="6"/>
      <c r="N15" s="16"/>
      <c r="O15" s="14">
        <f t="shared" si="3"/>
        <v>0.1875</v>
      </c>
      <c r="P15" s="36">
        <f>IF(O15=0,0,O15-Jour)</f>
        <v>-0.10416666666666669</v>
      </c>
      <c r="Q15" s="6"/>
      <c r="R15" s="5">
        <f t="shared" si="12"/>
        <v>0</v>
      </c>
      <c r="S15" s="6" t="b">
        <f t="shared" si="5"/>
        <v>0</v>
      </c>
      <c r="T15" s="5">
        <f t="shared" si="16"/>
        <v>0</v>
      </c>
      <c r="U15" s="6" t="b">
        <f t="shared" si="13"/>
        <v>0</v>
      </c>
      <c r="V15" s="18">
        <f t="shared" si="14"/>
        <v>0</v>
      </c>
      <c r="W15" s="6"/>
      <c r="X15" s="5">
        <f t="shared" si="7"/>
        <v>0</v>
      </c>
      <c r="Y15" s="6" t="b">
        <f t="shared" si="15"/>
        <v>0</v>
      </c>
      <c r="Z15" s="6"/>
      <c r="AA15" s="21" t="s">
        <v>25</v>
      </c>
      <c r="AB15" s="22">
        <f>DATE(AA3,3,29.56+0.979*MOD(204-11*MOD(AA3,19),30)-WEEKDAY(DATE(AA3,3,28.56+0.979*MOD(204-11*MOD(AA3,19),30))))</f>
        <v>42471</v>
      </c>
      <c r="AD15" s="79"/>
      <c r="AF15" s="79"/>
    </row>
    <row r="16" spans="1:32" x14ac:dyDescent="0.25">
      <c r="A16" s="39">
        <v>43841</v>
      </c>
      <c r="B16" s="40">
        <f t="shared" si="9"/>
        <v>43841</v>
      </c>
      <c r="C16" s="41">
        <f t="shared" si="10"/>
        <v>43841</v>
      </c>
      <c r="D16" s="42">
        <f t="shared" si="11"/>
        <v>43841</v>
      </c>
      <c r="E16" s="43"/>
      <c r="F16" s="43"/>
      <c r="G16" s="43"/>
      <c r="H16" s="44"/>
      <c r="I16" s="44"/>
      <c r="J16" s="46"/>
      <c r="K16" s="44"/>
      <c r="L16" s="44"/>
      <c r="M16" s="44"/>
      <c r="N16" s="46"/>
      <c r="O16" s="45">
        <f t="shared" si="3"/>
        <v>0</v>
      </c>
      <c r="P16" s="47">
        <f>IF(O16=0,0,O16-Jour)</f>
        <v>0</v>
      </c>
      <c r="Q16" s="6"/>
      <c r="R16" s="5">
        <f t="shared" si="12"/>
        <v>0</v>
      </c>
      <c r="S16" s="6" t="b">
        <f t="shared" si="5"/>
        <v>0</v>
      </c>
      <c r="T16" s="5">
        <f t="shared" si="16"/>
        <v>0</v>
      </c>
      <c r="U16" s="6" t="b">
        <f t="shared" si="13"/>
        <v>0</v>
      </c>
      <c r="V16" s="18">
        <f t="shared" si="14"/>
        <v>0</v>
      </c>
      <c r="W16" s="6"/>
      <c r="X16" s="5">
        <f t="shared" si="7"/>
        <v>0</v>
      </c>
      <c r="Y16" s="6" t="b">
        <f t="shared" si="15"/>
        <v>0</v>
      </c>
      <c r="Z16" s="6"/>
      <c r="AD16" s="79"/>
      <c r="AF16" s="79"/>
    </row>
    <row r="17" spans="1:32" ht="15.75" thickBot="1" x14ac:dyDescent="0.3">
      <c r="A17" s="48">
        <v>43842</v>
      </c>
      <c r="B17" s="49">
        <f t="shared" si="9"/>
        <v>43842</v>
      </c>
      <c r="C17" s="50">
        <f t="shared" si="10"/>
        <v>43842</v>
      </c>
      <c r="D17" s="51">
        <f t="shared" si="11"/>
        <v>43842</v>
      </c>
      <c r="E17" s="52"/>
      <c r="F17" s="52"/>
      <c r="G17" s="52"/>
      <c r="H17" s="53"/>
      <c r="I17" s="53"/>
      <c r="J17" s="55"/>
      <c r="K17" s="53"/>
      <c r="L17" s="53"/>
      <c r="M17" s="53"/>
      <c r="N17" s="55"/>
      <c r="O17" s="54">
        <f t="shared" si="3"/>
        <v>0</v>
      </c>
      <c r="P17" s="56">
        <f>IF(O17=0,0,O17-Jour)</f>
        <v>0</v>
      </c>
      <c r="Q17" s="6"/>
      <c r="R17" s="5">
        <f t="shared" si="12"/>
        <v>0</v>
      </c>
      <c r="S17" s="6" t="b">
        <f t="shared" si="5"/>
        <v>0</v>
      </c>
      <c r="T17" s="5">
        <f t="shared" si="16"/>
        <v>0</v>
      </c>
      <c r="U17" s="6" t="b">
        <f t="shared" si="13"/>
        <v>0</v>
      </c>
      <c r="V17" s="18">
        <f t="shared" si="14"/>
        <v>0</v>
      </c>
      <c r="W17" s="6"/>
      <c r="X17" s="5">
        <f t="shared" si="7"/>
        <v>0</v>
      </c>
      <c r="Y17" s="6" t="b">
        <f t="shared" si="15"/>
        <v>0</v>
      </c>
      <c r="Z17" s="6"/>
      <c r="AD17" s="79"/>
      <c r="AF17" s="79"/>
    </row>
    <row r="18" spans="1:32" x14ac:dyDescent="0.25">
      <c r="A18" s="25">
        <v>43843</v>
      </c>
      <c r="B18" s="26">
        <f t="shared" si="9"/>
        <v>43843</v>
      </c>
      <c r="C18" s="27">
        <f t="shared" si="10"/>
        <v>43843</v>
      </c>
      <c r="D18" s="28">
        <f t="shared" si="11"/>
        <v>43843</v>
      </c>
      <c r="E18" s="37"/>
      <c r="F18" s="37"/>
      <c r="G18" s="38"/>
      <c r="H18" s="30">
        <v>0.29166666666666669</v>
      </c>
      <c r="I18" s="30">
        <v>0.5</v>
      </c>
      <c r="J18" s="34"/>
      <c r="K18" s="31"/>
      <c r="L18" s="30">
        <v>0.54166666666666663</v>
      </c>
      <c r="M18" s="30">
        <v>0.66666666666666663</v>
      </c>
      <c r="N18" s="34"/>
      <c r="O18" s="32">
        <f t="shared" si="3"/>
        <v>0.33333333333333331</v>
      </c>
      <c r="P18" s="36">
        <f>IF(O18=0,0,O18-Jour)</f>
        <v>4.166666666666663E-2</v>
      </c>
      <c r="Q18" s="6"/>
      <c r="R18" s="5">
        <f t="shared" si="12"/>
        <v>0</v>
      </c>
      <c r="S18" s="6" t="b">
        <f t="shared" si="5"/>
        <v>0</v>
      </c>
      <c r="T18" s="5">
        <f t="shared" si="16"/>
        <v>0</v>
      </c>
      <c r="U18" s="6" t="b">
        <f t="shared" si="13"/>
        <v>0</v>
      </c>
      <c r="V18" s="18">
        <f t="shared" si="14"/>
        <v>0</v>
      </c>
      <c r="W18" s="6"/>
      <c r="X18" s="5">
        <f t="shared" si="7"/>
        <v>0</v>
      </c>
      <c r="Y18" s="6" t="b">
        <f t="shared" si="15"/>
        <v>0</v>
      </c>
      <c r="Z18" s="6"/>
      <c r="AD18" s="79"/>
      <c r="AF18" s="79"/>
    </row>
    <row r="19" spans="1:32" x14ac:dyDescent="0.25">
      <c r="A19" s="35">
        <v>43844</v>
      </c>
      <c r="B19" s="10">
        <f t="shared" si="9"/>
        <v>43844</v>
      </c>
      <c r="C19" s="11">
        <f t="shared" si="10"/>
        <v>43844</v>
      </c>
      <c r="D19" s="12">
        <f t="shared" si="11"/>
        <v>43844</v>
      </c>
      <c r="E19" s="19"/>
      <c r="F19" s="19"/>
      <c r="G19" s="20"/>
      <c r="H19" s="13">
        <v>0.29166666666666669</v>
      </c>
      <c r="I19" s="13">
        <v>0.5</v>
      </c>
      <c r="J19" s="16"/>
      <c r="K19" s="6"/>
      <c r="L19" s="13">
        <v>0.54166666666666663</v>
      </c>
      <c r="M19" s="13">
        <v>0.66666666666666663</v>
      </c>
      <c r="N19" s="16"/>
      <c r="O19" s="14">
        <f t="shared" si="3"/>
        <v>0.33333333333333331</v>
      </c>
      <c r="P19" s="36">
        <f>IF(O19=0,0,O19-Jour)</f>
        <v>4.166666666666663E-2</v>
      </c>
      <c r="Q19" s="6"/>
      <c r="R19" s="5">
        <f t="shared" si="12"/>
        <v>0</v>
      </c>
      <c r="S19" s="6" t="b">
        <f t="shared" si="5"/>
        <v>0</v>
      </c>
      <c r="T19" s="5">
        <f t="shared" si="16"/>
        <v>0</v>
      </c>
      <c r="U19" s="6" t="b">
        <f t="shared" si="13"/>
        <v>0</v>
      </c>
      <c r="V19" s="18">
        <f t="shared" si="14"/>
        <v>0</v>
      </c>
      <c r="W19" s="6"/>
      <c r="X19" s="5">
        <f t="shared" si="7"/>
        <v>0</v>
      </c>
      <c r="Y19" s="6" t="b">
        <f t="shared" si="15"/>
        <v>0</v>
      </c>
      <c r="Z19" s="6"/>
      <c r="AD19" s="79"/>
      <c r="AF19" s="79"/>
    </row>
    <row r="20" spans="1:32" x14ac:dyDescent="0.25">
      <c r="A20" s="35">
        <v>43845</v>
      </c>
      <c r="B20" s="10">
        <f t="shared" si="9"/>
        <v>43845</v>
      </c>
      <c r="C20" s="11">
        <f t="shared" si="10"/>
        <v>43845</v>
      </c>
      <c r="D20" s="12">
        <f t="shared" si="11"/>
        <v>43845</v>
      </c>
      <c r="E20" s="19"/>
      <c r="F20" s="19"/>
      <c r="G20" s="20"/>
      <c r="H20" s="13">
        <v>0.29166666666666669</v>
      </c>
      <c r="I20" s="13">
        <v>0.5</v>
      </c>
      <c r="J20" s="16"/>
      <c r="K20" s="6"/>
      <c r="L20" s="13">
        <v>0.54166666666666663</v>
      </c>
      <c r="M20" s="13">
        <v>0.66666666666666663</v>
      </c>
      <c r="N20" s="16"/>
      <c r="O20" s="14">
        <f t="shared" si="3"/>
        <v>0.33333333333333331</v>
      </c>
      <c r="P20" s="36">
        <f>IF(O20=0,0,O20-Jour)</f>
        <v>4.166666666666663E-2</v>
      </c>
      <c r="Q20" s="6"/>
      <c r="R20" s="5">
        <f t="shared" si="12"/>
        <v>0</v>
      </c>
      <c r="S20" s="6" t="b">
        <f t="shared" si="5"/>
        <v>0</v>
      </c>
      <c r="T20" s="5">
        <f t="shared" si="16"/>
        <v>0</v>
      </c>
      <c r="U20" s="6" t="b">
        <f t="shared" si="13"/>
        <v>0</v>
      </c>
      <c r="V20" s="18">
        <f t="shared" si="14"/>
        <v>0</v>
      </c>
      <c r="W20" s="6"/>
      <c r="X20" s="5">
        <f t="shared" si="7"/>
        <v>0</v>
      </c>
      <c r="Y20" s="6" t="b">
        <f t="shared" si="15"/>
        <v>0</v>
      </c>
      <c r="Z20" s="6"/>
      <c r="AD20" s="79"/>
      <c r="AF20" s="79"/>
    </row>
    <row r="21" spans="1:32" x14ac:dyDescent="0.25">
      <c r="A21" s="35">
        <v>43846</v>
      </c>
      <c r="B21" s="10">
        <f t="shared" si="9"/>
        <v>43846</v>
      </c>
      <c r="C21" s="11">
        <f t="shared" si="10"/>
        <v>43846</v>
      </c>
      <c r="D21" s="12">
        <f t="shared" si="11"/>
        <v>43846</v>
      </c>
      <c r="E21" s="19"/>
      <c r="F21" s="19"/>
      <c r="G21" s="20"/>
      <c r="H21" s="13">
        <v>0.29166666666666669</v>
      </c>
      <c r="I21" s="13">
        <v>0.5</v>
      </c>
      <c r="J21" s="16"/>
      <c r="K21" s="6"/>
      <c r="L21" s="13">
        <v>0.54166666666666663</v>
      </c>
      <c r="M21" s="13">
        <v>0.66666666666666663</v>
      </c>
      <c r="N21" s="16"/>
      <c r="O21" s="14">
        <f t="shared" si="3"/>
        <v>0.33333333333333331</v>
      </c>
      <c r="P21" s="36">
        <f>IF(O21=0,0,O21-Jour)</f>
        <v>4.166666666666663E-2</v>
      </c>
      <c r="Q21" s="6"/>
      <c r="R21" s="5">
        <f t="shared" si="12"/>
        <v>0</v>
      </c>
      <c r="S21" s="6" t="b">
        <f t="shared" si="5"/>
        <v>0</v>
      </c>
      <c r="T21" s="5">
        <f t="shared" si="16"/>
        <v>0</v>
      </c>
      <c r="U21" s="6" t="b">
        <f t="shared" si="13"/>
        <v>0</v>
      </c>
      <c r="V21" s="18">
        <f t="shared" si="14"/>
        <v>0</v>
      </c>
      <c r="W21" s="6"/>
      <c r="X21" s="5">
        <f t="shared" si="7"/>
        <v>0</v>
      </c>
      <c r="Y21" s="6" t="b">
        <f t="shared" si="15"/>
        <v>0</v>
      </c>
      <c r="Z21" s="6"/>
      <c r="AD21" s="79"/>
      <c r="AF21" s="79"/>
    </row>
    <row r="22" spans="1:32" x14ac:dyDescent="0.25">
      <c r="A22" s="35">
        <v>43847</v>
      </c>
      <c r="B22" s="10">
        <f t="shared" si="9"/>
        <v>43847</v>
      </c>
      <c r="C22" s="11">
        <f t="shared" si="10"/>
        <v>43847</v>
      </c>
      <c r="D22" s="12">
        <f t="shared" si="11"/>
        <v>43847</v>
      </c>
      <c r="E22" s="19"/>
      <c r="F22" s="19"/>
      <c r="G22" s="20"/>
      <c r="H22" s="13">
        <v>0.29166666666666669</v>
      </c>
      <c r="I22" s="13">
        <v>0.47916666666666669</v>
      </c>
      <c r="J22" s="16"/>
      <c r="K22" s="6"/>
      <c r="L22" s="6"/>
      <c r="M22" s="6"/>
      <c r="N22" s="16"/>
      <c r="O22" s="14">
        <f t="shared" si="3"/>
        <v>0.1875</v>
      </c>
      <c r="P22" s="36">
        <f>IF(O22=0,0,O22-Jour)</f>
        <v>-0.10416666666666669</v>
      </c>
      <c r="Q22" s="6"/>
      <c r="R22" s="5">
        <f t="shared" si="12"/>
        <v>0</v>
      </c>
      <c r="S22" s="6" t="b">
        <f t="shared" si="5"/>
        <v>0</v>
      </c>
      <c r="T22" s="5">
        <f t="shared" si="16"/>
        <v>0</v>
      </c>
      <c r="U22" s="6" t="b">
        <f t="shared" si="13"/>
        <v>0</v>
      </c>
      <c r="V22" s="18">
        <f t="shared" si="14"/>
        <v>0</v>
      </c>
      <c r="W22" s="6"/>
      <c r="X22" s="5">
        <f t="shared" si="7"/>
        <v>0</v>
      </c>
      <c r="Y22" s="6" t="b">
        <f t="shared" si="15"/>
        <v>0</v>
      </c>
      <c r="Z22" s="6"/>
      <c r="AD22" s="79"/>
      <c r="AF22" s="79"/>
    </row>
    <row r="23" spans="1:32" x14ac:dyDescent="0.25">
      <c r="A23" s="39">
        <v>43848</v>
      </c>
      <c r="B23" s="40">
        <f t="shared" si="9"/>
        <v>43848</v>
      </c>
      <c r="C23" s="41">
        <f t="shared" si="10"/>
        <v>43848</v>
      </c>
      <c r="D23" s="42">
        <f t="shared" si="11"/>
        <v>43848</v>
      </c>
      <c r="E23" s="43"/>
      <c r="F23" s="43"/>
      <c r="G23" s="43"/>
      <c r="H23" s="44"/>
      <c r="I23" s="44"/>
      <c r="J23" s="46"/>
      <c r="K23" s="44"/>
      <c r="L23" s="44"/>
      <c r="M23" s="44"/>
      <c r="N23" s="46"/>
      <c r="O23" s="45">
        <f t="shared" si="3"/>
        <v>0</v>
      </c>
      <c r="P23" s="47">
        <f>IF(O23=0,0,O23-Jour)</f>
        <v>0</v>
      </c>
      <c r="Q23" s="6"/>
      <c r="R23" s="5">
        <f t="shared" si="12"/>
        <v>0</v>
      </c>
      <c r="S23" s="6" t="b">
        <f t="shared" si="5"/>
        <v>0</v>
      </c>
      <c r="T23" s="5">
        <f t="shared" si="16"/>
        <v>0</v>
      </c>
      <c r="U23" s="6" t="b">
        <f t="shared" si="13"/>
        <v>0</v>
      </c>
      <c r="V23" s="18">
        <f t="shared" si="14"/>
        <v>0</v>
      </c>
      <c r="W23" s="6"/>
      <c r="X23" s="5">
        <f t="shared" si="7"/>
        <v>0</v>
      </c>
      <c r="Y23" s="6" t="b">
        <f t="shared" si="15"/>
        <v>0</v>
      </c>
      <c r="Z23" s="6"/>
      <c r="AD23" s="79"/>
      <c r="AF23" s="79"/>
    </row>
    <row r="24" spans="1:32" ht="15.75" thickBot="1" x14ac:dyDescent="0.3">
      <c r="A24" s="48">
        <v>43849</v>
      </c>
      <c r="B24" s="49">
        <f t="shared" si="9"/>
        <v>43849</v>
      </c>
      <c r="C24" s="50">
        <f t="shared" si="10"/>
        <v>43849</v>
      </c>
      <c r="D24" s="51">
        <f t="shared" si="11"/>
        <v>43849</v>
      </c>
      <c r="E24" s="52"/>
      <c r="F24" s="52"/>
      <c r="G24" s="52"/>
      <c r="H24" s="53"/>
      <c r="I24" s="53"/>
      <c r="J24" s="55"/>
      <c r="K24" s="53"/>
      <c r="L24" s="53"/>
      <c r="M24" s="53"/>
      <c r="N24" s="55"/>
      <c r="O24" s="54">
        <f t="shared" si="3"/>
        <v>0</v>
      </c>
      <c r="P24" s="56">
        <f>IF(O24=0,0,O24-Jour)</f>
        <v>0</v>
      </c>
      <c r="Q24" s="6"/>
      <c r="R24" s="5">
        <f t="shared" si="12"/>
        <v>0</v>
      </c>
      <c r="S24" s="6" t="b">
        <f t="shared" si="5"/>
        <v>0</v>
      </c>
      <c r="T24" s="5">
        <f t="shared" si="16"/>
        <v>0</v>
      </c>
      <c r="U24" s="6" t="b">
        <f t="shared" si="13"/>
        <v>0</v>
      </c>
      <c r="V24" s="18">
        <f t="shared" si="14"/>
        <v>0</v>
      </c>
      <c r="W24" s="6"/>
      <c r="X24" s="5">
        <f t="shared" si="7"/>
        <v>0</v>
      </c>
      <c r="Y24" s="6" t="b">
        <f t="shared" si="15"/>
        <v>0</v>
      </c>
      <c r="Z24" s="6"/>
      <c r="AD24" s="79"/>
      <c r="AF24" s="79"/>
    </row>
    <row r="25" spans="1:32" x14ac:dyDescent="0.25">
      <c r="A25" s="25">
        <v>43850</v>
      </c>
      <c r="B25" s="26">
        <f t="shared" si="9"/>
        <v>43850</v>
      </c>
      <c r="C25" s="27">
        <f t="shared" si="10"/>
        <v>43850</v>
      </c>
      <c r="D25" s="28">
        <f t="shared" si="11"/>
        <v>43850</v>
      </c>
      <c r="E25" s="37"/>
      <c r="F25" s="37"/>
      <c r="G25" s="38"/>
      <c r="H25" s="30">
        <v>0.29166666666666669</v>
      </c>
      <c r="I25" s="30">
        <v>0.5</v>
      </c>
      <c r="J25" s="34"/>
      <c r="K25" s="31"/>
      <c r="L25" s="30">
        <v>0.54166666666666663</v>
      </c>
      <c r="M25" s="30">
        <v>0.66666666666666663</v>
      </c>
      <c r="N25" s="34"/>
      <c r="O25" s="32">
        <f t="shared" si="3"/>
        <v>0.33333333333333331</v>
      </c>
      <c r="P25" s="36">
        <f>IF(O25=0,0,O25-Jour)</f>
        <v>4.166666666666663E-2</v>
      </c>
      <c r="Q25" s="6"/>
      <c r="R25" s="5">
        <f t="shared" si="12"/>
        <v>0</v>
      </c>
      <c r="S25" s="6" t="b">
        <f t="shared" si="5"/>
        <v>0</v>
      </c>
      <c r="T25" s="5">
        <f t="shared" si="16"/>
        <v>0</v>
      </c>
      <c r="U25" s="6" t="b">
        <f t="shared" si="13"/>
        <v>0</v>
      </c>
      <c r="V25" s="18">
        <f t="shared" si="14"/>
        <v>0</v>
      </c>
      <c r="W25" s="6"/>
      <c r="X25" s="5">
        <f t="shared" si="7"/>
        <v>0</v>
      </c>
      <c r="Y25" s="6" t="b">
        <f t="shared" si="15"/>
        <v>0</v>
      </c>
      <c r="Z25" s="6"/>
      <c r="AD25" s="79"/>
      <c r="AF25" s="79"/>
    </row>
    <row r="26" spans="1:32" x14ac:dyDescent="0.25">
      <c r="A26" s="35">
        <v>43851</v>
      </c>
      <c r="B26" s="10">
        <f t="shared" si="9"/>
        <v>43851</v>
      </c>
      <c r="C26" s="11">
        <f t="shared" si="10"/>
        <v>43851</v>
      </c>
      <c r="D26" s="12">
        <f t="shared" si="11"/>
        <v>43851</v>
      </c>
      <c r="E26" s="19"/>
      <c r="F26" s="19"/>
      <c r="G26" s="20"/>
      <c r="H26" s="13">
        <v>0.29166666666666669</v>
      </c>
      <c r="I26" s="13">
        <v>0.5</v>
      </c>
      <c r="J26" s="16"/>
      <c r="K26" s="6"/>
      <c r="L26" s="13">
        <v>0.54166666666666663</v>
      </c>
      <c r="M26" s="13">
        <v>0.66666666666666663</v>
      </c>
      <c r="N26" s="16"/>
      <c r="O26" s="14">
        <f t="shared" si="3"/>
        <v>0.33333333333333331</v>
      </c>
      <c r="P26" s="36">
        <f>IF(O26=0,0,O26-Jour)</f>
        <v>4.166666666666663E-2</v>
      </c>
      <c r="Q26" s="6"/>
      <c r="R26" s="5">
        <f t="shared" si="12"/>
        <v>0</v>
      </c>
      <c r="S26" s="6" t="b">
        <f t="shared" si="5"/>
        <v>0</v>
      </c>
      <c r="T26" s="5">
        <f t="shared" si="16"/>
        <v>0</v>
      </c>
      <c r="U26" s="6" t="b">
        <f t="shared" si="13"/>
        <v>0</v>
      </c>
      <c r="V26" s="18">
        <f t="shared" si="14"/>
        <v>0</v>
      </c>
      <c r="W26" s="6"/>
      <c r="X26" s="5">
        <f t="shared" si="7"/>
        <v>0</v>
      </c>
      <c r="Y26" s="6" t="b">
        <f t="shared" si="15"/>
        <v>0</v>
      </c>
      <c r="Z26" s="6"/>
      <c r="AD26" s="79"/>
      <c r="AF26" s="79"/>
    </row>
    <row r="27" spans="1:32" x14ac:dyDescent="0.25">
      <c r="A27" s="35">
        <v>43852</v>
      </c>
      <c r="B27" s="10">
        <f t="shared" si="9"/>
        <v>43852</v>
      </c>
      <c r="C27" s="11">
        <f t="shared" si="10"/>
        <v>43852</v>
      </c>
      <c r="D27" s="12">
        <f t="shared" si="11"/>
        <v>43852</v>
      </c>
      <c r="E27" s="19"/>
      <c r="F27" s="19"/>
      <c r="G27" s="20"/>
      <c r="H27" s="13">
        <v>0.29166666666666669</v>
      </c>
      <c r="I27" s="13">
        <v>0.5</v>
      </c>
      <c r="J27" s="16"/>
      <c r="K27" s="6"/>
      <c r="L27" s="13">
        <v>0.54166666666666663</v>
      </c>
      <c r="M27" s="13">
        <v>0.66666666666666663</v>
      </c>
      <c r="N27" s="16"/>
      <c r="O27" s="14">
        <f t="shared" si="3"/>
        <v>0.33333333333333331</v>
      </c>
      <c r="P27" s="36">
        <f>IF(O27=0,0,O27-Jour)</f>
        <v>4.166666666666663E-2</v>
      </c>
      <c r="Q27" s="6"/>
      <c r="R27" s="5">
        <f t="shared" si="12"/>
        <v>0</v>
      </c>
      <c r="S27" s="6" t="b">
        <f t="shared" si="5"/>
        <v>0</v>
      </c>
      <c r="T27" s="5">
        <f t="shared" si="16"/>
        <v>0</v>
      </c>
      <c r="U27" s="6" t="b">
        <f t="shared" si="13"/>
        <v>0</v>
      </c>
      <c r="V27" s="18">
        <f t="shared" si="14"/>
        <v>0</v>
      </c>
      <c r="W27" s="6"/>
      <c r="X27" s="5">
        <f t="shared" si="7"/>
        <v>0</v>
      </c>
      <c r="Y27" s="6" t="b">
        <f t="shared" si="15"/>
        <v>0</v>
      </c>
      <c r="Z27" s="6"/>
      <c r="AD27" s="79"/>
      <c r="AF27" s="79"/>
    </row>
    <row r="28" spans="1:32" x14ac:dyDescent="0.25">
      <c r="A28" s="35">
        <v>43853</v>
      </c>
      <c r="B28" s="10">
        <f t="shared" si="9"/>
        <v>43853</v>
      </c>
      <c r="C28" s="11">
        <f t="shared" si="10"/>
        <v>43853</v>
      </c>
      <c r="D28" s="12">
        <f t="shared" si="11"/>
        <v>43853</v>
      </c>
      <c r="E28" s="19"/>
      <c r="F28" s="19"/>
      <c r="G28" s="20"/>
      <c r="H28" s="13">
        <v>0.29166666666666669</v>
      </c>
      <c r="I28" s="13">
        <v>0.5</v>
      </c>
      <c r="J28" s="16"/>
      <c r="K28" s="6"/>
      <c r="L28" s="13">
        <v>0.54166666666666663</v>
      </c>
      <c r="M28" s="13">
        <v>0.66666666666666663</v>
      </c>
      <c r="N28" s="16"/>
      <c r="O28" s="14">
        <f t="shared" si="3"/>
        <v>0.33333333333333331</v>
      </c>
      <c r="P28" s="36">
        <f>IF(O28=0,0,O28-Jour)</f>
        <v>4.166666666666663E-2</v>
      </c>
      <c r="Q28" s="6"/>
      <c r="R28" s="5">
        <f t="shared" si="12"/>
        <v>0</v>
      </c>
      <c r="S28" s="6" t="b">
        <f t="shared" si="5"/>
        <v>0</v>
      </c>
      <c r="T28" s="5">
        <f t="shared" si="16"/>
        <v>0</v>
      </c>
      <c r="U28" s="6" t="b">
        <f t="shared" si="13"/>
        <v>0</v>
      </c>
      <c r="V28" s="18">
        <f t="shared" si="14"/>
        <v>0</v>
      </c>
      <c r="W28" s="6"/>
      <c r="X28" s="5">
        <f t="shared" si="7"/>
        <v>0</v>
      </c>
      <c r="Y28" s="6" t="b">
        <f t="shared" si="15"/>
        <v>0</v>
      </c>
      <c r="Z28" s="6"/>
      <c r="AD28" s="79"/>
      <c r="AF28" s="79"/>
    </row>
    <row r="29" spans="1:32" x14ac:dyDescent="0.25">
      <c r="A29" s="35">
        <v>43854</v>
      </c>
      <c r="B29" s="10">
        <f t="shared" si="9"/>
        <v>43854</v>
      </c>
      <c r="C29" s="11">
        <f t="shared" si="10"/>
        <v>43854</v>
      </c>
      <c r="D29" s="12">
        <f t="shared" si="11"/>
        <v>43854</v>
      </c>
      <c r="E29" s="19"/>
      <c r="F29" s="19"/>
      <c r="G29" s="20"/>
      <c r="H29" s="13">
        <v>0.29166666666666669</v>
      </c>
      <c r="I29" s="13">
        <v>0.47916666666666669</v>
      </c>
      <c r="J29" s="16"/>
      <c r="K29" s="6"/>
      <c r="L29" s="6"/>
      <c r="M29" s="6"/>
      <c r="N29" s="16"/>
      <c r="O29" s="14">
        <f t="shared" si="3"/>
        <v>0.1875</v>
      </c>
      <c r="P29" s="36">
        <f>IF(O29=0,0,O29-Jour)</f>
        <v>-0.10416666666666669</v>
      </c>
      <c r="Q29" s="6"/>
      <c r="R29" s="5">
        <f t="shared" si="12"/>
        <v>0</v>
      </c>
      <c r="S29" s="6" t="b">
        <f t="shared" si="5"/>
        <v>0</v>
      </c>
      <c r="T29" s="5">
        <f t="shared" si="16"/>
        <v>0</v>
      </c>
      <c r="U29" s="6" t="b">
        <f t="shared" si="13"/>
        <v>0</v>
      </c>
      <c r="V29" s="18">
        <f t="shared" si="14"/>
        <v>0</v>
      </c>
      <c r="W29" s="6"/>
      <c r="X29" s="5">
        <f t="shared" si="7"/>
        <v>0</v>
      </c>
      <c r="Y29" s="6" t="b">
        <f t="shared" si="15"/>
        <v>0</v>
      </c>
      <c r="Z29" s="6"/>
      <c r="AD29" s="79"/>
      <c r="AF29" s="79"/>
    </row>
    <row r="30" spans="1:32" x14ac:dyDescent="0.25">
      <c r="A30" s="39">
        <v>43855</v>
      </c>
      <c r="B30" s="40">
        <f t="shared" si="9"/>
        <v>43855</v>
      </c>
      <c r="C30" s="41">
        <f t="shared" si="10"/>
        <v>43855</v>
      </c>
      <c r="D30" s="42">
        <f t="shared" si="11"/>
        <v>43855</v>
      </c>
      <c r="E30" s="43"/>
      <c r="F30" s="43"/>
      <c r="G30" s="43"/>
      <c r="H30" s="44"/>
      <c r="I30" s="44"/>
      <c r="J30" s="46"/>
      <c r="K30" s="44"/>
      <c r="L30" s="44"/>
      <c r="M30" s="44"/>
      <c r="N30" s="46"/>
      <c r="O30" s="45">
        <f t="shared" si="3"/>
        <v>0</v>
      </c>
      <c r="P30" s="47">
        <f>IF(O30=0,0,O30-Jour)</f>
        <v>0</v>
      </c>
      <c r="Q30" s="6"/>
      <c r="R30" s="5">
        <f t="shared" si="12"/>
        <v>0</v>
      </c>
      <c r="S30" s="6" t="b">
        <f t="shared" si="5"/>
        <v>0</v>
      </c>
      <c r="T30" s="5">
        <f t="shared" si="16"/>
        <v>0</v>
      </c>
      <c r="U30" s="6" t="b">
        <f t="shared" si="13"/>
        <v>0</v>
      </c>
      <c r="V30" s="18">
        <f t="shared" si="14"/>
        <v>0</v>
      </c>
      <c r="W30" s="6"/>
      <c r="X30" s="5">
        <f t="shared" si="7"/>
        <v>0</v>
      </c>
      <c r="Y30" s="6" t="b">
        <f t="shared" si="15"/>
        <v>0</v>
      </c>
      <c r="Z30" s="6"/>
      <c r="AD30" s="79"/>
      <c r="AF30" s="79"/>
    </row>
    <row r="31" spans="1:32" ht="15.75" thickBot="1" x14ac:dyDescent="0.3">
      <c r="A31" s="48">
        <v>43856</v>
      </c>
      <c r="B31" s="49">
        <f t="shared" si="9"/>
        <v>43856</v>
      </c>
      <c r="C31" s="50">
        <f t="shared" si="10"/>
        <v>43856</v>
      </c>
      <c r="D31" s="51">
        <f t="shared" si="11"/>
        <v>43856</v>
      </c>
      <c r="E31" s="52"/>
      <c r="F31" s="52"/>
      <c r="G31" s="52"/>
      <c r="H31" s="53"/>
      <c r="I31" s="53"/>
      <c r="J31" s="55"/>
      <c r="K31" s="53"/>
      <c r="L31" s="53"/>
      <c r="M31" s="53"/>
      <c r="N31" s="55"/>
      <c r="O31" s="54">
        <f t="shared" si="3"/>
        <v>0</v>
      </c>
      <c r="P31" s="56">
        <f>IF(O31=0,0,O31-Jour)</f>
        <v>0</v>
      </c>
      <c r="Q31" s="6"/>
      <c r="R31" s="5">
        <f t="shared" si="12"/>
        <v>0</v>
      </c>
      <c r="S31" s="6" t="b">
        <f t="shared" si="5"/>
        <v>0</v>
      </c>
      <c r="T31" s="5">
        <f t="shared" si="16"/>
        <v>0</v>
      </c>
      <c r="U31" s="6" t="b">
        <f t="shared" si="13"/>
        <v>0</v>
      </c>
      <c r="V31" s="18">
        <f t="shared" si="14"/>
        <v>0</v>
      </c>
      <c r="W31" s="6"/>
      <c r="X31" s="5">
        <f t="shared" si="7"/>
        <v>0</v>
      </c>
      <c r="Y31" s="6" t="b">
        <f t="shared" si="15"/>
        <v>0</v>
      </c>
      <c r="Z31" s="6"/>
      <c r="AD31" s="79"/>
      <c r="AF31" s="79"/>
    </row>
    <row r="32" spans="1:32" x14ac:dyDescent="0.25">
      <c r="A32" s="25">
        <v>43857</v>
      </c>
      <c r="B32" s="26">
        <f t="shared" si="9"/>
        <v>43857</v>
      </c>
      <c r="C32" s="27">
        <f t="shared" si="10"/>
        <v>43857</v>
      </c>
      <c r="D32" s="28">
        <f t="shared" si="11"/>
        <v>43857</v>
      </c>
      <c r="E32" s="37"/>
      <c r="F32" s="37"/>
      <c r="G32" s="38"/>
      <c r="H32" s="30">
        <v>0.29166666666666669</v>
      </c>
      <c r="I32" s="30">
        <v>0.5</v>
      </c>
      <c r="J32" s="34"/>
      <c r="K32" s="31"/>
      <c r="L32" s="30">
        <v>0.54166666666666663</v>
      </c>
      <c r="M32" s="30">
        <v>0.66666666666666663</v>
      </c>
      <c r="N32" s="34"/>
      <c r="O32" s="32">
        <f t="shared" si="3"/>
        <v>0.33333333333333331</v>
      </c>
      <c r="P32" s="36">
        <f>IF(O32=0,0,O32-Jour)</f>
        <v>4.166666666666663E-2</v>
      </c>
      <c r="Q32" s="81"/>
      <c r="R32" s="5">
        <f t="shared" si="12"/>
        <v>0</v>
      </c>
      <c r="S32" s="6" t="b">
        <f t="shared" si="5"/>
        <v>0</v>
      </c>
      <c r="T32" s="5">
        <f t="shared" si="16"/>
        <v>0</v>
      </c>
      <c r="U32" s="6" t="b">
        <f t="shared" si="13"/>
        <v>0</v>
      </c>
      <c r="V32" s="18">
        <f t="shared" si="14"/>
        <v>0</v>
      </c>
      <c r="W32" s="6"/>
      <c r="X32" s="5">
        <f t="shared" si="7"/>
        <v>0</v>
      </c>
      <c r="Y32" s="6" t="b">
        <f t="shared" si="15"/>
        <v>0</v>
      </c>
      <c r="Z32" s="6"/>
      <c r="AD32" s="79"/>
      <c r="AF32" s="79"/>
    </row>
    <row r="33" spans="1:32" x14ac:dyDescent="0.25">
      <c r="A33" s="35">
        <v>43858</v>
      </c>
      <c r="B33" s="10">
        <f t="shared" si="9"/>
        <v>43858</v>
      </c>
      <c r="C33" s="11">
        <f t="shared" si="10"/>
        <v>43858</v>
      </c>
      <c r="D33" s="12">
        <f t="shared" si="11"/>
        <v>43858</v>
      </c>
      <c r="E33" s="19"/>
      <c r="F33" s="19"/>
      <c r="G33" s="20"/>
      <c r="H33" s="13">
        <v>0.29166666666666669</v>
      </c>
      <c r="I33" s="13">
        <v>0.5</v>
      </c>
      <c r="J33" s="16"/>
      <c r="K33" s="6"/>
      <c r="L33" s="13">
        <v>0.54166666666666663</v>
      </c>
      <c r="M33" s="13">
        <v>0.66666666666666663</v>
      </c>
      <c r="N33" s="16"/>
      <c r="O33" s="14">
        <f t="shared" si="3"/>
        <v>0.33333333333333331</v>
      </c>
      <c r="P33" s="36">
        <f>IF(O33=0,0,O33-Jour)</f>
        <v>4.166666666666663E-2</v>
      </c>
      <c r="Q33" s="6"/>
      <c r="R33" s="5">
        <f t="shared" si="12"/>
        <v>0</v>
      </c>
      <c r="S33" s="6" t="b">
        <f t="shared" si="5"/>
        <v>0</v>
      </c>
      <c r="T33" s="5">
        <f t="shared" si="16"/>
        <v>0</v>
      </c>
      <c r="U33" s="6" t="b">
        <f t="shared" si="13"/>
        <v>0</v>
      </c>
      <c r="V33" s="18">
        <f t="shared" si="14"/>
        <v>0</v>
      </c>
      <c r="W33" s="6"/>
      <c r="X33" s="5">
        <f t="shared" si="7"/>
        <v>0</v>
      </c>
      <c r="Y33" s="6" t="b">
        <f t="shared" si="15"/>
        <v>0</v>
      </c>
      <c r="Z33" s="6"/>
      <c r="AD33" s="79"/>
      <c r="AF33" s="79"/>
    </row>
    <row r="34" spans="1:32" x14ac:dyDescent="0.25">
      <c r="A34" s="35">
        <v>43859</v>
      </c>
      <c r="B34" s="10">
        <f t="shared" si="9"/>
        <v>43859</v>
      </c>
      <c r="C34" s="11">
        <f t="shared" si="10"/>
        <v>43859</v>
      </c>
      <c r="D34" s="12">
        <f t="shared" si="11"/>
        <v>43859</v>
      </c>
      <c r="E34" s="19"/>
      <c r="F34" s="19"/>
      <c r="G34" s="20"/>
      <c r="H34" s="13">
        <v>0.29166666666666669</v>
      </c>
      <c r="I34" s="13">
        <v>0.5</v>
      </c>
      <c r="J34" s="16"/>
      <c r="K34" s="6"/>
      <c r="L34" s="13">
        <v>0.54166666666666663</v>
      </c>
      <c r="M34" s="13">
        <v>0.66666666666666663</v>
      </c>
      <c r="N34" s="16"/>
      <c r="O34" s="14">
        <f t="shared" si="3"/>
        <v>0.33333333333333331</v>
      </c>
      <c r="P34" s="36">
        <f>IF(O34=0,0,O34-Jour)</f>
        <v>4.166666666666663E-2</v>
      </c>
      <c r="Q34" s="6"/>
      <c r="R34" s="5">
        <f t="shared" si="12"/>
        <v>0</v>
      </c>
      <c r="S34" s="6" t="b">
        <f t="shared" si="5"/>
        <v>0</v>
      </c>
      <c r="T34" s="5">
        <f t="shared" si="16"/>
        <v>0</v>
      </c>
      <c r="U34" s="6" t="b">
        <f t="shared" si="13"/>
        <v>0</v>
      </c>
      <c r="V34" s="18">
        <f t="shared" si="14"/>
        <v>0</v>
      </c>
      <c r="W34" s="6"/>
      <c r="X34" s="5">
        <f t="shared" si="7"/>
        <v>0</v>
      </c>
      <c r="Y34" s="6" t="b">
        <f t="shared" si="15"/>
        <v>0</v>
      </c>
      <c r="Z34" s="6"/>
      <c r="AD34" s="79"/>
      <c r="AF34" s="79"/>
    </row>
    <row r="35" spans="1:32" x14ac:dyDescent="0.25">
      <c r="A35" s="35">
        <v>43860</v>
      </c>
      <c r="B35" s="10">
        <f t="shared" si="9"/>
        <v>43860</v>
      </c>
      <c r="C35" s="11">
        <f t="shared" si="10"/>
        <v>43860</v>
      </c>
      <c r="D35" s="12">
        <f t="shared" si="11"/>
        <v>43860</v>
      </c>
      <c r="E35" s="19"/>
      <c r="F35" s="19"/>
      <c r="G35" s="20"/>
      <c r="H35" s="13">
        <v>0.29166666666666669</v>
      </c>
      <c r="I35" s="13">
        <v>0.5</v>
      </c>
      <c r="J35" s="16"/>
      <c r="K35" s="6"/>
      <c r="L35" s="13">
        <v>0.54166666666666663</v>
      </c>
      <c r="M35" s="13">
        <v>0.66666666666666663</v>
      </c>
      <c r="N35" s="16"/>
      <c r="O35" s="14">
        <f t="shared" si="3"/>
        <v>0.33333333333333331</v>
      </c>
      <c r="P35" s="36">
        <f>IF(O35=0,0,O35-Jour)</f>
        <v>4.166666666666663E-2</v>
      </c>
      <c r="Q35" s="6"/>
      <c r="R35" s="5">
        <f t="shared" si="12"/>
        <v>0</v>
      </c>
      <c r="S35" s="6" t="b">
        <f t="shared" si="5"/>
        <v>0</v>
      </c>
      <c r="T35" s="5">
        <f t="shared" si="16"/>
        <v>0</v>
      </c>
      <c r="U35" s="6" t="b">
        <f t="shared" si="13"/>
        <v>0</v>
      </c>
      <c r="V35" s="18">
        <f t="shared" si="14"/>
        <v>0</v>
      </c>
      <c r="W35" s="6"/>
      <c r="X35" s="5">
        <f t="shared" si="7"/>
        <v>0</v>
      </c>
      <c r="Y35" s="6" t="b">
        <f t="shared" si="15"/>
        <v>0</v>
      </c>
      <c r="Z35" s="6"/>
      <c r="AD35" s="79"/>
      <c r="AF35" s="79"/>
    </row>
    <row r="36" spans="1:32" x14ac:dyDescent="0.25">
      <c r="A36" s="35">
        <v>43861</v>
      </c>
      <c r="B36" s="10">
        <f t="shared" si="9"/>
        <v>43861</v>
      </c>
      <c r="C36" s="11">
        <f t="shared" si="10"/>
        <v>43861</v>
      </c>
      <c r="D36" s="12">
        <f t="shared" si="11"/>
        <v>43861</v>
      </c>
      <c r="E36" s="19"/>
      <c r="F36" s="19"/>
      <c r="G36" s="20"/>
      <c r="H36" s="13">
        <v>0.29166666666666669</v>
      </c>
      <c r="I36" s="13">
        <v>0.47916666666666669</v>
      </c>
      <c r="J36" s="16"/>
      <c r="K36" s="6"/>
      <c r="L36" s="6"/>
      <c r="M36" s="6"/>
      <c r="N36" s="16"/>
      <c r="O36" s="14">
        <f t="shared" si="3"/>
        <v>0.1875</v>
      </c>
      <c r="P36" s="36">
        <f>IF(O36=0,0,O36-Jour)</f>
        <v>-0.10416666666666669</v>
      </c>
      <c r="Q36" s="80"/>
      <c r="R36" s="5">
        <f t="shared" si="12"/>
        <v>0</v>
      </c>
      <c r="S36" s="6" t="b">
        <f t="shared" si="5"/>
        <v>0</v>
      </c>
      <c r="T36" s="5">
        <f t="shared" si="16"/>
        <v>0</v>
      </c>
      <c r="U36" s="6" t="b">
        <f t="shared" si="13"/>
        <v>0</v>
      </c>
      <c r="V36" s="18">
        <f t="shared" si="14"/>
        <v>0</v>
      </c>
      <c r="W36" s="6"/>
      <c r="X36" s="5">
        <f t="shared" si="7"/>
        <v>0</v>
      </c>
      <c r="Y36" s="6" t="b">
        <f t="shared" si="15"/>
        <v>0</v>
      </c>
      <c r="Z36" s="6"/>
      <c r="AD36" s="79"/>
      <c r="AF36" s="79"/>
    </row>
    <row r="37" spans="1:32" x14ac:dyDescent="0.25">
      <c r="A37" s="39">
        <v>43862</v>
      </c>
      <c r="B37" s="40">
        <f t="shared" ref="B37:B38" si="17">A37</f>
        <v>43862</v>
      </c>
      <c r="C37" s="41">
        <f t="shared" ref="C37:C38" si="18">A37</f>
        <v>43862</v>
      </c>
      <c r="D37" s="42">
        <f t="shared" ref="D37:D38" si="19">A37</f>
        <v>43862</v>
      </c>
      <c r="E37" s="43"/>
      <c r="F37" s="43"/>
      <c r="G37" s="43"/>
      <c r="H37" s="44"/>
      <c r="I37" s="44"/>
      <c r="J37" s="46"/>
      <c r="K37" s="44"/>
      <c r="L37" s="44"/>
      <c r="M37" s="44"/>
      <c r="N37" s="46"/>
      <c r="O37" s="45">
        <f t="shared" si="3"/>
        <v>0</v>
      </c>
      <c r="P37" s="47"/>
      <c r="T37" s="6"/>
      <c r="AD37" s="79"/>
      <c r="AF37" s="78"/>
    </row>
    <row r="38" spans="1:32" ht="15.75" thickBot="1" x14ac:dyDescent="0.3">
      <c r="A38" s="48">
        <v>43863</v>
      </c>
      <c r="B38" s="49">
        <f t="shared" si="17"/>
        <v>43863</v>
      </c>
      <c r="C38" s="50">
        <f t="shared" si="18"/>
        <v>43863</v>
      </c>
      <c r="D38" s="51">
        <f t="shared" si="19"/>
        <v>43863</v>
      </c>
      <c r="E38" s="52"/>
      <c r="F38" s="52"/>
      <c r="G38" s="52"/>
      <c r="H38" s="53"/>
      <c r="I38" s="53"/>
      <c r="J38" s="55"/>
      <c r="K38" s="53"/>
      <c r="L38" s="53"/>
      <c r="M38" s="53"/>
      <c r="N38" s="55"/>
      <c r="O38" s="54">
        <f t="shared" si="3"/>
        <v>0</v>
      </c>
      <c r="P38" s="56"/>
      <c r="T38" s="6"/>
    </row>
    <row r="39" spans="1:32" x14ac:dyDescent="0.25">
      <c r="D39" s="23"/>
      <c r="T39" s="5">
        <f>SUM(T4:T36)</f>
        <v>0</v>
      </c>
      <c r="V39" s="18">
        <f>SUM(V4:V36)</f>
        <v>0</v>
      </c>
      <c r="X39" s="5">
        <f>SUM(X4:X36)</f>
        <v>0</v>
      </c>
    </row>
    <row r="40" spans="1:32" x14ac:dyDescent="0.25">
      <c r="Q40" s="79"/>
    </row>
    <row r="41" spans="1:32" x14ac:dyDescent="0.25">
      <c r="J41" s="64" t="s">
        <v>26</v>
      </c>
      <c r="K41" s="64"/>
      <c r="L41" s="64"/>
      <c r="M41" s="64"/>
      <c r="N41" s="64"/>
      <c r="O41" s="24">
        <f>SUM(O4:O36)</f>
        <v>6.6041666666666652</v>
      </c>
      <c r="P41" s="82">
        <f>SUM(P4:P36)</f>
        <v>0.18749999999999928</v>
      </c>
      <c r="Q41" s="79"/>
      <c r="AF41" s="78"/>
    </row>
  </sheetData>
  <mergeCells count="13">
    <mergeCell ref="AA3:AB3"/>
    <mergeCell ref="H2:I2"/>
    <mergeCell ref="J2:J3"/>
    <mergeCell ref="K2:K3"/>
    <mergeCell ref="L2:M2"/>
    <mergeCell ref="N2:N3"/>
    <mergeCell ref="O2:O3"/>
    <mergeCell ref="B1:C1"/>
    <mergeCell ref="J41:N41"/>
    <mergeCell ref="B2:C2"/>
    <mergeCell ref="H1:P1"/>
    <mergeCell ref="P2:P3"/>
    <mergeCell ref="A3:D3"/>
  </mergeCells>
  <conditionalFormatting sqref="AA4:AB15 AA3 A39:J39 J41 S38:AB40 E1:F1 H1 Q1:AB1 D2:AB2 A38:Q38 Q39 A40:O40 O41:P41 A37:AB37 AA18:AB36 A3:Z36">
    <cfRule type="cellIs" dxfId="8" priority="1" operator="equal">
      <formula>0</formula>
    </cfRule>
  </conditionalFormatting>
  <dataValidations count="1">
    <dataValidation type="list" allowBlank="1" showInputMessage="1" showErrorMessage="1" sqref="G6:G38">
      <formula1>$F$6:$F$15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Jour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Papinou</cp:lastModifiedBy>
  <dcterms:created xsi:type="dcterms:W3CDTF">2019-12-15T10:56:04Z</dcterms:created>
  <dcterms:modified xsi:type="dcterms:W3CDTF">2019-12-15T18:34:13Z</dcterms:modified>
</cp:coreProperties>
</file>