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date1904="1" codeName="ThisWorkbook" defaultThemeVersion="124226"/>
  <workbookProtection lockWindows="1"/>
  <bookViews>
    <workbookView xWindow="-105" yWindow="-105" windowWidth="19425" windowHeight="10425" tabRatio="500"/>
  </bookViews>
  <sheets>
    <sheet name="Données évaluation" sheetId="35" r:id="rId1"/>
    <sheet name="Relevé de compétences (2)" sheetId="67" r:id="rId2"/>
    <sheet name="Barème" sheetId="3" r:id="rId3"/>
    <sheet name="Feuil1" sheetId="66" r:id="rId4"/>
  </sheets>
  <definedNames>
    <definedName name="Sexe" localSheetId="0">'Données évaluation'!#REF!</definedName>
    <definedName name="Sexe" localSheetId="1">'Relevé de compétences (2)'!#REF!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35" l="1"/>
  <c r="I7" i="67"/>
  <c r="J7" i="67"/>
  <c r="K7" i="67"/>
  <c r="L7" i="67"/>
  <c r="I8" i="67"/>
  <c r="J8" i="67"/>
  <c r="K8" i="67"/>
  <c r="L8" i="67"/>
  <c r="I9" i="67"/>
  <c r="J9" i="67"/>
  <c r="K9" i="67"/>
  <c r="L9" i="67"/>
  <c r="I10" i="67"/>
  <c r="J10" i="67"/>
  <c r="K10" i="67"/>
  <c r="L10" i="67"/>
  <c r="I11" i="67"/>
  <c r="J11" i="67"/>
  <c r="K11" i="67"/>
  <c r="L11" i="67"/>
  <c r="I12" i="67"/>
  <c r="J12" i="67"/>
  <c r="K12" i="67"/>
  <c r="L12" i="67"/>
  <c r="I13" i="67"/>
  <c r="J13" i="67"/>
  <c r="K13" i="67"/>
  <c r="L13" i="67"/>
  <c r="I14" i="67"/>
  <c r="J14" i="67"/>
  <c r="K14" i="67"/>
  <c r="L14" i="67"/>
  <c r="I15" i="67"/>
  <c r="J15" i="67"/>
  <c r="K15" i="67"/>
  <c r="L15" i="67"/>
  <c r="I16" i="67"/>
  <c r="J16" i="67"/>
  <c r="K16" i="67"/>
  <c r="L16" i="67"/>
  <c r="I17" i="67"/>
  <c r="J17" i="67"/>
  <c r="K17" i="67"/>
  <c r="L17" i="67"/>
  <c r="I18" i="67"/>
  <c r="J18" i="67"/>
  <c r="K18" i="67"/>
  <c r="L18" i="67"/>
  <c r="I19" i="67"/>
  <c r="J19" i="67"/>
  <c r="K19" i="67"/>
  <c r="L19" i="67"/>
  <c r="I20" i="67"/>
  <c r="J20" i="67"/>
  <c r="K20" i="67"/>
  <c r="L20" i="67"/>
  <c r="I21" i="67"/>
  <c r="J21" i="67"/>
  <c r="K21" i="67"/>
  <c r="L21" i="67"/>
  <c r="I22" i="67"/>
  <c r="J22" i="67"/>
  <c r="K22" i="67"/>
  <c r="L22" i="67"/>
  <c r="I23" i="67"/>
  <c r="J23" i="67"/>
  <c r="K23" i="67"/>
  <c r="L23" i="67"/>
  <c r="I24" i="67"/>
  <c r="J24" i="67"/>
  <c r="K24" i="67"/>
  <c r="L24" i="67"/>
  <c r="I25" i="67"/>
  <c r="J25" i="67"/>
  <c r="K25" i="67"/>
  <c r="L25" i="67"/>
  <c r="I26" i="67"/>
  <c r="J26" i="67"/>
  <c r="K26" i="67"/>
  <c r="L26" i="67"/>
  <c r="I27" i="67"/>
  <c r="J27" i="67"/>
  <c r="K27" i="67"/>
  <c r="L27" i="67"/>
  <c r="I28" i="67"/>
  <c r="J28" i="67"/>
  <c r="K28" i="67"/>
  <c r="L28" i="67"/>
  <c r="I29" i="67"/>
  <c r="J29" i="67"/>
  <c r="K29" i="67"/>
  <c r="L29" i="67"/>
  <c r="I30" i="67"/>
  <c r="J30" i="67"/>
  <c r="K30" i="67"/>
  <c r="L30" i="67"/>
  <c r="I31" i="67"/>
  <c r="J31" i="67"/>
  <c r="K31" i="67"/>
  <c r="L31" i="67"/>
  <c r="I32" i="67"/>
  <c r="J32" i="67"/>
  <c r="K32" i="67"/>
  <c r="L32" i="67"/>
  <c r="I33" i="67"/>
  <c r="J33" i="67"/>
  <c r="K33" i="67"/>
  <c r="L33" i="67"/>
  <c r="I34" i="67"/>
  <c r="J34" i="67"/>
  <c r="K34" i="67"/>
  <c r="L34" i="67"/>
  <c r="I35" i="67"/>
  <c r="J35" i="67"/>
  <c r="K35" i="67"/>
  <c r="L35" i="67"/>
  <c r="L6" i="67"/>
  <c r="K6" i="67"/>
  <c r="J6" i="67"/>
  <c r="I6" i="67"/>
  <c r="H5" i="35"/>
  <c r="C35" i="67" l="1"/>
  <c r="B7" i="67"/>
  <c r="C7" i="67"/>
  <c r="D7" i="67"/>
  <c r="B8" i="67"/>
  <c r="C8" i="67"/>
  <c r="D8" i="67"/>
  <c r="B9" i="67"/>
  <c r="C9" i="67"/>
  <c r="D9" i="67"/>
  <c r="B10" i="67"/>
  <c r="C10" i="67"/>
  <c r="D10" i="67"/>
  <c r="B11" i="67"/>
  <c r="C11" i="67"/>
  <c r="D11" i="67"/>
  <c r="B12" i="67"/>
  <c r="C12" i="67"/>
  <c r="D12" i="67"/>
  <c r="B13" i="67"/>
  <c r="C13" i="67"/>
  <c r="D13" i="67"/>
  <c r="B14" i="67"/>
  <c r="C14" i="67"/>
  <c r="D14" i="67"/>
  <c r="B15" i="67"/>
  <c r="C15" i="67"/>
  <c r="D15" i="67"/>
  <c r="B16" i="67"/>
  <c r="C16" i="67"/>
  <c r="D16" i="67"/>
  <c r="B17" i="67"/>
  <c r="C17" i="67"/>
  <c r="D17" i="67"/>
  <c r="B18" i="67"/>
  <c r="C18" i="67"/>
  <c r="D18" i="67"/>
  <c r="B19" i="67"/>
  <c r="C19" i="67"/>
  <c r="D19" i="67"/>
  <c r="B20" i="67"/>
  <c r="C20" i="67"/>
  <c r="D20" i="67"/>
  <c r="B21" i="67"/>
  <c r="C21" i="67"/>
  <c r="D21" i="67"/>
  <c r="B22" i="67"/>
  <c r="C22" i="67"/>
  <c r="D22" i="67"/>
  <c r="B23" i="67"/>
  <c r="C23" i="67"/>
  <c r="D23" i="67"/>
  <c r="B24" i="67"/>
  <c r="C24" i="67"/>
  <c r="D24" i="67"/>
  <c r="B25" i="67"/>
  <c r="C25" i="67"/>
  <c r="D25" i="67"/>
  <c r="B26" i="67"/>
  <c r="C26" i="67"/>
  <c r="D26" i="67"/>
  <c r="B27" i="67"/>
  <c r="C27" i="67"/>
  <c r="D27" i="67"/>
  <c r="B28" i="67"/>
  <c r="C28" i="67"/>
  <c r="D28" i="67"/>
  <c r="B29" i="67"/>
  <c r="C29" i="67"/>
  <c r="D29" i="67"/>
  <c r="B30" i="67"/>
  <c r="C30" i="67"/>
  <c r="D30" i="67"/>
  <c r="B31" i="67"/>
  <c r="C31" i="67"/>
  <c r="D31" i="67"/>
  <c r="B32" i="67"/>
  <c r="C32" i="67"/>
  <c r="D32" i="67"/>
  <c r="B33" i="67"/>
  <c r="C33" i="67"/>
  <c r="D33" i="67"/>
  <c r="B34" i="67"/>
  <c r="C34" i="67"/>
  <c r="D34" i="67"/>
  <c r="B35" i="67"/>
  <c r="D35" i="67"/>
  <c r="C6" i="67"/>
  <c r="D6" i="67"/>
  <c r="B6" i="67"/>
  <c r="G6" i="35"/>
  <c r="H6" i="35"/>
  <c r="J6" i="35"/>
  <c r="K6" i="35" s="1"/>
  <c r="N6" i="35"/>
  <c r="O6" i="35"/>
  <c r="Q6" i="35"/>
  <c r="R6" i="35" s="1"/>
  <c r="U6" i="35"/>
  <c r="V6" i="35"/>
  <c r="X6" i="35"/>
  <c r="Y6" i="35" s="1"/>
  <c r="G7" i="35"/>
  <c r="H7" i="35"/>
  <c r="J7" i="35"/>
  <c r="K7" i="35" s="1"/>
  <c r="N7" i="35"/>
  <c r="O7" i="35"/>
  <c r="Q7" i="35"/>
  <c r="R7" i="35" s="1"/>
  <c r="U7" i="35"/>
  <c r="V7" i="35"/>
  <c r="X7" i="35"/>
  <c r="Y7" i="35"/>
  <c r="G8" i="35"/>
  <c r="H8" i="35"/>
  <c r="J8" i="35"/>
  <c r="K8" i="35" s="1"/>
  <c r="AC8" i="35" s="1"/>
  <c r="AD8" i="35" s="1"/>
  <c r="N8" i="35"/>
  <c r="O8" i="35"/>
  <c r="Q8" i="35"/>
  <c r="R8" i="35" s="1"/>
  <c r="U8" i="35"/>
  <c r="V8" i="35"/>
  <c r="X8" i="35"/>
  <c r="Y8" i="35"/>
  <c r="G9" i="35"/>
  <c r="AA9" i="35" s="1"/>
  <c r="AB9" i="35" s="1"/>
  <c r="H9" i="35"/>
  <c r="J9" i="35"/>
  <c r="K9" i="35" s="1"/>
  <c r="N9" i="35"/>
  <c r="O9" i="35"/>
  <c r="Q9" i="35"/>
  <c r="R9" i="35" s="1"/>
  <c r="U9" i="35"/>
  <c r="V9" i="35"/>
  <c r="X9" i="35"/>
  <c r="Y9" i="35" s="1"/>
  <c r="G10" i="35"/>
  <c r="H10" i="35"/>
  <c r="J10" i="35"/>
  <c r="K10" i="35" s="1"/>
  <c r="N10" i="35"/>
  <c r="O10" i="35"/>
  <c r="Q10" i="35"/>
  <c r="R10" i="35"/>
  <c r="U10" i="35"/>
  <c r="V10" i="35"/>
  <c r="X10" i="35"/>
  <c r="Y10" i="35" s="1"/>
  <c r="G11" i="35"/>
  <c r="H11" i="35"/>
  <c r="J11" i="35"/>
  <c r="K11" i="35" s="1"/>
  <c r="N11" i="35"/>
  <c r="O11" i="35"/>
  <c r="Q11" i="35"/>
  <c r="R11" i="35" s="1"/>
  <c r="U11" i="35"/>
  <c r="V11" i="35"/>
  <c r="X11" i="35"/>
  <c r="Y11" i="35" s="1"/>
  <c r="G12" i="35"/>
  <c r="H12" i="35"/>
  <c r="J12" i="35"/>
  <c r="K12" i="35" s="1"/>
  <c r="N12" i="35"/>
  <c r="O12" i="35"/>
  <c r="Q12" i="35"/>
  <c r="R12" i="35" s="1"/>
  <c r="U12" i="35"/>
  <c r="V12" i="35"/>
  <c r="X12" i="35"/>
  <c r="Y12" i="35" s="1"/>
  <c r="G13" i="35"/>
  <c r="H13" i="35"/>
  <c r="J13" i="35"/>
  <c r="K13" i="35" s="1"/>
  <c r="N13" i="35"/>
  <c r="O13" i="35"/>
  <c r="Q13" i="35"/>
  <c r="R13" i="35" s="1"/>
  <c r="U13" i="35"/>
  <c r="V13" i="35"/>
  <c r="X13" i="35"/>
  <c r="Y13" i="35" s="1"/>
  <c r="G14" i="35"/>
  <c r="H14" i="35"/>
  <c r="J14" i="35"/>
  <c r="K14" i="35" s="1"/>
  <c r="N14" i="35"/>
  <c r="O14" i="35"/>
  <c r="Q14" i="35"/>
  <c r="R14" i="35" s="1"/>
  <c r="U14" i="35"/>
  <c r="V14" i="35"/>
  <c r="X14" i="35"/>
  <c r="Y14" i="35" s="1"/>
  <c r="G15" i="35"/>
  <c r="H15" i="35"/>
  <c r="J15" i="35"/>
  <c r="K15" i="35" s="1"/>
  <c r="N15" i="35"/>
  <c r="O15" i="35"/>
  <c r="Q15" i="35"/>
  <c r="R15" i="35" s="1"/>
  <c r="U15" i="35"/>
  <c r="V15" i="35"/>
  <c r="X15" i="35"/>
  <c r="Y15" i="35"/>
  <c r="G16" i="35"/>
  <c r="H16" i="35"/>
  <c r="J16" i="35"/>
  <c r="K16" i="35" s="1"/>
  <c r="N16" i="35"/>
  <c r="O16" i="35"/>
  <c r="Q16" i="35"/>
  <c r="R16" i="35" s="1"/>
  <c r="U16" i="35"/>
  <c r="V16" i="35"/>
  <c r="X16" i="35"/>
  <c r="Y16" i="35" s="1"/>
  <c r="G17" i="35"/>
  <c r="AA17" i="35" s="1"/>
  <c r="AB17" i="35" s="1"/>
  <c r="H17" i="35"/>
  <c r="J17" i="35"/>
  <c r="K17" i="35" s="1"/>
  <c r="N17" i="35"/>
  <c r="O17" i="35"/>
  <c r="Q17" i="35"/>
  <c r="R17" i="35" s="1"/>
  <c r="U17" i="35"/>
  <c r="V17" i="35"/>
  <c r="X17" i="35"/>
  <c r="Y17" i="35" s="1"/>
  <c r="G18" i="35"/>
  <c r="AA18" i="35" s="1"/>
  <c r="AB18" i="35" s="1"/>
  <c r="H18" i="35"/>
  <c r="J18" i="35"/>
  <c r="K18" i="35" s="1"/>
  <c r="N18" i="35"/>
  <c r="O18" i="35"/>
  <c r="Q18" i="35"/>
  <c r="R18" i="35" s="1"/>
  <c r="U18" i="35"/>
  <c r="V18" i="35"/>
  <c r="X18" i="35"/>
  <c r="Y18" i="35" s="1"/>
  <c r="G19" i="35"/>
  <c r="H19" i="35"/>
  <c r="J19" i="35"/>
  <c r="K19" i="35" s="1"/>
  <c r="N19" i="35"/>
  <c r="O19" i="35"/>
  <c r="Q19" i="35"/>
  <c r="R19" i="35" s="1"/>
  <c r="U19" i="35"/>
  <c r="V19" i="35"/>
  <c r="X19" i="35"/>
  <c r="Y19" i="35" s="1"/>
  <c r="G20" i="35"/>
  <c r="AA20" i="35" s="1"/>
  <c r="AB20" i="35" s="1"/>
  <c r="H20" i="35"/>
  <c r="J20" i="35"/>
  <c r="K20" i="35" s="1"/>
  <c r="N20" i="35"/>
  <c r="O20" i="35"/>
  <c r="Q20" i="35"/>
  <c r="R20" i="35" s="1"/>
  <c r="U20" i="35"/>
  <c r="V20" i="35"/>
  <c r="X20" i="35"/>
  <c r="Y20" i="35" s="1"/>
  <c r="G21" i="35"/>
  <c r="H21" i="35"/>
  <c r="J21" i="35"/>
  <c r="K21" i="35" s="1"/>
  <c r="AC21" i="35" s="1"/>
  <c r="AD21" i="35" s="1"/>
  <c r="N21" i="35"/>
  <c r="O21" i="35"/>
  <c r="Q21" i="35"/>
  <c r="R21" i="35" s="1"/>
  <c r="U21" i="35"/>
  <c r="V21" i="35"/>
  <c r="X21" i="35"/>
  <c r="Y21" i="35" s="1"/>
  <c r="G22" i="35"/>
  <c r="H22" i="35"/>
  <c r="J22" i="35"/>
  <c r="K22" i="35" s="1"/>
  <c r="N22" i="35"/>
  <c r="O22" i="35"/>
  <c r="Q22" i="35"/>
  <c r="R22" i="35" s="1"/>
  <c r="U22" i="35"/>
  <c r="V22" i="35"/>
  <c r="X22" i="35"/>
  <c r="Y22" i="35" s="1"/>
  <c r="G23" i="35"/>
  <c r="AA23" i="35" s="1"/>
  <c r="AB23" i="35" s="1"/>
  <c r="H23" i="35"/>
  <c r="J23" i="35"/>
  <c r="K23" i="35" s="1"/>
  <c r="N23" i="35"/>
  <c r="O23" i="35"/>
  <c r="Q23" i="35"/>
  <c r="R23" i="35" s="1"/>
  <c r="U23" i="35"/>
  <c r="V23" i="35"/>
  <c r="X23" i="35"/>
  <c r="Y23" i="35" s="1"/>
  <c r="G24" i="35"/>
  <c r="AA24" i="35" s="1"/>
  <c r="AB24" i="35" s="1"/>
  <c r="H24" i="35"/>
  <c r="J24" i="35"/>
  <c r="K24" i="35" s="1"/>
  <c r="N24" i="35"/>
  <c r="O24" i="35"/>
  <c r="Q24" i="35"/>
  <c r="R24" i="35" s="1"/>
  <c r="U24" i="35"/>
  <c r="V24" i="35"/>
  <c r="X24" i="35"/>
  <c r="Y24" i="35" s="1"/>
  <c r="G25" i="35"/>
  <c r="H25" i="35"/>
  <c r="J25" i="35"/>
  <c r="K25" i="35" s="1"/>
  <c r="N25" i="35"/>
  <c r="O25" i="35"/>
  <c r="Q25" i="35"/>
  <c r="R25" i="35" s="1"/>
  <c r="U25" i="35"/>
  <c r="V25" i="35"/>
  <c r="X25" i="35"/>
  <c r="Y25" i="35" s="1"/>
  <c r="G26" i="35"/>
  <c r="AA26" i="35" s="1"/>
  <c r="AB26" i="35" s="1"/>
  <c r="H26" i="35"/>
  <c r="J26" i="35"/>
  <c r="K26" i="35" s="1"/>
  <c r="N26" i="35"/>
  <c r="O26" i="35"/>
  <c r="Q26" i="35"/>
  <c r="R26" i="35" s="1"/>
  <c r="U26" i="35"/>
  <c r="V26" i="35"/>
  <c r="X26" i="35"/>
  <c r="Y26" i="35" s="1"/>
  <c r="G27" i="35"/>
  <c r="H27" i="35"/>
  <c r="J27" i="35"/>
  <c r="K27" i="35" s="1"/>
  <c r="AC27" i="35" s="1"/>
  <c r="AD27" i="35" s="1"/>
  <c r="N27" i="35"/>
  <c r="O27" i="35"/>
  <c r="Q27" i="35"/>
  <c r="R27" i="35" s="1"/>
  <c r="U27" i="35"/>
  <c r="V27" i="35"/>
  <c r="X27" i="35"/>
  <c r="Y27" i="35" s="1"/>
  <c r="G28" i="35"/>
  <c r="H28" i="35"/>
  <c r="J28" i="35"/>
  <c r="K28" i="35" s="1"/>
  <c r="N28" i="35"/>
  <c r="O28" i="35"/>
  <c r="Q28" i="35"/>
  <c r="R28" i="35" s="1"/>
  <c r="U28" i="35"/>
  <c r="V28" i="35"/>
  <c r="X28" i="35"/>
  <c r="Y28" i="35" s="1"/>
  <c r="G29" i="35"/>
  <c r="AA29" i="35" s="1"/>
  <c r="AB29" i="35" s="1"/>
  <c r="H29" i="35"/>
  <c r="J29" i="35"/>
  <c r="K29" i="35" s="1"/>
  <c r="N29" i="35"/>
  <c r="O29" i="35"/>
  <c r="Q29" i="35"/>
  <c r="R29" i="35" s="1"/>
  <c r="U29" i="35"/>
  <c r="V29" i="35"/>
  <c r="X29" i="35"/>
  <c r="Y29" i="35" s="1"/>
  <c r="G30" i="35"/>
  <c r="H30" i="35"/>
  <c r="J30" i="35"/>
  <c r="K30" i="35" s="1"/>
  <c r="N30" i="35"/>
  <c r="O30" i="35"/>
  <c r="Q30" i="35"/>
  <c r="R30" i="35" s="1"/>
  <c r="U30" i="35"/>
  <c r="V30" i="35"/>
  <c r="X30" i="35"/>
  <c r="Y30" i="35" s="1"/>
  <c r="G31" i="35"/>
  <c r="H31" i="35"/>
  <c r="J31" i="35"/>
  <c r="K31" i="35"/>
  <c r="AC31" i="35" s="1"/>
  <c r="AD31" i="35" s="1"/>
  <c r="N31" i="35"/>
  <c r="O31" i="35"/>
  <c r="Q31" i="35"/>
  <c r="R31" i="35" s="1"/>
  <c r="U31" i="35"/>
  <c r="V31" i="35"/>
  <c r="X31" i="35"/>
  <c r="Y31" i="35" s="1"/>
  <c r="G32" i="35"/>
  <c r="H32" i="35"/>
  <c r="J32" i="35"/>
  <c r="K32" i="35" s="1"/>
  <c r="N32" i="35"/>
  <c r="O32" i="35"/>
  <c r="Q32" i="35"/>
  <c r="R32" i="35" s="1"/>
  <c r="U32" i="35"/>
  <c r="V32" i="35"/>
  <c r="X32" i="35"/>
  <c r="Y32" i="35" s="1"/>
  <c r="G33" i="35"/>
  <c r="AA33" i="35" s="1"/>
  <c r="AB33" i="35" s="1"/>
  <c r="H33" i="35"/>
  <c r="J33" i="35"/>
  <c r="K33" i="35" s="1"/>
  <c r="N33" i="35"/>
  <c r="O33" i="35"/>
  <c r="Q33" i="35"/>
  <c r="R33" i="35"/>
  <c r="U33" i="35"/>
  <c r="V33" i="35"/>
  <c r="X33" i="35"/>
  <c r="Y33" i="35" s="1"/>
  <c r="G34" i="35"/>
  <c r="H34" i="35"/>
  <c r="J34" i="35"/>
  <c r="K34" i="35" s="1"/>
  <c r="N34" i="35"/>
  <c r="O34" i="35"/>
  <c r="Q34" i="35"/>
  <c r="R34" i="35"/>
  <c r="U34" i="35"/>
  <c r="V34" i="35"/>
  <c r="X34" i="35"/>
  <c r="Y34" i="35"/>
  <c r="X5" i="35"/>
  <c r="Y5" i="35" s="1"/>
  <c r="Q5" i="35"/>
  <c r="R5" i="35" s="1"/>
  <c r="J5" i="35"/>
  <c r="K5" i="35" s="1"/>
  <c r="V5" i="35"/>
  <c r="O5" i="35"/>
  <c r="U5" i="35"/>
  <c r="G5" i="35"/>
  <c r="AF16" i="67"/>
  <c r="AE16" i="67" s="1"/>
  <c r="AE15" i="67"/>
  <c r="AF12" i="67"/>
  <c r="AE12" i="67" s="1"/>
  <c r="AE11" i="67"/>
  <c r="AE8" i="67"/>
  <c r="A7" i="67"/>
  <c r="A8" i="67" s="1"/>
  <c r="A9" i="67" s="1"/>
  <c r="A10" i="67" s="1"/>
  <c r="A11" i="67" s="1"/>
  <c r="A12" i="67" s="1"/>
  <c r="A13" i="67" s="1"/>
  <c r="A14" i="67" s="1"/>
  <c r="A15" i="67" s="1"/>
  <c r="A16" i="67" s="1"/>
  <c r="A17" i="67" s="1"/>
  <c r="A18" i="67" s="1"/>
  <c r="A19" i="67" s="1"/>
  <c r="A20" i="67" s="1"/>
  <c r="A21" i="67" s="1"/>
  <c r="A22" i="67" s="1"/>
  <c r="A23" i="67" s="1"/>
  <c r="A24" i="67" s="1"/>
  <c r="A25" i="67" s="1"/>
  <c r="A26" i="67" s="1"/>
  <c r="A27" i="67" s="1"/>
  <c r="A28" i="67" s="1"/>
  <c r="A29" i="67" s="1"/>
  <c r="A30" i="67" s="1"/>
  <c r="A31" i="67" s="1"/>
  <c r="A32" i="67" s="1"/>
  <c r="A33" i="67" s="1"/>
  <c r="A34" i="67" s="1"/>
  <c r="A35" i="67" s="1"/>
  <c r="AA34" i="35" l="1"/>
  <c r="AB34" i="35" s="1"/>
  <c r="H35" i="67" s="1"/>
  <c r="AA19" i="35"/>
  <c r="AB19" i="35" s="1"/>
  <c r="E20" i="67" s="1"/>
  <c r="AA13" i="35"/>
  <c r="AB13" i="35" s="1"/>
  <c r="AC23" i="35"/>
  <c r="AD23" i="35" s="1"/>
  <c r="S24" i="67" s="1"/>
  <c r="AC17" i="35"/>
  <c r="AD17" i="35" s="1"/>
  <c r="Q18" i="67" s="1"/>
  <c r="AC12" i="35"/>
  <c r="AD12" i="35" s="1"/>
  <c r="R13" i="67" s="1"/>
  <c r="AC32" i="35"/>
  <c r="AD32" i="35" s="1"/>
  <c r="AC28" i="35"/>
  <c r="AD28" i="35" s="1"/>
  <c r="T29" i="67" s="1"/>
  <c r="AC22" i="35"/>
  <c r="AD22" i="35" s="1"/>
  <c r="Q23" i="67" s="1"/>
  <c r="AC16" i="35"/>
  <c r="AD16" i="35" s="1"/>
  <c r="R17" i="67" s="1"/>
  <c r="AC19" i="35"/>
  <c r="AD19" i="35" s="1"/>
  <c r="Q20" i="67" s="1"/>
  <c r="AA28" i="35"/>
  <c r="AB28" i="35" s="1"/>
  <c r="G29" i="67" s="1"/>
  <c r="AA22" i="35"/>
  <c r="AB22" i="35" s="1"/>
  <c r="E23" i="67" s="1"/>
  <c r="AA16" i="35"/>
  <c r="AB16" i="35" s="1"/>
  <c r="H17" i="67" s="1"/>
  <c r="AC15" i="35"/>
  <c r="AD15" i="35" s="1"/>
  <c r="AA12" i="35"/>
  <c r="AB12" i="35" s="1"/>
  <c r="G13" i="67" s="1"/>
  <c r="AC11" i="35"/>
  <c r="AD11" i="35" s="1"/>
  <c r="T12" i="67" s="1"/>
  <c r="AA8" i="35"/>
  <c r="AC7" i="35"/>
  <c r="AD7" i="35" s="1"/>
  <c r="T8" i="67" s="1"/>
  <c r="AC34" i="35"/>
  <c r="AD34" i="35" s="1"/>
  <c r="Q35" i="67" s="1"/>
  <c r="AA27" i="35"/>
  <c r="AB27" i="35" s="1"/>
  <c r="F28" i="67" s="1"/>
  <c r="AC26" i="35"/>
  <c r="AD26" i="35" s="1"/>
  <c r="Q27" i="67" s="1"/>
  <c r="AA21" i="35"/>
  <c r="AB21" i="35" s="1"/>
  <c r="G22" i="67" s="1"/>
  <c r="AC20" i="35"/>
  <c r="AD20" i="35" s="1"/>
  <c r="T21" i="67" s="1"/>
  <c r="AA31" i="35"/>
  <c r="AB31" i="35" s="1"/>
  <c r="E32" i="67" s="1"/>
  <c r="AC30" i="35"/>
  <c r="AD30" i="35" s="1"/>
  <c r="S31" i="67" s="1"/>
  <c r="AC25" i="35"/>
  <c r="AD25" i="35" s="1"/>
  <c r="Q26" i="67" s="1"/>
  <c r="AC14" i="35"/>
  <c r="AD14" i="35" s="1"/>
  <c r="R15" i="67" s="1"/>
  <c r="AA11" i="35"/>
  <c r="AB11" i="35" s="1"/>
  <c r="F12" i="67" s="1"/>
  <c r="AC10" i="35"/>
  <c r="AD10" i="35" s="1"/>
  <c r="T11" i="67" s="1"/>
  <c r="AA7" i="35"/>
  <c r="AB7" i="35" s="1"/>
  <c r="G8" i="67" s="1"/>
  <c r="AC6" i="35"/>
  <c r="AD6" i="35" s="1"/>
  <c r="Q7" i="67" s="1"/>
  <c r="AC33" i="35"/>
  <c r="AD33" i="35" s="1"/>
  <c r="T34" i="67" s="1"/>
  <c r="AA15" i="35"/>
  <c r="AB15" i="35" s="1"/>
  <c r="G16" i="67" s="1"/>
  <c r="AA30" i="35"/>
  <c r="AB30" i="35" s="1"/>
  <c r="H31" i="67" s="1"/>
  <c r="AC29" i="35"/>
  <c r="AD29" i="35" s="1"/>
  <c r="T30" i="67" s="1"/>
  <c r="AA25" i="35"/>
  <c r="AB25" i="35" s="1"/>
  <c r="E26" i="67" s="1"/>
  <c r="AC24" i="35"/>
  <c r="AD24" i="35" s="1"/>
  <c r="R25" i="67" s="1"/>
  <c r="AC18" i="35"/>
  <c r="AD18" i="35" s="1"/>
  <c r="AA14" i="35"/>
  <c r="AB14" i="35" s="1"/>
  <c r="G15" i="67" s="1"/>
  <c r="AC13" i="35"/>
  <c r="AD13" i="35" s="1"/>
  <c r="R14" i="67" s="1"/>
  <c r="AA10" i="35"/>
  <c r="AB10" i="35" s="1"/>
  <c r="H11" i="67" s="1"/>
  <c r="AC9" i="35"/>
  <c r="AD9" i="35" s="1"/>
  <c r="Q10" i="67" s="1"/>
  <c r="AA6" i="35"/>
  <c r="AB6" i="35" s="1"/>
  <c r="E7" i="67" s="1"/>
  <c r="AC5" i="35"/>
  <c r="AD5" i="35" s="1"/>
  <c r="R6" i="67" s="1"/>
  <c r="H22" i="67"/>
  <c r="E22" i="67"/>
  <c r="F22" i="67"/>
  <c r="G25" i="67"/>
  <c r="H25" i="67"/>
  <c r="E25" i="67"/>
  <c r="F25" i="67"/>
  <c r="H30" i="67"/>
  <c r="E30" i="67"/>
  <c r="F30" i="67"/>
  <c r="G30" i="67"/>
  <c r="F21" i="67"/>
  <c r="E21" i="67"/>
  <c r="G21" i="67"/>
  <c r="H21" i="67"/>
  <c r="E8" i="67"/>
  <c r="H8" i="67"/>
  <c r="F8" i="67"/>
  <c r="G17" i="67"/>
  <c r="F13" i="67"/>
  <c r="Q32" i="67"/>
  <c r="R32" i="67"/>
  <c r="S32" i="67"/>
  <c r="T32" i="67"/>
  <c r="F29" i="67"/>
  <c r="R29" i="67"/>
  <c r="H27" i="67"/>
  <c r="E27" i="67"/>
  <c r="F27" i="67"/>
  <c r="G27" i="67"/>
  <c r="R21" i="67"/>
  <c r="S21" i="67"/>
  <c r="Q16" i="67"/>
  <c r="R16" i="67"/>
  <c r="S16" i="67"/>
  <c r="T16" i="67"/>
  <c r="Q13" i="67"/>
  <c r="T26" i="67"/>
  <c r="E19" i="67"/>
  <c r="H19" i="67"/>
  <c r="F19" i="67"/>
  <c r="G19" i="67"/>
  <c r="S18" i="67"/>
  <c r="T18" i="67"/>
  <c r="E34" i="67"/>
  <c r="F34" i="67"/>
  <c r="G34" i="67"/>
  <c r="H34" i="67"/>
  <c r="F24" i="67"/>
  <c r="E24" i="67"/>
  <c r="H24" i="67"/>
  <c r="G24" i="67"/>
  <c r="AA32" i="35"/>
  <c r="AB32" i="35" s="1"/>
  <c r="T15" i="67"/>
  <c r="E10" i="67"/>
  <c r="H10" i="67"/>
  <c r="F10" i="67"/>
  <c r="G10" i="67"/>
  <c r="S7" i="67"/>
  <c r="E18" i="67"/>
  <c r="H18" i="67"/>
  <c r="F18" i="67"/>
  <c r="G18" i="67"/>
  <c r="R33" i="67"/>
  <c r="S33" i="67"/>
  <c r="T33" i="67"/>
  <c r="Q33" i="67"/>
  <c r="E31" i="67"/>
  <c r="F31" i="67"/>
  <c r="G31" i="67"/>
  <c r="G28" i="67"/>
  <c r="Q28" i="67"/>
  <c r="R28" i="67"/>
  <c r="S28" i="67"/>
  <c r="T28" i="67"/>
  <c r="R9" i="67"/>
  <c r="S9" i="67"/>
  <c r="T9" i="67"/>
  <c r="Q9" i="67"/>
  <c r="Q25" i="67"/>
  <c r="R30" i="67"/>
  <c r="Q22" i="67"/>
  <c r="R22" i="67"/>
  <c r="S22" i="67"/>
  <c r="T22" i="67"/>
  <c r="E15" i="67"/>
  <c r="H15" i="67"/>
  <c r="T27" i="67"/>
  <c r="R35" i="67"/>
  <c r="T35" i="67"/>
  <c r="Q24" i="67"/>
  <c r="R24" i="67"/>
  <c r="T24" i="67"/>
  <c r="R19" i="67"/>
  <c r="S19" i="67"/>
  <c r="T19" i="67"/>
  <c r="Q19" i="67"/>
  <c r="H14" i="67"/>
  <c r="E14" i="67"/>
  <c r="F14" i="67"/>
  <c r="G14" i="67"/>
  <c r="S11" i="67"/>
  <c r="Q8" i="67"/>
  <c r="AE7" i="67"/>
  <c r="AA5" i="35"/>
  <c r="AB5" i="35" s="1"/>
  <c r="E4" i="3"/>
  <c r="E5" i="3" s="1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1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E66" i="3" s="1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s="1"/>
  <c r="E96" i="3" s="1"/>
  <c r="E97" i="3" s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E120" i="3" s="1"/>
  <c r="E121" i="3" s="1"/>
  <c r="E122" i="3" s="1"/>
  <c r="E123" i="3" s="1"/>
  <c r="E124" i="3" s="1"/>
  <c r="E125" i="3" s="1"/>
  <c r="E126" i="3" s="1"/>
  <c r="E127" i="3" s="1"/>
  <c r="E128" i="3" s="1"/>
  <c r="E129" i="3" s="1"/>
  <c r="E130" i="3" s="1"/>
  <c r="E131" i="3" s="1"/>
  <c r="E132" i="3" s="1"/>
  <c r="E133" i="3" s="1"/>
  <c r="E134" i="3" s="1"/>
  <c r="E135" i="3" s="1"/>
  <c r="E136" i="3" s="1"/>
  <c r="E137" i="3" s="1"/>
  <c r="E138" i="3" s="1"/>
  <c r="E139" i="3" s="1"/>
  <c r="E140" i="3" s="1"/>
  <c r="E141" i="3" s="1"/>
  <c r="E142" i="3" s="1"/>
  <c r="E143" i="3" s="1"/>
  <c r="E144" i="3" s="1"/>
  <c r="E145" i="3" s="1"/>
  <c r="E146" i="3" s="1"/>
  <c r="E147" i="3" s="1"/>
  <c r="E148" i="3" s="1"/>
  <c r="E149" i="3" s="1"/>
  <c r="E150" i="3" s="1"/>
  <c r="E151" i="3" s="1"/>
  <c r="E152" i="3" s="1"/>
  <c r="E153" i="3" s="1"/>
  <c r="E154" i="3" s="1"/>
  <c r="E155" i="3" s="1"/>
  <c r="E156" i="3" s="1"/>
  <c r="E157" i="3" s="1"/>
  <c r="E158" i="3" s="1"/>
  <c r="E159" i="3" s="1"/>
  <c r="E160" i="3" s="1"/>
  <c r="E161" i="3" s="1"/>
  <c r="E162" i="3" s="1"/>
  <c r="E163" i="3" s="1"/>
  <c r="E164" i="3" s="1"/>
  <c r="E165" i="3" s="1"/>
  <c r="E166" i="3" s="1"/>
  <c r="E167" i="3" s="1"/>
  <c r="E168" i="3" s="1"/>
  <c r="E169" i="3" s="1"/>
  <c r="E170" i="3" s="1"/>
  <c r="E171" i="3" s="1"/>
  <c r="E172" i="3" s="1"/>
  <c r="E173" i="3" s="1"/>
  <c r="E174" i="3" s="1"/>
  <c r="E175" i="3" s="1"/>
  <c r="E176" i="3" s="1"/>
  <c r="E177" i="3" s="1"/>
  <c r="E178" i="3" s="1"/>
  <c r="E179" i="3" s="1"/>
  <c r="E180" i="3" s="1"/>
  <c r="E181" i="3" s="1"/>
  <c r="E182" i="3" s="1"/>
  <c r="E183" i="3" s="1"/>
  <c r="E184" i="3" s="1"/>
  <c r="E185" i="3" s="1"/>
  <c r="E186" i="3" s="1"/>
  <c r="E187" i="3" s="1"/>
  <c r="E188" i="3" s="1"/>
  <c r="E189" i="3" s="1"/>
  <c r="E190" i="3" s="1"/>
  <c r="E191" i="3" s="1"/>
  <c r="E192" i="3" s="1"/>
  <c r="E193" i="3" s="1"/>
  <c r="E194" i="3" s="1"/>
  <c r="E195" i="3" s="1"/>
  <c r="E196" i="3" s="1"/>
  <c r="E197" i="3" s="1"/>
  <c r="E198" i="3" s="1"/>
  <c r="E199" i="3" s="1"/>
  <c r="E200" i="3" s="1"/>
  <c r="E201" i="3" s="1"/>
  <c r="E202" i="3" s="1"/>
  <c r="E203" i="3" s="1"/>
  <c r="E204" i="3" s="1"/>
  <c r="E205" i="3" s="1"/>
  <c r="E206" i="3" s="1"/>
  <c r="E207" i="3" s="1"/>
  <c r="E208" i="3" s="1"/>
  <c r="E209" i="3" s="1"/>
  <c r="E210" i="3" s="1"/>
  <c r="E211" i="3" s="1"/>
  <c r="E212" i="3" s="1"/>
  <c r="E213" i="3" s="1"/>
  <c r="E214" i="3" s="1"/>
  <c r="E215" i="3" s="1"/>
  <c r="E216" i="3" s="1"/>
  <c r="E217" i="3" s="1"/>
  <c r="E218" i="3" s="1"/>
  <c r="E219" i="3" s="1"/>
  <c r="E220" i="3" s="1"/>
  <c r="E221" i="3" s="1"/>
  <c r="E222" i="3" s="1"/>
  <c r="E223" i="3" s="1"/>
  <c r="E224" i="3" s="1"/>
  <c r="E225" i="3" s="1"/>
  <c r="E226" i="3" s="1"/>
  <c r="E227" i="3" s="1"/>
  <c r="E228" i="3" s="1"/>
  <c r="E229" i="3" s="1"/>
  <c r="E230" i="3" s="1"/>
  <c r="E231" i="3" s="1"/>
  <c r="E232" i="3" s="1"/>
  <c r="E233" i="3" s="1"/>
  <c r="E234" i="3" s="1"/>
  <c r="E235" i="3" s="1"/>
  <c r="E236" i="3" s="1"/>
  <c r="E237" i="3" s="1"/>
  <c r="E238" i="3" s="1"/>
  <c r="E239" i="3" s="1"/>
  <c r="E240" i="3" s="1"/>
  <c r="E241" i="3" s="1"/>
  <c r="E242" i="3" s="1"/>
  <c r="E243" i="3" s="1"/>
  <c r="E244" i="3" s="1"/>
  <c r="E245" i="3" s="1"/>
  <c r="E246" i="3" s="1"/>
  <c r="E247" i="3" s="1"/>
  <c r="E248" i="3" s="1"/>
  <c r="E249" i="3" s="1"/>
  <c r="E250" i="3" s="1"/>
  <c r="E251" i="3" s="1"/>
  <c r="E252" i="3" s="1"/>
  <c r="E253" i="3" s="1"/>
  <c r="E254" i="3" s="1"/>
  <c r="E255" i="3" s="1"/>
  <c r="E256" i="3" s="1"/>
  <c r="E257" i="3" s="1"/>
  <c r="E258" i="3" s="1"/>
  <c r="E259" i="3" s="1"/>
  <c r="E260" i="3" s="1"/>
  <c r="E261" i="3" s="1"/>
  <c r="E262" i="3" s="1"/>
  <c r="E263" i="3" s="1"/>
  <c r="E264" i="3" s="1"/>
  <c r="E265" i="3" s="1"/>
  <c r="E266" i="3" s="1"/>
  <c r="E267" i="3" s="1"/>
  <c r="E268" i="3" s="1"/>
  <c r="E269" i="3" s="1"/>
  <c r="E270" i="3" s="1"/>
  <c r="E271" i="3" s="1"/>
  <c r="E272" i="3" s="1"/>
  <c r="E273" i="3" s="1"/>
  <c r="E274" i="3" s="1"/>
  <c r="E275" i="3" s="1"/>
  <c r="E276" i="3" s="1"/>
  <c r="E277" i="3" s="1"/>
  <c r="E278" i="3" s="1"/>
  <c r="E279" i="3" s="1"/>
  <c r="E280" i="3" s="1"/>
  <c r="E281" i="3" s="1"/>
  <c r="E282" i="3" s="1"/>
  <c r="E283" i="3" s="1"/>
  <c r="E284" i="3" s="1"/>
  <c r="E285" i="3" s="1"/>
  <c r="E286" i="3" s="1"/>
  <c r="E287" i="3" s="1"/>
  <c r="E288" i="3" s="1"/>
  <c r="E289" i="3" s="1"/>
  <c r="E290" i="3" s="1"/>
  <c r="E291" i="3" s="1"/>
  <c r="E292" i="3" s="1"/>
  <c r="E293" i="3" s="1"/>
  <c r="E294" i="3" s="1"/>
  <c r="E295" i="3" s="1"/>
  <c r="E296" i="3" s="1"/>
  <c r="E297" i="3" s="1"/>
  <c r="E298" i="3" s="1"/>
  <c r="E299" i="3" s="1"/>
  <c r="E300" i="3" s="1"/>
  <c r="E301" i="3" s="1"/>
  <c r="E302" i="3" s="1"/>
  <c r="E303" i="3" s="1"/>
  <c r="E304" i="3" s="1"/>
  <c r="E305" i="3" s="1"/>
  <c r="E306" i="3" s="1"/>
  <c r="E307" i="3" s="1"/>
  <c r="E308" i="3" s="1"/>
  <c r="E309" i="3" s="1"/>
  <c r="E310" i="3" s="1"/>
  <c r="E311" i="3" s="1"/>
  <c r="E312" i="3" s="1"/>
  <c r="E313" i="3" s="1"/>
  <c r="E314" i="3" s="1"/>
  <c r="E315" i="3" s="1"/>
  <c r="E316" i="3" s="1"/>
  <c r="E317" i="3" s="1"/>
  <c r="E318" i="3" s="1"/>
  <c r="E319" i="3" s="1"/>
  <c r="E320" i="3" s="1"/>
  <c r="E321" i="3" s="1"/>
  <c r="E322" i="3" s="1"/>
  <c r="E323" i="3" s="1"/>
  <c r="E324" i="3" s="1"/>
  <c r="E325" i="3" s="1"/>
  <c r="E326" i="3" s="1"/>
  <c r="E327" i="3" s="1"/>
  <c r="E328" i="3" s="1"/>
  <c r="E329" i="3" s="1"/>
  <c r="E330" i="3" s="1"/>
  <c r="E331" i="3" s="1"/>
  <c r="E332" i="3" s="1"/>
  <c r="E333" i="3" s="1"/>
  <c r="E334" i="3" s="1"/>
  <c r="E335" i="3" s="1"/>
  <c r="E336" i="3" s="1"/>
  <c r="E337" i="3" s="1"/>
  <c r="E338" i="3" s="1"/>
  <c r="E339" i="3" s="1"/>
  <c r="E340" i="3" s="1"/>
  <c r="E341" i="3" s="1"/>
  <c r="E342" i="3" s="1"/>
  <c r="E343" i="3" s="1"/>
  <c r="E344" i="3" s="1"/>
  <c r="E345" i="3" s="1"/>
  <c r="E346" i="3" s="1"/>
  <c r="E347" i="3" s="1"/>
  <c r="E348" i="3" s="1"/>
  <c r="E349" i="3" s="1"/>
  <c r="E350" i="3" s="1"/>
  <c r="E351" i="3" s="1"/>
  <c r="E352" i="3" s="1"/>
  <c r="E353" i="3" s="1"/>
  <c r="E354" i="3" s="1"/>
  <c r="E355" i="3" s="1"/>
  <c r="E356" i="3" s="1"/>
  <c r="E357" i="3" s="1"/>
  <c r="E358" i="3" s="1"/>
  <c r="E359" i="3" s="1"/>
  <c r="E360" i="3" s="1"/>
  <c r="E361" i="3" s="1"/>
  <c r="E362" i="3" s="1"/>
  <c r="E363" i="3" s="1"/>
  <c r="E364" i="3" s="1"/>
  <c r="E365" i="3" s="1"/>
  <c r="E366" i="3" s="1"/>
  <c r="E367" i="3" s="1"/>
  <c r="E368" i="3" s="1"/>
  <c r="E369" i="3" s="1"/>
  <c r="E370" i="3" s="1"/>
  <c r="E371" i="3" s="1"/>
  <c r="E372" i="3" s="1"/>
  <c r="E373" i="3" s="1"/>
  <c r="E374" i="3" s="1"/>
  <c r="E375" i="3" s="1"/>
  <c r="E376" i="3" s="1"/>
  <c r="E377" i="3" s="1"/>
  <c r="E378" i="3" s="1"/>
  <c r="E379" i="3" s="1"/>
  <c r="E380" i="3" s="1"/>
  <c r="E381" i="3" s="1"/>
  <c r="E382" i="3" s="1"/>
  <c r="E383" i="3" s="1"/>
  <c r="E384" i="3" s="1"/>
  <c r="E385" i="3" s="1"/>
  <c r="E386" i="3" s="1"/>
  <c r="E387" i="3" s="1"/>
  <c r="E388" i="3" s="1"/>
  <c r="E389" i="3" s="1"/>
  <c r="E390" i="3" s="1"/>
  <c r="E391" i="3" s="1"/>
  <c r="E392" i="3" s="1"/>
  <c r="E393" i="3" s="1"/>
  <c r="E394" i="3" s="1"/>
  <c r="E395" i="3" s="1"/>
  <c r="E396" i="3" s="1"/>
  <c r="E397" i="3" s="1"/>
  <c r="E398" i="3" s="1"/>
  <c r="E399" i="3" s="1"/>
  <c r="E400" i="3" s="1"/>
  <c r="E401" i="3" s="1"/>
  <c r="E402" i="3" s="1"/>
  <c r="E403" i="3" s="1"/>
  <c r="E404" i="3" s="1"/>
  <c r="E405" i="3" s="1"/>
  <c r="E406" i="3" s="1"/>
  <c r="E407" i="3" s="1"/>
  <c r="E408" i="3" s="1"/>
  <c r="E409" i="3" s="1"/>
  <c r="E410" i="3" s="1"/>
  <c r="E411" i="3" s="1"/>
  <c r="E412" i="3" s="1"/>
  <c r="E413" i="3" s="1"/>
  <c r="E414" i="3" s="1"/>
  <c r="E415" i="3" s="1"/>
  <c r="E416" i="3" s="1"/>
  <c r="E417" i="3" s="1"/>
  <c r="E418" i="3" s="1"/>
  <c r="E419" i="3" s="1"/>
  <c r="E420" i="3" s="1"/>
  <c r="E421" i="3" s="1"/>
  <c r="E422" i="3" s="1"/>
  <c r="E423" i="3" s="1"/>
  <c r="E424" i="3" s="1"/>
  <c r="E425" i="3" s="1"/>
  <c r="E426" i="3" s="1"/>
  <c r="E427" i="3" s="1"/>
  <c r="E428" i="3" s="1"/>
  <c r="E429" i="3" s="1"/>
  <c r="E430" i="3" s="1"/>
  <c r="E431" i="3" s="1"/>
  <c r="E432" i="3" s="1"/>
  <c r="E433" i="3" s="1"/>
  <c r="E434" i="3" s="1"/>
  <c r="E435" i="3" s="1"/>
  <c r="E436" i="3" s="1"/>
  <c r="E437" i="3" s="1"/>
  <c r="E438" i="3" s="1"/>
  <c r="E439" i="3" s="1"/>
  <c r="E440" i="3" s="1"/>
  <c r="E441" i="3" s="1"/>
  <c r="E442" i="3" s="1"/>
  <c r="E443" i="3" s="1"/>
  <c r="E444" i="3" s="1"/>
  <c r="E445" i="3" s="1"/>
  <c r="E446" i="3" s="1"/>
  <c r="E447" i="3" s="1"/>
  <c r="E448" i="3" s="1"/>
  <c r="E449" i="3" s="1"/>
  <c r="E450" i="3" s="1"/>
  <c r="E451" i="3" s="1"/>
  <c r="E452" i="3" s="1"/>
  <c r="E453" i="3" s="1"/>
  <c r="E454" i="3" s="1"/>
  <c r="E455" i="3" s="1"/>
  <c r="E456" i="3" s="1"/>
  <c r="E457" i="3" s="1"/>
  <c r="E458" i="3" s="1"/>
  <c r="E459" i="3" s="1"/>
  <c r="E460" i="3" s="1"/>
  <c r="E461" i="3" s="1"/>
  <c r="E462" i="3" s="1"/>
  <c r="E463" i="3" s="1"/>
  <c r="E464" i="3" s="1"/>
  <c r="E465" i="3" s="1"/>
  <c r="E466" i="3" s="1"/>
  <c r="E467" i="3" s="1"/>
  <c r="E468" i="3" s="1"/>
  <c r="E469" i="3" s="1"/>
  <c r="E470" i="3" s="1"/>
  <c r="E471" i="3" s="1"/>
  <c r="E472" i="3" s="1"/>
  <c r="E473" i="3" s="1"/>
  <c r="E474" i="3" s="1"/>
  <c r="E475" i="3" s="1"/>
  <c r="E476" i="3" s="1"/>
  <c r="E477" i="3" s="1"/>
  <c r="E478" i="3" s="1"/>
  <c r="E479" i="3" s="1"/>
  <c r="E480" i="3" s="1"/>
  <c r="E481" i="3" s="1"/>
  <c r="E482" i="3" s="1"/>
  <c r="E483" i="3" s="1"/>
  <c r="E484" i="3" s="1"/>
  <c r="E485" i="3" s="1"/>
  <c r="E486" i="3" s="1"/>
  <c r="E487" i="3" s="1"/>
  <c r="E488" i="3" s="1"/>
  <c r="E489" i="3" s="1"/>
  <c r="E490" i="3" s="1"/>
  <c r="E491" i="3" s="1"/>
  <c r="E492" i="3" s="1"/>
  <c r="E493" i="3" s="1"/>
  <c r="E494" i="3" s="1"/>
  <c r="E495" i="3" s="1"/>
  <c r="E496" i="3" s="1"/>
  <c r="E497" i="3" s="1"/>
  <c r="E498" i="3" s="1"/>
  <c r="E499" i="3" s="1"/>
  <c r="E500" i="3" s="1"/>
  <c r="E501" i="3" s="1"/>
  <c r="E502" i="3" s="1"/>
  <c r="E503" i="3" s="1"/>
  <c r="E504" i="3" s="1"/>
  <c r="E505" i="3" s="1"/>
  <c r="E506" i="3" s="1"/>
  <c r="E507" i="3" s="1"/>
  <c r="E508" i="3" s="1"/>
  <c r="E509" i="3" s="1"/>
  <c r="E510" i="3" s="1"/>
  <c r="E511" i="3" s="1"/>
  <c r="E512" i="3" s="1"/>
  <c r="E513" i="3" s="1"/>
  <c r="E514" i="3" s="1"/>
  <c r="E515" i="3" s="1"/>
  <c r="E516" i="3" s="1"/>
  <c r="E517" i="3" s="1"/>
  <c r="E518" i="3" s="1"/>
  <c r="E519" i="3" s="1"/>
  <c r="E520" i="3" s="1"/>
  <c r="E521" i="3" s="1"/>
  <c r="E522" i="3" s="1"/>
  <c r="E523" i="3" s="1"/>
  <c r="E524" i="3" s="1"/>
  <c r="E525" i="3" s="1"/>
  <c r="E526" i="3" s="1"/>
  <c r="E527" i="3" s="1"/>
  <c r="E528" i="3" s="1"/>
  <c r="E529" i="3" s="1"/>
  <c r="E530" i="3" s="1"/>
  <c r="E531" i="3" s="1"/>
  <c r="E532" i="3" s="1"/>
  <c r="E533" i="3" s="1"/>
  <c r="E534" i="3" s="1"/>
  <c r="E535" i="3" s="1"/>
  <c r="E536" i="3" s="1"/>
  <c r="E537" i="3" s="1"/>
  <c r="E538" i="3" s="1"/>
  <c r="E539" i="3" s="1"/>
  <c r="E540" i="3" s="1"/>
  <c r="E541" i="3" s="1"/>
  <c r="E542" i="3" s="1"/>
  <c r="E543" i="3" s="1"/>
  <c r="E544" i="3" s="1"/>
  <c r="E545" i="3" s="1"/>
  <c r="E546" i="3" s="1"/>
  <c r="E547" i="3" s="1"/>
  <c r="E548" i="3" s="1"/>
  <c r="E549" i="3" s="1"/>
  <c r="E550" i="3" s="1"/>
  <c r="E551" i="3" s="1"/>
  <c r="E552" i="3" s="1"/>
  <c r="E553" i="3" s="1"/>
  <c r="E554" i="3" s="1"/>
  <c r="E555" i="3" s="1"/>
  <c r="E556" i="3" s="1"/>
  <c r="E557" i="3" s="1"/>
  <c r="E558" i="3" s="1"/>
  <c r="E559" i="3" s="1"/>
  <c r="E560" i="3" s="1"/>
  <c r="E561" i="3" s="1"/>
  <c r="E562" i="3" s="1"/>
  <c r="E563" i="3" s="1"/>
  <c r="E564" i="3" s="1"/>
  <c r="E565" i="3" s="1"/>
  <c r="E566" i="3" s="1"/>
  <c r="E567" i="3" s="1"/>
  <c r="E568" i="3" s="1"/>
  <c r="E569" i="3" s="1"/>
  <c r="E570" i="3" s="1"/>
  <c r="E571" i="3" s="1"/>
  <c r="E572" i="3" s="1"/>
  <c r="E573" i="3" s="1"/>
  <c r="E574" i="3" s="1"/>
  <c r="E575" i="3" s="1"/>
  <c r="E576" i="3" s="1"/>
  <c r="E577" i="3" s="1"/>
  <c r="E578" i="3" s="1"/>
  <c r="E579" i="3" s="1"/>
  <c r="E580" i="3" s="1"/>
  <c r="E581" i="3" s="1"/>
  <c r="E582" i="3" s="1"/>
  <c r="E583" i="3" s="1"/>
  <c r="E584" i="3" s="1"/>
  <c r="E585" i="3" s="1"/>
  <c r="E586" i="3" s="1"/>
  <c r="E587" i="3" s="1"/>
  <c r="E588" i="3" s="1"/>
  <c r="E589" i="3" s="1"/>
  <c r="E590" i="3" s="1"/>
  <c r="E591" i="3" s="1"/>
  <c r="E592" i="3" s="1"/>
  <c r="E593" i="3" s="1"/>
  <c r="E594" i="3" s="1"/>
  <c r="E595" i="3" s="1"/>
  <c r="E596" i="3" s="1"/>
  <c r="E597" i="3" s="1"/>
  <c r="E598" i="3" s="1"/>
  <c r="E599" i="3" s="1"/>
  <c r="E600" i="3" s="1"/>
  <c r="E601" i="3" s="1"/>
  <c r="E602" i="3" s="1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A6" i="35"/>
  <c r="A7" i="35" s="1"/>
  <c r="A8" i="35" s="1"/>
  <c r="A9" i="35" s="1"/>
  <c r="A10" i="35" s="1"/>
  <c r="A11" i="35" s="1"/>
  <c r="A12" i="35" s="1"/>
  <c r="A13" i="35" s="1"/>
  <c r="A14" i="35" s="1"/>
  <c r="A15" i="35" s="1"/>
  <c r="A16" i="35" s="1"/>
  <c r="A17" i="35" s="1"/>
  <c r="A18" i="35" s="1"/>
  <c r="A19" i="35" s="1"/>
  <c r="A20" i="35" s="1"/>
  <c r="A21" i="35" s="1"/>
  <c r="A22" i="35" s="1"/>
  <c r="A23" i="35" s="1"/>
  <c r="A24" i="35" s="1"/>
  <c r="A25" i="35" s="1"/>
  <c r="A26" i="35" s="1"/>
  <c r="A27" i="35" s="1"/>
  <c r="A28" i="35" s="1"/>
  <c r="A29" i="35" s="1"/>
  <c r="A30" i="35" s="1"/>
  <c r="A31" i="35" s="1"/>
  <c r="A32" i="35" s="1"/>
  <c r="A33" i="35" s="1"/>
  <c r="A34" i="35" s="1"/>
  <c r="AB8" i="35" l="1"/>
  <c r="E9" i="67" s="1"/>
  <c r="R11" i="67"/>
  <c r="H9" i="67"/>
  <c r="S27" i="67"/>
  <c r="T25" i="67"/>
  <c r="Q17" i="67"/>
  <c r="T13" i="67"/>
  <c r="F17" i="67"/>
  <c r="Q11" i="67"/>
  <c r="G9" i="67"/>
  <c r="R27" i="67"/>
  <c r="S25" i="67"/>
  <c r="H23" i="67"/>
  <c r="R31" i="67"/>
  <c r="R18" i="67"/>
  <c r="S13" i="67"/>
  <c r="H20" i="67"/>
  <c r="E17" i="67"/>
  <c r="S35" i="67"/>
  <c r="F15" i="67"/>
  <c r="Q30" i="67"/>
  <c r="T7" i="67"/>
  <c r="E11" i="67"/>
  <c r="S29" i="67"/>
  <c r="G20" i="67"/>
  <c r="F20" i="67"/>
  <c r="F16" i="67"/>
  <c r="R7" i="67"/>
  <c r="F35" i="67"/>
  <c r="H26" i="67"/>
  <c r="H16" i="67"/>
  <c r="G35" i="67"/>
  <c r="T23" i="67"/>
  <c r="E35" i="67"/>
  <c r="F26" i="67"/>
  <c r="E16" i="67"/>
  <c r="T17" i="67"/>
  <c r="Q31" i="67"/>
  <c r="G11" i="67"/>
  <c r="H13" i="67"/>
  <c r="F9" i="67"/>
  <c r="S17" i="67"/>
  <c r="T31" i="67"/>
  <c r="F11" i="67"/>
  <c r="Q21" i="67"/>
  <c r="Q29" i="67"/>
  <c r="E13" i="67"/>
  <c r="G32" i="67"/>
  <c r="T20" i="67"/>
  <c r="S23" i="67"/>
  <c r="S20" i="67"/>
  <c r="R23" i="67"/>
  <c r="R20" i="67"/>
  <c r="S30" i="67"/>
  <c r="R12" i="67"/>
  <c r="Q12" i="67"/>
  <c r="T10" i="67"/>
  <c r="S26" i="67"/>
  <c r="S14" i="67"/>
  <c r="S34" i="67"/>
  <c r="R10" i="67"/>
  <c r="R34" i="67"/>
  <c r="S10" i="67"/>
  <c r="R26" i="67"/>
  <c r="S8" i="67"/>
  <c r="Q34" i="67"/>
  <c r="R8" i="67"/>
  <c r="S12" i="67"/>
  <c r="G26" i="67"/>
  <c r="T14" i="67"/>
  <c r="E28" i="67"/>
  <c r="G23" i="67"/>
  <c r="G7" i="67"/>
  <c r="Q15" i="67"/>
  <c r="E12" i="67"/>
  <c r="Q14" i="67"/>
  <c r="H28" i="67"/>
  <c r="F23" i="67"/>
  <c r="H7" i="67"/>
  <c r="S15" i="67"/>
  <c r="H32" i="67"/>
  <c r="E29" i="67"/>
  <c r="H12" i="67"/>
  <c r="F7" i="67"/>
  <c r="F32" i="67"/>
  <c r="H29" i="67"/>
  <c r="G12" i="67"/>
  <c r="S6" i="67"/>
  <c r="T6" i="67"/>
  <c r="Q6" i="67"/>
  <c r="G33" i="67"/>
  <c r="H33" i="67"/>
  <c r="E33" i="67"/>
  <c r="F33" i="67"/>
  <c r="G6" i="67"/>
  <c r="H6" i="67"/>
  <c r="F6" i="67"/>
  <c r="E6" i="67"/>
</calcChain>
</file>

<file path=xl/sharedStrings.xml><?xml version="1.0" encoding="utf-8"?>
<sst xmlns="http://schemas.openxmlformats.org/spreadsheetml/2006/main" count="894" uniqueCount="85">
  <si>
    <t>Ecart projet 
/ course</t>
  </si>
  <si>
    <t>%VMA</t>
  </si>
  <si>
    <t>G</t>
  </si>
  <si>
    <t>F</t>
  </si>
  <si>
    <t>VMA</t>
  </si>
  <si>
    <r>
      <t xml:space="preserve">Sexe
</t>
    </r>
    <r>
      <rPr>
        <sz val="8"/>
        <rFont val="Arial"/>
        <family val="2"/>
      </rPr>
      <t>F ou G</t>
    </r>
  </si>
  <si>
    <t>Cirsei</t>
  </si>
  <si>
    <t>Daenerys</t>
  </si>
  <si>
    <t>Rob</t>
  </si>
  <si>
    <t>Tyrion</t>
  </si>
  <si>
    <t>Arya</t>
  </si>
  <si>
    <t>John</t>
  </si>
  <si>
    <t>Le limier</t>
  </si>
  <si>
    <t>Tywin</t>
  </si>
  <si>
    <t>La montagne</t>
  </si>
  <si>
    <t>Drogo</t>
  </si>
  <si>
    <t>Joffey</t>
  </si>
  <si>
    <t>Myrcella</t>
  </si>
  <si>
    <t>Robert</t>
  </si>
  <si>
    <t>Brousaille</t>
  </si>
  <si>
    <t>Fantome</t>
  </si>
  <si>
    <t>Nymeria</t>
  </si>
  <si>
    <t>Sansa</t>
  </si>
  <si>
    <t>Ser Barristan</t>
  </si>
  <si>
    <t>La reine des épines</t>
  </si>
  <si>
    <t>Catelyn</t>
  </si>
  <si>
    <t>Mestre Luwin</t>
  </si>
  <si>
    <t>Eté</t>
  </si>
  <si>
    <t>Stannis</t>
  </si>
  <si>
    <t>Brienne</t>
  </si>
  <si>
    <t>Eddard</t>
  </si>
  <si>
    <t>Ramsay</t>
  </si>
  <si>
    <t>Baelish</t>
  </si>
  <si>
    <t>Hodor</t>
  </si>
  <si>
    <t>Rickon</t>
  </si>
  <si>
    <t>Jorah</t>
  </si>
  <si>
    <t>Nombre d'élèves</t>
  </si>
  <si>
    <t>Nombre de filles</t>
  </si>
  <si>
    <t>Nombre des garçons</t>
  </si>
  <si>
    <t>Moyenne DNB classe</t>
  </si>
  <si>
    <t>Moyenne DNB filles</t>
  </si>
  <si>
    <t>Moyenne DNB garçons</t>
  </si>
  <si>
    <t>Evaluation Demi-fond
Cycle 4, 3°</t>
  </si>
  <si>
    <t>%age Choisi</t>
  </si>
  <si>
    <t>Vitesse choisie</t>
  </si>
  <si>
    <t>Total plots</t>
  </si>
  <si>
    <t>Toral plots</t>
  </si>
  <si>
    <t>Vitesse moyenne</t>
  </si>
  <si>
    <t>COURSE 6 MINUTES</t>
  </si>
  <si>
    <t>AVANT - PROJET</t>
  </si>
  <si>
    <t>APRES - BILAN</t>
  </si>
  <si>
    <t>COURSE 4'30 MINUTES</t>
  </si>
  <si>
    <t>COURSE 3 MINUTES</t>
  </si>
  <si>
    <t>Ecart au projet</t>
  </si>
  <si>
    <t>Mobiliser différentes ressources (physiologique, biomécanique, psychologique, émotionnelle) pour agir de manière efficiente.</t>
  </si>
  <si>
    <t>Dévlopper sa motricité et apprendre à s'exprimer avec son corps</t>
  </si>
  <si>
    <t>Performance auto-référencée (vers un contrat de vitesse exigeant)</t>
  </si>
  <si>
    <t>Fragile</t>
  </si>
  <si>
    <t>Très satisfant</t>
  </si>
  <si>
    <t>Satisfai-sant</t>
  </si>
  <si>
    <t>Insuffisant</t>
  </si>
  <si>
    <t>BILAN DES 3 COURSES</t>
  </si>
  <si>
    <t>%age de VMA moyen couru</t>
  </si>
  <si>
    <t>Moyenne Ecarts au projet</t>
  </si>
  <si>
    <t>S'approprier seul ou à plusieurs par la pratique le sméthodes et outils pour apprendre</t>
  </si>
  <si>
    <t>Faire des choix cohérents (contrats, récupération) pour un projet optimal</t>
  </si>
  <si>
    <t>Préparer, planifier, se représenter une action avant de la réaliser</t>
  </si>
  <si>
    <t>Partager des règles, assumer des rôles et des responsabilités</t>
  </si>
  <si>
    <t>Prendre et assumer des responabilités au sein d'un collectif pour réaliser un projet ou remplir un contrat</t>
  </si>
  <si>
    <t>Assurer avec responsabilités 
le rôle de coach</t>
  </si>
  <si>
    <t>Répéter un geste sportif ou artistique pour le stabiliser et le rendre plus efficace</t>
  </si>
  <si>
    <t>Choisir un niveau d'aide adapté pour réussir son contrat de vitesse</t>
  </si>
  <si>
    <t>Réussir un contrat de vitesse 
(Ecart au projet)</t>
  </si>
  <si>
    <t>Cosntruire et mettre en oeuvre des projets d'apprentissage individuel ou collectif</t>
  </si>
  <si>
    <t>Apprendre à entretenir sa santé par une activité physique régulière, raisonnée et raisonnable</t>
  </si>
  <si>
    <t>S'échauffer et se maintenir chaud pour réduire les risques de blessure et favoriser la réalisation d'une performance physique</t>
  </si>
  <si>
    <t>Vers unéchauffement et des temps de récupération actifs et efficace</t>
  </si>
  <si>
    <t>Choix du contrat d'aide</t>
  </si>
  <si>
    <t>T S</t>
  </si>
  <si>
    <t>Sat</t>
  </si>
  <si>
    <t>Fra</t>
  </si>
  <si>
    <t>Ins</t>
  </si>
  <si>
    <t>Compétences</t>
  </si>
  <si>
    <t>Pb VMA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</si>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</sst>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0"/>
      <name val="Verdana"/>
    </font>
    <font>
      <b/>
      <sz val="10"/>
      <name val="Verdana"/>
      <family val="2"/>
    </font>
    <font>
      <sz val="9"/>
      <name val="Verdana"/>
      <family val="2"/>
    </font>
    <font>
      <sz val="9"/>
      <name val="Arial"/>
      <family val="2"/>
    </font>
    <font>
      <b/>
      <sz val="8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7.5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color rgb="FF000000"/>
      <name val="Calibri"/>
      <family val="2"/>
    </font>
    <font>
      <sz val="10"/>
      <color theme="0"/>
      <name val="Verdana"/>
      <family val="2"/>
    </font>
    <font>
      <sz val="9"/>
      <color theme="0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Calibri"/>
      <family val="2"/>
    </font>
    <font>
      <sz val="7.5"/>
      <color rgb="FFFF0000"/>
      <name val="Arial"/>
      <family val="2"/>
    </font>
    <font>
      <b/>
      <sz val="8"/>
      <color rgb="FF000000"/>
      <name val="Calibri"/>
      <family val="2"/>
    </font>
    <font>
      <sz val="8"/>
      <color rgb="FFFF0000"/>
      <name val="Calibri"/>
      <family val="2"/>
    </font>
    <font>
      <b/>
      <sz val="8"/>
      <color rgb="FFFF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FF9B7"/>
        <bgColor indexed="64"/>
      </patternFill>
    </fill>
    <fill>
      <patternFill patternType="solid">
        <fgColor rgb="FFFF9FE6"/>
        <bgColor indexed="64"/>
      </patternFill>
    </fill>
    <fill>
      <patternFill patternType="solid">
        <fgColor rgb="FF57D3FF"/>
        <bgColor indexed="64"/>
      </patternFill>
    </fill>
    <fill>
      <patternFill patternType="solid">
        <fgColor rgb="FF3AF481"/>
        <bgColor indexed="64"/>
      </patternFill>
    </fill>
    <fill>
      <patternFill patternType="solid">
        <fgColor theme="7" tint="0.39997558519241921"/>
        <bgColor indexed="26"/>
      </patternFill>
    </fill>
    <fill>
      <patternFill patternType="solid">
        <fgColor rgb="FFFFFF99"/>
        <bgColor indexed="26"/>
      </patternFill>
    </fill>
    <fill>
      <patternFill patternType="solid">
        <fgColor rgb="FFFFCCFF"/>
        <bgColor indexed="31"/>
      </patternFill>
    </fill>
    <fill>
      <patternFill patternType="solid">
        <fgColor rgb="FFFFCCFF"/>
        <bgColor indexed="26"/>
      </patternFill>
    </fill>
    <fill>
      <patternFill patternType="solid">
        <fgColor rgb="FF8FF9B7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9389629810485"/>
        <bgColor indexed="31"/>
      </patternFill>
    </fill>
    <fill>
      <patternFill patternType="solid">
        <fgColor theme="5" tint="0.59999389629810485"/>
        <b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4">
    <xf numFmtId="0" fontId="0" fillId="0" borderId="0" xfId="0"/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8" fillId="0" borderId="0" xfId="0" applyFont="1" applyAlignment="1">
      <alignment horizontal="center" vertical="center"/>
    </xf>
    <xf numFmtId="0" fontId="0" fillId="0" borderId="0" xfId="0" applyFill="1" applyProtection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right" vertical="center"/>
    </xf>
    <xf numFmtId="0" fontId="12" fillId="0" borderId="0" xfId="0" applyFont="1" applyAlignment="1" applyProtection="1">
      <alignment horizontal="right" vertical="center"/>
    </xf>
    <xf numFmtId="0" fontId="3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Protection="1"/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6" fillId="0" borderId="0" xfId="0" applyFont="1" applyFill="1" applyProtection="1"/>
    <xf numFmtId="0" fontId="0" fillId="0" borderId="0" xfId="0" applyFill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6" fillId="5" borderId="6" xfId="0" applyFont="1" applyFill="1" applyBorder="1" applyProtection="1"/>
    <xf numFmtId="0" fontId="6" fillId="6" borderId="6" xfId="0" applyFont="1" applyFill="1" applyBorder="1" applyProtection="1"/>
    <xf numFmtId="0" fontId="13" fillId="0" borderId="0" xfId="0" applyFont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6" fillId="7" borderId="6" xfId="0" applyFont="1" applyFill="1" applyBorder="1" applyProtection="1"/>
    <xf numFmtId="164" fontId="6" fillId="5" borderId="36" xfId="0" applyNumberFormat="1" applyFont="1" applyFill="1" applyBorder="1" applyAlignment="1" applyProtection="1">
      <alignment horizontal="center" vertical="center"/>
    </xf>
    <xf numFmtId="164" fontId="14" fillId="6" borderId="36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 wrapText="1"/>
    </xf>
    <xf numFmtId="164" fontId="6" fillId="7" borderId="36" xfId="0" applyNumberFormat="1" applyFont="1" applyFill="1" applyBorder="1" applyAlignment="1" applyProtection="1">
      <alignment horizontal="center" vertical="center"/>
    </xf>
    <xf numFmtId="164" fontId="10" fillId="0" borderId="46" xfId="0" applyNumberFormat="1" applyFont="1" applyFill="1" applyBorder="1" applyAlignment="1" applyProtection="1">
      <alignment horizontal="center" vertical="center"/>
    </xf>
    <xf numFmtId="164" fontId="10" fillId="0" borderId="35" xfId="0" applyNumberFormat="1" applyFont="1" applyFill="1" applyBorder="1" applyAlignment="1" applyProtection="1">
      <alignment horizontal="center" vertical="center"/>
    </xf>
    <xf numFmtId="164" fontId="10" fillId="0" borderId="47" xfId="0" applyNumberFormat="1" applyFont="1" applyFill="1" applyBorder="1" applyAlignment="1" applyProtection="1">
      <alignment horizontal="center" vertical="center"/>
    </xf>
    <xf numFmtId="164" fontId="10" fillId="0" borderId="34" xfId="0" applyNumberFormat="1" applyFont="1" applyFill="1" applyBorder="1" applyAlignment="1" applyProtection="1">
      <alignment horizontal="center" vertical="center"/>
    </xf>
    <xf numFmtId="164" fontId="10" fillId="0" borderId="49" xfId="0" applyNumberFormat="1" applyFont="1" applyFill="1" applyBorder="1" applyAlignment="1" applyProtection="1">
      <alignment horizontal="center" vertical="center"/>
    </xf>
    <xf numFmtId="164" fontId="10" fillId="4" borderId="13" xfId="0" applyNumberFormat="1" applyFont="1" applyFill="1" applyBorder="1" applyAlignment="1" applyProtection="1">
      <alignment horizontal="center" vertical="center"/>
    </xf>
    <xf numFmtId="164" fontId="10" fillId="4" borderId="47" xfId="0" applyNumberFormat="1" applyFont="1" applyFill="1" applyBorder="1" applyAlignment="1" applyProtection="1">
      <alignment horizontal="center" vertical="center"/>
    </xf>
    <xf numFmtId="164" fontId="10" fillId="4" borderId="15" xfId="0" applyNumberFormat="1" applyFont="1" applyFill="1" applyBorder="1" applyAlignment="1" applyProtection="1">
      <alignment horizontal="center" vertical="center"/>
    </xf>
    <xf numFmtId="164" fontId="10" fillId="4" borderId="36" xfId="0" applyNumberFormat="1" applyFont="1" applyFill="1" applyBorder="1" applyAlignment="1" applyProtection="1">
      <alignment horizontal="center" vertical="center"/>
    </xf>
    <xf numFmtId="164" fontId="10" fillId="13" borderId="13" xfId="0" applyNumberFormat="1" applyFont="1" applyFill="1" applyBorder="1" applyAlignment="1" applyProtection="1">
      <alignment horizontal="center" vertical="center"/>
    </xf>
    <xf numFmtId="164" fontId="10" fillId="13" borderId="47" xfId="0" applyNumberFormat="1" applyFont="1" applyFill="1" applyBorder="1" applyAlignment="1" applyProtection="1">
      <alignment horizontal="center" vertical="center"/>
    </xf>
    <xf numFmtId="164" fontId="10" fillId="13" borderId="15" xfId="0" applyNumberFormat="1" applyFont="1" applyFill="1" applyBorder="1" applyAlignment="1" applyProtection="1">
      <alignment horizontal="center" vertical="center"/>
    </xf>
    <xf numFmtId="164" fontId="10" fillId="13" borderId="36" xfId="0" applyNumberFormat="1" applyFont="1" applyFill="1" applyBorder="1" applyAlignment="1" applyProtection="1">
      <alignment horizontal="center" vertical="center"/>
    </xf>
    <xf numFmtId="164" fontId="10" fillId="14" borderId="13" xfId="0" applyNumberFormat="1" applyFont="1" applyFill="1" applyBorder="1" applyAlignment="1" applyProtection="1">
      <alignment horizontal="center" vertical="center"/>
    </xf>
    <xf numFmtId="164" fontId="10" fillId="14" borderId="47" xfId="0" applyNumberFormat="1" applyFont="1" applyFill="1" applyBorder="1" applyAlignment="1" applyProtection="1">
      <alignment horizontal="center" vertical="center"/>
    </xf>
    <xf numFmtId="164" fontId="10" fillId="14" borderId="15" xfId="0" applyNumberFormat="1" applyFont="1" applyFill="1" applyBorder="1" applyAlignment="1" applyProtection="1">
      <alignment horizontal="center" vertical="center"/>
    </xf>
    <xf numFmtId="164" fontId="10" fillId="14" borderId="36" xfId="0" applyNumberFormat="1" applyFont="1" applyFill="1" applyBorder="1" applyAlignment="1" applyProtection="1">
      <alignment horizontal="center" vertical="center"/>
    </xf>
    <xf numFmtId="164" fontId="10" fillId="17" borderId="49" xfId="0" applyNumberFormat="1" applyFont="1" applyFill="1" applyBorder="1" applyAlignment="1" applyProtection="1">
      <alignment horizontal="center" vertical="center"/>
    </xf>
    <xf numFmtId="164" fontId="10" fillId="17" borderId="6" xfId="0" applyNumberFormat="1" applyFont="1" applyFill="1" applyBorder="1" applyAlignment="1" applyProtection="1">
      <alignment horizontal="center" vertical="center"/>
    </xf>
    <xf numFmtId="0" fontId="10" fillId="0" borderId="48" xfId="0" applyFont="1" applyFill="1" applyBorder="1" applyAlignment="1" applyProtection="1">
      <alignment horizontal="center" vertical="center"/>
    </xf>
    <xf numFmtId="0" fontId="10" fillId="4" borderId="27" xfId="0" applyFont="1" applyFill="1" applyBorder="1" applyAlignment="1" applyProtection="1">
      <alignment horizontal="center" vertical="center"/>
    </xf>
    <xf numFmtId="0" fontId="10" fillId="0" borderId="27" xfId="0" applyFont="1" applyFill="1" applyBorder="1" applyAlignment="1" applyProtection="1">
      <alignment horizontal="center" vertical="center"/>
    </xf>
    <xf numFmtId="0" fontId="10" fillId="4" borderId="30" xfId="0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10" fillId="0" borderId="35" xfId="0" applyFont="1" applyFill="1" applyBorder="1" applyAlignment="1" applyProtection="1">
      <alignment horizontal="center" vertical="center"/>
    </xf>
    <xf numFmtId="0" fontId="10" fillId="14" borderId="47" xfId="0" applyFont="1" applyFill="1" applyBorder="1" applyAlignment="1" applyProtection="1">
      <alignment horizontal="center" vertical="center"/>
    </xf>
    <xf numFmtId="0" fontId="10" fillId="0" borderId="47" xfId="0" applyFont="1" applyFill="1" applyBorder="1" applyAlignment="1" applyProtection="1">
      <alignment horizontal="center" vertical="center"/>
    </xf>
    <xf numFmtId="0" fontId="10" fillId="14" borderId="36" xfId="0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 applyProtection="1">
      <alignment horizontal="center" vertical="center"/>
    </xf>
    <xf numFmtId="0" fontId="10" fillId="0" borderId="7" xfId="0" applyFont="1" applyFill="1" applyBorder="1" applyAlignment="1" applyProtection="1">
      <alignment horizontal="center" vertical="center"/>
    </xf>
    <xf numFmtId="164" fontId="10" fillId="0" borderId="52" xfId="0" applyNumberFormat="1" applyFont="1" applyFill="1" applyBorder="1" applyAlignment="1" applyProtection="1">
      <alignment horizontal="center" vertical="center"/>
    </xf>
    <xf numFmtId="164" fontId="10" fillId="0" borderId="16" xfId="0" applyNumberFormat="1" applyFont="1" applyFill="1" applyBorder="1" applyAlignment="1" applyProtection="1">
      <alignment horizontal="center" vertical="center"/>
    </xf>
    <xf numFmtId="164" fontId="10" fillId="0" borderId="6" xfId="0" applyNumberFormat="1" applyFont="1" applyFill="1" applyBorder="1" applyAlignment="1" applyProtection="1">
      <alignment horizontal="center" vertical="center"/>
    </xf>
    <xf numFmtId="0" fontId="10" fillId="0" borderId="19" xfId="0" applyFont="1" applyFill="1" applyBorder="1" applyAlignment="1" applyProtection="1">
      <alignment horizontal="center" vertical="center"/>
    </xf>
    <xf numFmtId="0" fontId="10" fillId="0" borderId="20" xfId="0" applyFont="1" applyFill="1" applyBorder="1" applyAlignment="1" applyProtection="1">
      <alignment horizontal="center" vertical="center"/>
    </xf>
    <xf numFmtId="0" fontId="10" fillId="0" borderId="15" xfId="0" applyFont="1" applyFill="1" applyBorder="1" applyAlignment="1" applyProtection="1">
      <alignment horizontal="center" vertical="center"/>
    </xf>
    <xf numFmtId="0" fontId="19" fillId="0" borderId="47" xfId="0" applyFont="1" applyFill="1" applyBorder="1" applyAlignment="1" applyProtection="1">
      <alignment horizontal="center" vertical="center"/>
    </xf>
    <xf numFmtId="164" fontId="10" fillId="0" borderId="15" xfId="0" applyNumberFormat="1" applyFont="1" applyFill="1" applyBorder="1" applyAlignment="1" applyProtection="1">
      <alignment horizontal="center" vertical="center"/>
    </xf>
    <xf numFmtId="164" fontId="10" fillId="0" borderId="36" xfId="0" applyNumberFormat="1" applyFont="1" applyFill="1" applyBorder="1" applyAlignment="1" applyProtection="1">
      <alignment horizontal="center" vertical="center"/>
    </xf>
    <xf numFmtId="0" fontId="19" fillId="0" borderId="36" xfId="0" applyFont="1" applyFill="1" applyBorder="1" applyAlignment="1" applyProtection="1">
      <alignment horizontal="center" vertical="center"/>
    </xf>
    <xf numFmtId="0" fontId="10" fillId="18" borderId="5" xfId="0" applyFont="1" applyFill="1" applyBorder="1" applyAlignment="1" applyProtection="1">
      <alignment horizontal="center" vertical="center"/>
    </xf>
    <xf numFmtId="0" fontId="10" fillId="18" borderId="19" xfId="0" applyFont="1" applyFill="1" applyBorder="1" applyAlignment="1" applyProtection="1">
      <alignment horizontal="center" vertical="center"/>
    </xf>
    <xf numFmtId="164" fontId="10" fillId="18" borderId="49" xfId="0" applyNumberFormat="1" applyFont="1" applyFill="1" applyBorder="1" applyAlignment="1" applyProtection="1">
      <alignment horizontal="center" vertical="center"/>
    </xf>
    <xf numFmtId="0" fontId="10" fillId="18" borderId="13" xfId="0" applyFont="1" applyFill="1" applyBorder="1" applyAlignment="1" applyProtection="1">
      <alignment horizontal="center" vertical="center"/>
    </xf>
    <xf numFmtId="0" fontId="19" fillId="18" borderId="47" xfId="0" applyFont="1" applyFill="1" applyBorder="1" applyAlignment="1" applyProtection="1">
      <alignment horizontal="center" vertical="center"/>
    </xf>
    <xf numFmtId="164" fontId="10" fillId="18" borderId="13" xfId="0" applyNumberFormat="1" applyFont="1" applyFill="1" applyBorder="1" applyAlignment="1" applyProtection="1">
      <alignment horizontal="center" vertical="center"/>
    </xf>
    <xf numFmtId="164" fontId="10" fillId="18" borderId="47" xfId="0" applyNumberFormat="1" applyFont="1" applyFill="1" applyBorder="1" applyAlignment="1" applyProtection="1">
      <alignment horizontal="center" vertical="center"/>
    </xf>
    <xf numFmtId="0" fontId="10" fillId="18" borderId="4" xfId="0" applyFont="1" applyFill="1" applyBorder="1" applyAlignment="1" applyProtection="1">
      <alignment horizontal="center" vertical="center"/>
    </xf>
    <xf numFmtId="0" fontId="10" fillId="18" borderId="24" xfId="0" applyFont="1" applyFill="1" applyBorder="1" applyAlignment="1" applyProtection="1">
      <alignment horizontal="center" vertical="center"/>
    </xf>
    <xf numFmtId="164" fontId="10" fillId="18" borderId="34" xfId="0" applyNumberFormat="1" applyFont="1" applyFill="1" applyBorder="1" applyAlignment="1" applyProtection="1">
      <alignment horizontal="center" vertical="center"/>
    </xf>
    <xf numFmtId="0" fontId="10" fillId="18" borderId="46" xfId="0" applyFont="1" applyFill="1" applyBorder="1" applyAlignment="1" applyProtection="1">
      <alignment horizontal="center" vertical="center"/>
    </xf>
    <xf numFmtId="0" fontId="19" fillId="18" borderId="35" xfId="0" applyFont="1" applyFill="1" applyBorder="1" applyAlignment="1" applyProtection="1">
      <alignment horizontal="center" vertical="center"/>
    </xf>
    <xf numFmtId="164" fontId="10" fillId="18" borderId="46" xfId="0" applyNumberFormat="1" applyFont="1" applyFill="1" applyBorder="1" applyAlignment="1" applyProtection="1">
      <alignment horizontal="center" vertical="center"/>
    </xf>
    <xf numFmtId="164" fontId="10" fillId="18" borderId="35" xfId="0" applyNumberFormat="1" applyFont="1" applyFill="1" applyBorder="1" applyAlignment="1" applyProtection="1">
      <alignment horizontal="center" vertical="center"/>
    </xf>
    <xf numFmtId="0" fontId="6" fillId="0" borderId="34" xfId="0" applyFont="1" applyFill="1" applyBorder="1" applyProtection="1"/>
    <xf numFmtId="0" fontId="5" fillId="0" borderId="35" xfId="0" applyFont="1" applyFill="1" applyBorder="1" applyAlignment="1" applyProtection="1">
      <alignment horizontal="center" vertical="center"/>
    </xf>
    <xf numFmtId="0" fontId="21" fillId="18" borderId="11" xfId="0" applyFont="1" applyFill="1" applyBorder="1" applyAlignment="1" applyProtection="1">
      <alignment horizontal="center" vertical="center"/>
    </xf>
    <xf numFmtId="0" fontId="21" fillId="0" borderId="12" xfId="0" applyFont="1" applyFill="1" applyBorder="1" applyAlignment="1" applyProtection="1">
      <alignment horizontal="center" vertical="center"/>
    </xf>
    <xf numFmtId="0" fontId="21" fillId="18" borderId="12" xfId="0" applyFont="1" applyFill="1" applyBorder="1" applyAlignment="1" applyProtection="1">
      <alignment horizontal="center" vertical="center"/>
    </xf>
    <xf numFmtId="0" fontId="21" fillId="0" borderId="14" xfId="0" applyFont="1" applyFill="1" applyBorder="1" applyAlignment="1" applyProtection="1">
      <alignment horizontal="center" vertical="center"/>
    </xf>
    <xf numFmtId="1" fontId="22" fillId="17" borderId="17" xfId="0" applyNumberFormat="1" applyFont="1" applyFill="1" applyBorder="1" applyAlignment="1" applyProtection="1">
      <alignment horizontal="center" vertical="center"/>
      <protection locked="0"/>
    </xf>
    <xf numFmtId="1" fontId="22" fillId="0" borderId="17" xfId="0" applyNumberFormat="1" applyFont="1" applyFill="1" applyBorder="1" applyAlignment="1" applyProtection="1">
      <alignment horizontal="center" vertical="center"/>
      <protection locked="0"/>
    </xf>
    <xf numFmtId="1" fontId="22" fillId="17" borderId="18" xfId="0" applyNumberFormat="1" applyFont="1" applyFill="1" applyBorder="1" applyAlignment="1" applyProtection="1">
      <alignment horizontal="center" vertical="center"/>
      <protection locked="0"/>
    </xf>
    <xf numFmtId="164" fontId="10" fillId="17" borderId="52" xfId="0" applyNumberFormat="1" applyFont="1" applyFill="1" applyBorder="1" applyAlignment="1" applyProtection="1">
      <alignment horizontal="center" vertical="center"/>
    </xf>
    <xf numFmtId="1" fontId="22" fillId="0" borderId="16" xfId="0" applyNumberFormat="1" applyFont="1" applyFill="1" applyBorder="1" applyAlignment="1" applyProtection="1">
      <alignment horizontal="center" vertical="center"/>
      <protection locked="0"/>
    </xf>
    <xf numFmtId="164" fontId="10" fillId="17" borderId="54" xfId="0" applyNumberFormat="1" applyFont="1" applyFill="1" applyBorder="1" applyAlignment="1" applyProtection="1">
      <alignment horizontal="center" vertical="center"/>
    </xf>
    <xf numFmtId="0" fontId="10" fillId="13" borderId="47" xfId="0" applyFont="1" applyFill="1" applyBorder="1" applyAlignment="1" applyProtection="1">
      <alignment horizontal="center" vertical="center"/>
    </xf>
    <xf numFmtId="0" fontId="10" fillId="13" borderId="36" xfId="0" applyFont="1" applyFill="1" applyBorder="1" applyAlignment="1" applyProtection="1">
      <alignment horizontal="center" vertical="center"/>
    </xf>
    <xf numFmtId="0" fontId="22" fillId="0" borderId="11" xfId="0" applyFont="1" applyFill="1" applyBorder="1" applyAlignment="1" applyProtection="1">
      <alignment horizontal="center" vertical="center"/>
      <protection locked="0"/>
    </xf>
    <xf numFmtId="0" fontId="22" fillId="0" borderId="4" xfId="0" applyFont="1" applyFill="1" applyBorder="1" applyAlignment="1" applyProtection="1">
      <alignment horizontal="center" vertical="center"/>
      <protection locked="0"/>
    </xf>
    <xf numFmtId="0" fontId="22" fillId="0" borderId="16" xfId="0" applyFont="1" applyFill="1" applyBorder="1" applyAlignment="1" applyProtection="1">
      <alignment horizontal="center" vertical="center"/>
      <protection locked="0"/>
    </xf>
    <xf numFmtId="0" fontId="22" fillId="3" borderId="12" xfId="0" applyFont="1" applyFill="1" applyBorder="1" applyAlignment="1" applyProtection="1">
      <alignment horizontal="center" vertical="center"/>
      <protection locked="0"/>
    </xf>
    <xf numFmtId="0" fontId="22" fillId="3" borderId="5" xfId="0" applyFont="1" applyFill="1" applyBorder="1" applyAlignment="1" applyProtection="1">
      <alignment horizontal="center" vertical="center"/>
      <protection locked="0"/>
    </xf>
    <xf numFmtId="0" fontId="22" fillId="3" borderId="17" xfId="0" applyFont="1" applyFill="1" applyBorder="1" applyAlignment="1" applyProtection="1">
      <alignment horizontal="center" vertical="center"/>
      <protection locked="0"/>
    </xf>
    <xf numFmtId="0" fontId="22" fillId="0" borderId="12" xfId="0" applyFont="1" applyFill="1" applyBorder="1" applyAlignment="1" applyProtection="1">
      <alignment horizontal="center" vertical="center"/>
      <protection locked="0"/>
    </xf>
    <xf numFmtId="0" fontId="22" fillId="0" borderId="5" xfId="0" applyFont="1" applyFill="1" applyBorder="1" applyAlignment="1" applyProtection="1">
      <alignment horizontal="center" vertical="center"/>
      <protection locked="0"/>
    </xf>
    <xf numFmtId="0" fontId="22" fillId="0" borderId="17" xfId="0" applyFont="1" applyFill="1" applyBorder="1" applyAlignment="1" applyProtection="1">
      <alignment horizontal="center" vertical="center"/>
      <protection locked="0"/>
    </xf>
    <xf numFmtId="0" fontId="22" fillId="3" borderId="14" xfId="0" applyFont="1" applyFill="1" applyBorder="1" applyAlignment="1" applyProtection="1">
      <alignment horizontal="center" vertical="center"/>
      <protection locked="0"/>
    </xf>
    <xf numFmtId="0" fontId="22" fillId="3" borderId="7" xfId="0" applyFont="1" applyFill="1" applyBorder="1" applyAlignment="1" applyProtection="1">
      <alignment horizontal="center" vertical="center"/>
      <protection locked="0"/>
    </xf>
    <xf numFmtId="0" fontId="22" fillId="3" borderId="18" xfId="0" applyFont="1" applyFill="1" applyBorder="1" applyAlignment="1" applyProtection="1">
      <alignment horizontal="center" vertical="center"/>
      <protection locked="0"/>
    </xf>
    <xf numFmtId="164" fontId="23" fillId="18" borderId="21" xfId="0" applyNumberFormat="1" applyFont="1" applyFill="1" applyBorder="1" applyAlignment="1" applyProtection="1">
      <alignment horizontal="center" vertical="center"/>
      <protection locked="0"/>
    </xf>
    <xf numFmtId="164" fontId="23" fillId="18" borderId="46" xfId="0" applyNumberFormat="1" applyFont="1" applyFill="1" applyBorder="1" applyAlignment="1" applyProtection="1">
      <alignment horizontal="center" vertical="center"/>
      <protection locked="0"/>
    </xf>
    <xf numFmtId="164" fontId="23" fillId="18" borderId="48" xfId="0" applyNumberFormat="1" applyFont="1" applyFill="1" applyBorder="1" applyAlignment="1" applyProtection="1">
      <alignment horizontal="center" vertical="center"/>
      <protection locked="0"/>
    </xf>
    <xf numFmtId="164" fontId="23" fillId="0" borderId="37" xfId="0" applyNumberFormat="1" applyFont="1" applyFill="1" applyBorder="1" applyAlignment="1" applyProtection="1">
      <alignment horizontal="center" vertical="center"/>
      <protection locked="0"/>
    </xf>
    <xf numFmtId="164" fontId="23" fillId="0" borderId="13" xfId="0" applyNumberFormat="1" applyFont="1" applyFill="1" applyBorder="1" applyAlignment="1" applyProtection="1">
      <alignment horizontal="center" vertical="center"/>
      <protection locked="0"/>
    </xf>
    <xf numFmtId="164" fontId="23" fillId="0" borderId="27" xfId="0" applyNumberFormat="1" applyFont="1" applyFill="1" applyBorder="1" applyAlignment="1" applyProtection="1">
      <alignment horizontal="center" vertical="center"/>
      <protection locked="0"/>
    </xf>
    <xf numFmtId="164" fontId="23" fillId="18" borderId="37" xfId="0" applyNumberFormat="1" applyFont="1" applyFill="1" applyBorder="1" applyAlignment="1" applyProtection="1">
      <alignment horizontal="center" vertical="center"/>
      <protection locked="0"/>
    </xf>
    <xf numFmtId="164" fontId="23" fillId="18" borderId="13" xfId="0" applyNumberFormat="1" applyFont="1" applyFill="1" applyBorder="1" applyAlignment="1" applyProtection="1">
      <alignment horizontal="center" vertical="center"/>
      <protection locked="0"/>
    </xf>
    <xf numFmtId="164" fontId="23" fillId="18" borderId="27" xfId="0" applyNumberFormat="1" applyFont="1" applyFill="1" applyBorder="1" applyAlignment="1" applyProtection="1">
      <alignment horizontal="center" vertical="center"/>
      <protection locked="0"/>
    </xf>
    <xf numFmtId="164" fontId="23" fillId="0" borderId="38" xfId="0" applyNumberFormat="1" applyFont="1" applyFill="1" applyBorder="1" applyAlignment="1" applyProtection="1">
      <alignment horizontal="center" vertical="center"/>
      <protection locked="0"/>
    </xf>
    <xf numFmtId="164" fontId="23" fillId="0" borderId="15" xfId="0" applyNumberFormat="1" applyFont="1" applyFill="1" applyBorder="1" applyAlignment="1" applyProtection="1">
      <alignment horizontal="center" vertical="center"/>
      <protection locked="0"/>
    </xf>
    <xf numFmtId="164" fontId="23" fillId="0" borderId="30" xfId="0" applyNumberFormat="1" applyFont="1" applyFill="1" applyBorder="1" applyAlignment="1" applyProtection="1">
      <alignment horizontal="center" vertical="center"/>
      <protection locked="0"/>
    </xf>
    <xf numFmtId="0" fontId="23" fillId="18" borderId="34" xfId="0" applyFont="1" applyFill="1" applyBorder="1" applyAlignment="1" applyProtection="1">
      <alignment horizontal="center" vertical="center"/>
      <protection locked="0"/>
    </xf>
    <xf numFmtId="0" fontId="23" fillId="18" borderId="21" xfId="0" applyFont="1" applyFill="1" applyBorder="1" applyAlignment="1" applyProtection="1">
      <alignment horizontal="center" vertical="center"/>
      <protection locked="0"/>
    </xf>
    <xf numFmtId="0" fontId="23" fillId="18" borderId="46" xfId="0" applyFont="1" applyFill="1" applyBorder="1" applyAlignment="1" applyProtection="1">
      <alignment horizontal="center" vertical="center"/>
      <protection locked="0"/>
    </xf>
    <xf numFmtId="0" fontId="23" fillId="18" borderId="35" xfId="0" applyFont="1" applyFill="1" applyBorder="1" applyAlignment="1" applyProtection="1">
      <alignment horizontal="center" vertical="center"/>
      <protection locked="0"/>
    </xf>
    <xf numFmtId="0" fontId="23" fillId="0" borderId="49" xfId="0" applyFont="1" applyFill="1" applyBorder="1" applyAlignment="1" applyProtection="1">
      <alignment horizontal="center" vertical="center"/>
      <protection locked="0"/>
    </xf>
    <xf numFmtId="0" fontId="23" fillId="0" borderId="37" xfId="0" applyFont="1" applyFill="1" applyBorder="1" applyAlignment="1" applyProtection="1">
      <alignment horizontal="center" vertical="center"/>
      <protection locked="0"/>
    </xf>
    <xf numFmtId="0" fontId="23" fillId="0" borderId="13" xfId="0" applyFont="1" applyFill="1" applyBorder="1" applyAlignment="1" applyProtection="1">
      <alignment horizontal="center" vertical="center"/>
      <protection locked="0"/>
    </xf>
    <xf numFmtId="0" fontId="23" fillId="0" borderId="47" xfId="0" applyFont="1" applyFill="1" applyBorder="1" applyAlignment="1" applyProtection="1">
      <alignment horizontal="center" vertical="center"/>
      <protection locked="0"/>
    </xf>
    <xf numFmtId="0" fontId="23" fillId="18" borderId="49" xfId="0" applyFont="1" applyFill="1" applyBorder="1" applyAlignment="1" applyProtection="1">
      <alignment horizontal="center" vertical="center"/>
      <protection locked="0"/>
    </xf>
    <xf numFmtId="0" fontId="23" fillId="18" borderId="37" xfId="0" applyFont="1" applyFill="1" applyBorder="1" applyAlignment="1" applyProtection="1">
      <alignment horizontal="center" vertical="center"/>
      <protection locked="0"/>
    </xf>
    <xf numFmtId="0" fontId="23" fillId="18" borderId="13" xfId="0" applyFont="1" applyFill="1" applyBorder="1" applyAlignment="1" applyProtection="1">
      <alignment horizontal="center" vertical="center"/>
      <protection locked="0"/>
    </xf>
    <xf numFmtId="0" fontId="23" fillId="18" borderId="47" xfId="0" applyFont="1" applyFill="1" applyBorder="1" applyAlignment="1" applyProtection="1">
      <alignment horizontal="center" vertical="center"/>
      <protection locked="0"/>
    </xf>
    <xf numFmtId="0" fontId="23" fillId="0" borderId="6" xfId="0" applyFont="1" applyFill="1" applyBorder="1" applyAlignment="1" applyProtection="1">
      <alignment horizontal="center" vertical="center"/>
      <protection locked="0"/>
    </xf>
    <xf numFmtId="0" fontId="23" fillId="0" borderId="38" xfId="0" applyFont="1" applyFill="1" applyBorder="1" applyAlignment="1" applyProtection="1">
      <alignment horizontal="center" vertical="center"/>
      <protection locked="0"/>
    </xf>
    <xf numFmtId="0" fontId="23" fillId="0" borderId="15" xfId="0" applyFont="1" applyFill="1" applyBorder="1" applyAlignment="1" applyProtection="1">
      <alignment horizontal="center" vertical="center"/>
      <protection locked="0"/>
    </xf>
    <xf numFmtId="0" fontId="23" fillId="0" borderId="36" xfId="0" applyFont="1" applyFill="1" applyBorder="1" applyAlignment="1" applyProtection="1">
      <alignment horizontal="center" vertical="center"/>
      <protection locked="0"/>
    </xf>
    <xf numFmtId="0" fontId="22" fillId="19" borderId="34" xfId="0" applyFont="1" applyFill="1" applyBorder="1" applyAlignment="1" applyProtection="1">
      <alignment horizontal="center" vertical="center"/>
      <protection locked="0"/>
    </xf>
    <xf numFmtId="0" fontId="22" fillId="19" borderId="49" xfId="0" applyFont="1" applyFill="1" applyBorder="1" applyAlignment="1" applyProtection="1">
      <alignment horizontal="center" vertical="center"/>
      <protection locked="0"/>
    </xf>
    <xf numFmtId="0" fontId="22" fillId="19" borderId="6" xfId="0" applyFont="1" applyFill="1" applyBorder="1" applyAlignment="1" applyProtection="1">
      <alignment horizontal="center" vertical="center"/>
      <protection locked="0"/>
    </xf>
    <xf numFmtId="164" fontId="22" fillId="19" borderId="34" xfId="0" applyNumberFormat="1" applyFont="1" applyFill="1" applyBorder="1" applyAlignment="1" applyProtection="1">
      <alignment horizontal="center" vertical="center"/>
      <protection locked="0"/>
    </xf>
    <xf numFmtId="164" fontId="22" fillId="19" borderId="49" xfId="0" applyNumberFormat="1" applyFont="1" applyFill="1" applyBorder="1" applyAlignment="1" applyProtection="1">
      <alignment horizontal="center" vertical="center"/>
      <protection locked="0"/>
    </xf>
    <xf numFmtId="164" fontId="22" fillId="19" borderId="6" xfId="0" applyNumberFormat="1" applyFont="1" applyFill="1" applyBorder="1" applyAlignment="1" applyProtection="1">
      <alignment horizontal="center" vertical="center"/>
      <protection locked="0"/>
    </xf>
    <xf numFmtId="164" fontId="22" fillId="19" borderId="21" xfId="0" applyNumberFormat="1" applyFont="1" applyFill="1" applyBorder="1" applyAlignment="1" applyProtection="1">
      <alignment horizontal="center" vertical="center"/>
      <protection locked="0"/>
    </xf>
    <xf numFmtId="164" fontId="22" fillId="19" borderId="37" xfId="0" applyNumberFormat="1" applyFont="1" applyFill="1" applyBorder="1" applyAlignment="1" applyProtection="1">
      <alignment horizontal="center" vertical="center"/>
      <protection locked="0"/>
    </xf>
    <xf numFmtId="164" fontId="22" fillId="19" borderId="38" xfId="0" applyNumberFormat="1" applyFont="1" applyFill="1" applyBorder="1" applyAlignment="1" applyProtection="1">
      <alignment horizontal="center" vertical="center"/>
      <protection locked="0"/>
    </xf>
    <xf numFmtId="0" fontId="5" fillId="16" borderId="53" xfId="0" applyFont="1" applyFill="1" applyBorder="1" applyAlignment="1" applyProtection="1">
      <alignment horizontal="center" vertical="center" wrapText="1"/>
    </xf>
    <xf numFmtId="0" fontId="5" fillId="16" borderId="41" xfId="0" applyFont="1" applyFill="1" applyBorder="1" applyAlignment="1" applyProtection="1">
      <alignment horizontal="center" vertical="center" wrapText="1"/>
    </xf>
    <xf numFmtId="0" fontId="5" fillId="16" borderId="42" xfId="0" applyFont="1" applyFill="1" applyBorder="1" applyAlignment="1" applyProtection="1">
      <alignment horizontal="center" vertical="center" wrapText="1"/>
    </xf>
    <xf numFmtId="0" fontId="5" fillId="16" borderId="33" xfId="0" applyFont="1" applyFill="1" applyBorder="1" applyAlignment="1" applyProtection="1">
      <alignment horizontal="center" vertical="center" wrapText="1"/>
    </xf>
    <xf numFmtId="0" fontId="5" fillId="16" borderId="26" xfId="0" applyFont="1" applyFill="1" applyBorder="1" applyAlignment="1" applyProtection="1">
      <alignment horizontal="center" vertical="center" wrapText="1"/>
    </xf>
    <xf numFmtId="0" fontId="5" fillId="16" borderId="2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39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15" fillId="2" borderId="43" xfId="0" applyFont="1" applyFill="1" applyBorder="1" applyAlignment="1" applyProtection="1">
      <alignment horizontal="center" vertical="center" wrapText="1"/>
    </xf>
    <xf numFmtId="0" fontId="15" fillId="2" borderId="2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23" xfId="0" applyFont="1" applyFill="1" applyBorder="1" applyAlignment="1" applyProtection="1">
      <alignment horizontal="center" vertical="center" wrapText="1"/>
    </xf>
    <xf numFmtId="0" fontId="6" fillId="2" borderId="40" xfId="0" applyFont="1" applyFill="1" applyBorder="1" applyAlignment="1" applyProtection="1">
      <alignment horizontal="center" vertical="center" wrapText="1"/>
    </xf>
    <xf numFmtId="0" fontId="6" fillId="2" borderId="26" xfId="0" applyFont="1" applyFill="1" applyBorder="1" applyAlignment="1" applyProtection="1">
      <alignment horizontal="center" vertical="center" wrapText="1"/>
    </xf>
    <xf numFmtId="0" fontId="6" fillId="2" borderId="44" xfId="0" applyFont="1" applyFill="1" applyBorder="1" applyAlignment="1" applyProtection="1">
      <alignment horizontal="center" vertical="center" wrapText="1"/>
    </xf>
    <xf numFmtId="0" fontId="6" fillId="2" borderId="41" xfId="0" applyFont="1" applyFill="1" applyBorder="1" applyAlignment="1" applyProtection="1">
      <alignment horizontal="center" vertical="center" wrapText="1"/>
    </xf>
    <xf numFmtId="0" fontId="17" fillId="11" borderId="11" xfId="0" applyFont="1" applyFill="1" applyBorder="1" applyAlignment="1" applyProtection="1">
      <alignment horizontal="center" vertical="center" wrapText="1"/>
    </xf>
    <xf numFmtId="0" fontId="17" fillId="11" borderId="24" xfId="0" applyFont="1" applyFill="1" applyBorder="1" applyAlignment="1" applyProtection="1">
      <alignment horizontal="center" vertical="center" wrapText="1"/>
    </xf>
    <xf numFmtId="0" fontId="17" fillId="11" borderId="16" xfId="0" applyFont="1" applyFill="1" applyBorder="1" applyAlignment="1" applyProtection="1">
      <alignment horizontal="center" vertical="center" wrapText="1"/>
    </xf>
    <xf numFmtId="0" fontId="16" fillId="11" borderId="25" xfId="0" applyFont="1" applyFill="1" applyBorder="1" applyAlignment="1" applyProtection="1">
      <alignment horizontal="center" vertical="center" wrapText="1"/>
    </xf>
    <xf numFmtId="0" fontId="16" fillId="11" borderId="28" xfId="0" applyFont="1" applyFill="1" applyBorder="1" applyAlignment="1" applyProtection="1">
      <alignment horizontal="center" vertical="center" wrapText="1"/>
    </xf>
    <xf numFmtId="0" fontId="18" fillId="11" borderId="26" xfId="0" applyFont="1" applyFill="1" applyBorder="1" applyAlignment="1" applyProtection="1">
      <alignment horizontal="center" vertical="center" wrapText="1"/>
    </xf>
    <xf numFmtId="0" fontId="18" fillId="11" borderId="22" xfId="0" applyFont="1" applyFill="1" applyBorder="1" applyAlignment="1" applyProtection="1">
      <alignment horizontal="center" vertical="center" wrapText="1"/>
    </xf>
    <xf numFmtId="0" fontId="18" fillId="11" borderId="41" xfId="0" applyFont="1" applyFill="1" applyBorder="1" applyAlignment="1" applyProtection="1">
      <alignment horizontal="center" vertical="center" wrapText="1"/>
    </xf>
    <xf numFmtId="0" fontId="18" fillId="11" borderId="42" xfId="0" applyFont="1" applyFill="1" applyBorder="1" applyAlignment="1" applyProtection="1">
      <alignment horizontal="center" vertical="center" wrapText="1"/>
    </xf>
    <xf numFmtId="0" fontId="16" fillId="12" borderId="25" xfId="0" applyFont="1" applyFill="1" applyBorder="1" applyAlignment="1" applyProtection="1">
      <alignment horizontal="center" vertical="center" wrapText="1"/>
    </xf>
    <xf numFmtId="0" fontId="18" fillId="12" borderId="26" xfId="0" applyFont="1" applyFill="1" applyBorder="1" applyAlignment="1" applyProtection="1">
      <alignment horizontal="center" vertical="center" wrapText="1"/>
    </xf>
    <xf numFmtId="0" fontId="18" fillId="12" borderId="41" xfId="0" applyFont="1" applyFill="1" applyBorder="1" applyAlignment="1" applyProtection="1">
      <alignment horizontal="center" vertical="center" wrapText="1"/>
    </xf>
    <xf numFmtId="0" fontId="17" fillId="9" borderId="11" xfId="0" applyFont="1" applyFill="1" applyBorder="1" applyAlignment="1" applyProtection="1">
      <alignment horizontal="center" vertical="center" wrapText="1"/>
    </xf>
    <xf numFmtId="0" fontId="17" fillId="9" borderId="24" xfId="0" applyFont="1" applyFill="1" applyBorder="1" applyAlignment="1" applyProtection="1">
      <alignment horizontal="center" vertical="center" wrapText="1"/>
    </xf>
    <xf numFmtId="0" fontId="17" fillId="9" borderId="16" xfId="0" applyFont="1" applyFill="1" applyBorder="1" applyAlignment="1" applyProtection="1">
      <alignment horizontal="center" vertical="center" wrapText="1"/>
    </xf>
    <xf numFmtId="0" fontId="15" fillId="2" borderId="28" xfId="0" applyFont="1" applyFill="1" applyBorder="1" applyAlignment="1" applyProtection="1">
      <alignment horizontal="center" vertical="center" wrapText="1"/>
    </xf>
    <xf numFmtId="0" fontId="6" fillId="2" borderId="22" xfId="0" applyFont="1" applyFill="1" applyBorder="1" applyAlignment="1" applyProtection="1">
      <alignment horizontal="center" vertical="center" wrapText="1"/>
    </xf>
    <xf numFmtId="0" fontId="6" fillId="2" borderId="42" xfId="0" applyFont="1" applyFill="1" applyBorder="1" applyAlignment="1" applyProtection="1">
      <alignment horizontal="center" vertical="center" wrapText="1"/>
    </xf>
    <xf numFmtId="0" fontId="16" fillId="9" borderId="25" xfId="0" applyFont="1" applyFill="1" applyBorder="1" applyAlignment="1" applyProtection="1">
      <alignment horizontal="center" vertical="center" wrapText="1"/>
    </xf>
    <xf numFmtId="0" fontId="18" fillId="9" borderId="26" xfId="0" applyFont="1" applyFill="1" applyBorder="1" applyAlignment="1" applyProtection="1">
      <alignment horizontal="center" vertical="center" wrapText="1"/>
    </xf>
    <xf numFmtId="0" fontId="18" fillId="9" borderId="41" xfId="0" applyFont="1" applyFill="1" applyBorder="1" applyAlignment="1" applyProtection="1">
      <alignment horizontal="center" vertical="center" wrapText="1"/>
    </xf>
    <xf numFmtId="0" fontId="6" fillId="12" borderId="9" xfId="0" applyFont="1" applyFill="1" applyBorder="1" applyAlignment="1" applyProtection="1">
      <alignment horizontal="center" vertical="center" wrapText="1"/>
    </xf>
    <xf numFmtId="0" fontId="6" fillId="12" borderId="29" xfId="0" applyFont="1" applyFill="1" applyBorder="1" applyAlignment="1" applyProtection="1">
      <alignment horizontal="center" vertical="center" wrapText="1"/>
    </xf>
    <xf numFmtId="0" fontId="6" fillId="12" borderId="10" xfId="0" applyFont="1" applyFill="1" applyBorder="1" applyAlignment="1" applyProtection="1">
      <alignment horizontal="center" vertical="center" wrapText="1"/>
    </xf>
    <xf numFmtId="0" fontId="6" fillId="9" borderId="9" xfId="0" applyFont="1" applyFill="1" applyBorder="1" applyAlignment="1" applyProtection="1">
      <alignment horizontal="center" vertical="center" wrapText="1"/>
    </xf>
    <xf numFmtId="0" fontId="6" fillId="9" borderId="29" xfId="0" applyFont="1" applyFill="1" applyBorder="1" applyAlignment="1" applyProtection="1">
      <alignment horizontal="center" vertical="center" wrapText="1"/>
    </xf>
    <xf numFmtId="0" fontId="6" fillId="9" borderId="10" xfId="0" applyFont="1" applyFill="1" applyBorder="1" applyAlignment="1" applyProtection="1">
      <alignment horizontal="center" vertical="center" wrapText="1"/>
    </xf>
    <xf numFmtId="0" fontId="6" fillId="10" borderId="9" xfId="0" applyFont="1" applyFill="1" applyBorder="1" applyAlignment="1" applyProtection="1">
      <alignment horizontal="center" vertical="center"/>
    </xf>
    <xf numFmtId="0" fontId="6" fillId="10" borderId="29" xfId="0" applyFont="1" applyFill="1" applyBorder="1" applyAlignment="1" applyProtection="1">
      <alignment horizontal="center" vertical="center"/>
    </xf>
    <xf numFmtId="0" fontId="6" fillId="10" borderId="1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15" borderId="9" xfId="0" applyFont="1" applyFill="1" applyBorder="1" applyAlignment="1" applyProtection="1">
      <alignment horizontal="center" vertical="center"/>
    </xf>
    <xf numFmtId="0" fontId="6" fillId="15" borderId="29" xfId="0" applyFont="1" applyFill="1" applyBorder="1" applyAlignment="1" applyProtection="1">
      <alignment horizontal="center" vertical="center"/>
    </xf>
    <xf numFmtId="0" fontId="5" fillId="16" borderId="32" xfId="0" applyFont="1" applyFill="1" applyBorder="1" applyAlignment="1" applyProtection="1">
      <alignment horizontal="center" vertical="center" wrapText="1"/>
    </xf>
    <xf numFmtId="0" fontId="5" fillId="16" borderId="25" xfId="0" applyFont="1" applyFill="1" applyBorder="1" applyAlignment="1" applyProtection="1">
      <alignment horizontal="center" vertical="center" wrapText="1"/>
    </xf>
    <xf numFmtId="0" fontId="5" fillId="16" borderId="28" xfId="0" applyFont="1" applyFill="1" applyBorder="1" applyAlignment="1" applyProtection="1">
      <alignment horizontal="center" vertical="center" wrapText="1"/>
    </xf>
    <xf numFmtId="0" fontId="5" fillId="16" borderId="51" xfId="0" applyFont="1" applyFill="1" applyBorder="1" applyAlignment="1" applyProtection="1">
      <alignment horizontal="center" vertical="center" wrapText="1"/>
    </xf>
    <xf numFmtId="0" fontId="5" fillId="16" borderId="50" xfId="0" applyFont="1" applyFill="1" applyBorder="1" applyAlignment="1" applyProtection="1">
      <alignment horizontal="center" vertical="center" wrapText="1"/>
    </xf>
    <xf numFmtId="0" fontId="5" fillId="16" borderId="31" xfId="0" applyFont="1" applyFill="1" applyBorder="1" applyAlignment="1" applyProtection="1">
      <alignment horizontal="center" vertical="center" wrapText="1"/>
    </xf>
    <xf numFmtId="0" fontId="6" fillId="0" borderId="39" xfId="0" applyFont="1" applyFill="1" applyBorder="1" applyAlignment="1" applyProtection="1">
      <alignment horizontal="center" vertical="center" wrapText="1"/>
    </xf>
    <xf numFmtId="0" fontId="6" fillId="0" borderId="39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6" fillId="16" borderId="53" xfId="0" applyFont="1" applyFill="1" applyBorder="1" applyAlignment="1" applyProtection="1">
      <alignment horizontal="center" vertical="center" wrapText="1"/>
    </xf>
    <xf numFmtId="0" fontId="16" fillId="16" borderId="41" xfId="0" applyFont="1" applyFill="1" applyBorder="1" applyAlignment="1" applyProtection="1">
      <alignment horizontal="center" vertical="center" wrapText="1"/>
    </xf>
    <xf numFmtId="0" fontId="16" fillId="16" borderId="42" xfId="0" applyFont="1" applyFill="1" applyBorder="1" applyAlignment="1" applyProtection="1">
      <alignment horizontal="center" vertical="center" wrapText="1"/>
    </xf>
    <xf numFmtId="0" fontId="17" fillId="12" borderId="11" xfId="0" applyFont="1" applyFill="1" applyBorder="1" applyAlignment="1" applyProtection="1">
      <alignment horizontal="center" vertical="center" wrapText="1"/>
    </xf>
    <xf numFmtId="0" fontId="17" fillId="12" borderId="24" xfId="0" applyFont="1" applyFill="1" applyBorder="1" applyAlignment="1" applyProtection="1">
      <alignment horizontal="center" vertical="center" wrapText="1"/>
    </xf>
    <xf numFmtId="0" fontId="17" fillId="12" borderId="16" xfId="0" applyFont="1" applyFill="1" applyBorder="1" applyAlignment="1" applyProtection="1">
      <alignment horizontal="center" vertical="center" wrapText="1"/>
    </xf>
    <xf numFmtId="0" fontId="6" fillId="2" borderId="45" xfId="0" applyFont="1" applyFill="1" applyBorder="1" applyAlignment="1" applyProtection="1">
      <alignment horizontal="center" vertical="center" wrapText="1"/>
    </xf>
    <xf numFmtId="0" fontId="6" fillId="2" borderId="31" xfId="0" applyFont="1" applyFill="1" applyBorder="1" applyAlignment="1" applyProtection="1">
      <alignment horizontal="center" vertical="center" wrapText="1"/>
    </xf>
    <xf numFmtId="0" fontId="7" fillId="2" borderId="43" xfId="0" applyFont="1" applyFill="1" applyBorder="1" applyAlignment="1" applyProtection="1">
      <alignment horizontal="center" vertical="center" wrapText="1"/>
    </xf>
    <xf numFmtId="0" fontId="7" fillId="2" borderId="28" xfId="0" applyFont="1" applyFill="1" applyBorder="1" applyAlignment="1" applyProtection="1">
      <alignment horizontal="center" vertical="center" wrapText="1"/>
    </xf>
    <xf numFmtId="0" fontId="7" fillId="2" borderId="45" xfId="0" applyFont="1" applyFill="1" applyBorder="1" applyAlignment="1" applyProtection="1">
      <alignment horizontal="center" vertical="center" wrapText="1"/>
    </xf>
    <xf numFmtId="0" fontId="7" fillId="2" borderId="31" xfId="0" applyFont="1" applyFill="1" applyBorder="1" applyAlignment="1" applyProtection="1">
      <alignment horizontal="center" vertical="center" wrapText="1"/>
    </xf>
    <xf numFmtId="0" fontId="6" fillId="8" borderId="9" xfId="0" applyFont="1" applyFill="1" applyBorder="1" applyAlignment="1" applyProtection="1">
      <alignment horizontal="center" vertical="center" wrapText="1"/>
    </xf>
    <xf numFmtId="0" fontId="6" fillId="8" borderId="29" xfId="0" applyFont="1" applyFill="1" applyBorder="1" applyAlignment="1" applyProtection="1">
      <alignment horizontal="center" vertical="center" wrapText="1"/>
    </xf>
    <xf numFmtId="0" fontId="6" fillId="8" borderId="10" xfId="0" applyFont="1" applyFill="1" applyBorder="1" applyAlignment="1" applyProtection="1">
      <alignment horizontal="center" vertical="center" wrapText="1"/>
    </xf>
    <xf numFmtId="0" fontId="7" fillId="2" borderId="40" xfId="0" applyFont="1" applyFill="1" applyBorder="1" applyAlignment="1" applyProtection="1">
      <alignment horizontal="center" vertical="center" wrapText="1"/>
    </xf>
    <xf numFmtId="0" fontId="7" fillId="2" borderId="22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39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20" fillId="2" borderId="44" xfId="0" applyFont="1" applyFill="1" applyBorder="1" applyAlignment="1" applyProtection="1">
      <alignment horizontal="center" vertical="center" wrapText="1"/>
    </xf>
    <xf numFmtId="0" fontId="20" fillId="2" borderId="42" xfId="0" applyFont="1" applyFill="1" applyBorder="1" applyAlignment="1" applyProtection="1">
      <alignment horizontal="center" vertical="center" wrapText="1"/>
    </xf>
    <xf numFmtId="0" fontId="20" fillId="2" borderId="45" xfId="0" applyFont="1" applyFill="1" applyBorder="1" applyAlignment="1" applyProtection="1">
      <alignment horizontal="center" vertical="center" wrapText="1"/>
    </xf>
    <xf numFmtId="0" fontId="20" fillId="2" borderId="31" xfId="0" applyFont="1" applyFill="1" applyBorder="1" applyAlignment="1" applyProtection="1">
      <alignment horizontal="center" vertical="center" wrapText="1"/>
    </xf>
    <xf numFmtId="0" fontId="7" fillId="2" borderId="44" xfId="0" applyFont="1" applyFill="1" applyBorder="1" applyAlignment="1" applyProtection="1">
      <alignment horizontal="center" vertical="center" wrapText="1"/>
    </xf>
    <xf numFmtId="0" fontId="7" fillId="2" borderId="42" xfId="0" applyFont="1" applyFill="1" applyBorder="1" applyAlignment="1" applyProtection="1">
      <alignment horizontal="center" vertical="center" wrapText="1"/>
    </xf>
    <xf numFmtId="0" fontId="20" fillId="2" borderId="43" xfId="0" applyFont="1" applyFill="1" applyBorder="1" applyAlignment="1" applyProtection="1">
      <alignment horizontal="center" vertical="center" wrapText="1"/>
    </xf>
    <xf numFmtId="0" fontId="20" fillId="2" borderId="28" xfId="0" applyFont="1" applyFill="1" applyBorder="1" applyAlignment="1" applyProtection="1">
      <alignment horizontal="center" vertical="center" wrapText="1"/>
    </xf>
    <xf numFmtId="0" fontId="20" fillId="2" borderId="40" xfId="0" applyFont="1" applyFill="1" applyBorder="1" applyAlignment="1" applyProtection="1">
      <alignment horizontal="center" vertical="center" wrapText="1"/>
    </xf>
    <xf numFmtId="0" fontId="20" fillId="2" borderId="22" xfId="0" applyFont="1" applyFill="1" applyBorder="1" applyAlignment="1" applyProtection="1">
      <alignment horizontal="center" vertical="center" wrapText="1"/>
    </xf>
    <xf numFmtId="0" fontId="15" fillId="0" borderId="11" xfId="0" applyFont="1" applyFill="1" applyBorder="1" applyAlignment="1" applyProtection="1">
      <alignment horizontal="center" vertical="center" wrapText="1"/>
    </xf>
    <xf numFmtId="0" fontId="15" fillId="0" borderId="24" xfId="0" applyFont="1" applyFill="1" applyBorder="1" applyAlignment="1" applyProtection="1">
      <alignment horizontal="center" vertical="center" wrapText="1"/>
    </xf>
    <xf numFmtId="0" fontId="17" fillId="0" borderId="11" xfId="0" applyFont="1" applyFill="1" applyBorder="1" applyAlignment="1" applyProtection="1">
      <alignment horizontal="center" vertical="center" wrapText="1"/>
    </xf>
    <xf numFmtId="0" fontId="14" fillId="0" borderId="24" xfId="0" applyFont="1" applyFill="1" applyBorder="1" applyAlignment="1" applyProtection="1">
      <alignment horizontal="center" vertical="center" wrapText="1"/>
    </xf>
    <xf numFmtId="0" fontId="14" fillId="0" borderId="16" xfId="0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FFFF99"/>
      <color rgb="FF8FF9B7"/>
      <color rgb="FF3AF481"/>
      <color rgb="FF57D3FF"/>
      <color rgb="FFFF9FE6"/>
      <color rgb="FFFF33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142875</xdr:rowOff>
    </xdr:from>
    <xdr:to>
      <xdr:col>1</xdr:col>
      <xdr:colOff>912812</xdr:colOff>
      <xdr:row>3</xdr:row>
      <xdr:rowOff>103188</xdr:rowOff>
    </xdr:to>
    <xdr:sp macro="[0]!Feuil1.Res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82D69C9E-C0C4-45BB-AC77-5CFB1C88D832}"/>
            </a:ext>
          </a:extLst>
        </xdr:cNvPr>
        <xdr:cNvSpPr/>
      </xdr:nvSpPr>
      <xdr:spPr>
        <a:xfrm>
          <a:off x="190500" y="142875"/>
          <a:ext cx="936625" cy="658813"/>
        </a:xfrm>
        <a:prstGeom prst="roundRect">
          <a:avLst/>
        </a:prstGeom>
        <a:ln w="28575">
          <a:solidFill>
            <a:schemeClr val="bg1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</a:t>
          </a:r>
        </a:p>
        <a:p>
          <a:pPr algn="ctr"/>
          <a:r>
            <a:rPr lang="fr-FR" sz="1100"/>
            <a:t>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IN37"/>
  <sheetViews>
    <sheetView windowProtection="1" showGridLines="0" tabSelected="1" zoomScale="80" zoomScaleNormal="80" workbookViewId="0">
      <pane xSplit="2" ySplit="4" topLeftCell="C5" activePane="bottomRight" state="frozen"/>
      <selection activeCell="C7" sqref="C7"/>
      <selection pane="topRight" activeCell="C7" sqref="C7"/>
      <selection pane="bottomLeft" activeCell="C7" sqref="C7"/>
      <selection pane="bottomRight" activeCell="F8" sqref="F8"/>
    </sheetView>
  </sheetViews>
  <sheetFormatPr baseColWidth="10" defaultColWidth="5" defaultRowHeight="13.5" thickBottom="1" x14ac:dyDescent="0.25"/>
  <cols>
    <col min="1" max="1" width="2.625" style="19" customWidth="1"/>
    <col min="2" max="2" width="12" style="8" customWidth="1"/>
    <col min="3" max="3" width="5" style="8" customWidth="1"/>
    <col min="4" max="4" width="5.125" style="8" customWidth="1"/>
    <col min="5" max="5" width="2.25" style="206" customWidth="1"/>
    <col min="6" max="8" width="6.25" style="8" customWidth="1"/>
    <col min="9" max="11" width="6.125" style="8" customWidth="1"/>
    <col min="12" max="12" width="1.75" style="215" customWidth="1"/>
    <col min="13" max="15" width="6.25" style="8" customWidth="1"/>
    <col min="16" max="18" width="6.125" style="8" customWidth="1"/>
    <col min="19" max="19" width="2.125" style="215" customWidth="1"/>
    <col min="20" max="22" width="6.25" style="8" customWidth="1"/>
    <col min="23" max="25" width="6.125" style="8" customWidth="1"/>
    <col min="26" max="26" width="2.25" style="216" customWidth="1"/>
    <col min="27" max="31" width="6.125" style="8" customWidth="1"/>
    <col min="32" max="32" width="5" style="35"/>
    <col min="33" max="16384" width="5" style="8"/>
  </cols>
  <sheetData>
    <row r="1" spans="1:248" s="5" customFormat="1" ht="17.25" customHeight="1" thickBot="1" x14ac:dyDescent="0.25">
      <c r="A1" s="15"/>
      <c r="B1" s="164"/>
      <c r="C1" s="170" t="s">
        <v>4</v>
      </c>
      <c r="D1" s="170" t="s">
        <v>5</v>
      </c>
      <c r="E1" s="206"/>
      <c r="F1" s="197" t="s">
        <v>48</v>
      </c>
      <c r="G1" s="198"/>
      <c r="H1" s="198"/>
      <c r="I1" s="198"/>
      <c r="J1" s="198"/>
      <c r="K1" s="199"/>
      <c r="L1" s="215"/>
      <c r="M1" s="200" t="s">
        <v>51</v>
      </c>
      <c r="N1" s="201"/>
      <c r="O1" s="201"/>
      <c r="P1" s="201"/>
      <c r="Q1" s="201"/>
      <c r="R1" s="202"/>
      <c r="S1" s="215"/>
      <c r="T1" s="203" t="s">
        <v>52</v>
      </c>
      <c r="U1" s="204"/>
      <c r="V1" s="204"/>
      <c r="W1" s="204"/>
      <c r="X1" s="204"/>
      <c r="Y1" s="205"/>
      <c r="Z1" s="216"/>
      <c r="AA1" s="207" t="s">
        <v>61</v>
      </c>
      <c r="AB1" s="208"/>
      <c r="AC1" s="208"/>
      <c r="AD1" s="208"/>
      <c r="AE1" s="208"/>
      <c r="AF1" s="31"/>
      <c r="IG1" s="4"/>
      <c r="IH1" s="4"/>
      <c r="II1" s="4"/>
      <c r="IJ1" s="4"/>
      <c r="IK1" s="4"/>
      <c r="IL1" s="4"/>
      <c r="IM1" s="4"/>
      <c r="IN1" s="4"/>
    </row>
    <row r="2" spans="1:248" s="5" customFormat="1" ht="21" customHeight="1" x14ac:dyDescent="0.2">
      <c r="A2" s="16" t="s">
        <v>3</v>
      </c>
      <c r="B2" s="164"/>
      <c r="C2" s="171"/>
      <c r="D2" s="171"/>
      <c r="E2" s="206"/>
      <c r="F2" s="165" t="s">
        <v>49</v>
      </c>
      <c r="G2" s="166"/>
      <c r="H2" s="167"/>
      <c r="I2" s="221" t="s">
        <v>50</v>
      </c>
      <c r="J2" s="222"/>
      <c r="K2" s="223"/>
      <c r="L2" s="206"/>
      <c r="M2" s="165" t="s">
        <v>49</v>
      </c>
      <c r="N2" s="166"/>
      <c r="O2" s="167"/>
      <c r="P2" s="188" t="s">
        <v>50</v>
      </c>
      <c r="Q2" s="189"/>
      <c r="R2" s="190"/>
      <c r="S2" s="206"/>
      <c r="T2" s="165" t="s">
        <v>49</v>
      </c>
      <c r="U2" s="166"/>
      <c r="V2" s="167"/>
      <c r="W2" s="176" t="s">
        <v>50</v>
      </c>
      <c r="X2" s="177"/>
      <c r="Y2" s="178"/>
      <c r="Z2" s="217"/>
      <c r="AA2" s="209" t="s">
        <v>62</v>
      </c>
      <c r="AB2" s="158" t="s">
        <v>82</v>
      </c>
      <c r="AC2" s="212" t="s">
        <v>63</v>
      </c>
      <c r="AD2" s="161" t="s">
        <v>82</v>
      </c>
      <c r="AE2" s="218" t="s">
        <v>77</v>
      </c>
      <c r="AF2" s="31"/>
      <c r="IG2" s="4"/>
      <c r="IH2" s="4"/>
      <c r="II2" s="4"/>
      <c r="IJ2" s="4"/>
      <c r="IK2" s="4"/>
      <c r="IL2" s="4"/>
      <c r="IM2" s="4"/>
      <c r="IN2" s="4"/>
    </row>
    <row r="3" spans="1:248" s="5" customFormat="1" ht="17.25" customHeight="1" x14ac:dyDescent="0.2">
      <c r="A3" s="16" t="s">
        <v>2</v>
      </c>
      <c r="B3" s="164"/>
      <c r="C3" s="171"/>
      <c r="D3" s="171"/>
      <c r="E3" s="206"/>
      <c r="F3" s="168" t="s">
        <v>44</v>
      </c>
      <c r="G3" s="224" t="s">
        <v>43</v>
      </c>
      <c r="H3" s="174" t="s">
        <v>45</v>
      </c>
      <c r="I3" s="185" t="s">
        <v>46</v>
      </c>
      <c r="J3" s="186" t="s">
        <v>47</v>
      </c>
      <c r="K3" s="187" t="s">
        <v>53</v>
      </c>
      <c r="L3" s="206"/>
      <c r="M3" s="168" t="s">
        <v>44</v>
      </c>
      <c r="N3" s="172" t="s">
        <v>43</v>
      </c>
      <c r="O3" s="174" t="s">
        <v>45</v>
      </c>
      <c r="P3" s="194" t="s">
        <v>46</v>
      </c>
      <c r="Q3" s="195" t="s">
        <v>47</v>
      </c>
      <c r="R3" s="196" t="s">
        <v>53</v>
      </c>
      <c r="S3" s="206"/>
      <c r="T3" s="168" t="s">
        <v>44</v>
      </c>
      <c r="U3" s="172" t="s">
        <v>43</v>
      </c>
      <c r="V3" s="174" t="s">
        <v>45</v>
      </c>
      <c r="W3" s="179" t="s">
        <v>46</v>
      </c>
      <c r="X3" s="181" t="s">
        <v>47</v>
      </c>
      <c r="Y3" s="183" t="s">
        <v>53</v>
      </c>
      <c r="Z3" s="217"/>
      <c r="AA3" s="210"/>
      <c r="AB3" s="159"/>
      <c r="AC3" s="213"/>
      <c r="AD3" s="162"/>
      <c r="AE3" s="219"/>
      <c r="AF3" s="31"/>
      <c r="IG3" s="4"/>
      <c r="IH3" s="4"/>
      <c r="II3" s="4"/>
      <c r="IJ3" s="4"/>
      <c r="IK3" s="4"/>
      <c r="IL3" s="4"/>
      <c r="IM3" s="4"/>
      <c r="IN3" s="4"/>
    </row>
    <row r="4" spans="1:248" s="5" customFormat="1" ht="20.25" customHeight="1" thickBot="1" x14ac:dyDescent="0.25">
      <c r="A4" s="16"/>
      <c r="B4" s="164"/>
      <c r="C4" s="171"/>
      <c r="D4" s="171"/>
      <c r="E4" s="206"/>
      <c r="F4" s="191"/>
      <c r="G4" s="225"/>
      <c r="H4" s="193"/>
      <c r="I4" s="185"/>
      <c r="J4" s="186"/>
      <c r="K4" s="187"/>
      <c r="L4" s="206"/>
      <c r="M4" s="191"/>
      <c r="N4" s="192"/>
      <c r="O4" s="193"/>
      <c r="P4" s="194"/>
      <c r="Q4" s="195"/>
      <c r="R4" s="196"/>
      <c r="S4" s="206"/>
      <c r="T4" s="169"/>
      <c r="U4" s="173"/>
      <c r="V4" s="175"/>
      <c r="W4" s="180"/>
      <c r="X4" s="182"/>
      <c r="Y4" s="184"/>
      <c r="Z4" s="217"/>
      <c r="AA4" s="211"/>
      <c r="AB4" s="160"/>
      <c r="AC4" s="214"/>
      <c r="AD4" s="163"/>
      <c r="AE4" s="220"/>
      <c r="AF4" s="31"/>
      <c r="IG4" s="4"/>
      <c r="IH4" s="4"/>
      <c r="II4" s="4"/>
      <c r="IJ4" s="4"/>
      <c r="IK4" s="4"/>
      <c r="IL4" s="4"/>
      <c r="IM4" s="4"/>
      <c r="IN4" s="4"/>
    </row>
    <row r="5" spans="1:248" s="6" customFormat="1" ht="14.45" customHeight="1" x14ac:dyDescent="0.2">
      <c r="A5" s="17">
        <v>1</v>
      </c>
      <c r="B5" s="109" t="s">
        <v>6</v>
      </c>
      <c r="C5" s="110">
        <v>10</v>
      </c>
      <c r="D5" s="111" t="s">
        <v>3</v>
      </c>
      <c r="E5" s="206"/>
      <c r="F5" s="149"/>
      <c r="G5" s="41" t="str">
        <f>IF(F5="","",F5*100/C5)</f>
        <v/>
      </c>
      <c r="H5" s="60" t="str">
        <f>IF(F5="","",F5*4)</f>
        <v/>
      </c>
      <c r="I5" s="152"/>
      <c r="J5" s="41" t="str">
        <f>IF(I5="","",I5/4)</f>
        <v/>
      </c>
      <c r="K5" s="42" t="str">
        <f>IF(J5="","",J5-F5)</f>
        <v/>
      </c>
      <c r="L5" s="206"/>
      <c r="M5" s="149"/>
      <c r="N5" s="41" t="str">
        <f>IF(M5="","",M5*100/C5)</f>
        <v/>
      </c>
      <c r="O5" s="65" t="str">
        <f>IF(M5="","",M5*3)</f>
        <v/>
      </c>
      <c r="P5" s="155"/>
      <c r="Q5" s="41" t="str">
        <f>IF(P5="","",P5/3)</f>
        <v/>
      </c>
      <c r="R5" s="42" t="str">
        <f>IF(Q5="","",Q5-M5)</f>
        <v/>
      </c>
      <c r="S5" s="206"/>
      <c r="T5" s="149"/>
      <c r="U5" s="41" t="str">
        <f>IF(T5="","",T5*100/C5)</f>
        <v/>
      </c>
      <c r="V5" s="65" t="str">
        <f>IF(T5="","",T5*2)</f>
        <v/>
      </c>
      <c r="W5" s="155"/>
      <c r="X5" s="41" t="str">
        <f>IF(W5="","",W5/2)</f>
        <v/>
      </c>
      <c r="Y5" s="42" t="str">
        <f>IF(X5="","",X5-T5)</f>
        <v/>
      </c>
      <c r="Z5" s="217"/>
      <c r="AA5" s="44" t="str">
        <f>IF(G5="","",AVERAGE(G5,N5,U5))</f>
        <v/>
      </c>
      <c r="AB5" s="72" t="str">
        <f>IF(AA5="","",VLOOKUP(AA5,Barème!E2:F602,2,TRUE))</f>
        <v/>
      </c>
      <c r="AC5" s="44" t="str">
        <f>IF(K5="","",ABS(AVERAGE(K5,R5,Y5)))</f>
        <v/>
      </c>
      <c r="AD5" s="72" t="str">
        <f>IF(AC5="","",VLOOKUP(AC5,Barème!B2:C54,2,TRUE))</f>
        <v/>
      </c>
      <c r="AE5" s="105">
        <v>4</v>
      </c>
      <c r="AF5" s="32"/>
    </row>
    <row r="6" spans="1:248" s="4" customFormat="1" ht="14.45" customHeight="1" x14ac:dyDescent="0.2">
      <c r="A6" s="15">
        <f>A5+1</f>
        <v>2</v>
      </c>
      <c r="B6" s="112" t="s">
        <v>7</v>
      </c>
      <c r="C6" s="113">
        <v>11</v>
      </c>
      <c r="D6" s="114" t="s">
        <v>3</v>
      </c>
      <c r="E6" s="206"/>
      <c r="F6" s="150"/>
      <c r="G6" s="46" t="str">
        <f t="shared" ref="G6:G34" si="0">IF(F6="","",F6*100/C6)</f>
        <v/>
      </c>
      <c r="H6" s="61" t="str">
        <f t="shared" ref="H6:H34" si="1">IF(F6="","",F6*4)</f>
        <v/>
      </c>
      <c r="I6" s="153"/>
      <c r="J6" s="46" t="str">
        <f t="shared" ref="J6:J34" si="2">IF(I6="","",I6/4)</f>
        <v/>
      </c>
      <c r="K6" s="47" t="str">
        <f t="shared" ref="K6:K34" si="3">IF(J6="","",J6-F6)</f>
        <v/>
      </c>
      <c r="L6" s="206"/>
      <c r="M6" s="150"/>
      <c r="N6" s="50" t="str">
        <f t="shared" ref="N6:N34" si="4">IF(M6="","",M6*100/C6)</f>
        <v/>
      </c>
      <c r="O6" s="107" t="str">
        <f t="shared" ref="O6:O34" si="5">IF(M6="","",M6*3)</f>
        <v/>
      </c>
      <c r="P6" s="156"/>
      <c r="Q6" s="50" t="str">
        <f t="shared" ref="Q6:Q34" si="6">IF(P6="","",P6/3)</f>
        <v/>
      </c>
      <c r="R6" s="51" t="str">
        <f t="shared" ref="R6:R34" si="7">IF(Q6="","",Q6-M6)</f>
        <v/>
      </c>
      <c r="S6" s="206"/>
      <c r="T6" s="150"/>
      <c r="U6" s="54" t="str">
        <f t="shared" ref="U6:U34" si="8">IF(T6="","",T6*100/C6)</f>
        <v/>
      </c>
      <c r="V6" s="66" t="str">
        <f t="shared" ref="V6:V34" si="9">IF(T6="","",T6*2)</f>
        <v/>
      </c>
      <c r="W6" s="156"/>
      <c r="X6" s="54" t="str">
        <f t="shared" ref="X6:X34" si="10">IF(W6="","",W6/2)</f>
        <v/>
      </c>
      <c r="Y6" s="55" t="str">
        <f t="shared" ref="Y6:Y34" si="11">IF(X6="","",X6-T6)</f>
        <v/>
      </c>
      <c r="Z6" s="217"/>
      <c r="AA6" s="58" t="str">
        <f t="shared" ref="AA6:AA34" si="12">IF(G6="","",AVERAGE(G6,N6,U6))</f>
        <v/>
      </c>
      <c r="AB6" s="104" t="str">
        <f>IF(AA6="","",VLOOKUP(AA6,Barème!E3:F603,2,TRUE))</f>
        <v/>
      </c>
      <c r="AC6" s="58" t="str">
        <f t="shared" ref="AC6:AC34" si="13">IF(K6="","",ABS(AVERAGE(K6,R6,Y6)))</f>
        <v/>
      </c>
      <c r="AD6" s="104" t="str">
        <f>IF(AC6="","",VLOOKUP(AC6,Barème!B3:C55,2,TRUE))</f>
        <v/>
      </c>
      <c r="AE6" s="101">
        <v>3</v>
      </c>
      <c r="AF6" s="31"/>
    </row>
    <row r="7" spans="1:248" s="6" customFormat="1" ht="14.45" customHeight="1" x14ac:dyDescent="0.2">
      <c r="A7" s="17">
        <f t="shared" ref="A7:A34" si="14">A6+1</f>
        <v>3</v>
      </c>
      <c r="B7" s="115" t="s">
        <v>8</v>
      </c>
      <c r="C7" s="116">
        <v>12</v>
      </c>
      <c r="D7" s="117" t="s">
        <v>3</v>
      </c>
      <c r="E7" s="206"/>
      <c r="F7" s="150"/>
      <c r="G7" s="20" t="str">
        <f t="shared" si="0"/>
        <v/>
      </c>
      <c r="H7" s="62" t="str">
        <f t="shared" si="1"/>
        <v/>
      </c>
      <c r="I7" s="153"/>
      <c r="J7" s="20" t="str">
        <f t="shared" si="2"/>
        <v/>
      </c>
      <c r="K7" s="43" t="str">
        <f t="shared" si="3"/>
        <v/>
      </c>
      <c r="L7" s="206"/>
      <c r="M7" s="150"/>
      <c r="N7" s="20" t="str">
        <f t="shared" si="4"/>
        <v/>
      </c>
      <c r="O7" s="67" t="str">
        <f t="shared" si="5"/>
        <v/>
      </c>
      <c r="P7" s="156"/>
      <c r="Q7" s="20" t="str">
        <f t="shared" si="6"/>
        <v/>
      </c>
      <c r="R7" s="43" t="str">
        <f t="shared" si="7"/>
        <v/>
      </c>
      <c r="S7" s="206"/>
      <c r="T7" s="150"/>
      <c r="U7" s="20" t="str">
        <f t="shared" si="8"/>
        <v/>
      </c>
      <c r="V7" s="67" t="str">
        <f t="shared" si="9"/>
        <v/>
      </c>
      <c r="W7" s="156"/>
      <c r="X7" s="20" t="str">
        <f t="shared" si="10"/>
        <v/>
      </c>
      <c r="Y7" s="43" t="str">
        <f t="shared" si="11"/>
        <v/>
      </c>
      <c r="Z7" s="217"/>
      <c r="AA7" s="45" t="str">
        <f t="shared" si="12"/>
        <v/>
      </c>
      <c r="AB7" s="71" t="str">
        <f>IF(AA7="","",VLOOKUP(AA7,Barème!E4:F604,2,TRUE))</f>
        <v/>
      </c>
      <c r="AC7" s="45" t="str">
        <f t="shared" si="13"/>
        <v/>
      </c>
      <c r="AD7" s="71" t="str">
        <f>IF(AC7="","",VLOOKUP(AC7,Barème!B4:C56,2,TRUE))</f>
        <v/>
      </c>
      <c r="AE7" s="102">
        <v>2</v>
      </c>
      <c r="AF7" s="32"/>
    </row>
    <row r="8" spans="1:248" s="4" customFormat="1" ht="14.45" customHeight="1" x14ac:dyDescent="0.2">
      <c r="A8" s="15">
        <f t="shared" si="14"/>
        <v>4</v>
      </c>
      <c r="B8" s="112" t="s">
        <v>9</v>
      </c>
      <c r="C8" s="113">
        <v>13</v>
      </c>
      <c r="D8" s="114" t="s">
        <v>3</v>
      </c>
      <c r="E8" s="206"/>
      <c r="F8" s="150"/>
      <c r="G8" s="46" t="str">
        <f t="shared" si="0"/>
        <v/>
      </c>
      <c r="H8" s="61" t="str">
        <f t="shared" si="1"/>
        <v/>
      </c>
      <c r="I8" s="153"/>
      <c r="J8" s="46" t="str">
        <f t="shared" si="2"/>
        <v/>
      </c>
      <c r="K8" s="47" t="str">
        <f t="shared" si="3"/>
        <v/>
      </c>
      <c r="L8" s="206"/>
      <c r="M8" s="150"/>
      <c r="N8" s="50" t="str">
        <f t="shared" si="4"/>
        <v/>
      </c>
      <c r="O8" s="107" t="str">
        <f t="shared" si="5"/>
        <v/>
      </c>
      <c r="P8" s="156"/>
      <c r="Q8" s="50" t="str">
        <f t="shared" si="6"/>
        <v/>
      </c>
      <c r="R8" s="51" t="str">
        <f t="shared" si="7"/>
        <v/>
      </c>
      <c r="S8" s="206"/>
      <c r="T8" s="150"/>
      <c r="U8" s="54" t="str">
        <f t="shared" si="8"/>
        <v/>
      </c>
      <c r="V8" s="66" t="str">
        <f t="shared" si="9"/>
        <v/>
      </c>
      <c r="W8" s="156"/>
      <c r="X8" s="54" t="str">
        <f t="shared" si="10"/>
        <v/>
      </c>
      <c r="Y8" s="55" t="str">
        <f t="shared" si="11"/>
        <v/>
      </c>
      <c r="Z8" s="217"/>
      <c r="AA8" s="58" t="str">
        <f t="shared" si="12"/>
        <v/>
      </c>
      <c r="AB8" s="104" t="str">
        <f>IF(AA8="","",VLOOKUP(AA8,Barème!E5:F605,2,TRUE))</f>
        <v/>
      </c>
      <c r="AC8" s="58" t="str">
        <f t="shared" si="13"/>
        <v/>
      </c>
      <c r="AD8" s="104" t="str">
        <f>IF(AC8="","",VLOOKUP(AC8,Barème!B5:C57,2,TRUE))</f>
        <v/>
      </c>
      <c r="AE8" s="101">
        <v>1</v>
      </c>
      <c r="AF8" s="31"/>
    </row>
    <row r="9" spans="1:248" s="6" customFormat="1" ht="14.45" customHeight="1" x14ac:dyDescent="0.2">
      <c r="A9" s="17">
        <f t="shared" si="14"/>
        <v>5</v>
      </c>
      <c r="B9" s="115" t="s">
        <v>10</v>
      </c>
      <c r="C9" s="116">
        <v>14</v>
      </c>
      <c r="D9" s="117" t="s">
        <v>3</v>
      </c>
      <c r="E9" s="206"/>
      <c r="F9" s="150"/>
      <c r="G9" s="20" t="str">
        <f t="shared" si="0"/>
        <v/>
      </c>
      <c r="H9" s="62" t="str">
        <f t="shared" si="1"/>
        <v/>
      </c>
      <c r="I9" s="153"/>
      <c r="J9" s="20" t="str">
        <f t="shared" si="2"/>
        <v/>
      </c>
      <c r="K9" s="43" t="str">
        <f t="shared" si="3"/>
        <v/>
      </c>
      <c r="L9" s="206"/>
      <c r="M9" s="150"/>
      <c r="N9" s="20" t="str">
        <f t="shared" si="4"/>
        <v/>
      </c>
      <c r="O9" s="67" t="str">
        <f t="shared" si="5"/>
        <v/>
      </c>
      <c r="P9" s="156"/>
      <c r="Q9" s="20" t="str">
        <f t="shared" si="6"/>
        <v/>
      </c>
      <c r="R9" s="43" t="str">
        <f t="shared" si="7"/>
        <v/>
      </c>
      <c r="S9" s="206"/>
      <c r="T9" s="150"/>
      <c r="U9" s="20" t="str">
        <f t="shared" si="8"/>
        <v/>
      </c>
      <c r="V9" s="67" t="str">
        <f t="shared" si="9"/>
        <v/>
      </c>
      <c r="W9" s="156"/>
      <c r="X9" s="20" t="str">
        <f t="shared" si="10"/>
        <v/>
      </c>
      <c r="Y9" s="43" t="str">
        <f t="shared" si="11"/>
        <v/>
      </c>
      <c r="Z9" s="217"/>
      <c r="AA9" s="45" t="str">
        <f t="shared" si="12"/>
        <v/>
      </c>
      <c r="AB9" s="71" t="str">
        <f>IF(AA9="","",VLOOKUP(AA9,Barème!E6:F606,2,TRUE))</f>
        <v/>
      </c>
      <c r="AC9" s="45" t="str">
        <f t="shared" si="13"/>
        <v/>
      </c>
      <c r="AD9" s="71" t="str">
        <f>IF(AC9="","",VLOOKUP(AC9,Barème!B6:C58,2,TRUE))</f>
        <v/>
      </c>
      <c r="AE9" s="102">
        <v>1</v>
      </c>
      <c r="AF9" s="32"/>
    </row>
    <row r="10" spans="1:248" s="4" customFormat="1" ht="14.45" customHeight="1" x14ac:dyDescent="0.2">
      <c r="A10" s="15">
        <f t="shared" si="14"/>
        <v>6</v>
      </c>
      <c r="B10" s="112" t="s">
        <v>11</v>
      </c>
      <c r="C10" s="113">
        <v>15</v>
      </c>
      <c r="D10" s="114" t="s">
        <v>3</v>
      </c>
      <c r="E10" s="206"/>
      <c r="F10" s="150"/>
      <c r="G10" s="46" t="str">
        <f t="shared" si="0"/>
        <v/>
      </c>
      <c r="H10" s="61" t="str">
        <f t="shared" si="1"/>
        <v/>
      </c>
      <c r="I10" s="153"/>
      <c r="J10" s="46" t="str">
        <f t="shared" si="2"/>
        <v/>
      </c>
      <c r="K10" s="47" t="str">
        <f t="shared" si="3"/>
        <v/>
      </c>
      <c r="L10" s="206"/>
      <c r="M10" s="150"/>
      <c r="N10" s="50" t="str">
        <f t="shared" si="4"/>
        <v/>
      </c>
      <c r="O10" s="107" t="str">
        <f t="shared" si="5"/>
        <v/>
      </c>
      <c r="P10" s="156"/>
      <c r="Q10" s="50" t="str">
        <f t="shared" si="6"/>
        <v/>
      </c>
      <c r="R10" s="51" t="str">
        <f t="shared" si="7"/>
        <v/>
      </c>
      <c r="S10" s="206"/>
      <c r="T10" s="150"/>
      <c r="U10" s="54" t="str">
        <f t="shared" si="8"/>
        <v/>
      </c>
      <c r="V10" s="66" t="str">
        <f t="shared" si="9"/>
        <v/>
      </c>
      <c r="W10" s="156"/>
      <c r="X10" s="54" t="str">
        <f t="shared" si="10"/>
        <v/>
      </c>
      <c r="Y10" s="55" t="str">
        <f t="shared" si="11"/>
        <v/>
      </c>
      <c r="Z10" s="217"/>
      <c r="AA10" s="58" t="str">
        <f t="shared" si="12"/>
        <v/>
      </c>
      <c r="AB10" s="104" t="str">
        <f>IF(AA10="","",VLOOKUP(AA10,Barème!E7:F607,2,TRUE))</f>
        <v/>
      </c>
      <c r="AC10" s="58" t="str">
        <f t="shared" si="13"/>
        <v/>
      </c>
      <c r="AD10" s="104" t="str">
        <f>IF(AC10="","",VLOOKUP(AC10,Barème!B7:C59,2,TRUE))</f>
        <v/>
      </c>
      <c r="AE10" s="101">
        <v>2</v>
      </c>
      <c r="AF10" s="31"/>
    </row>
    <row r="11" spans="1:248" s="6" customFormat="1" ht="14.45" customHeight="1" x14ac:dyDescent="0.2">
      <c r="A11" s="17">
        <f t="shared" si="14"/>
        <v>7</v>
      </c>
      <c r="B11" s="115" t="s">
        <v>12</v>
      </c>
      <c r="C11" s="116">
        <v>16</v>
      </c>
      <c r="D11" s="117" t="s">
        <v>3</v>
      </c>
      <c r="E11" s="206"/>
      <c r="F11" s="150"/>
      <c r="G11" s="20" t="str">
        <f t="shared" si="0"/>
        <v/>
      </c>
      <c r="H11" s="62" t="str">
        <f t="shared" si="1"/>
        <v/>
      </c>
      <c r="I11" s="153"/>
      <c r="J11" s="20" t="str">
        <f t="shared" si="2"/>
        <v/>
      </c>
      <c r="K11" s="43" t="str">
        <f t="shared" si="3"/>
        <v/>
      </c>
      <c r="L11" s="206"/>
      <c r="M11" s="150"/>
      <c r="N11" s="20" t="str">
        <f t="shared" si="4"/>
        <v/>
      </c>
      <c r="O11" s="67" t="str">
        <f t="shared" si="5"/>
        <v/>
      </c>
      <c r="P11" s="156"/>
      <c r="Q11" s="20" t="str">
        <f t="shared" si="6"/>
        <v/>
      </c>
      <c r="R11" s="43" t="str">
        <f t="shared" si="7"/>
        <v/>
      </c>
      <c r="S11" s="206"/>
      <c r="T11" s="150"/>
      <c r="U11" s="20" t="str">
        <f t="shared" si="8"/>
        <v/>
      </c>
      <c r="V11" s="67" t="str">
        <f t="shared" si="9"/>
        <v/>
      </c>
      <c r="W11" s="156"/>
      <c r="X11" s="20" t="str">
        <f t="shared" si="10"/>
        <v/>
      </c>
      <c r="Y11" s="43" t="str">
        <f t="shared" si="11"/>
        <v/>
      </c>
      <c r="Z11" s="217"/>
      <c r="AA11" s="45" t="str">
        <f t="shared" si="12"/>
        <v/>
      </c>
      <c r="AB11" s="71" t="str">
        <f>IF(AA11="","",VLOOKUP(AA11,Barème!E8:F608,2,TRUE))</f>
        <v/>
      </c>
      <c r="AC11" s="45" t="str">
        <f t="shared" si="13"/>
        <v/>
      </c>
      <c r="AD11" s="71" t="str">
        <f>IF(AC11="","",VLOOKUP(AC11,Barème!B8:C60,2,TRUE))</f>
        <v/>
      </c>
      <c r="AE11" s="102">
        <v>3</v>
      </c>
      <c r="AF11" s="33"/>
    </row>
    <row r="12" spans="1:248" s="4" customFormat="1" ht="14.45" customHeight="1" x14ac:dyDescent="0.2">
      <c r="A12" s="15">
        <f t="shared" si="14"/>
        <v>8</v>
      </c>
      <c r="B12" s="112" t="s">
        <v>13</v>
      </c>
      <c r="C12" s="113">
        <v>17</v>
      </c>
      <c r="D12" s="114" t="s">
        <v>3</v>
      </c>
      <c r="E12" s="206"/>
      <c r="F12" s="150"/>
      <c r="G12" s="46" t="str">
        <f t="shared" si="0"/>
        <v/>
      </c>
      <c r="H12" s="61" t="str">
        <f t="shared" si="1"/>
        <v/>
      </c>
      <c r="I12" s="153"/>
      <c r="J12" s="46" t="str">
        <f t="shared" si="2"/>
        <v/>
      </c>
      <c r="K12" s="47" t="str">
        <f t="shared" si="3"/>
        <v/>
      </c>
      <c r="L12" s="206"/>
      <c r="M12" s="150"/>
      <c r="N12" s="50" t="str">
        <f t="shared" si="4"/>
        <v/>
      </c>
      <c r="O12" s="107" t="str">
        <f t="shared" si="5"/>
        <v/>
      </c>
      <c r="P12" s="156"/>
      <c r="Q12" s="50" t="str">
        <f t="shared" si="6"/>
        <v/>
      </c>
      <c r="R12" s="51" t="str">
        <f t="shared" si="7"/>
        <v/>
      </c>
      <c r="S12" s="206"/>
      <c r="T12" s="150"/>
      <c r="U12" s="54" t="str">
        <f t="shared" si="8"/>
        <v/>
      </c>
      <c r="V12" s="66" t="str">
        <f t="shared" si="9"/>
        <v/>
      </c>
      <c r="W12" s="156"/>
      <c r="X12" s="54" t="str">
        <f t="shared" si="10"/>
        <v/>
      </c>
      <c r="Y12" s="55" t="str">
        <f t="shared" si="11"/>
        <v/>
      </c>
      <c r="Z12" s="217"/>
      <c r="AA12" s="58" t="str">
        <f t="shared" si="12"/>
        <v/>
      </c>
      <c r="AB12" s="104" t="str">
        <f>IF(AA12="","",VLOOKUP(AA12,Barème!E9:F609,2,TRUE))</f>
        <v/>
      </c>
      <c r="AC12" s="58" t="str">
        <f t="shared" si="13"/>
        <v/>
      </c>
      <c r="AD12" s="104" t="str">
        <f>IF(AC12="","",VLOOKUP(AC12,Barème!B9:C61,2,TRUE))</f>
        <v/>
      </c>
      <c r="AE12" s="101">
        <v>4</v>
      </c>
      <c r="AF12" s="31"/>
    </row>
    <row r="13" spans="1:248" s="6" customFormat="1" ht="14.45" customHeight="1" x14ac:dyDescent="0.2">
      <c r="A13" s="17">
        <f t="shared" si="14"/>
        <v>9</v>
      </c>
      <c r="B13" s="115" t="s">
        <v>14</v>
      </c>
      <c r="C13" s="116">
        <v>18</v>
      </c>
      <c r="D13" s="117" t="s">
        <v>3</v>
      </c>
      <c r="E13" s="206"/>
      <c r="F13" s="150"/>
      <c r="G13" s="20" t="str">
        <f t="shared" si="0"/>
        <v/>
      </c>
      <c r="H13" s="62" t="str">
        <f t="shared" si="1"/>
        <v/>
      </c>
      <c r="I13" s="153"/>
      <c r="J13" s="20" t="str">
        <f t="shared" si="2"/>
        <v/>
      </c>
      <c r="K13" s="43" t="str">
        <f t="shared" si="3"/>
        <v/>
      </c>
      <c r="L13" s="206"/>
      <c r="M13" s="150"/>
      <c r="N13" s="20" t="str">
        <f t="shared" si="4"/>
        <v/>
      </c>
      <c r="O13" s="67" t="str">
        <f t="shared" si="5"/>
        <v/>
      </c>
      <c r="P13" s="156"/>
      <c r="Q13" s="20" t="str">
        <f t="shared" si="6"/>
        <v/>
      </c>
      <c r="R13" s="43" t="str">
        <f t="shared" si="7"/>
        <v/>
      </c>
      <c r="S13" s="206"/>
      <c r="T13" s="150"/>
      <c r="U13" s="20" t="str">
        <f t="shared" si="8"/>
        <v/>
      </c>
      <c r="V13" s="67" t="str">
        <f t="shared" si="9"/>
        <v/>
      </c>
      <c r="W13" s="156"/>
      <c r="X13" s="20" t="str">
        <f t="shared" si="10"/>
        <v/>
      </c>
      <c r="Y13" s="43" t="str">
        <f t="shared" si="11"/>
        <v/>
      </c>
      <c r="Z13" s="217"/>
      <c r="AA13" s="45" t="str">
        <f t="shared" si="12"/>
        <v/>
      </c>
      <c r="AB13" s="71" t="str">
        <f>IF(AA13="","",VLOOKUP(AA13,Barème!E10:F610,2,TRUE))</f>
        <v/>
      </c>
      <c r="AC13" s="45" t="str">
        <f t="shared" si="13"/>
        <v/>
      </c>
      <c r="AD13" s="71" t="str">
        <f>IF(AC13="","",VLOOKUP(AC13,Barème!B10:C62,2,TRUE))</f>
        <v/>
      </c>
      <c r="AE13" s="102">
        <v>1</v>
      </c>
      <c r="AF13" s="32"/>
    </row>
    <row r="14" spans="1:248" s="4" customFormat="1" ht="14.45" customHeight="1" x14ac:dyDescent="0.2">
      <c r="A14" s="15">
        <f t="shared" si="14"/>
        <v>10</v>
      </c>
      <c r="B14" s="112" t="s">
        <v>15</v>
      </c>
      <c r="C14" s="113">
        <v>19</v>
      </c>
      <c r="D14" s="114" t="s">
        <v>3</v>
      </c>
      <c r="E14" s="206"/>
      <c r="F14" s="150"/>
      <c r="G14" s="46" t="str">
        <f t="shared" si="0"/>
        <v/>
      </c>
      <c r="H14" s="61" t="str">
        <f t="shared" si="1"/>
        <v/>
      </c>
      <c r="I14" s="153"/>
      <c r="J14" s="46" t="str">
        <f t="shared" si="2"/>
        <v/>
      </c>
      <c r="K14" s="47" t="str">
        <f t="shared" si="3"/>
        <v/>
      </c>
      <c r="L14" s="206"/>
      <c r="M14" s="150"/>
      <c r="N14" s="50" t="str">
        <f t="shared" si="4"/>
        <v/>
      </c>
      <c r="O14" s="107" t="str">
        <f t="shared" si="5"/>
        <v/>
      </c>
      <c r="P14" s="156"/>
      <c r="Q14" s="50" t="str">
        <f t="shared" si="6"/>
        <v/>
      </c>
      <c r="R14" s="51" t="str">
        <f t="shared" si="7"/>
        <v/>
      </c>
      <c r="S14" s="206"/>
      <c r="T14" s="150"/>
      <c r="U14" s="54" t="str">
        <f t="shared" si="8"/>
        <v/>
      </c>
      <c r="V14" s="66" t="str">
        <f t="shared" si="9"/>
        <v/>
      </c>
      <c r="W14" s="156"/>
      <c r="X14" s="54" t="str">
        <f t="shared" si="10"/>
        <v/>
      </c>
      <c r="Y14" s="55" t="str">
        <f t="shared" si="11"/>
        <v/>
      </c>
      <c r="Z14" s="217"/>
      <c r="AA14" s="58" t="str">
        <f t="shared" si="12"/>
        <v/>
      </c>
      <c r="AB14" s="104" t="str">
        <f>IF(AA14="","",VLOOKUP(AA14,Barème!E11:F611,2,TRUE))</f>
        <v/>
      </c>
      <c r="AC14" s="58" t="str">
        <f t="shared" si="13"/>
        <v/>
      </c>
      <c r="AD14" s="104" t="str">
        <f>IF(AC14="","",VLOOKUP(AC14,Barème!B11:C63,2,TRUE))</f>
        <v/>
      </c>
      <c r="AE14" s="101">
        <v>2</v>
      </c>
      <c r="AF14" s="31"/>
    </row>
    <row r="15" spans="1:248" s="6" customFormat="1" ht="14.45" customHeight="1" x14ac:dyDescent="0.2">
      <c r="A15" s="17">
        <f t="shared" si="14"/>
        <v>11</v>
      </c>
      <c r="B15" s="115" t="s">
        <v>16</v>
      </c>
      <c r="C15" s="116">
        <v>20</v>
      </c>
      <c r="D15" s="117" t="s">
        <v>3</v>
      </c>
      <c r="E15" s="206"/>
      <c r="F15" s="150"/>
      <c r="G15" s="20" t="str">
        <f t="shared" si="0"/>
        <v/>
      </c>
      <c r="H15" s="62" t="str">
        <f t="shared" si="1"/>
        <v/>
      </c>
      <c r="I15" s="153"/>
      <c r="J15" s="20" t="str">
        <f t="shared" si="2"/>
        <v/>
      </c>
      <c r="K15" s="43" t="str">
        <f t="shared" si="3"/>
        <v/>
      </c>
      <c r="L15" s="206"/>
      <c r="M15" s="150"/>
      <c r="N15" s="20" t="str">
        <f t="shared" si="4"/>
        <v/>
      </c>
      <c r="O15" s="67" t="str">
        <f t="shared" si="5"/>
        <v/>
      </c>
      <c r="P15" s="156"/>
      <c r="Q15" s="20" t="str">
        <f t="shared" si="6"/>
        <v/>
      </c>
      <c r="R15" s="43" t="str">
        <f t="shared" si="7"/>
        <v/>
      </c>
      <c r="S15" s="206"/>
      <c r="T15" s="150"/>
      <c r="U15" s="20" t="str">
        <f t="shared" si="8"/>
        <v/>
      </c>
      <c r="V15" s="67" t="str">
        <f t="shared" si="9"/>
        <v/>
      </c>
      <c r="W15" s="156"/>
      <c r="X15" s="20" t="str">
        <f t="shared" si="10"/>
        <v/>
      </c>
      <c r="Y15" s="43" t="str">
        <f t="shared" si="11"/>
        <v/>
      </c>
      <c r="Z15" s="217"/>
      <c r="AA15" s="45" t="str">
        <f t="shared" si="12"/>
        <v/>
      </c>
      <c r="AB15" s="71" t="str">
        <f>IF(AA15="","",VLOOKUP(AA15,Barème!E12:F612,2,TRUE))</f>
        <v/>
      </c>
      <c r="AC15" s="45" t="str">
        <f t="shared" si="13"/>
        <v/>
      </c>
      <c r="AD15" s="71" t="str">
        <f>IF(AC15="","",VLOOKUP(AC15,Barème!B12:C64,2,TRUE))</f>
        <v/>
      </c>
      <c r="AE15" s="102">
        <v>3</v>
      </c>
      <c r="AF15" s="33"/>
    </row>
    <row r="16" spans="1:248" s="4" customFormat="1" ht="14.45" customHeight="1" x14ac:dyDescent="0.2">
      <c r="A16" s="15">
        <f t="shared" si="14"/>
        <v>12</v>
      </c>
      <c r="B16" s="112" t="s">
        <v>17</v>
      </c>
      <c r="C16" s="113">
        <v>21</v>
      </c>
      <c r="D16" s="114" t="s">
        <v>3</v>
      </c>
      <c r="E16" s="206"/>
      <c r="F16" s="150"/>
      <c r="G16" s="46" t="str">
        <f t="shared" si="0"/>
        <v/>
      </c>
      <c r="H16" s="61" t="str">
        <f t="shared" si="1"/>
        <v/>
      </c>
      <c r="I16" s="153"/>
      <c r="J16" s="46" t="str">
        <f t="shared" si="2"/>
        <v/>
      </c>
      <c r="K16" s="47" t="str">
        <f t="shared" si="3"/>
        <v/>
      </c>
      <c r="L16" s="206"/>
      <c r="M16" s="150"/>
      <c r="N16" s="50" t="str">
        <f t="shared" si="4"/>
        <v/>
      </c>
      <c r="O16" s="107" t="str">
        <f t="shared" si="5"/>
        <v/>
      </c>
      <c r="P16" s="156"/>
      <c r="Q16" s="50" t="str">
        <f t="shared" si="6"/>
        <v/>
      </c>
      <c r="R16" s="51" t="str">
        <f t="shared" si="7"/>
        <v/>
      </c>
      <c r="S16" s="206"/>
      <c r="T16" s="150"/>
      <c r="U16" s="54" t="str">
        <f t="shared" si="8"/>
        <v/>
      </c>
      <c r="V16" s="66" t="str">
        <f t="shared" si="9"/>
        <v/>
      </c>
      <c r="W16" s="156"/>
      <c r="X16" s="54" t="str">
        <f t="shared" si="10"/>
        <v/>
      </c>
      <c r="Y16" s="55" t="str">
        <f t="shared" si="11"/>
        <v/>
      </c>
      <c r="Z16" s="217"/>
      <c r="AA16" s="58" t="str">
        <f t="shared" si="12"/>
        <v/>
      </c>
      <c r="AB16" s="104" t="str">
        <f>IF(AA16="","",VLOOKUP(AA16,Barème!E13:F613,2,TRUE))</f>
        <v/>
      </c>
      <c r="AC16" s="58" t="str">
        <f t="shared" si="13"/>
        <v/>
      </c>
      <c r="AD16" s="104" t="str">
        <f>IF(AC16="","",VLOOKUP(AC16,Barème!B13:C65,2,TRUE))</f>
        <v/>
      </c>
      <c r="AE16" s="101">
        <v>4</v>
      </c>
      <c r="AF16" s="31"/>
    </row>
    <row r="17" spans="1:32" s="6" customFormat="1" ht="14.45" customHeight="1" x14ac:dyDescent="0.2">
      <c r="A17" s="17">
        <f t="shared" si="14"/>
        <v>13</v>
      </c>
      <c r="B17" s="115" t="s">
        <v>18</v>
      </c>
      <c r="C17" s="116">
        <v>22</v>
      </c>
      <c r="D17" s="117" t="s">
        <v>3</v>
      </c>
      <c r="E17" s="206"/>
      <c r="F17" s="150"/>
      <c r="G17" s="20" t="str">
        <f t="shared" si="0"/>
        <v/>
      </c>
      <c r="H17" s="62" t="str">
        <f t="shared" si="1"/>
        <v/>
      </c>
      <c r="I17" s="153"/>
      <c r="J17" s="20" t="str">
        <f t="shared" si="2"/>
        <v/>
      </c>
      <c r="K17" s="43" t="str">
        <f t="shared" si="3"/>
        <v/>
      </c>
      <c r="L17" s="206"/>
      <c r="M17" s="150"/>
      <c r="N17" s="20" t="str">
        <f t="shared" si="4"/>
        <v/>
      </c>
      <c r="O17" s="67" t="str">
        <f t="shared" si="5"/>
        <v/>
      </c>
      <c r="P17" s="156"/>
      <c r="Q17" s="20" t="str">
        <f t="shared" si="6"/>
        <v/>
      </c>
      <c r="R17" s="43" t="str">
        <f t="shared" si="7"/>
        <v/>
      </c>
      <c r="S17" s="206"/>
      <c r="T17" s="150"/>
      <c r="U17" s="20" t="str">
        <f t="shared" si="8"/>
        <v/>
      </c>
      <c r="V17" s="67" t="str">
        <f t="shared" si="9"/>
        <v/>
      </c>
      <c r="W17" s="156"/>
      <c r="X17" s="20" t="str">
        <f t="shared" si="10"/>
        <v/>
      </c>
      <c r="Y17" s="43" t="str">
        <f t="shared" si="11"/>
        <v/>
      </c>
      <c r="Z17" s="217"/>
      <c r="AA17" s="45" t="str">
        <f t="shared" si="12"/>
        <v/>
      </c>
      <c r="AB17" s="71" t="str">
        <f>IF(AA17="","",VLOOKUP(AA17,Barème!E14:F614,2,TRUE))</f>
        <v/>
      </c>
      <c r="AC17" s="45" t="str">
        <f t="shared" si="13"/>
        <v/>
      </c>
      <c r="AD17" s="71" t="str">
        <f>IF(AC17="","",VLOOKUP(AC17,Barème!B14:C66,2,TRUE))</f>
        <v/>
      </c>
      <c r="AE17" s="102">
        <v>1</v>
      </c>
      <c r="AF17" s="32"/>
    </row>
    <row r="18" spans="1:32" s="4" customFormat="1" ht="14.45" customHeight="1" x14ac:dyDescent="0.2">
      <c r="A18" s="15">
        <f t="shared" si="14"/>
        <v>14</v>
      </c>
      <c r="B18" s="112" t="s">
        <v>19</v>
      </c>
      <c r="C18" s="113">
        <v>23</v>
      </c>
      <c r="D18" s="114" t="s">
        <v>3</v>
      </c>
      <c r="E18" s="206"/>
      <c r="F18" s="150"/>
      <c r="G18" s="46" t="str">
        <f t="shared" si="0"/>
        <v/>
      </c>
      <c r="H18" s="61" t="str">
        <f t="shared" si="1"/>
        <v/>
      </c>
      <c r="I18" s="153"/>
      <c r="J18" s="46" t="str">
        <f t="shared" si="2"/>
        <v/>
      </c>
      <c r="K18" s="47" t="str">
        <f t="shared" si="3"/>
        <v/>
      </c>
      <c r="L18" s="206"/>
      <c r="M18" s="150"/>
      <c r="N18" s="50" t="str">
        <f t="shared" si="4"/>
        <v/>
      </c>
      <c r="O18" s="107" t="str">
        <f t="shared" si="5"/>
        <v/>
      </c>
      <c r="P18" s="156"/>
      <c r="Q18" s="50" t="str">
        <f t="shared" si="6"/>
        <v/>
      </c>
      <c r="R18" s="51" t="str">
        <f t="shared" si="7"/>
        <v/>
      </c>
      <c r="S18" s="206"/>
      <c r="T18" s="150"/>
      <c r="U18" s="54" t="str">
        <f t="shared" si="8"/>
        <v/>
      </c>
      <c r="V18" s="66" t="str">
        <f t="shared" si="9"/>
        <v/>
      </c>
      <c r="W18" s="156"/>
      <c r="X18" s="54" t="str">
        <f t="shared" si="10"/>
        <v/>
      </c>
      <c r="Y18" s="55" t="str">
        <f t="shared" si="11"/>
        <v/>
      </c>
      <c r="Z18" s="217"/>
      <c r="AA18" s="58" t="str">
        <f t="shared" si="12"/>
        <v/>
      </c>
      <c r="AB18" s="104" t="str">
        <f>IF(AA18="","",VLOOKUP(AA18,Barème!E15:F615,2,TRUE))</f>
        <v/>
      </c>
      <c r="AC18" s="58" t="str">
        <f t="shared" si="13"/>
        <v/>
      </c>
      <c r="AD18" s="104" t="str">
        <f>IF(AC18="","",VLOOKUP(AC18,Barème!B15:C67,2,TRUE))</f>
        <v/>
      </c>
      <c r="AE18" s="101">
        <v>2</v>
      </c>
      <c r="AF18" s="31"/>
    </row>
    <row r="19" spans="1:32" s="6" customFormat="1" ht="14.45" customHeight="1" x14ac:dyDescent="0.2">
      <c r="A19" s="17">
        <f t="shared" si="14"/>
        <v>15</v>
      </c>
      <c r="B19" s="115" t="s">
        <v>20</v>
      </c>
      <c r="C19" s="116">
        <v>24</v>
      </c>
      <c r="D19" s="117" t="s">
        <v>3</v>
      </c>
      <c r="E19" s="206"/>
      <c r="F19" s="150"/>
      <c r="G19" s="20" t="str">
        <f t="shared" si="0"/>
        <v/>
      </c>
      <c r="H19" s="62" t="str">
        <f t="shared" si="1"/>
        <v/>
      </c>
      <c r="I19" s="153"/>
      <c r="J19" s="20" t="str">
        <f t="shared" si="2"/>
        <v/>
      </c>
      <c r="K19" s="43" t="str">
        <f t="shared" si="3"/>
        <v/>
      </c>
      <c r="L19" s="206"/>
      <c r="M19" s="150"/>
      <c r="N19" s="20" t="str">
        <f t="shared" si="4"/>
        <v/>
      </c>
      <c r="O19" s="67" t="str">
        <f t="shared" si="5"/>
        <v/>
      </c>
      <c r="P19" s="156"/>
      <c r="Q19" s="20" t="str">
        <f t="shared" si="6"/>
        <v/>
      </c>
      <c r="R19" s="43" t="str">
        <f t="shared" si="7"/>
        <v/>
      </c>
      <c r="S19" s="206"/>
      <c r="T19" s="150"/>
      <c r="U19" s="20" t="str">
        <f t="shared" si="8"/>
        <v/>
      </c>
      <c r="V19" s="67" t="str">
        <f t="shared" si="9"/>
        <v/>
      </c>
      <c r="W19" s="156"/>
      <c r="X19" s="20" t="str">
        <f t="shared" si="10"/>
        <v/>
      </c>
      <c r="Y19" s="43" t="str">
        <f t="shared" si="11"/>
        <v/>
      </c>
      <c r="Z19" s="217"/>
      <c r="AA19" s="45" t="str">
        <f t="shared" si="12"/>
        <v/>
      </c>
      <c r="AB19" s="71" t="str">
        <f>IF(AA19="","",VLOOKUP(AA19,Barème!E16:F616,2,TRUE))</f>
        <v/>
      </c>
      <c r="AC19" s="45" t="str">
        <f t="shared" si="13"/>
        <v/>
      </c>
      <c r="AD19" s="71" t="str">
        <f>IF(AC19="","",VLOOKUP(AC19,Barème!B16:C68,2,TRUE))</f>
        <v/>
      </c>
      <c r="AE19" s="102">
        <v>3</v>
      </c>
      <c r="AF19" s="32"/>
    </row>
    <row r="20" spans="1:32" s="4" customFormat="1" ht="14.45" customHeight="1" x14ac:dyDescent="0.2">
      <c r="A20" s="15">
        <f t="shared" si="14"/>
        <v>16</v>
      </c>
      <c r="B20" s="112" t="s">
        <v>21</v>
      </c>
      <c r="C20" s="113">
        <v>25</v>
      </c>
      <c r="D20" s="114" t="s">
        <v>3</v>
      </c>
      <c r="E20" s="206"/>
      <c r="F20" s="150"/>
      <c r="G20" s="46" t="str">
        <f t="shared" si="0"/>
        <v/>
      </c>
      <c r="H20" s="61" t="str">
        <f t="shared" si="1"/>
        <v/>
      </c>
      <c r="I20" s="153"/>
      <c r="J20" s="46" t="str">
        <f t="shared" si="2"/>
        <v/>
      </c>
      <c r="K20" s="47" t="str">
        <f t="shared" si="3"/>
        <v/>
      </c>
      <c r="L20" s="206"/>
      <c r="M20" s="150"/>
      <c r="N20" s="50" t="str">
        <f t="shared" si="4"/>
        <v/>
      </c>
      <c r="O20" s="107" t="str">
        <f t="shared" si="5"/>
        <v/>
      </c>
      <c r="P20" s="156"/>
      <c r="Q20" s="50" t="str">
        <f t="shared" si="6"/>
        <v/>
      </c>
      <c r="R20" s="51" t="str">
        <f t="shared" si="7"/>
        <v/>
      </c>
      <c r="S20" s="206"/>
      <c r="T20" s="150"/>
      <c r="U20" s="54" t="str">
        <f t="shared" si="8"/>
        <v/>
      </c>
      <c r="V20" s="66" t="str">
        <f t="shared" si="9"/>
        <v/>
      </c>
      <c r="W20" s="156"/>
      <c r="X20" s="54" t="str">
        <f t="shared" si="10"/>
        <v/>
      </c>
      <c r="Y20" s="55" t="str">
        <f t="shared" si="11"/>
        <v/>
      </c>
      <c r="Z20" s="217"/>
      <c r="AA20" s="58" t="str">
        <f t="shared" si="12"/>
        <v/>
      </c>
      <c r="AB20" s="104" t="str">
        <f>IF(AA20="","",VLOOKUP(AA20,Barème!E17:F617,2,TRUE))</f>
        <v/>
      </c>
      <c r="AC20" s="58" t="str">
        <f t="shared" si="13"/>
        <v/>
      </c>
      <c r="AD20" s="104" t="str">
        <f>IF(AC20="","",VLOOKUP(AC20,Barème!B17:C69,2,TRUE))</f>
        <v/>
      </c>
      <c r="AE20" s="101">
        <v>4</v>
      </c>
      <c r="AF20" s="31"/>
    </row>
    <row r="21" spans="1:32" s="6" customFormat="1" ht="14.45" customHeight="1" x14ac:dyDescent="0.2">
      <c r="A21" s="17">
        <f t="shared" si="14"/>
        <v>17</v>
      </c>
      <c r="B21" s="115" t="s">
        <v>22</v>
      </c>
      <c r="C21" s="116">
        <v>26</v>
      </c>
      <c r="D21" s="117" t="s">
        <v>3</v>
      </c>
      <c r="E21" s="206"/>
      <c r="F21" s="150"/>
      <c r="G21" s="20" t="str">
        <f t="shared" si="0"/>
        <v/>
      </c>
      <c r="H21" s="62" t="str">
        <f t="shared" si="1"/>
        <v/>
      </c>
      <c r="I21" s="153"/>
      <c r="J21" s="20" t="str">
        <f t="shared" si="2"/>
        <v/>
      </c>
      <c r="K21" s="43" t="str">
        <f t="shared" si="3"/>
        <v/>
      </c>
      <c r="L21" s="206"/>
      <c r="M21" s="150"/>
      <c r="N21" s="20" t="str">
        <f t="shared" si="4"/>
        <v/>
      </c>
      <c r="O21" s="67" t="str">
        <f t="shared" si="5"/>
        <v/>
      </c>
      <c r="P21" s="156"/>
      <c r="Q21" s="20" t="str">
        <f t="shared" si="6"/>
        <v/>
      </c>
      <c r="R21" s="43" t="str">
        <f t="shared" si="7"/>
        <v/>
      </c>
      <c r="S21" s="206"/>
      <c r="T21" s="150"/>
      <c r="U21" s="20" t="str">
        <f t="shared" si="8"/>
        <v/>
      </c>
      <c r="V21" s="67" t="str">
        <f t="shared" si="9"/>
        <v/>
      </c>
      <c r="W21" s="156"/>
      <c r="X21" s="20" t="str">
        <f t="shared" si="10"/>
        <v/>
      </c>
      <c r="Y21" s="43" t="str">
        <f t="shared" si="11"/>
        <v/>
      </c>
      <c r="Z21" s="217"/>
      <c r="AA21" s="45" t="str">
        <f t="shared" si="12"/>
        <v/>
      </c>
      <c r="AB21" s="71" t="str">
        <f>IF(AA21="","",VLOOKUP(AA21,Barème!E18:F618,2,TRUE))</f>
        <v/>
      </c>
      <c r="AC21" s="45" t="str">
        <f t="shared" si="13"/>
        <v/>
      </c>
      <c r="AD21" s="71" t="str">
        <f>IF(AC21="","",VLOOKUP(AC21,Barème!B18:C70,2,TRUE))</f>
        <v/>
      </c>
      <c r="AE21" s="102">
        <v>4</v>
      </c>
      <c r="AF21" s="32"/>
    </row>
    <row r="22" spans="1:32" s="4" customFormat="1" ht="14.45" customHeight="1" x14ac:dyDescent="0.2">
      <c r="A22" s="15">
        <f t="shared" si="14"/>
        <v>18</v>
      </c>
      <c r="B22" s="112" t="s">
        <v>23</v>
      </c>
      <c r="C22" s="113">
        <v>27</v>
      </c>
      <c r="D22" s="114" t="s">
        <v>3</v>
      </c>
      <c r="E22" s="206"/>
      <c r="F22" s="150"/>
      <c r="G22" s="46" t="str">
        <f t="shared" si="0"/>
        <v/>
      </c>
      <c r="H22" s="61" t="str">
        <f t="shared" si="1"/>
        <v/>
      </c>
      <c r="I22" s="153"/>
      <c r="J22" s="46" t="str">
        <f t="shared" si="2"/>
        <v/>
      </c>
      <c r="K22" s="47" t="str">
        <f t="shared" si="3"/>
        <v/>
      </c>
      <c r="L22" s="206"/>
      <c r="M22" s="150"/>
      <c r="N22" s="50" t="str">
        <f t="shared" si="4"/>
        <v/>
      </c>
      <c r="O22" s="107" t="str">
        <f t="shared" si="5"/>
        <v/>
      </c>
      <c r="P22" s="156"/>
      <c r="Q22" s="50" t="str">
        <f t="shared" si="6"/>
        <v/>
      </c>
      <c r="R22" s="51" t="str">
        <f t="shared" si="7"/>
        <v/>
      </c>
      <c r="S22" s="206"/>
      <c r="T22" s="150"/>
      <c r="U22" s="54" t="str">
        <f t="shared" si="8"/>
        <v/>
      </c>
      <c r="V22" s="66" t="str">
        <f t="shared" si="9"/>
        <v/>
      </c>
      <c r="W22" s="156"/>
      <c r="X22" s="54" t="str">
        <f t="shared" si="10"/>
        <v/>
      </c>
      <c r="Y22" s="55" t="str">
        <f t="shared" si="11"/>
        <v/>
      </c>
      <c r="Z22" s="217"/>
      <c r="AA22" s="58" t="str">
        <f t="shared" si="12"/>
        <v/>
      </c>
      <c r="AB22" s="104" t="str">
        <f>IF(AA22="","",VLOOKUP(AA22,Barème!E19:F619,2,TRUE))</f>
        <v/>
      </c>
      <c r="AC22" s="58" t="str">
        <f t="shared" si="13"/>
        <v/>
      </c>
      <c r="AD22" s="104" t="str">
        <f>IF(AC22="","",VLOOKUP(AC22,Barème!B19:C71,2,TRUE))</f>
        <v/>
      </c>
      <c r="AE22" s="101">
        <v>3</v>
      </c>
      <c r="AF22" s="31"/>
    </row>
    <row r="23" spans="1:32" s="6" customFormat="1" ht="14.45" customHeight="1" x14ac:dyDescent="0.2">
      <c r="A23" s="17">
        <f t="shared" si="14"/>
        <v>19</v>
      </c>
      <c r="B23" s="115" t="s">
        <v>24</v>
      </c>
      <c r="C23" s="116">
        <v>28</v>
      </c>
      <c r="D23" s="117" t="s">
        <v>3</v>
      </c>
      <c r="E23" s="206"/>
      <c r="F23" s="150"/>
      <c r="G23" s="20" t="str">
        <f t="shared" si="0"/>
        <v/>
      </c>
      <c r="H23" s="62" t="str">
        <f t="shared" si="1"/>
        <v/>
      </c>
      <c r="I23" s="153"/>
      <c r="J23" s="20" t="str">
        <f t="shared" si="2"/>
        <v/>
      </c>
      <c r="K23" s="43" t="str">
        <f t="shared" si="3"/>
        <v/>
      </c>
      <c r="L23" s="206"/>
      <c r="M23" s="150"/>
      <c r="N23" s="20" t="str">
        <f t="shared" si="4"/>
        <v/>
      </c>
      <c r="O23" s="67" t="str">
        <f t="shared" si="5"/>
        <v/>
      </c>
      <c r="P23" s="156"/>
      <c r="Q23" s="20" t="str">
        <f t="shared" si="6"/>
        <v/>
      </c>
      <c r="R23" s="43" t="str">
        <f t="shared" si="7"/>
        <v/>
      </c>
      <c r="S23" s="206"/>
      <c r="T23" s="150"/>
      <c r="U23" s="20" t="str">
        <f t="shared" si="8"/>
        <v/>
      </c>
      <c r="V23" s="67" t="str">
        <f t="shared" si="9"/>
        <v/>
      </c>
      <c r="W23" s="156"/>
      <c r="X23" s="20" t="str">
        <f t="shared" si="10"/>
        <v/>
      </c>
      <c r="Y23" s="43" t="str">
        <f t="shared" si="11"/>
        <v/>
      </c>
      <c r="Z23" s="217"/>
      <c r="AA23" s="45" t="str">
        <f t="shared" si="12"/>
        <v/>
      </c>
      <c r="AB23" s="71" t="str">
        <f>IF(AA23="","",VLOOKUP(AA23,Barème!E20:F620,2,TRUE))</f>
        <v/>
      </c>
      <c r="AC23" s="45" t="str">
        <f t="shared" si="13"/>
        <v/>
      </c>
      <c r="AD23" s="71" t="str">
        <f>IF(AC23="","",VLOOKUP(AC23,Barème!B20:C72,2,TRUE))</f>
        <v/>
      </c>
      <c r="AE23" s="102">
        <v>2</v>
      </c>
      <c r="AF23" s="32"/>
    </row>
    <row r="24" spans="1:32" s="4" customFormat="1" ht="14.45" customHeight="1" x14ac:dyDescent="0.2">
      <c r="A24" s="15">
        <f t="shared" si="14"/>
        <v>20</v>
      </c>
      <c r="B24" s="112" t="s">
        <v>25</v>
      </c>
      <c r="C24" s="113">
        <v>29</v>
      </c>
      <c r="D24" s="114" t="s">
        <v>3</v>
      </c>
      <c r="E24" s="206"/>
      <c r="F24" s="150"/>
      <c r="G24" s="46" t="str">
        <f t="shared" si="0"/>
        <v/>
      </c>
      <c r="H24" s="61" t="str">
        <f t="shared" si="1"/>
        <v/>
      </c>
      <c r="I24" s="153"/>
      <c r="J24" s="46" t="str">
        <f t="shared" si="2"/>
        <v/>
      </c>
      <c r="K24" s="47" t="str">
        <f t="shared" si="3"/>
        <v/>
      </c>
      <c r="L24" s="206"/>
      <c r="M24" s="150"/>
      <c r="N24" s="50" t="str">
        <f t="shared" si="4"/>
        <v/>
      </c>
      <c r="O24" s="107" t="str">
        <f t="shared" si="5"/>
        <v/>
      </c>
      <c r="P24" s="156"/>
      <c r="Q24" s="50" t="str">
        <f t="shared" si="6"/>
        <v/>
      </c>
      <c r="R24" s="51" t="str">
        <f t="shared" si="7"/>
        <v/>
      </c>
      <c r="S24" s="206"/>
      <c r="T24" s="150"/>
      <c r="U24" s="54" t="str">
        <f t="shared" si="8"/>
        <v/>
      </c>
      <c r="V24" s="66" t="str">
        <f t="shared" si="9"/>
        <v/>
      </c>
      <c r="W24" s="156"/>
      <c r="X24" s="54" t="str">
        <f t="shared" si="10"/>
        <v/>
      </c>
      <c r="Y24" s="55" t="str">
        <f t="shared" si="11"/>
        <v/>
      </c>
      <c r="Z24" s="217"/>
      <c r="AA24" s="58" t="str">
        <f t="shared" si="12"/>
        <v/>
      </c>
      <c r="AB24" s="104" t="str">
        <f>IF(AA24="","",VLOOKUP(AA24,Barème!E21:F621,2,TRUE))</f>
        <v/>
      </c>
      <c r="AC24" s="58" t="str">
        <f t="shared" si="13"/>
        <v/>
      </c>
      <c r="AD24" s="104" t="str">
        <f>IF(AC24="","",VLOOKUP(AC24,Barème!B21:C73,2,TRUE))</f>
        <v/>
      </c>
      <c r="AE24" s="101">
        <v>1</v>
      </c>
      <c r="AF24" s="31"/>
    </row>
    <row r="25" spans="1:32" s="6" customFormat="1" ht="14.45" customHeight="1" x14ac:dyDescent="0.2">
      <c r="A25" s="17">
        <f t="shared" si="14"/>
        <v>21</v>
      </c>
      <c r="B25" s="115" t="s">
        <v>26</v>
      </c>
      <c r="C25" s="116">
        <v>30</v>
      </c>
      <c r="D25" s="117" t="s">
        <v>3</v>
      </c>
      <c r="E25" s="206"/>
      <c r="F25" s="150"/>
      <c r="G25" s="20" t="str">
        <f t="shared" si="0"/>
        <v/>
      </c>
      <c r="H25" s="62" t="str">
        <f t="shared" si="1"/>
        <v/>
      </c>
      <c r="I25" s="153"/>
      <c r="J25" s="20" t="str">
        <f t="shared" si="2"/>
        <v/>
      </c>
      <c r="K25" s="43" t="str">
        <f t="shared" si="3"/>
        <v/>
      </c>
      <c r="L25" s="206"/>
      <c r="M25" s="150"/>
      <c r="N25" s="20" t="str">
        <f t="shared" si="4"/>
        <v/>
      </c>
      <c r="O25" s="67" t="str">
        <f t="shared" si="5"/>
        <v/>
      </c>
      <c r="P25" s="156"/>
      <c r="Q25" s="20" t="str">
        <f t="shared" si="6"/>
        <v/>
      </c>
      <c r="R25" s="43" t="str">
        <f t="shared" si="7"/>
        <v/>
      </c>
      <c r="S25" s="206"/>
      <c r="T25" s="150"/>
      <c r="U25" s="20" t="str">
        <f t="shared" si="8"/>
        <v/>
      </c>
      <c r="V25" s="67" t="str">
        <f t="shared" si="9"/>
        <v/>
      </c>
      <c r="W25" s="156"/>
      <c r="X25" s="20" t="str">
        <f t="shared" si="10"/>
        <v/>
      </c>
      <c r="Y25" s="43" t="str">
        <f t="shared" si="11"/>
        <v/>
      </c>
      <c r="Z25" s="217"/>
      <c r="AA25" s="45" t="str">
        <f t="shared" si="12"/>
        <v/>
      </c>
      <c r="AB25" s="71" t="str">
        <f>IF(AA25="","",VLOOKUP(AA25,Barème!E22:F622,2,TRUE))</f>
        <v/>
      </c>
      <c r="AC25" s="45" t="str">
        <f t="shared" si="13"/>
        <v/>
      </c>
      <c r="AD25" s="71" t="str">
        <f>IF(AC25="","",VLOOKUP(AC25,Barème!B22:C74,2,TRUE))</f>
        <v/>
      </c>
      <c r="AE25" s="102">
        <v>1</v>
      </c>
      <c r="AF25" s="32"/>
    </row>
    <row r="26" spans="1:32" s="4" customFormat="1" ht="14.45" customHeight="1" x14ac:dyDescent="0.2">
      <c r="A26" s="15">
        <f t="shared" si="14"/>
        <v>22</v>
      </c>
      <c r="B26" s="112" t="s">
        <v>27</v>
      </c>
      <c r="C26" s="113">
        <v>31</v>
      </c>
      <c r="D26" s="114" t="s">
        <v>3</v>
      </c>
      <c r="E26" s="206"/>
      <c r="F26" s="150"/>
      <c r="G26" s="46" t="str">
        <f t="shared" si="0"/>
        <v/>
      </c>
      <c r="H26" s="61" t="str">
        <f t="shared" si="1"/>
        <v/>
      </c>
      <c r="I26" s="153"/>
      <c r="J26" s="46" t="str">
        <f t="shared" si="2"/>
        <v/>
      </c>
      <c r="K26" s="47" t="str">
        <f t="shared" si="3"/>
        <v/>
      </c>
      <c r="L26" s="206"/>
      <c r="M26" s="150"/>
      <c r="N26" s="50" t="str">
        <f t="shared" si="4"/>
        <v/>
      </c>
      <c r="O26" s="107" t="str">
        <f t="shared" si="5"/>
        <v/>
      </c>
      <c r="P26" s="156"/>
      <c r="Q26" s="50" t="str">
        <f t="shared" si="6"/>
        <v/>
      </c>
      <c r="R26" s="51" t="str">
        <f t="shared" si="7"/>
        <v/>
      </c>
      <c r="S26" s="206"/>
      <c r="T26" s="150"/>
      <c r="U26" s="54" t="str">
        <f t="shared" si="8"/>
        <v/>
      </c>
      <c r="V26" s="66" t="str">
        <f t="shared" si="9"/>
        <v/>
      </c>
      <c r="W26" s="156"/>
      <c r="X26" s="54" t="str">
        <f t="shared" si="10"/>
        <v/>
      </c>
      <c r="Y26" s="55" t="str">
        <f t="shared" si="11"/>
        <v/>
      </c>
      <c r="Z26" s="217"/>
      <c r="AA26" s="58" t="str">
        <f t="shared" si="12"/>
        <v/>
      </c>
      <c r="AB26" s="104" t="str">
        <f>IF(AA26="","",VLOOKUP(AA26,Barème!E23:F623,2,TRUE))</f>
        <v/>
      </c>
      <c r="AC26" s="58" t="str">
        <f t="shared" si="13"/>
        <v/>
      </c>
      <c r="AD26" s="104" t="str">
        <f>IF(AC26="","",VLOOKUP(AC26,Barème!B23:C75,2,TRUE))</f>
        <v/>
      </c>
      <c r="AE26" s="101">
        <v>2</v>
      </c>
      <c r="AF26" s="31"/>
    </row>
    <row r="27" spans="1:32" s="6" customFormat="1" ht="14.45" customHeight="1" x14ac:dyDescent="0.2">
      <c r="A27" s="17">
        <f t="shared" si="14"/>
        <v>23</v>
      </c>
      <c r="B27" s="115" t="s">
        <v>28</v>
      </c>
      <c r="C27" s="116">
        <v>32</v>
      </c>
      <c r="D27" s="117" t="s">
        <v>3</v>
      </c>
      <c r="E27" s="206"/>
      <c r="F27" s="150"/>
      <c r="G27" s="20" t="str">
        <f t="shared" si="0"/>
        <v/>
      </c>
      <c r="H27" s="62" t="str">
        <f t="shared" si="1"/>
        <v/>
      </c>
      <c r="I27" s="153"/>
      <c r="J27" s="20" t="str">
        <f t="shared" si="2"/>
        <v/>
      </c>
      <c r="K27" s="43" t="str">
        <f t="shared" si="3"/>
        <v/>
      </c>
      <c r="L27" s="206"/>
      <c r="M27" s="150"/>
      <c r="N27" s="20" t="str">
        <f t="shared" si="4"/>
        <v/>
      </c>
      <c r="O27" s="67" t="str">
        <f t="shared" si="5"/>
        <v/>
      </c>
      <c r="P27" s="156"/>
      <c r="Q27" s="20" t="str">
        <f t="shared" si="6"/>
        <v/>
      </c>
      <c r="R27" s="43" t="str">
        <f t="shared" si="7"/>
        <v/>
      </c>
      <c r="S27" s="206"/>
      <c r="T27" s="150"/>
      <c r="U27" s="20" t="str">
        <f t="shared" si="8"/>
        <v/>
      </c>
      <c r="V27" s="67" t="str">
        <f t="shared" si="9"/>
        <v/>
      </c>
      <c r="W27" s="156"/>
      <c r="X27" s="20" t="str">
        <f t="shared" si="10"/>
        <v/>
      </c>
      <c r="Y27" s="43" t="str">
        <f t="shared" si="11"/>
        <v/>
      </c>
      <c r="Z27" s="217"/>
      <c r="AA27" s="45" t="str">
        <f t="shared" si="12"/>
        <v/>
      </c>
      <c r="AB27" s="71" t="str">
        <f>IF(AA27="","",VLOOKUP(AA27,Barème!E24:F624,2,TRUE))</f>
        <v/>
      </c>
      <c r="AC27" s="45" t="str">
        <f t="shared" si="13"/>
        <v/>
      </c>
      <c r="AD27" s="71" t="str">
        <f>IF(AC27="","",VLOOKUP(AC27,Barème!B24:C76,2,TRUE))</f>
        <v/>
      </c>
      <c r="AE27" s="102">
        <v>3</v>
      </c>
      <c r="AF27" s="32"/>
    </row>
    <row r="28" spans="1:32" s="4" customFormat="1" ht="14.45" customHeight="1" x14ac:dyDescent="0.2">
      <c r="A28" s="15">
        <f t="shared" si="14"/>
        <v>24</v>
      </c>
      <c r="B28" s="112" t="s">
        <v>29</v>
      </c>
      <c r="C28" s="113">
        <v>33</v>
      </c>
      <c r="D28" s="114" t="s">
        <v>3</v>
      </c>
      <c r="E28" s="206"/>
      <c r="F28" s="150"/>
      <c r="G28" s="46" t="str">
        <f t="shared" si="0"/>
        <v/>
      </c>
      <c r="H28" s="61" t="str">
        <f t="shared" si="1"/>
        <v/>
      </c>
      <c r="I28" s="153"/>
      <c r="J28" s="46" t="str">
        <f t="shared" si="2"/>
        <v/>
      </c>
      <c r="K28" s="47" t="str">
        <f t="shared" si="3"/>
        <v/>
      </c>
      <c r="L28" s="206"/>
      <c r="M28" s="150"/>
      <c r="N28" s="50" t="str">
        <f t="shared" si="4"/>
        <v/>
      </c>
      <c r="O28" s="107" t="str">
        <f t="shared" si="5"/>
        <v/>
      </c>
      <c r="P28" s="156"/>
      <c r="Q28" s="50" t="str">
        <f t="shared" si="6"/>
        <v/>
      </c>
      <c r="R28" s="51" t="str">
        <f t="shared" si="7"/>
        <v/>
      </c>
      <c r="S28" s="206"/>
      <c r="T28" s="150"/>
      <c r="U28" s="54" t="str">
        <f t="shared" si="8"/>
        <v/>
      </c>
      <c r="V28" s="66" t="str">
        <f t="shared" si="9"/>
        <v/>
      </c>
      <c r="W28" s="156"/>
      <c r="X28" s="54" t="str">
        <f t="shared" si="10"/>
        <v/>
      </c>
      <c r="Y28" s="55" t="str">
        <f t="shared" si="11"/>
        <v/>
      </c>
      <c r="Z28" s="217"/>
      <c r="AA28" s="58" t="str">
        <f t="shared" si="12"/>
        <v/>
      </c>
      <c r="AB28" s="104" t="str">
        <f>IF(AA28="","",VLOOKUP(AA28,Barème!E25:F625,2,TRUE))</f>
        <v/>
      </c>
      <c r="AC28" s="58" t="str">
        <f t="shared" si="13"/>
        <v/>
      </c>
      <c r="AD28" s="104" t="str">
        <f>IF(AC28="","",VLOOKUP(AC28,Barème!B25:C77,2,TRUE))</f>
        <v/>
      </c>
      <c r="AE28" s="101">
        <v>4</v>
      </c>
      <c r="AF28" s="31"/>
    </row>
    <row r="29" spans="1:32" s="6" customFormat="1" ht="14.45" customHeight="1" x14ac:dyDescent="0.2">
      <c r="A29" s="17">
        <f t="shared" si="14"/>
        <v>25</v>
      </c>
      <c r="B29" s="115" t="s">
        <v>30</v>
      </c>
      <c r="C29" s="116">
        <v>34</v>
      </c>
      <c r="D29" s="117" t="s">
        <v>3</v>
      </c>
      <c r="E29" s="206"/>
      <c r="F29" s="150"/>
      <c r="G29" s="20" t="str">
        <f t="shared" si="0"/>
        <v/>
      </c>
      <c r="H29" s="62" t="str">
        <f t="shared" si="1"/>
        <v/>
      </c>
      <c r="I29" s="153"/>
      <c r="J29" s="20" t="str">
        <f t="shared" si="2"/>
        <v/>
      </c>
      <c r="K29" s="43" t="str">
        <f t="shared" si="3"/>
        <v/>
      </c>
      <c r="L29" s="206"/>
      <c r="M29" s="150"/>
      <c r="N29" s="20" t="str">
        <f t="shared" si="4"/>
        <v/>
      </c>
      <c r="O29" s="67" t="str">
        <f t="shared" si="5"/>
        <v/>
      </c>
      <c r="P29" s="156"/>
      <c r="Q29" s="20" t="str">
        <f t="shared" si="6"/>
        <v/>
      </c>
      <c r="R29" s="43" t="str">
        <f t="shared" si="7"/>
        <v/>
      </c>
      <c r="S29" s="206"/>
      <c r="T29" s="150"/>
      <c r="U29" s="20" t="str">
        <f t="shared" si="8"/>
        <v/>
      </c>
      <c r="V29" s="67" t="str">
        <f t="shared" si="9"/>
        <v/>
      </c>
      <c r="W29" s="156"/>
      <c r="X29" s="20" t="str">
        <f t="shared" si="10"/>
        <v/>
      </c>
      <c r="Y29" s="43" t="str">
        <f t="shared" si="11"/>
        <v/>
      </c>
      <c r="Z29" s="217"/>
      <c r="AA29" s="45" t="str">
        <f t="shared" si="12"/>
        <v/>
      </c>
      <c r="AB29" s="71" t="str">
        <f>IF(AA29="","",VLOOKUP(AA29,Barème!E26:F626,2,TRUE))</f>
        <v/>
      </c>
      <c r="AC29" s="45" t="str">
        <f t="shared" si="13"/>
        <v/>
      </c>
      <c r="AD29" s="71" t="str">
        <f>IF(AC29="","",VLOOKUP(AC29,Barème!B26:C78,2,TRUE))</f>
        <v/>
      </c>
      <c r="AE29" s="102">
        <v>4</v>
      </c>
      <c r="AF29" s="32"/>
    </row>
    <row r="30" spans="1:32" s="4" customFormat="1" ht="14.45" customHeight="1" x14ac:dyDescent="0.2">
      <c r="A30" s="15">
        <f t="shared" si="14"/>
        <v>26</v>
      </c>
      <c r="B30" s="112" t="s">
        <v>31</v>
      </c>
      <c r="C30" s="113">
        <v>35</v>
      </c>
      <c r="D30" s="114" t="s">
        <v>3</v>
      </c>
      <c r="E30" s="206"/>
      <c r="F30" s="150"/>
      <c r="G30" s="46" t="str">
        <f t="shared" si="0"/>
        <v/>
      </c>
      <c r="H30" s="61" t="str">
        <f t="shared" si="1"/>
        <v/>
      </c>
      <c r="I30" s="153"/>
      <c r="J30" s="46" t="str">
        <f t="shared" si="2"/>
        <v/>
      </c>
      <c r="K30" s="47" t="str">
        <f t="shared" si="3"/>
        <v/>
      </c>
      <c r="L30" s="206"/>
      <c r="M30" s="150"/>
      <c r="N30" s="50" t="str">
        <f t="shared" si="4"/>
        <v/>
      </c>
      <c r="O30" s="107" t="str">
        <f t="shared" si="5"/>
        <v/>
      </c>
      <c r="P30" s="156"/>
      <c r="Q30" s="50" t="str">
        <f t="shared" si="6"/>
        <v/>
      </c>
      <c r="R30" s="51" t="str">
        <f t="shared" si="7"/>
        <v/>
      </c>
      <c r="S30" s="206"/>
      <c r="T30" s="150"/>
      <c r="U30" s="54" t="str">
        <f t="shared" si="8"/>
        <v/>
      </c>
      <c r="V30" s="66" t="str">
        <f t="shared" si="9"/>
        <v/>
      </c>
      <c r="W30" s="156"/>
      <c r="X30" s="54" t="str">
        <f t="shared" si="10"/>
        <v/>
      </c>
      <c r="Y30" s="55" t="str">
        <f t="shared" si="11"/>
        <v/>
      </c>
      <c r="Z30" s="217"/>
      <c r="AA30" s="58" t="str">
        <f t="shared" si="12"/>
        <v/>
      </c>
      <c r="AB30" s="104" t="str">
        <f>IF(AA30="","",VLOOKUP(AA30,Barème!E27:F627,2,TRUE))</f>
        <v/>
      </c>
      <c r="AC30" s="58" t="str">
        <f t="shared" si="13"/>
        <v/>
      </c>
      <c r="AD30" s="104" t="str">
        <f>IF(AC30="","",VLOOKUP(AC30,Barème!B27:C79,2,TRUE))</f>
        <v/>
      </c>
      <c r="AE30" s="101">
        <v>3</v>
      </c>
      <c r="AF30" s="31"/>
    </row>
    <row r="31" spans="1:32" s="6" customFormat="1" ht="14.45" customHeight="1" x14ac:dyDescent="0.2">
      <c r="A31" s="17">
        <f t="shared" si="14"/>
        <v>27</v>
      </c>
      <c r="B31" s="115" t="s">
        <v>32</v>
      </c>
      <c r="C31" s="116">
        <v>36</v>
      </c>
      <c r="D31" s="117" t="s">
        <v>3</v>
      </c>
      <c r="E31" s="206"/>
      <c r="F31" s="150"/>
      <c r="G31" s="20" t="str">
        <f t="shared" si="0"/>
        <v/>
      </c>
      <c r="H31" s="62" t="str">
        <f t="shared" si="1"/>
        <v/>
      </c>
      <c r="I31" s="153"/>
      <c r="J31" s="20" t="str">
        <f t="shared" si="2"/>
        <v/>
      </c>
      <c r="K31" s="43" t="str">
        <f t="shared" si="3"/>
        <v/>
      </c>
      <c r="L31" s="206"/>
      <c r="M31" s="150"/>
      <c r="N31" s="20" t="str">
        <f t="shared" si="4"/>
        <v/>
      </c>
      <c r="O31" s="67" t="str">
        <f t="shared" si="5"/>
        <v/>
      </c>
      <c r="P31" s="156"/>
      <c r="Q31" s="20" t="str">
        <f t="shared" si="6"/>
        <v/>
      </c>
      <c r="R31" s="43" t="str">
        <f t="shared" si="7"/>
        <v/>
      </c>
      <c r="S31" s="206"/>
      <c r="T31" s="150"/>
      <c r="U31" s="20" t="str">
        <f t="shared" si="8"/>
        <v/>
      </c>
      <c r="V31" s="67" t="str">
        <f t="shared" si="9"/>
        <v/>
      </c>
      <c r="W31" s="156"/>
      <c r="X31" s="20" t="str">
        <f t="shared" si="10"/>
        <v/>
      </c>
      <c r="Y31" s="43" t="str">
        <f t="shared" si="11"/>
        <v/>
      </c>
      <c r="Z31" s="217"/>
      <c r="AA31" s="45" t="str">
        <f t="shared" si="12"/>
        <v/>
      </c>
      <c r="AB31" s="71" t="str">
        <f>IF(AA31="","",VLOOKUP(AA31,Barème!E28:F628,2,TRUE))</f>
        <v/>
      </c>
      <c r="AC31" s="45" t="str">
        <f t="shared" si="13"/>
        <v/>
      </c>
      <c r="AD31" s="71" t="str">
        <f>IF(AC31="","",VLOOKUP(AC31,Barème!B28:C80,2,TRUE))</f>
        <v/>
      </c>
      <c r="AE31" s="102">
        <v>2</v>
      </c>
      <c r="AF31" s="32"/>
    </row>
    <row r="32" spans="1:32" s="4" customFormat="1" ht="14.45" customHeight="1" x14ac:dyDescent="0.2">
      <c r="A32" s="15">
        <f t="shared" si="14"/>
        <v>28</v>
      </c>
      <c r="B32" s="112" t="s">
        <v>33</v>
      </c>
      <c r="C32" s="113">
        <v>37</v>
      </c>
      <c r="D32" s="114" t="s">
        <v>3</v>
      </c>
      <c r="E32" s="206"/>
      <c r="F32" s="150"/>
      <c r="G32" s="46" t="str">
        <f t="shared" si="0"/>
        <v/>
      </c>
      <c r="H32" s="61" t="str">
        <f t="shared" si="1"/>
        <v/>
      </c>
      <c r="I32" s="153"/>
      <c r="J32" s="46" t="str">
        <f t="shared" si="2"/>
        <v/>
      </c>
      <c r="K32" s="47" t="str">
        <f t="shared" si="3"/>
        <v/>
      </c>
      <c r="L32" s="206"/>
      <c r="M32" s="150"/>
      <c r="N32" s="50" t="str">
        <f t="shared" si="4"/>
        <v/>
      </c>
      <c r="O32" s="107" t="str">
        <f t="shared" si="5"/>
        <v/>
      </c>
      <c r="P32" s="156"/>
      <c r="Q32" s="50" t="str">
        <f t="shared" si="6"/>
        <v/>
      </c>
      <c r="R32" s="51" t="str">
        <f t="shared" si="7"/>
        <v/>
      </c>
      <c r="S32" s="206"/>
      <c r="T32" s="150"/>
      <c r="U32" s="54" t="str">
        <f t="shared" si="8"/>
        <v/>
      </c>
      <c r="V32" s="66" t="str">
        <f t="shared" si="9"/>
        <v/>
      </c>
      <c r="W32" s="156"/>
      <c r="X32" s="54" t="str">
        <f t="shared" si="10"/>
        <v/>
      </c>
      <c r="Y32" s="55" t="str">
        <f t="shared" si="11"/>
        <v/>
      </c>
      <c r="Z32" s="217"/>
      <c r="AA32" s="58" t="str">
        <f t="shared" si="12"/>
        <v/>
      </c>
      <c r="AB32" s="104" t="str">
        <f>IF(AA32="","",VLOOKUP(AA32,Barème!E29:F629,2,TRUE))</f>
        <v/>
      </c>
      <c r="AC32" s="58" t="str">
        <f t="shared" si="13"/>
        <v/>
      </c>
      <c r="AD32" s="104" t="str">
        <f>IF(AC32="","",VLOOKUP(AC32,Barème!B29:C81,2,TRUE))</f>
        <v/>
      </c>
      <c r="AE32" s="101">
        <v>1</v>
      </c>
      <c r="AF32" s="31"/>
    </row>
    <row r="33" spans="1:32" s="6" customFormat="1" ht="14.45" customHeight="1" x14ac:dyDescent="0.2">
      <c r="A33" s="17">
        <f t="shared" si="14"/>
        <v>29</v>
      </c>
      <c r="B33" s="115" t="s">
        <v>34</v>
      </c>
      <c r="C33" s="116">
        <v>38</v>
      </c>
      <c r="D33" s="117" t="s">
        <v>3</v>
      </c>
      <c r="E33" s="206"/>
      <c r="F33" s="150"/>
      <c r="G33" s="20" t="str">
        <f t="shared" si="0"/>
        <v/>
      </c>
      <c r="H33" s="62" t="str">
        <f t="shared" si="1"/>
        <v/>
      </c>
      <c r="I33" s="153"/>
      <c r="J33" s="20" t="str">
        <f t="shared" si="2"/>
        <v/>
      </c>
      <c r="K33" s="43" t="str">
        <f t="shared" si="3"/>
        <v/>
      </c>
      <c r="L33" s="206"/>
      <c r="M33" s="150"/>
      <c r="N33" s="20" t="str">
        <f t="shared" si="4"/>
        <v/>
      </c>
      <c r="O33" s="67" t="str">
        <f t="shared" si="5"/>
        <v/>
      </c>
      <c r="P33" s="156"/>
      <c r="Q33" s="20" t="str">
        <f t="shared" si="6"/>
        <v/>
      </c>
      <c r="R33" s="43" t="str">
        <f t="shared" si="7"/>
        <v/>
      </c>
      <c r="S33" s="206"/>
      <c r="T33" s="150"/>
      <c r="U33" s="20" t="str">
        <f t="shared" si="8"/>
        <v/>
      </c>
      <c r="V33" s="67" t="str">
        <f t="shared" si="9"/>
        <v/>
      </c>
      <c r="W33" s="156"/>
      <c r="X33" s="20" t="str">
        <f t="shared" si="10"/>
        <v/>
      </c>
      <c r="Y33" s="43" t="str">
        <f t="shared" si="11"/>
        <v/>
      </c>
      <c r="Z33" s="217"/>
      <c r="AA33" s="45" t="str">
        <f t="shared" si="12"/>
        <v/>
      </c>
      <c r="AB33" s="71" t="str">
        <f>IF(AA33="","",VLOOKUP(AA33,Barème!E30:F630,2,TRUE))</f>
        <v/>
      </c>
      <c r="AC33" s="45" t="str">
        <f t="shared" si="13"/>
        <v/>
      </c>
      <c r="AD33" s="71" t="str">
        <f>IF(AC33="","",VLOOKUP(AC33,Barème!B30:C82,2,TRUE))</f>
        <v/>
      </c>
      <c r="AE33" s="102">
        <v>1</v>
      </c>
      <c r="AF33" s="32"/>
    </row>
    <row r="34" spans="1:32" s="4" customFormat="1" ht="14.45" customHeight="1" thickBot="1" x14ac:dyDescent="0.25">
      <c r="A34" s="15">
        <f t="shared" si="14"/>
        <v>30</v>
      </c>
      <c r="B34" s="118" t="s">
        <v>35</v>
      </c>
      <c r="C34" s="119">
        <v>39</v>
      </c>
      <c r="D34" s="120" t="s">
        <v>3</v>
      </c>
      <c r="E34" s="206"/>
      <c r="F34" s="151"/>
      <c r="G34" s="48" t="str">
        <f t="shared" si="0"/>
        <v/>
      </c>
      <c r="H34" s="63" t="str">
        <f t="shared" si="1"/>
        <v/>
      </c>
      <c r="I34" s="154"/>
      <c r="J34" s="48" t="str">
        <f t="shared" si="2"/>
        <v/>
      </c>
      <c r="K34" s="49" t="str">
        <f t="shared" si="3"/>
        <v/>
      </c>
      <c r="L34" s="206"/>
      <c r="M34" s="151"/>
      <c r="N34" s="52" t="str">
        <f t="shared" si="4"/>
        <v/>
      </c>
      <c r="O34" s="108" t="str">
        <f t="shared" si="5"/>
        <v/>
      </c>
      <c r="P34" s="157"/>
      <c r="Q34" s="52" t="str">
        <f t="shared" si="6"/>
        <v/>
      </c>
      <c r="R34" s="53" t="str">
        <f t="shared" si="7"/>
        <v/>
      </c>
      <c r="S34" s="206"/>
      <c r="T34" s="151"/>
      <c r="U34" s="56" t="str">
        <f t="shared" si="8"/>
        <v/>
      </c>
      <c r="V34" s="68" t="str">
        <f t="shared" si="9"/>
        <v/>
      </c>
      <c r="W34" s="157"/>
      <c r="X34" s="56" t="str">
        <f t="shared" si="10"/>
        <v/>
      </c>
      <c r="Y34" s="57" t="str">
        <f t="shared" si="11"/>
        <v/>
      </c>
      <c r="Z34" s="217"/>
      <c r="AA34" s="59" t="str">
        <f t="shared" si="12"/>
        <v/>
      </c>
      <c r="AB34" s="106" t="str">
        <f>IF(AA34="","",VLOOKUP(AA34,Barème!E31:F631,2,TRUE))</f>
        <v/>
      </c>
      <c r="AC34" s="59" t="str">
        <f t="shared" si="13"/>
        <v/>
      </c>
      <c r="AD34" s="106" t="str">
        <f>IF(AC34="","",VLOOKUP(AC34,Barème!B31:C83,2,TRUE))</f>
        <v/>
      </c>
      <c r="AE34" s="103">
        <v>2</v>
      </c>
      <c r="AF34" s="31"/>
    </row>
    <row r="35" spans="1:32" s="7" customFormat="1" ht="15" customHeight="1" x14ac:dyDescent="0.2">
      <c r="A35" s="18"/>
      <c r="E35" s="206"/>
      <c r="I35" s="10"/>
      <c r="J35" s="10"/>
      <c r="K35" s="10"/>
      <c r="L35" s="206"/>
      <c r="P35" s="10"/>
      <c r="Q35" s="10"/>
      <c r="R35" s="10"/>
      <c r="S35" s="206"/>
      <c r="W35" s="10"/>
      <c r="X35" s="10"/>
      <c r="Y35" s="10"/>
      <c r="Z35" s="217"/>
      <c r="AA35" s="10"/>
      <c r="AB35" s="10"/>
      <c r="AC35" s="10"/>
      <c r="AD35" s="10"/>
      <c r="AE35" s="10"/>
      <c r="AF35" s="34"/>
    </row>
    <row r="36" spans="1:32" ht="12.75" x14ac:dyDescent="0.2">
      <c r="L36" s="206"/>
      <c r="S36" s="206"/>
      <c r="Z36" s="217"/>
    </row>
    <row r="37" spans="1:32" thickBot="1" x14ac:dyDescent="0.25">
      <c r="L37" s="206"/>
      <c r="S37" s="206"/>
      <c r="Z37" s="217"/>
    </row>
  </sheetData>
  <mergeCells count="40">
    <mergeCell ref="F1:K1"/>
    <mergeCell ref="M1:R1"/>
    <mergeCell ref="T1:Y1"/>
    <mergeCell ref="E1:E1048576"/>
    <mergeCell ref="AA1:AE1"/>
    <mergeCell ref="AA2:AA4"/>
    <mergeCell ref="AC2:AC4"/>
    <mergeCell ref="L1:L1048576"/>
    <mergeCell ref="S1:S1048576"/>
    <mergeCell ref="Z1:Z1048576"/>
    <mergeCell ref="AE2:AE4"/>
    <mergeCell ref="F2:H2"/>
    <mergeCell ref="I2:K2"/>
    <mergeCell ref="F3:F4"/>
    <mergeCell ref="G3:G4"/>
    <mergeCell ref="H3:H4"/>
    <mergeCell ref="M2:O2"/>
    <mergeCell ref="P2:R2"/>
    <mergeCell ref="M3:M4"/>
    <mergeCell ref="N3:N4"/>
    <mergeCell ref="O3:O4"/>
    <mergeCell ref="P3:P4"/>
    <mergeCell ref="Q3:Q4"/>
    <mergeCell ref="R3:R4"/>
    <mergeCell ref="AB2:AB4"/>
    <mergeCell ref="AD2:AD4"/>
    <mergeCell ref="B1:B4"/>
    <mergeCell ref="T2:V2"/>
    <mergeCell ref="T3:T4"/>
    <mergeCell ref="C1:C4"/>
    <mergeCell ref="D1:D4"/>
    <mergeCell ref="U3:U4"/>
    <mergeCell ref="V3:V4"/>
    <mergeCell ref="W2:Y2"/>
    <mergeCell ref="W3:W4"/>
    <mergeCell ref="X3:X4"/>
    <mergeCell ref="Y3:Y4"/>
    <mergeCell ref="I3:I4"/>
    <mergeCell ref="J3:J4"/>
    <mergeCell ref="K3:K4"/>
  </mergeCells>
  <dataValidations count="1">
    <dataValidation type="list" allowBlank="1" showInputMessage="1" showErrorMessage="1" sqref="D5:D34">
      <formula1>$A$2:$A$4</formula1>
    </dataValidation>
  </dataValidations>
  <pageMargins left="0.15748031496062992" right="0.15748031496062992" top="0.35433070866141736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A1:IN36"/>
  <sheetViews>
    <sheetView windowProtection="1" zoomScale="80" zoomScaleNormal="80" workbookViewId="0">
      <pane xSplit="2" ySplit="5" topLeftCell="C6" activePane="bottomRight" state="frozen"/>
      <selection activeCell="C7" sqref="C7"/>
      <selection pane="topRight" activeCell="C7" sqref="C7"/>
      <selection pane="bottomLeft" activeCell="C7" sqref="C7"/>
      <selection pane="bottomRight" activeCell="S8" sqref="S8"/>
    </sheetView>
  </sheetViews>
  <sheetFormatPr baseColWidth="10" defaultColWidth="5" defaultRowHeight="12.75" x14ac:dyDescent="0.2"/>
  <cols>
    <col min="1" max="1" width="2.625" style="19" customWidth="1"/>
    <col min="2" max="2" width="12" style="8" customWidth="1"/>
    <col min="3" max="3" width="5" style="8" customWidth="1"/>
    <col min="4" max="4" width="5.125" style="8" customWidth="1"/>
    <col min="5" max="12" width="6.25" style="8" customWidth="1"/>
    <col min="13" max="16" width="6.125" style="8" customWidth="1"/>
    <col min="17" max="20" width="6.25" style="8" customWidth="1"/>
    <col min="21" max="24" width="6.125" style="8" customWidth="1"/>
    <col min="25" max="28" width="6.25" style="8" customWidth="1"/>
    <col min="29" max="29" width="6.125" style="27" customWidth="1"/>
    <col min="30" max="30" width="20" style="27" customWidth="1"/>
    <col min="31" max="31" width="7.625" style="28" customWidth="1"/>
    <col min="32" max="32" width="5" style="35"/>
    <col min="33" max="16384" width="5" style="8"/>
  </cols>
  <sheetData>
    <row r="1" spans="1:248" s="5" customFormat="1" ht="39.950000000000003" customHeight="1" thickBot="1" x14ac:dyDescent="0.25">
      <c r="A1" s="15"/>
      <c r="B1" s="164" t="s">
        <v>42</v>
      </c>
      <c r="C1" s="170" t="s">
        <v>4</v>
      </c>
      <c r="D1" s="170" t="s">
        <v>5</v>
      </c>
      <c r="E1" s="230" t="s">
        <v>55</v>
      </c>
      <c r="F1" s="231"/>
      <c r="G1" s="231"/>
      <c r="H1" s="232"/>
      <c r="I1" s="230" t="s">
        <v>64</v>
      </c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2"/>
      <c r="U1" s="230" t="s">
        <v>67</v>
      </c>
      <c r="V1" s="231"/>
      <c r="W1" s="231"/>
      <c r="X1" s="232"/>
      <c r="Y1" s="230" t="s">
        <v>74</v>
      </c>
      <c r="Z1" s="231"/>
      <c r="AA1" s="231"/>
      <c r="AB1" s="232"/>
      <c r="AC1" s="23"/>
      <c r="AD1" s="23"/>
      <c r="AE1" s="23"/>
      <c r="AF1" s="31"/>
      <c r="IG1" s="4"/>
      <c r="IH1" s="4"/>
      <c r="II1" s="4"/>
      <c r="IJ1" s="4"/>
      <c r="IK1" s="4"/>
      <c r="IL1" s="4"/>
      <c r="IM1" s="4"/>
      <c r="IN1" s="4"/>
    </row>
    <row r="2" spans="1:248" s="5" customFormat="1" ht="54.95" customHeight="1" thickBot="1" x14ac:dyDescent="0.25">
      <c r="A2" s="15"/>
      <c r="B2" s="164"/>
      <c r="C2" s="171"/>
      <c r="D2" s="171"/>
      <c r="E2" s="230" t="s">
        <v>54</v>
      </c>
      <c r="F2" s="231"/>
      <c r="G2" s="231"/>
      <c r="H2" s="232"/>
      <c r="I2" s="230" t="s">
        <v>73</v>
      </c>
      <c r="J2" s="231"/>
      <c r="K2" s="231"/>
      <c r="L2" s="232"/>
      <c r="M2" s="230" t="s">
        <v>66</v>
      </c>
      <c r="N2" s="231"/>
      <c r="O2" s="231"/>
      <c r="P2" s="232"/>
      <c r="Q2" s="230" t="s">
        <v>70</v>
      </c>
      <c r="R2" s="231"/>
      <c r="S2" s="231"/>
      <c r="T2" s="232"/>
      <c r="U2" s="230" t="s">
        <v>68</v>
      </c>
      <c r="V2" s="231"/>
      <c r="W2" s="231"/>
      <c r="X2" s="232"/>
      <c r="Y2" s="230" t="s">
        <v>75</v>
      </c>
      <c r="Z2" s="231"/>
      <c r="AA2" s="231"/>
      <c r="AB2" s="232"/>
      <c r="AC2" s="23"/>
      <c r="AD2" s="23"/>
      <c r="AE2" s="23"/>
      <c r="AF2" s="31"/>
      <c r="IG2" s="4"/>
      <c r="IH2" s="4"/>
      <c r="II2" s="4"/>
      <c r="IJ2" s="4"/>
      <c r="IK2" s="4"/>
      <c r="IL2" s="4"/>
      <c r="IM2" s="4"/>
      <c r="IN2" s="4"/>
    </row>
    <row r="3" spans="1:248" s="5" customFormat="1" ht="30" customHeight="1" x14ac:dyDescent="0.2">
      <c r="A3" s="16" t="s">
        <v>3</v>
      </c>
      <c r="B3" s="164"/>
      <c r="C3" s="171"/>
      <c r="D3" s="171"/>
      <c r="E3" s="165" t="s">
        <v>56</v>
      </c>
      <c r="F3" s="166"/>
      <c r="G3" s="166"/>
      <c r="H3" s="167"/>
      <c r="I3" s="250" t="s">
        <v>71</v>
      </c>
      <c r="J3" s="251"/>
      <c r="K3" s="251"/>
      <c r="L3" s="252"/>
      <c r="M3" s="248" t="s">
        <v>65</v>
      </c>
      <c r="N3" s="249"/>
      <c r="O3" s="249"/>
      <c r="P3" s="249"/>
      <c r="Q3" s="165" t="s">
        <v>72</v>
      </c>
      <c r="R3" s="166"/>
      <c r="S3" s="166"/>
      <c r="T3" s="167"/>
      <c r="U3" s="235" t="s">
        <v>69</v>
      </c>
      <c r="V3" s="236"/>
      <c r="W3" s="236"/>
      <c r="X3" s="237"/>
      <c r="Y3" s="235" t="s">
        <v>76</v>
      </c>
      <c r="Z3" s="236"/>
      <c r="AA3" s="236"/>
      <c r="AB3" s="237"/>
      <c r="AC3" s="23"/>
      <c r="AD3" s="23"/>
      <c r="AE3" s="23"/>
      <c r="AF3" s="31"/>
      <c r="IG3" s="4"/>
      <c r="IH3" s="4"/>
      <c r="II3" s="4"/>
      <c r="IJ3" s="4"/>
      <c r="IK3" s="4"/>
      <c r="IL3" s="4"/>
      <c r="IM3" s="4"/>
      <c r="IN3" s="4"/>
    </row>
    <row r="4" spans="1:248" s="5" customFormat="1" ht="17.25" customHeight="1" x14ac:dyDescent="0.2">
      <c r="A4" s="16" t="s">
        <v>2</v>
      </c>
      <c r="B4" s="164"/>
      <c r="C4" s="171"/>
      <c r="D4" s="171"/>
      <c r="E4" s="226" t="s">
        <v>60</v>
      </c>
      <c r="F4" s="233" t="s">
        <v>57</v>
      </c>
      <c r="G4" s="228" t="s">
        <v>59</v>
      </c>
      <c r="H4" s="242" t="s">
        <v>58</v>
      </c>
      <c r="I4" s="226" t="s">
        <v>60</v>
      </c>
      <c r="J4" s="233" t="s">
        <v>57</v>
      </c>
      <c r="K4" s="228" t="s">
        <v>59</v>
      </c>
      <c r="L4" s="242" t="s">
        <v>58</v>
      </c>
      <c r="M4" s="244" t="s">
        <v>60</v>
      </c>
      <c r="N4" s="246" t="s">
        <v>57</v>
      </c>
      <c r="O4" s="240" t="s">
        <v>59</v>
      </c>
      <c r="P4" s="238" t="s">
        <v>58</v>
      </c>
      <c r="Q4" s="226" t="s">
        <v>60</v>
      </c>
      <c r="R4" s="233" t="s">
        <v>57</v>
      </c>
      <c r="S4" s="228" t="s">
        <v>59</v>
      </c>
      <c r="T4" s="242" t="s">
        <v>58</v>
      </c>
      <c r="U4" s="244" t="s">
        <v>60</v>
      </c>
      <c r="V4" s="246" t="s">
        <v>57</v>
      </c>
      <c r="W4" s="240" t="s">
        <v>59</v>
      </c>
      <c r="X4" s="238" t="s">
        <v>58</v>
      </c>
      <c r="Y4" s="244" t="s">
        <v>60</v>
      </c>
      <c r="Z4" s="246" t="s">
        <v>57</v>
      </c>
      <c r="AA4" s="240" t="s">
        <v>59</v>
      </c>
      <c r="AB4" s="238" t="s">
        <v>58</v>
      </c>
      <c r="AC4" s="23"/>
      <c r="AD4" s="23"/>
      <c r="AE4" s="23"/>
      <c r="AF4" s="31"/>
      <c r="IG4" s="4"/>
      <c r="IH4" s="4"/>
      <c r="II4" s="4"/>
      <c r="IJ4" s="4"/>
      <c r="IK4" s="4"/>
      <c r="IL4" s="4"/>
      <c r="IM4" s="4"/>
      <c r="IN4" s="4"/>
    </row>
    <row r="5" spans="1:248" s="5" customFormat="1" ht="20.25" customHeight="1" thickBot="1" x14ac:dyDescent="0.25">
      <c r="A5" s="16"/>
      <c r="B5" s="164"/>
      <c r="C5" s="171"/>
      <c r="D5" s="171"/>
      <c r="E5" s="227"/>
      <c r="F5" s="234"/>
      <c r="G5" s="229"/>
      <c r="H5" s="243"/>
      <c r="I5" s="227"/>
      <c r="J5" s="234"/>
      <c r="K5" s="229"/>
      <c r="L5" s="243"/>
      <c r="M5" s="245"/>
      <c r="N5" s="247"/>
      <c r="O5" s="241"/>
      <c r="P5" s="239"/>
      <c r="Q5" s="227"/>
      <c r="R5" s="234"/>
      <c r="S5" s="229"/>
      <c r="T5" s="243"/>
      <c r="U5" s="245"/>
      <c r="V5" s="247"/>
      <c r="W5" s="241"/>
      <c r="X5" s="239"/>
      <c r="Y5" s="245"/>
      <c r="Z5" s="247"/>
      <c r="AA5" s="241"/>
      <c r="AB5" s="239"/>
      <c r="AC5" s="39"/>
      <c r="AD5" s="23"/>
      <c r="AE5" s="23"/>
      <c r="AF5" s="31"/>
      <c r="IG5" s="4"/>
      <c r="IH5" s="4"/>
      <c r="II5" s="4"/>
      <c r="IJ5" s="4"/>
      <c r="IK5" s="4"/>
      <c r="IL5" s="4"/>
      <c r="IM5" s="4"/>
      <c r="IN5" s="4"/>
    </row>
    <row r="6" spans="1:248" s="6" customFormat="1" ht="15.95" customHeight="1" thickBot="1" x14ac:dyDescent="0.25">
      <c r="A6" s="17">
        <v>1</v>
      </c>
      <c r="B6" s="97" t="str">
        <f>IF('Données évaluation'!B5="","",'Données évaluation'!B5)</f>
        <v>Cirsei</v>
      </c>
      <c r="C6" s="88">
        <f>IF('Données évaluation'!C5="","",'Données évaluation'!C5)</f>
        <v>10</v>
      </c>
      <c r="D6" s="89" t="str">
        <f>IF('Données évaluation'!D5="","",'Données évaluation'!D5)</f>
        <v>F</v>
      </c>
      <c r="E6" s="90" t="str">
        <f>IF('Données évaluation'!AB5="Ins","Ins","")</f>
        <v/>
      </c>
      <c r="F6" s="91" t="str">
        <f>IF('Données évaluation'!AB5="Fra","Fra","")</f>
        <v/>
      </c>
      <c r="G6" s="91" t="str">
        <f>IF('Données évaluation'!AB5="Sat","Sat","")</f>
        <v/>
      </c>
      <c r="H6" s="92" t="str">
        <f>IF('Données évaluation'!AB5="T S","T S",IF('Données évaluation'!AB5="Pb VMA","Pb VMA",""))</f>
        <v/>
      </c>
      <c r="I6" s="90" t="str">
        <f>IF('Données évaluation'!AE5=1,"Ins","")</f>
        <v/>
      </c>
      <c r="J6" s="93" t="str">
        <f>IF('Données évaluation'!AE5=2,"Fra","")</f>
        <v/>
      </c>
      <c r="K6" s="93" t="str">
        <f>IF('Données évaluation'!AE5=3,"Sat","")</f>
        <v/>
      </c>
      <c r="L6" s="94" t="str">
        <f>IF('Données évaluation'!AE5=4,"T S","")</f>
        <v>T S</v>
      </c>
      <c r="M6" s="121"/>
      <c r="N6" s="121"/>
      <c r="O6" s="122"/>
      <c r="P6" s="123" t="s">
        <v>84</v>
      </c>
      <c r="Q6" s="90" t="str">
        <f>IF('Données évaluation'!AD5="Ins","Ins","")</f>
        <v/>
      </c>
      <c r="R6" s="93" t="str">
        <f>IF('Données évaluation'!AD5="Fra","Fra","")</f>
        <v/>
      </c>
      <c r="S6" s="93" t="str">
        <f>IF('Données évaluation'!AD5="Sat","Sat","")</f>
        <v/>
      </c>
      <c r="T6" s="94" t="str">
        <f>IF('Données évaluation'!AD5="T S","T S","")</f>
        <v/>
      </c>
      <c r="U6" s="121"/>
      <c r="V6" s="121"/>
      <c r="W6" s="122"/>
      <c r="X6" s="123" t="s">
        <v>84</v>
      </c>
      <c r="Y6" s="133"/>
      <c r="Z6" s="134"/>
      <c r="AA6" s="135"/>
      <c r="AB6" s="136" t="s">
        <v>84</v>
      </c>
      <c r="AC6" s="21"/>
      <c r="AD6" s="21"/>
      <c r="AE6" s="22"/>
      <c r="AF6" s="32"/>
    </row>
    <row r="7" spans="1:248" s="6" customFormat="1" ht="15.95" customHeight="1" x14ac:dyDescent="0.2">
      <c r="A7" s="17">
        <f>A6+1</f>
        <v>2</v>
      </c>
      <c r="B7" s="98" t="str">
        <f>IF('Données évaluation'!B6="","",'Données évaluation'!B6)</f>
        <v>Daenerys</v>
      </c>
      <c r="C7" s="69">
        <f>IF('Données évaluation'!C6="","",'Données évaluation'!C6)</f>
        <v>11</v>
      </c>
      <c r="D7" s="74" t="str">
        <f>IF('Données évaluation'!D6="","",'Données évaluation'!D6)</f>
        <v>F</v>
      </c>
      <c r="E7" s="45" t="str">
        <f>IF('Données évaluation'!AB6="Ins","Ins","")</f>
        <v/>
      </c>
      <c r="F7" s="64" t="str">
        <f>IF('Données évaluation'!AB6="Fra","Fra","")</f>
        <v/>
      </c>
      <c r="G7" s="64" t="str">
        <f>IF('Données évaluation'!AB6="Sat","Sat","")</f>
        <v/>
      </c>
      <c r="H7" s="77" t="str">
        <f>IF('Données évaluation'!AB6="T S","T S",IF('Données évaluation'!AB6="Pb VMA","Pb VMA",""))</f>
        <v/>
      </c>
      <c r="I7" s="45" t="str">
        <f>IF('Données évaluation'!AE6=1,"Ins","")</f>
        <v/>
      </c>
      <c r="J7" s="20" t="str">
        <f>IF('Données évaluation'!AE6=2,"Fra","")</f>
        <v/>
      </c>
      <c r="K7" s="20" t="str">
        <f>IF('Données évaluation'!AE6=3,"Sat","")</f>
        <v>Sat</v>
      </c>
      <c r="L7" s="43" t="str">
        <f>IF('Données évaluation'!AE6=4,"T S","")</f>
        <v/>
      </c>
      <c r="M7" s="124"/>
      <c r="N7" s="124"/>
      <c r="O7" s="125"/>
      <c r="P7" s="126" t="s">
        <v>84</v>
      </c>
      <c r="Q7" s="45" t="str">
        <f>IF('Données évaluation'!AD6="Ins","Ins","")</f>
        <v/>
      </c>
      <c r="R7" s="20" t="str">
        <f>IF('Données évaluation'!AD6="Fra","Fra","")</f>
        <v/>
      </c>
      <c r="S7" s="20" t="str">
        <f>IF('Données évaluation'!AD6="Sat","Sat","")</f>
        <v/>
      </c>
      <c r="T7" s="43" t="str">
        <f>IF('Données évaluation'!AD6="T S","T S","")</f>
        <v/>
      </c>
      <c r="U7" s="124"/>
      <c r="V7" s="124"/>
      <c r="W7" s="125"/>
      <c r="X7" s="126" t="s">
        <v>84</v>
      </c>
      <c r="Y7" s="137"/>
      <c r="Z7" s="138"/>
      <c r="AA7" s="139"/>
      <c r="AB7" s="140" t="s">
        <v>84</v>
      </c>
      <c r="AC7" s="21"/>
      <c r="AD7" s="95" t="s">
        <v>36</v>
      </c>
      <c r="AE7" s="96">
        <f>COUNTA(B6:B35)</f>
        <v>30</v>
      </c>
      <c r="AF7" s="32"/>
    </row>
    <row r="8" spans="1:248" s="6" customFormat="1" ht="15.95" customHeight="1" thickBot="1" x14ac:dyDescent="0.25">
      <c r="A8" s="17">
        <f t="shared" ref="A8:A35" si="0">A7+1</f>
        <v>3</v>
      </c>
      <c r="B8" s="99" t="str">
        <f>IF('Données évaluation'!B7="","",'Données évaluation'!B7)</f>
        <v>Rob</v>
      </c>
      <c r="C8" s="81">
        <f>IF('Données évaluation'!C7="","",'Données évaluation'!C7)</f>
        <v>12</v>
      </c>
      <c r="D8" s="82" t="str">
        <f>IF('Données évaluation'!D7="","",'Données évaluation'!D7)</f>
        <v>F</v>
      </c>
      <c r="E8" s="83" t="str">
        <f>IF('Données évaluation'!AB7="Ins","Ins","")</f>
        <v/>
      </c>
      <c r="F8" s="84" t="str">
        <f>IF('Données évaluation'!AB7="Fra","Fra","")</f>
        <v/>
      </c>
      <c r="G8" s="84" t="str">
        <f>IF('Données évaluation'!AB7="Sat","Sat","")</f>
        <v/>
      </c>
      <c r="H8" s="85" t="str">
        <f>IF('Données évaluation'!AB7="T S","T S",IF('Données évaluation'!AB7="Pb VMA","Pb VMA",""))</f>
        <v/>
      </c>
      <c r="I8" s="83" t="str">
        <f>IF('Données évaluation'!AE7=1,"Ins","")</f>
        <v/>
      </c>
      <c r="J8" s="86" t="str">
        <f>IF('Données évaluation'!AE7=2,"Fra","")</f>
        <v>Fra</v>
      </c>
      <c r="K8" s="86" t="str">
        <f>IF('Données évaluation'!AE7=3,"Sat","")</f>
        <v/>
      </c>
      <c r="L8" s="87" t="str">
        <f>IF('Données évaluation'!AE7=4,"T S","")</f>
        <v/>
      </c>
      <c r="M8" s="127"/>
      <c r="N8" s="127"/>
      <c r="O8" s="128"/>
      <c r="P8" s="129" t="s">
        <v>84</v>
      </c>
      <c r="Q8" s="83" t="str">
        <f>IF('Données évaluation'!AD7="Ins","Ins","")</f>
        <v/>
      </c>
      <c r="R8" s="86" t="str">
        <f>IF('Données évaluation'!AD7="Fra","Fra","")</f>
        <v/>
      </c>
      <c r="S8" s="86" t="str">
        <f>IF('Données évaluation'!AD7="Sat","Sat","")</f>
        <v/>
      </c>
      <c r="T8" s="87" t="str">
        <f>IF('Données évaluation'!AD7="T S","T S","")</f>
        <v/>
      </c>
      <c r="U8" s="127"/>
      <c r="V8" s="127"/>
      <c r="W8" s="128"/>
      <c r="X8" s="129" t="s">
        <v>84</v>
      </c>
      <c r="Y8" s="141"/>
      <c r="Z8" s="142"/>
      <c r="AA8" s="143"/>
      <c r="AB8" s="144" t="s">
        <v>84</v>
      </c>
      <c r="AC8" s="21"/>
      <c r="AD8" s="36" t="s">
        <v>39</v>
      </c>
      <c r="AE8" s="40" t="e">
        <f>IF(#REF!="","",#REF!)</f>
        <v>#REF!</v>
      </c>
      <c r="AF8" s="32"/>
    </row>
    <row r="9" spans="1:248" s="6" customFormat="1" ht="15.95" customHeight="1" x14ac:dyDescent="0.2">
      <c r="A9" s="17">
        <f t="shared" si="0"/>
        <v>4</v>
      </c>
      <c r="B9" s="98" t="str">
        <f>IF('Données évaluation'!B8="","",'Données évaluation'!B8)</f>
        <v>Tyrion</v>
      </c>
      <c r="C9" s="69">
        <f>IF('Données évaluation'!C8="","",'Données évaluation'!C8)</f>
        <v>13</v>
      </c>
      <c r="D9" s="74" t="str">
        <f>IF('Données évaluation'!D8="","",'Données évaluation'!D8)</f>
        <v>F</v>
      </c>
      <c r="E9" s="45" t="str">
        <f>IF('Données évaluation'!AB8="Ins","Ins","")</f>
        <v/>
      </c>
      <c r="F9" s="64" t="str">
        <f>IF('Données évaluation'!AB8="Fra","Fra","")</f>
        <v/>
      </c>
      <c r="G9" s="64" t="str">
        <f>IF('Données évaluation'!AB8="Sat","Sat","")</f>
        <v/>
      </c>
      <c r="H9" s="77" t="str">
        <f>IF('Données évaluation'!AB8="T S","T S",IF('Données évaluation'!AB8="Pb VMA","Pb VMA",""))</f>
        <v/>
      </c>
      <c r="I9" s="45" t="str">
        <f>IF('Données évaluation'!AE8=1,"Ins","")</f>
        <v>Ins</v>
      </c>
      <c r="J9" s="20" t="str">
        <f>IF('Données évaluation'!AE8=2,"Fra","")</f>
        <v/>
      </c>
      <c r="K9" s="20" t="str">
        <f>IF('Données évaluation'!AE8=3,"Sat","")</f>
        <v/>
      </c>
      <c r="L9" s="43" t="str">
        <f>IF('Données évaluation'!AE8=4,"T S","")</f>
        <v/>
      </c>
      <c r="M9" s="124"/>
      <c r="N9" s="124"/>
      <c r="O9" s="125"/>
      <c r="P9" s="126" t="s">
        <v>84</v>
      </c>
      <c r="Q9" s="45" t="str">
        <f>IF('Données évaluation'!AD8="Ins","Ins","")</f>
        <v/>
      </c>
      <c r="R9" s="20" t="str">
        <f>IF('Données évaluation'!AD8="Fra","Fra","")</f>
        <v/>
      </c>
      <c r="S9" s="20" t="str">
        <f>IF('Données évaluation'!AD8="Sat","Sat","")</f>
        <v/>
      </c>
      <c r="T9" s="43" t="str">
        <f>IF('Données évaluation'!AD8="T S","T S","")</f>
        <v/>
      </c>
      <c r="U9" s="124"/>
      <c r="V9" s="124"/>
      <c r="W9" s="125"/>
      <c r="X9" s="126" t="s">
        <v>84</v>
      </c>
      <c r="Y9" s="137"/>
      <c r="Z9" s="138"/>
      <c r="AA9" s="139"/>
      <c r="AB9" s="140" t="s">
        <v>84</v>
      </c>
      <c r="AC9" s="21"/>
      <c r="AD9" s="25"/>
      <c r="AE9" s="22"/>
      <c r="AF9" s="32"/>
    </row>
    <row r="10" spans="1:248" s="6" customFormat="1" ht="15.95" customHeight="1" thickBot="1" x14ac:dyDescent="0.25">
      <c r="A10" s="17">
        <f t="shared" si="0"/>
        <v>5</v>
      </c>
      <c r="B10" s="99" t="str">
        <f>IF('Données évaluation'!B9="","",'Données évaluation'!B9)</f>
        <v>Arya</v>
      </c>
      <c r="C10" s="81">
        <f>IF('Données évaluation'!C9="","",'Données évaluation'!C9)</f>
        <v>14</v>
      </c>
      <c r="D10" s="82" t="str">
        <f>IF('Données évaluation'!D9="","",'Données évaluation'!D9)</f>
        <v>F</v>
      </c>
      <c r="E10" s="83" t="str">
        <f>IF('Données évaluation'!AB9="Ins","Ins","")</f>
        <v/>
      </c>
      <c r="F10" s="84" t="str">
        <f>IF('Données évaluation'!AB9="Fra","Fra","")</f>
        <v/>
      </c>
      <c r="G10" s="84" t="str">
        <f>IF('Données évaluation'!AB9="Sat","Sat","")</f>
        <v/>
      </c>
      <c r="H10" s="85" t="str">
        <f>IF('Données évaluation'!AB9="T S","T S",IF('Données évaluation'!AB9="Pb VMA","Pb VMA",""))</f>
        <v/>
      </c>
      <c r="I10" s="83" t="str">
        <f>IF('Données évaluation'!AE9=1,"Ins","")</f>
        <v>Ins</v>
      </c>
      <c r="J10" s="86" t="str">
        <f>IF('Données évaluation'!AE9=2,"Fra","")</f>
        <v/>
      </c>
      <c r="K10" s="86" t="str">
        <f>IF('Données évaluation'!AE9=3,"Sat","")</f>
        <v/>
      </c>
      <c r="L10" s="87" t="str">
        <f>IF('Données évaluation'!AE9=4,"T S","")</f>
        <v/>
      </c>
      <c r="M10" s="127"/>
      <c r="N10" s="127"/>
      <c r="O10" s="128"/>
      <c r="P10" s="129" t="s">
        <v>84</v>
      </c>
      <c r="Q10" s="83" t="str">
        <f>IF('Données évaluation'!AD9="Ins","Ins","")</f>
        <v/>
      </c>
      <c r="R10" s="86" t="str">
        <f>IF('Données évaluation'!AD9="Fra","Fra","")</f>
        <v/>
      </c>
      <c r="S10" s="86" t="str">
        <f>IF('Données évaluation'!AD9="Sat","Sat","")</f>
        <v/>
      </c>
      <c r="T10" s="87" t="str">
        <f>IF('Données évaluation'!AD9="T S","T S","")</f>
        <v/>
      </c>
      <c r="U10" s="127"/>
      <c r="V10" s="127"/>
      <c r="W10" s="128"/>
      <c r="X10" s="129" t="s">
        <v>84</v>
      </c>
      <c r="Y10" s="141"/>
      <c r="Z10" s="142"/>
      <c r="AA10" s="143"/>
      <c r="AB10" s="144" t="s">
        <v>84</v>
      </c>
      <c r="AC10" s="24"/>
      <c r="AD10" s="25"/>
      <c r="AE10" s="22"/>
      <c r="AF10" s="32"/>
    </row>
    <row r="11" spans="1:248" s="6" customFormat="1" ht="15.95" customHeight="1" x14ac:dyDescent="0.2">
      <c r="A11" s="17">
        <f t="shared" si="0"/>
        <v>6</v>
      </c>
      <c r="B11" s="98" t="str">
        <f>IF('Données évaluation'!B10="","",'Données évaluation'!B10)</f>
        <v>John</v>
      </c>
      <c r="C11" s="69">
        <f>IF('Données évaluation'!C10="","",'Données évaluation'!C10)</f>
        <v>15</v>
      </c>
      <c r="D11" s="74" t="str">
        <f>IF('Données évaluation'!D10="","",'Données évaluation'!D10)</f>
        <v>F</v>
      </c>
      <c r="E11" s="45" t="str">
        <f>IF('Données évaluation'!AB10="Ins","Ins","")</f>
        <v/>
      </c>
      <c r="F11" s="64" t="str">
        <f>IF('Données évaluation'!AB10="Fra","Fra","")</f>
        <v/>
      </c>
      <c r="G11" s="64" t="str">
        <f>IF('Données évaluation'!AB10="Sat","Sat","")</f>
        <v/>
      </c>
      <c r="H11" s="77" t="str">
        <f>IF('Données évaluation'!AB10="T S","T S",IF('Données évaluation'!AB10="Pb VMA","Pb VMA",""))</f>
        <v/>
      </c>
      <c r="I11" s="45" t="str">
        <f>IF('Données évaluation'!AE10=1,"Ins","")</f>
        <v/>
      </c>
      <c r="J11" s="20" t="str">
        <f>IF('Données évaluation'!AE10=2,"Fra","")</f>
        <v>Fra</v>
      </c>
      <c r="K11" s="20" t="str">
        <f>IF('Données évaluation'!AE10=3,"Sat","")</f>
        <v/>
      </c>
      <c r="L11" s="43" t="str">
        <f>IF('Données évaluation'!AE10=4,"T S","")</f>
        <v/>
      </c>
      <c r="M11" s="124"/>
      <c r="N11" s="124"/>
      <c r="O11" s="125"/>
      <c r="P11" s="126" t="s">
        <v>84</v>
      </c>
      <c r="Q11" s="45" t="str">
        <f>IF('Données évaluation'!AD10="Ins","Ins","")</f>
        <v/>
      </c>
      <c r="R11" s="20" t="str">
        <f>IF('Données évaluation'!AD10="Fra","Fra","")</f>
        <v/>
      </c>
      <c r="S11" s="20" t="str">
        <f>IF('Données évaluation'!AD10="Sat","Sat","")</f>
        <v/>
      </c>
      <c r="T11" s="43" t="str">
        <f>IF('Données évaluation'!AD10="T S","T S","")</f>
        <v/>
      </c>
      <c r="U11" s="124"/>
      <c r="V11" s="124"/>
      <c r="W11" s="125"/>
      <c r="X11" s="126" t="s">
        <v>84</v>
      </c>
      <c r="Y11" s="137"/>
      <c r="Z11" s="138"/>
      <c r="AA11" s="139"/>
      <c r="AB11" s="140" t="s">
        <v>84</v>
      </c>
      <c r="AC11" s="21"/>
      <c r="AD11" s="95" t="s">
        <v>37</v>
      </c>
      <c r="AE11" s="96" t="e">
        <f>COUNTIF(#REF!,"F")</f>
        <v>#REF!</v>
      </c>
      <c r="AF11" s="32"/>
    </row>
    <row r="12" spans="1:248" s="6" customFormat="1" ht="15.95" customHeight="1" thickBot="1" x14ac:dyDescent="0.25">
      <c r="A12" s="17">
        <f t="shared" si="0"/>
        <v>7</v>
      </c>
      <c r="B12" s="99" t="str">
        <f>IF('Données évaluation'!B11="","",'Données évaluation'!B11)</f>
        <v>Le limier</v>
      </c>
      <c r="C12" s="81">
        <f>IF('Données évaluation'!C11="","",'Données évaluation'!C11)</f>
        <v>16</v>
      </c>
      <c r="D12" s="82" t="str">
        <f>IF('Données évaluation'!D11="","",'Données évaluation'!D11)</f>
        <v>F</v>
      </c>
      <c r="E12" s="83" t="str">
        <f>IF('Données évaluation'!AB11="Ins","Ins","")</f>
        <v/>
      </c>
      <c r="F12" s="84" t="str">
        <f>IF('Données évaluation'!AB11="Fra","Fra","")</f>
        <v/>
      </c>
      <c r="G12" s="84" t="str">
        <f>IF('Données évaluation'!AB11="Sat","Sat","")</f>
        <v/>
      </c>
      <c r="H12" s="85" t="str">
        <f>IF('Données évaluation'!AB11="T S","T S",IF('Données évaluation'!AB11="Pb VMA","Pb VMA",""))</f>
        <v/>
      </c>
      <c r="I12" s="83" t="str">
        <f>IF('Données évaluation'!AE11=1,"Ins","")</f>
        <v/>
      </c>
      <c r="J12" s="86" t="str">
        <f>IF('Données évaluation'!AE11=2,"Fra","")</f>
        <v/>
      </c>
      <c r="K12" s="86" t="str">
        <f>IF('Données évaluation'!AE11=3,"Sat","")</f>
        <v>Sat</v>
      </c>
      <c r="L12" s="87" t="str">
        <f>IF('Données évaluation'!AE11=4,"T S","")</f>
        <v/>
      </c>
      <c r="M12" s="127"/>
      <c r="N12" s="127"/>
      <c r="O12" s="128"/>
      <c r="P12" s="129" t="s">
        <v>84</v>
      </c>
      <c r="Q12" s="83" t="str">
        <f>IF('Données évaluation'!AD11="Ins","Ins","")</f>
        <v/>
      </c>
      <c r="R12" s="86" t="str">
        <f>IF('Données évaluation'!AD11="Fra","Fra","")</f>
        <v/>
      </c>
      <c r="S12" s="86" t="str">
        <f>IF('Données évaluation'!AD11="Sat","Sat","")</f>
        <v/>
      </c>
      <c r="T12" s="87" t="str">
        <f>IF('Données évaluation'!AD11="T S","T S","")</f>
        <v/>
      </c>
      <c r="U12" s="127"/>
      <c r="V12" s="127"/>
      <c r="W12" s="128"/>
      <c r="X12" s="129" t="s">
        <v>84</v>
      </c>
      <c r="Y12" s="141"/>
      <c r="Z12" s="142"/>
      <c r="AA12" s="143"/>
      <c r="AB12" s="144" t="s">
        <v>84</v>
      </c>
      <c r="AC12" s="21"/>
      <c r="AD12" s="29" t="s">
        <v>40</v>
      </c>
      <c r="AE12" s="37" t="e">
        <f>IF(AF12=0,"",AF12/AE11)</f>
        <v>#REF!</v>
      </c>
      <c r="AF12" s="33" t="e">
        <f>SUMIF(Sexe,"F",#REF!)</f>
        <v>#REF!</v>
      </c>
    </row>
    <row r="13" spans="1:248" s="6" customFormat="1" ht="15.95" customHeight="1" x14ac:dyDescent="0.2">
      <c r="A13" s="17">
        <f t="shared" si="0"/>
        <v>8</v>
      </c>
      <c r="B13" s="98" t="str">
        <f>IF('Données évaluation'!B12="","",'Données évaluation'!B12)</f>
        <v>Tywin</v>
      </c>
      <c r="C13" s="69">
        <f>IF('Données évaluation'!C12="","",'Données évaluation'!C12)</f>
        <v>17</v>
      </c>
      <c r="D13" s="74" t="str">
        <f>IF('Données évaluation'!D12="","",'Données évaluation'!D12)</f>
        <v>F</v>
      </c>
      <c r="E13" s="45" t="str">
        <f>IF('Données évaluation'!AB12="Ins","Ins","")</f>
        <v/>
      </c>
      <c r="F13" s="64" t="str">
        <f>IF('Données évaluation'!AB12="Fra","Fra","")</f>
        <v/>
      </c>
      <c r="G13" s="64" t="str">
        <f>IF('Données évaluation'!AB12="Sat","Sat","")</f>
        <v/>
      </c>
      <c r="H13" s="77" t="str">
        <f>IF('Données évaluation'!AB12="T S","T S",IF('Données évaluation'!AB12="Pb VMA","Pb VMA",""))</f>
        <v/>
      </c>
      <c r="I13" s="45" t="str">
        <f>IF('Données évaluation'!AE12=1,"Ins","")</f>
        <v/>
      </c>
      <c r="J13" s="20" t="str">
        <f>IF('Données évaluation'!AE12=2,"Fra","")</f>
        <v/>
      </c>
      <c r="K13" s="20" t="str">
        <f>IF('Données évaluation'!AE12=3,"Sat","")</f>
        <v/>
      </c>
      <c r="L13" s="43" t="str">
        <f>IF('Données évaluation'!AE12=4,"T S","")</f>
        <v>T S</v>
      </c>
      <c r="M13" s="124"/>
      <c r="N13" s="124"/>
      <c r="O13" s="125" t="s">
        <v>84</v>
      </c>
      <c r="P13" s="126"/>
      <c r="Q13" s="45" t="str">
        <f>IF('Données évaluation'!AD12="Ins","Ins","")</f>
        <v/>
      </c>
      <c r="R13" s="20" t="str">
        <f>IF('Données évaluation'!AD12="Fra","Fra","")</f>
        <v/>
      </c>
      <c r="S13" s="20" t="str">
        <f>IF('Données évaluation'!AD12="Sat","Sat","")</f>
        <v/>
      </c>
      <c r="T13" s="43" t="str">
        <f>IF('Données évaluation'!AD12="T S","T S","")</f>
        <v/>
      </c>
      <c r="U13" s="124"/>
      <c r="V13" s="124"/>
      <c r="W13" s="125" t="s">
        <v>84</v>
      </c>
      <c r="X13" s="126"/>
      <c r="Y13" s="137"/>
      <c r="Z13" s="138"/>
      <c r="AA13" s="139" t="s">
        <v>84</v>
      </c>
      <c r="AB13" s="140"/>
      <c r="AC13" s="21"/>
      <c r="AD13" s="25"/>
      <c r="AE13" s="22"/>
      <c r="AF13" s="32"/>
    </row>
    <row r="14" spans="1:248" s="6" customFormat="1" ht="15.95" customHeight="1" thickBot="1" x14ac:dyDescent="0.25">
      <c r="A14" s="17">
        <f t="shared" si="0"/>
        <v>9</v>
      </c>
      <c r="B14" s="99" t="str">
        <f>IF('Données évaluation'!B13="","",'Données évaluation'!B13)</f>
        <v>La montagne</v>
      </c>
      <c r="C14" s="81">
        <f>IF('Données évaluation'!C13="","",'Données évaluation'!C13)</f>
        <v>18</v>
      </c>
      <c r="D14" s="82" t="str">
        <f>IF('Données évaluation'!D13="","",'Données évaluation'!D13)</f>
        <v>F</v>
      </c>
      <c r="E14" s="83" t="str">
        <f>IF('Données évaluation'!AB13="Ins","Ins","")</f>
        <v/>
      </c>
      <c r="F14" s="84" t="str">
        <f>IF('Données évaluation'!AB13="Fra","Fra","")</f>
        <v/>
      </c>
      <c r="G14" s="84" t="str">
        <f>IF('Données évaluation'!AB13="Sat","Sat","")</f>
        <v/>
      </c>
      <c r="H14" s="85" t="str">
        <f>IF('Données évaluation'!AB13="T S","T S",IF('Données évaluation'!AB13="Pb VMA","Pb VMA",""))</f>
        <v/>
      </c>
      <c r="I14" s="83" t="str">
        <f>IF('Données évaluation'!AE13=1,"Ins","")</f>
        <v>Ins</v>
      </c>
      <c r="J14" s="86" t="str">
        <f>IF('Données évaluation'!AE13=2,"Fra","")</f>
        <v/>
      </c>
      <c r="K14" s="86" t="str">
        <f>IF('Données évaluation'!AE13=3,"Sat","")</f>
        <v/>
      </c>
      <c r="L14" s="87" t="str">
        <f>IF('Données évaluation'!AE13=4,"T S","")</f>
        <v/>
      </c>
      <c r="M14" s="127"/>
      <c r="N14" s="127" t="s">
        <v>84</v>
      </c>
      <c r="O14" s="128"/>
      <c r="P14" s="129"/>
      <c r="Q14" s="83" t="str">
        <f>IF('Données évaluation'!AD13="Ins","Ins","")</f>
        <v/>
      </c>
      <c r="R14" s="86" t="str">
        <f>IF('Données évaluation'!AD13="Fra","Fra","")</f>
        <v/>
      </c>
      <c r="S14" s="86" t="str">
        <f>IF('Données évaluation'!AD13="Sat","Sat","")</f>
        <v/>
      </c>
      <c r="T14" s="87" t="str">
        <f>IF('Données évaluation'!AD13="T S","T S","")</f>
        <v/>
      </c>
      <c r="U14" s="127"/>
      <c r="V14" s="127" t="s">
        <v>84</v>
      </c>
      <c r="W14" s="128"/>
      <c r="X14" s="129"/>
      <c r="Y14" s="141"/>
      <c r="Z14" s="142" t="s">
        <v>84</v>
      </c>
      <c r="AA14" s="143"/>
      <c r="AB14" s="144"/>
      <c r="AC14" s="21"/>
      <c r="AD14" s="25"/>
      <c r="AE14" s="22"/>
      <c r="AF14" s="32"/>
    </row>
    <row r="15" spans="1:248" s="6" customFormat="1" ht="15.95" customHeight="1" x14ac:dyDescent="0.2">
      <c r="A15" s="17">
        <f t="shared" si="0"/>
        <v>10</v>
      </c>
      <c r="B15" s="98" t="str">
        <f>IF('Données évaluation'!B14="","",'Données évaluation'!B14)</f>
        <v>Drogo</v>
      </c>
      <c r="C15" s="69">
        <f>IF('Données évaluation'!C14="","",'Données évaluation'!C14)</f>
        <v>19</v>
      </c>
      <c r="D15" s="74" t="str">
        <f>IF('Données évaluation'!D14="","",'Données évaluation'!D14)</f>
        <v>F</v>
      </c>
      <c r="E15" s="45" t="str">
        <f>IF('Données évaluation'!AB14="Ins","Ins","")</f>
        <v/>
      </c>
      <c r="F15" s="64" t="str">
        <f>IF('Données évaluation'!AB14="Fra","Fra","")</f>
        <v/>
      </c>
      <c r="G15" s="64" t="str">
        <f>IF('Données évaluation'!AB14="Sat","Sat","")</f>
        <v/>
      </c>
      <c r="H15" s="77" t="str">
        <f>IF('Données évaluation'!AB14="T S","T S",IF('Données évaluation'!AB14="Pb VMA","Pb VMA",""))</f>
        <v/>
      </c>
      <c r="I15" s="45" t="str">
        <f>IF('Données évaluation'!AE14=1,"Ins","")</f>
        <v/>
      </c>
      <c r="J15" s="20" t="str">
        <f>IF('Données évaluation'!AE14=2,"Fra","")</f>
        <v>Fra</v>
      </c>
      <c r="K15" s="20" t="str">
        <f>IF('Données évaluation'!AE14=3,"Sat","")</f>
        <v/>
      </c>
      <c r="L15" s="43" t="str">
        <f>IF('Données évaluation'!AE14=4,"T S","")</f>
        <v/>
      </c>
      <c r="M15" s="124" t="s">
        <v>84</v>
      </c>
      <c r="N15" s="124"/>
      <c r="O15" s="125"/>
      <c r="P15" s="126"/>
      <c r="Q15" s="45" t="str">
        <f>IF('Données évaluation'!AD14="Ins","Ins","")</f>
        <v/>
      </c>
      <c r="R15" s="20" t="str">
        <f>IF('Données évaluation'!AD14="Fra","Fra","")</f>
        <v/>
      </c>
      <c r="S15" s="20" t="str">
        <f>IF('Données évaluation'!AD14="Sat","Sat","")</f>
        <v/>
      </c>
      <c r="T15" s="43" t="str">
        <f>IF('Données évaluation'!AD14="T S","T S","")</f>
        <v/>
      </c>
      <c r="U15" s="124" t="s">
        <v>84</v>
      </c>
      <c r="V15" s="124"/>
      <c r="W15" s="125"/>
      <c r="X15" s="126"/>
      <c r="Y15" s="137" t="s">
        <v>84</v>
      </c>
      <c r="Z15" s="138"/>
      <c r="AA15" s="139"/>
      <c r="AB15" s="140"/>
      <c r="AC15" s="21"/>
      <c r="AD15" s="95" t="s">
        <v>38</v>
      </c>
      <c r="AE15" s="96" t="e">
        <f>COUNTIF(Sexe,"G")</f>
        <v>#REF!</v>
      </c>
      <c r="AF15" s="32"/>
    </row>
    <row r="16" spans="1:248" s="6" customFormat="1" ht="15.95" customHeight="1" thickBot="1" x14ac:dyDescent="0.25">
      <c r="A16" s="17">
        <f t="shared" si="0"/>
        <v>11</v>
      </c>
      <c r="B16" s="99" t="str">
        <f>IF('Données évaluation'!B15="","",'Données évaluation'!B15)</f>
        <v>Joffey</v>
      </c>
      <c r="C16" s="81">
        <f>IF('Données évaluation'!C15="","",'Données évaluation'!C15)</f>
        <v>20</v>
      </c>
      <c r="D16" s="82" t="str">
        <f>IF('Données évaluation'!D15="","",'Données évaluation'!D15)</f>
        <v>F</v>
      </c>
      <c r="E16" s="83" t="str">
        <f>IF('Données évaluation'!AB15="Ins","Ins","")</f>
        <v/>
      </c>
      <c r="F16" s="84" t="str">
        <f>IF('Données évaluation'!AB15="Fra","Fra","")</f>
        <v/>
      </c>
      <c r="G16" s="84" t="str">
        <f>IF('Données évaluation'!AB15="Sat","Sat","")</f>
        <v/>
      </c>
      <c r="H16" s="85" t="str">
        <f>IF('Données évaluation'!AB15="T S","T S",IF('Données évaluation'!AB15="Pb VMA","Pb VMA",""))</f>
        <v/>
      </c>
      <c r="I16" s="83" t="str">
        <f>IF('Données évaluation'!AE15=1,"Ins","")</f>
        <v/>
      </c>
      <c r="J16" s="86" t="str">
        <f>IF('Données évaluation'!AE15=2,"Fra","")</f>
        <v/>
      </c>
      <c r="K16" s="86" t="str">
        <f>IF('Données évaluation'!AE15=3,"Sat","")</f>
        <v>Sat</v>
      </c>
      <c r="L16" s="87" t="str">
        <f>IF('Données évaluation'!AE15=4,"T S","")</f>
        <v/>
      </c>
      <c r="M16" s="127" t="s">
        <v>84</v>
      </c>
      <c r="N16" s="127"/>
      <c r="O16" s="128"/>
      <c r="P16" s="129"/>
      <c r="Q16" s="83" t="str">
        <f>IF('Données évaluation'!AD15="Ins","Ins","")</f>
        <v/>
      </c>
      <c r="R16" s="86" t="str">
        <f>IF('Données évaluation'!AD15="Fra","Fra","")</f>
        <v/>
      </c>
      <c r="S16" s="86" t="str">
        <f>IF('Données évaluation'!AD15="Sat","Sat","")</f>
        <v/>
      </c>
      <c r="T16" s="87" t="str">
        <f>IF('Données évaluation'!AD15="T S","T S","")</f>
        <v/>
      </c>
      <c r="U16" s="127" t="s">
        <v>84</v>
      </c>
      <c r="V16" s="127"/>
      <c r="W16" s="128"/>
      <c r="X16" s="129"/>
      <c r="Y16" s="141" t="s">
        <v>84</v>
      </c>
      <c r="Z16" s="142"/>
      <c r="AA16" s="143"/>
      <c r="AB16" s="144"/>
      <c r="AC16" s="21"/>
      <c r="AD16" s="30" t="s">
        <v>41</v>
      </c>
      <c r="AE16" s="38" t="e">
        <f>IF(AF16=0,"",AF16/AE15)</f>
        <v>#REF!</v>
      </c>
      <c r="AF16" s="33" t="e">
        <f>SUMIF(Sexe,"G",#REF!)</f>
        <v>#REF!</v>
      </c>
    </row>
    <row r="17" spans="1:32" s="6" customFormat="1" ht="15.95" customHeight="1" x14ac:dyDescent="0.2">
      <c r="A17" s="17">
        <f t="shared" si="0"/>
        <v>12</v>
      </c>
      <c r="B17" s="98" t="str">
        <f>IF('Données évaluation'!B16="","",'Données évaluation'!B16)</f>
        <v>Myrcella</v>
      </c>
      <c r="C17" s="69">
        <f>IF('Données évaluation'!C16="","",'Données évaluation'!C16)</f>
        <v>21</v>
      </c>
      <c r="D17" s="74" t="str">
        <f>IF('Données évaluation'!D16="","",'Données évaluation'!D16)</f>
        <v>F</v>
      </c>
      <c r="E17" s="45" t="str">
        <f>IF('Données évaluation'!AB16="Ins","Ins","")</f>
        <v/>
      </c>
      <c r="F17" s="64" t="str">
        <f>IF('Données évaluation'!AB16="Fra","Fra","")</f>
        <v/>
      </c>
      <c r="G17" s="64" t="str">
        <f>IF('Données évaluation'!AB16="Sat","Sat","")</f>
        <v/>
      </c>
      <c r="H17" s="77" t="str">
        <f>IF('Données évaluation'!AB16="T S","T S",IF('Données évaluation'!AB16="Pb VMA","Pb VMA",""))</f>
        <v/>
      </c>
      <c r="I17" s="45" t="str">
        <f>IF('Données évaluation'!AE16=1,"Ins","")</f>
        <v/>
      </c>
      <c r="J17" s="20" t="str">
        <f>IF('Données évaluation'!AE16=2,"Fra","")</f>
        <v/>
      </c>
      <c r="K17" s="20" t="str">
        <f>IF('Données évaluation'!AE16=3,"Sat","")</f>
        <v/>
      </c>
      <c r="L17" s="43" t="str">
        <f>IF('Données évaluation'!AE16=4,"T S","")</f>
        <v>T S</v>
      </c>
      <c r="M17" s="124"/>
      <c r="N17" s="124" t="s">
        <v>84</v>
      </c>
      <c r="O17" s="125"/>
      <c r="P17" s="126"/>
      <c r="Q17" s="45" t="str">
        <f>IF('Données évaluation'!AD16="Ins","Ins","")</f>
        <v/>
      </c>
      <c r="R17" s="20" t="str">
        <f>IF('Données évaluation'!AD16="Fra","Fra","")</f>
        <v/>
      </c>
      <c r="S17" s="20" t="str">
        <f>IF('Données évaluation'!AD16="Sat","Sat","")</f>
        <v/>
      </c>
      <c r="T17" s="43" t="str">
        <f>IF('Données évaluation'!AD16="T S","T S","")</f>
        <v/>
      </c>
      <c r="U17" s="124"/>
      <c r="V17" s="124" t="s">
        <v>84</v>
      </c>
      <c r="W17" s="125"/>
      <c r="X17" s="126"/>
      <c r="Y17" s="137"/>
      <c r="Z17" s="138" t="s">
        <v>84</v>
      </c>
      <c r="AA17" s="139"/>
      <c r="AB17" s="140"/>
      <c r="AC17" s="21"/>
      <c r="AD17" s="21"/>
      <c r="AE17" s="22"/>
      <c r="AF17" s="32"/>
    </row>
    <row r="18" spans="1:32" s="6" customFormat="1" ht="15.95" customHeight="1" x14ac:dyDescent="0.2">
      <c r="A18" s="17">
        <f t="shared" si="0"/>
        <v>13</v>
      </c>
      <c r="B18" s="99" t="str">
        <f>IF('Données évaluation'!B17="","",'Données évaluation'!B17)</f>
        <v>Robert</v>
      </c>
      <c r="C18" s="81">
        <f>IF('Données évaluation'!C17="","",'Données évaluation'!C17)</f>
        <v>22</v>
      </c>
      <c r="D18" s="82" t="str">
        <f>IF('Données évaluation'!D17="","",'Données évaluation'!D17)</f>
        <v>F</v>
      </c>
      <c r="E18" s="83" t="str">
        <f>IF('Données évaluation'!AB17="Ins","Ins","")</f>
        <v/>
      </c>
      <c r="F18" s="84" t="str">
        <f>IF('Données évaluation'!AB17="Fra","Fra","")</f>
        <v/>
      </c>
      <c r="G18" s="84" t="str">
        <f>IF('Données évaluation'!AB17="Sat","Sat","")</f>
        <v/>
      </c>
      <c r="H18" s="85" t="str">
        <f>IF('Données évaluation'!AB17="T S","T S",IF('Données évaluation'!AB17="Pb VMA","Pb VMA",""))</f>
        <v/>
      </c>
      <c r="I18" s="83" t="str">
        <f>IF('Données évaluation'!AE17=1,"Ins","")</f>
        <v>Ins</v>
      </c>
      <c r="J18" s="86" t="str">
        <f>IF('Données évaluation'!AE17=2,"Fra","")</f>
        <v/>
      </c>
      <c r="K18" s="86" t="str">
        <f>IF('Données évaluation'!AE17=3,"Sat","")</f>
        <v/>
      </c>
      <c r="L18" s="87" t="str">
        <f>IF('Données évaluation'!AE17=4,"T S","")</f>
        <v/>
      </c>
      <c r="M18" s="127"/>
      <c r="N18" s="127"/>
      <c r="O18" s="128" t="s">
        <v>84</v>
      </c>
      <c r="P18" s="129"/>
      <c r="Q18" s="83" t="str">
        <f>IF('Données évaluation'!AD17="Ins","Ins","")</f>
        <v/>
      </c>
      <c r="R18" s="86" t="str">
        <f>IF('Données évaluation'!AD17="Fra","Fra","")</f>
        <v/>
      </c>
      <c r="S18" s="86" t="str">
        <f>IF('Données évaluation'!AD17="Sat","Sat","")</f>
        <v/>
      </c>
      <c r="T18" s="87" t="str">
        <f>IF('Données évaluation'!AD17="T S","T S","")</f>
        <v/>
      </c>
      <c r="U18" s="127"/>
      <c r="V18" s="127"/>
      <c r="W18" s="128" t="s">
        <v>84</v>
      </c>
      <c r="X18" s="129"/>
      <c r="Y18" s="141"/>
      <c r="Z18" s="142"/>
      <c r="AA18" s="143" t="s">
        <v>84</v>
      </c>
      <c r="AB18" s="144"/>
      <c r="AC18" s="21"/>
      <c r="AD18" s="21"/>
      <c r="AE18" s="22"/>
      <c r="AF18" s="32"/>
    </row>
    <row r="19" spans="1:32" s="6" customFormat="1" ht="15.95" customHeight="1" x14ac:dyDescent="0.2">
      <c r="A19" s="17">
        <f t="shared" si="0"/>
        <v>14</v>
      </c>
      <c r="B19" s="98" t="str">
        <f>IF('Données évaluation'!B18="","",'Données évaluation'!B18)</f>
        <v>Brousaille</v>
      </c>
      <c r="C19" s="69">
        <f>IF('Données évaluation'!C18="","",'Données évaluation'!C18)</f>
        <v>23</v>
      </c>
      <c r="D19" s="74" t="str">
        <f>IF('Données évaluation'!D18="","",'Données évaluation'!D18)</f>
        <v>F</v>
      </c>
      <c r="E19" s="45" t="str">
        <f>IF('Données évaluation'!AB18="Ins","Ins","")</f>
        <v/>
      </c>
      <c r="F19" s="64" t="str">
        <f>IF('Données évaluation'!AB18="Fra","Fra","")</f>
        <v/>
      </c>
      <c r="G19" s="64" t="str">
        <f>IF('Données évaluation'!AB18="Sat","Sat","")</f>
        <v/>
      </c>
      <c r="H19" s="77" t="str">
        <f>IF('Données évaluation'!AB18="T S","T S",IF('Données évaluation'!AB18="Pb VMA","Pb VMA",""))</f>
        <v/>
      </c>
      <c r="I19" s="45" t="str">
        <f>IF('Données évaluation'!AE18=1,"Ins","")</f>
        <v/>
      </c>
      <c r="J19" s="20" t="str">
        <f>IF('Données évaluation'!AE18=2,"Fra","")</f>
        <v>Fra</v>
      </c>
      <c r="K19" s="20" t="str">
        <f>IF('Données évaluation'!AE18=3,"Sat","")</f>
        <v/>
      </c>
      <c r="L19" s="43" t="str">
        <f>IF('Données évaluation'!AE18=4,"T S","")</f>
        <v/>
      </c>
      <c r="M19" s="124"/>
      <c r="N19" s="124"/>
      <c r="O19" s="125"/>
      <c r="P19" s="126" t="s">
        <v>84</v>
      </c>
      <c r="Q19" s="45" t="str">
        <f>IF('Données évaluation'!AD18="Ins","Ins","")</f>
        <v/>
      </c>
      <c r="R19" s="20" t="str">
        <f>IF('Données évaluation'!AD18="Fra","Fra","")</f>
        <v/>
      </c>
      <c r="S19" s="20" t="str">
        <f>IF('Données évaluation'!AD18="Sat","Sat","")</f>
        <v/>
      </c>
      <c r="T19" s="43" t="str">
        <f>IF('Données évaluation'!AD18="T S","T S","")</f>
        <v/>
      </c>
      <c r="U19" s="124"/>
      <c r="V19" s="124"/>
      <c r="W19" s="125"/>
      <c r="X19" s="126" t="s">
        <v>84</v>
      </c>
      <c r="Y19" s="137"/>
      <c r="Z19" s="138"/>
      <c r="AA19" s="139"/>
      <c r="AB19" s="140" t="s">
        <v>84</v>
      </c>
      <c r="AC19" s="21"/>
      <c r="AD19" s="21"/>
      <c r="AE19" s="22"/>
      <c r="AF19" s="32"/>
    </row>
    <row r="20" spans="1:32" s="6" customFormat="1" ht="15.95" customHeight="1" x14ac:dyDescent="0.2">
      <c r="A20" s="17">
        <f t="shared" si="0"/>
        <v>15</v>
      </c>
      <c r="B20" s="99" t="str">
        <f>IF('Données évaluation'!B19="","",'Données évaluation'!B19)</f>
        <v>Fantome</v>
      </c>
      <c r="C20" s="81">
        <f>IF('Données évaluation'!C19="","",'Données évaluation'!C19)</f>
        <v>24</v>
      </c>
      <c r="D20" s="82" t="str">
        <f>IF('Données évaluation'!D19="","",'Données évaluation'!D19)</f>
        <v>F</v>
      </c>
      <c r="E20" s="83" t="str">
        <f>IF('Données évaluation'!AB19="Ins","Ins","")</f>
        <v/>
      </c>
      <c r="F20" s="84" t="str">
        <f>IF('Données évaluation'!AB19="Fra","Fra","")</f>
        <v/>
      </c>
      <c r="G20" s="84" t="str">
        <f>IF('Données évaluation'!AB19="Sat","Sat","")</f>
        <v/>
      </c>
      <c r="H20" s="85" t="str">
        <f>IF('Données évaluation'!AB19="T S","T S",IF('Données évaluation'!AB19="Pb VMA","Pb VMA",""))</f>
        <v/>
      </c>
      <c r="I20" s="83" t="str">
        <f>IF('Données évaluation'!AE19=1,"Ins","")</f>
        <v/>
      </c>
      <c r="J20" s="86" t="str">
        <f>IF('Données évaluation'!AE19=2,"Fra","")</f>
        <v/>
      </c>
      <c r="K20" s="86" t="str">
        <f>IF('Données évaluation'!AE19=3,"Sat","")</f>
        <v>Sat</v>
      </c>
      <c r="L20" s="87" t="str">
        <f>IF('Données évaluation'!AE19=4,"T S","")</f>
        <v/>
      </c>
      <c r="M20" s="127"/>
      <c r="N20" s="127" t="s">
        <v>84</v>
      </c>
      <c r="O20" s="128"/>
      <c r="P20" s="129"/>
      <c r="Q20" s="83" t="str">
        <f>IF('Données évaluation'!AD19="Ins","Ins","")</f>
        <v/>
      </c>
      <c r="R20" s="86" t="str">
        <f>IF('Données évaluation'!AD19="Fra","Fra","")</f>
        <v/>
      </c>
      <c r="S20" s="86" t="str">
        <f>IF('Données évaluation'!AD19="Sat","Sat","")</f>
        <v/>
      </c>
      <c r="T20" s="87" t="str">
        <f>IF('Données évaluation'!AD19="T S","T S","")</f>
        <v/>
      </c>
      <c r="U20" s="127"/>
      <c r="V20" s="127" t="s">
        <v>84</v>
      </c>
      <c r="W20" s="128"/>
      <c r="X20" s="129"/>
      <c r="Y20" s="141"/>
      <c r="Z20" s="142" t="s">
        <v>84</v>
      </c>
      <c r="AA20" s="143"/>
      <c r="AB20" s="144"/>
      <c r="AC20" s="21"/>
      <c r="AD20" s="21"/>
      <c r="AE20" s="22"/>
      <c r="AF20" s="32"/>
    </row>
    <row r="21" spans="1:32" s="6" customFormat="1" ht="15.95" customHeight="1" x14ac:dyDescent="0.2">
      <c r="A21" s="17">
        <f t="shared" si="0"/>
        <v>16</v>
      </c>
      <c r="B21" s="98" t="str">
        <f>IF('Données évaluation'!B20="","",'Données évaluation'!B20)</f>
        <v>Nymeria</v>
      </c>
      <c r="C21" s="69">
        <f>IF('Données évaluation'!C20="","",'Données évaluation'!C20)</f>
        <v>25</v>
      </c>
      <c r="D21" s="74" t="str">
        <f>IF('Données évaluation'!D20="","",'Données évaluation'!D20)</f>
        <v>F</v>
      </c>
      <c r="E21" s="45" t="str">
        <f>IF('Données évaluation'!AB20="Ins","Ins","")</f>
        <v/>
      </c>
      <c r="F21" s="64" t="str">
        <f>IF('Données évaluation'!AB20="Fra","Fra","")</f>
        <v/>
      </c>
      <c r="G21" s="64" t="str">
        <f>IF('Données évaluation'!AB20="Sat","Sat","")</f>
        <v/>
      </c>
      <c r="H21" s="77" t="str">
        <f>IF('Données évaluation'!AB20="T S","T S",IF('Données évaluation'!AB20="Pb VMA","Pb VMA",""))</f>
        <v/>
      </c>
      <c r="I21" s="45" t="str">
        <f>IF('Données évaluation'!AE20=1,"Ins","")</f>
        <v/>
      </c>
      <c r="J21" s="20" t="str">
        <f>IF('Données évaluation'!AE20=2,"Fra","")</f>
        <v/>
      </c>
      <c r="K21" s="20" t="str">
        <f>IF('Données évaluation'!AE20=3,"Sat","")</f>
        <v/>
      </c>
      <c r="L21" s="43" t="str">
        <f>IF('Données évaluation'!AE20=4,"T S","")</f>
        <v>T S</v>
      </c>
      <c r="M21" s="124"/>
      <c r="N21" s="124"/>
      <c r="O21" s="125" t="s">
        <v>84</v>
      </c>
      <c r="P21" s="126"/>
      <c r="Q21" s="45" t="str">
        <f>IF('Données évaluation'!AD20="Ins","Ins","")</f>
        <v/>
      </c>
      <c r="R21" s="20" t="str">
        <f>IF('Données évaluation'!AD20="Fra","Fra","")</f>
        <v/>
      </c>
      <c r="S21" s="20" t="str">
        <f>IF('Données évaluation'!AD20="Sat","Sat","")</f>
        <v/>
      </c>
      <c r="T21" s="43" t="str">
        <f>IF('Données évaluation'!AD20="T S","T S","")</f>
        <v/>
      </c>
      <c r="U21" s="124"/>
      <c r="V21" s="124"/>
      <c r="W21" s="125" t="s">
        <v>84</v>
      </c>
      <c r="X21" s="126"/>
      <c r="Y21" s="137"/>
      <c r="Z21" s="138"/>
      <c r="AA21" s="139" t="s">
        <v>84</v>
      </c>
      <c r="AB21" s="140"/>
      <c r="AC21" s="21"/>
      <c r="AD21" s="21"/>
      <c r="AE21" s="22"/>
      <c r="AF21" s="32"/>
    </row>
    <row r="22" spans="1:32" s="6" customFormat="1" ht="15.95" customHeight="1" x14ac:dyDescent="0.2">
      <c r="A22" s="17">
        <f t="shared" si="0"/>
        <v>17</v>
      </c>
      <c r="B22" s="99" t="str">
        <f>IF('Données évaluation'!B21="","",'Données évaluation'!B21)</f>
        <v>Sansa</v>
      </c>
      <c r="C22" s="81">
        <f>IF('Données évaluation'!C21="","",'Données évaluation'!C21)</f>
        <v>26</v>
      </c>
      <c r="D22" s="82" t="str">
        <f>IF('Données évaluation'!D21="","",'Données évaluation'!D21)</f>
        <v>F</v>
      </c>
      <c r="E22" s="83" t="str">
        <f>IF('Données évaluation'!AB21="Ins","Ins","")</f>
        <v/>
      </c>
      <c r="F22" s="84" t="str">
        <f>IF('Données évaluation'!AB21="Fra","Fra","")</f>
        <v/>
      </c>
      <c r="G22" s="84" t="str">
        <f>IF('Données évaluation'!AB21="Sat","Sat","")</f>
        <v/>
      </c>
      <c r="H22" s="85" t="str">
        <f>IF('Données évaluation'!AB21="T S","T S",IF('Données évaluation'!AB21="Pb VMA","Pb VMA",""))</f>
        <v/>
      </c>
      <c r="I22" s="83" t="str">
        <f>IF('Données évaluation'!AE21=1,"Ins","")</f>
        <v/>
      </c>
      <c r="J22" s="86" t="str">
        <f>IF('Données évaluation'!AE21=2,"Fra","")</f>
        <v/>
      </c>
      <c r="K22" s="86" t="str">
        <f>IF('Données évaluation'!AE21=3,"Sat","")</f>
        <v/>
      </c>
      <c r="L22" s="87" t="str">
        <f>IF('Données évaluation'!AE21=4,"T S","")</f>
        <v>T S</v>
      </c>
      <c r="M22" s="127"/>
      <c r="N22" s="127" t="s">
        <v>84</v>
      </c>
      <c r="O22" s="128"/>
      <c r="P22" s="129"/>
      <c r="Q22" s="83" t="str">
        <f>IF('Données évaluation'!AD21="Ins","Ins","")</f>
        <v/>
      </c>
      <c r="R22" s="86" t="str">
        <f>IF('Données évaluation'!AD21="Fra","Fra","")</f>
        <v/>
      </c>
      <c r="S22" s="86" t="str">
        <f>IF('Données évaluation'!AD21="Sat","Sat","")</f>
        <v/>
      </c>
      <c r="T22" s="87" t="str">
        <f>IF('Données évaluation'!AD21="T S","T S","")</f>
        <v/>
      </c>
      <c r="U22" s="127"/>
      <c r="V22" s="127" t="s">
        <v>84</v>
      </c>
      <c r="W22" s="128"/>
      <c r="X22" s="129"/>
      <c r="Y22" s="141"/>
      <c r="Z22" s="142" t="s">
        <v>84</v>
      </c>
      <c r="AA22" s="143"/>
      <c r="AB22" s="144"/>
      <c r="AC22" s="21"/>
      <c r="AD22" s="21"/>
      <c r="AE22" s="22"/>
      <c r="AF22" s="32"/>
    </row>
    <row r="23" spans="1:32" s="6" customFormat="1" ht="15.95" customHeight="1" x14ac:dyDescent="0.2">
      <c r="A23" s="17">
        <f t="shared" si="0"/>
        <v>18</v>
      </c>
      <c r="B23" s="98" t="str">
        <f>IF('Données évaluation'!B22="","",'Données évaluation'!B22)</f>
        <v>Ser Barristan</v>
      </c>
      <c r="C23" s="69">
        <f>IF('Données évaluation'!C22="","",'Données évaluation'!C22)</f>
        <v>27</v>
      </c>
      <c r="D23" s="74" t="str">
        <f>IF('Données évaluation'!D22="","",'Données évaluation'!D22)</f>
        <v>F</v>
      </c>
      <c r="E23" s="45" t="str">
        <f>IF('Données évaluation'!AB22="Ins","Ins","")</f>
        <v/>
      </c>
      <c r="F23" s="64" t="str">
        <f>IF('Données évaluation'!AB22="Fra","Fra","")</f>
        <v/>
      </c>
      <c r="G23" s="64" t="str">
        <f>IF('Données évaluation'!AB22="Sat","Sat","")</f>
        <v/>
      </c>
      <c r="H23" s="77" t="str">
        <f>IF('Données évaluation'!AB22="T S","T S",IF('Données évaluation'!AB22="Pb VMA","Pb VMA",""))</f>
        <v/>
      </c>
      <c r="I23" s="45" t="str">
        <f>IF('Données évaluation'!AE22=1,"Ins","")</f>
        <v/>
      </c>
      <c r="J23" s="20" t="str">
        <f>IF('Données évaluation'!AE22=2,"Fra","")</f>
        <v/>
      </c>
      <c r="K23" s="20" t="str">
        <f>IF('Données évaluation'!AE22=3,"Sat","")</f>
        <v>Sat</v>
      </c>
      <c r="L23" s="43" t="str">
        <f>IF('Données évaluation'!AE22=4,"T S","")</f>
        <v/>
      </c>
      <c r="M23" s="124"/>
      <c r="N23" s="124"/>
      <c r="O23" s="125" t="s">
        <v>84</v>
      </c>
      <c r="P23" s="126"/>
      <c r="Q23" s="45" t="str">
        <f>IF('Données évaluation'!AD22="Ins","Ins","")</f>
        <v/>
      </c>
      <c r="R23" s="20" t="str">
        <f>IF('Données évaluation'!AD22="Fra","Fra","")</f>
        <v/>
      </c>
      <c r="S23" s="20" t="str">
        <f>IF('Données évaluation'!AD22="Sat","Sat","")</f>
        <v/>
      </c>
      <c r="T23" s="43" t="str">
        <f>IF('Données évaluation'!AD22="T S","T S","")</f>
        <v/>
      </c>
      <c r="U23" s="124"/>
      <c r="V23" s="124"/>
      <c r="W23" s="125" t="s">
        <v>84</v>
      </c>
      <c r="X23" s="126"/>
      <c r="Y23" s="137"/>
      <c r="Z23" s="138"/>
      <c r="AA23" s="139" t="s">
        <v>84</v>
      </c>
      <c r="AB23" s="140"/>
      <c r="AC23" s="21"/>
      <c r="AD23" s="21"/>
      <c r="AE23" s="22"/>
      <c r="AF23" s="32"/>
    </row>
    <row r="24" spans="1:32" s="6" customFormat="1" ht="15.95" customHeight="1" x14ac:dyDescent="0.2">
      <c r="A24" s="17">
        <f t="shared" si="0"/>
        <v>19</v>
      </c>
      <c r="B24" s="99" t="str">
        <f>IF('Données évaluation'!B23="","",'Données évaluation'!B23)</f>
        <v>La reine des épines</v>
      </c>
      <c r="C24" s="81">
        <f>IF('Données évaluation'!C23="","",'Données évaluation'!C23)</f>
        <v>28</v>
      </c>
      <c r="D24" s="82" t="str">
        <f>IF('Données évaluation'!D23="","",'Données évaluation'!D23)</f>
        <v>F</v>
      </c>
      <c r="E24" s="83" t="str">
        <f>IF('Données évaluation'!AB23="Ins","Ins","")</f>
        <v/>
      </c>
      <c r="F24" s="84" t="str">
        <f>IF('Données évaluation'!AB23="Fra","Fra","")</f>
        <v/>
      </c>
      <c r="G24" s="84" t="str">
        <f>IF('Données évaluation'!AB23="Sat","Sat","")</f>
        <v/>
      </c>
      <c r="H24" s="85" t="str">
        <f>IF('Données évaluation'!AB23="T S","T S",IF('Données évaluation'!AB23="Pb VMA","Pb VMA",""))</f>
        <v/>
      </c>
      <c r="I24" s="83" t="str">
        <f>IF('Données évaluation'!AE23=1,"Ins","")</f>
        <v/>
      </c>
      <c r="J24" s="86" t="str">
        <f>IF('Données évaluation'!AE23=2,"Fra","")</f>
        <v>Fra</v>
      </c>
      <c r="K24" s="86" t="str">
        <f>IF('Données évaluation'!AE23=3,"Sat","")</f>
        <v/>
      </c>
      <c r="L24" s="87" t="str">
        <f>IF('Données évaluation'!AE23=4,"T S","")</f>
        <v/>
      </c>
      <c r="M24" s="127"/>
      <c r="N24" s="127"/>
      <c r="O24" s="128" t="s">
        <v>84</v>
      </c>
      <c r="P24" s="129"/>
      <c r="Q24" s="83" t="str">
        <f>IF('Données évaluation'!AD23="Ins","Ins","")</f>
        <v/>
      </c>
      <c r="R24" s="86" t="str">
        <f>IF('Données évaluation'!AD23="Fra","Fra","")</f>
        <v/>
      </c>
      <c r="S24" s="86" t="str">
        <f>IF('Données évaluation'!AD23="Sat","Sat","")</f>
        <v/>
      </c>
      <c r="T24" s="87" t="str">
        <f>IF('Données évaluation'!AD23="T S","T S","")</f>
        <v/>
      </c>
      <c r="U24" s="127"/>
      <c r="V24" s="127"/>
      <c r="W24" s="128" t="s">
        <v>84</v>
      </c>
      <c r="X24" s="129"/>
      <c r="Y24" s="141"/>
      <c r="Z24" s="142"/>
      <c r="AA24" s="143" t="s">
        <v>84</v>
      </c>
      <c r="AB24" s="144"/>
      <c r="AC24" s="21"/>
      <c r="AD24" s="21"/>
      <c r="AE24" s="22"/>
      <c r="AF24" s="32"/>
    </row>
    <row r="25" spans="1:32" s="6" customFormat="1" ht="15.95" customHeight="1" x14ac:dyDescent="0.2">
      <c r="A25" s="17">
        <f t="shared" si="0"/>
        <v>20</v>
      </c>
      <c r="B25" s="98" t="str">
        <f>IF('Données évaluation'!B24="","",'Données évaluation'!B24)</f>
        <v>Catelyn</v>
      </c>
      <c r="C25" s="69">
        <f>IF('Données évaluation'!C24="","",'Données évaluation'!C24)</f>
        <v>29</v>
      </c>
      <c r="D25" s="74" t="str">
        <f>IF('Données évaluation'!D24="","",'Données évaluation'!D24)</f>
        <v>F</v>
      </c>
      <c r="E25" s="45" t="str">
        <f>IF('Données évaluation'!AB24="Ins","Ins","")</f>
        <v/>
      </c>
      <c r="F25" s="64" t="str">
        <f>IF('Données évaluation'!AB24="Fra","Fra","")</f>
        <v/>
      </c>
      <c r="G25" s="64" t="str">
        <f>IF('Données évaluation'!AB24="Sat","Sat","")</f>
        <v/>
      </c>
      <c r="H25" s="77" t="str">
        <f>IF('Données évaluation'!AB24="T S","T S",IF('Données évaluation'!AB24="Pb VMA","Pb VMA",""))</f>
        <v/>
      </c>
      <c r="I25" s="45" t="str">
        <f>IF('Données évaluation'!AE24=1,"Ins","")</f>
        <v>Ins</v>
      </c>
      <c r="J25" s="20" t="str">
        <f>IF('Données évaluation'!AE24=2,"Fra","")</f>
        <v/>
      </c>
      <c r="K25" s="20" t="str">
        <f>IF('Données évaluation'!AE24=3,"Sat","")</f>
        <v/>
      </c>
      <c r="L25" s="43" t="str">
        <f>IF('Données évaluation'!AE24=4,"T S","")</f>
        <v/>
      </c>
      <c r="M25" s="124"/>
      <c r="N25" s="124"/>
      <c r="O25" s="125"/>
      <c r="P25" s="126" t="s">
        <v>84</v>
      </c>
      <c r="Q25" s="45" t="str">
        <f>IF('Données évaluation'!AD24="Ins","Ins","")</f>
        <v/>
      </c>
      <c r="R25" s="20" t="str">
        <f>IF('Données évaluation'!AD24="Fra","Fra","")</f>
        <v/>
      </c>
      <c r="S25" s="20" t="str">
        <f>IF('Données évaluation'!AD24="Sat","Sat","")</f>
        <v/>
      </c>
      <c r="T25" s="43" t="str">
        <f>IF('Données évaluation'!AD24="T S","T S","")</f>
        <v/>
      </c>
      <c r="U25" s="124"/>
      <c r="V25" s="124"/>
      <c r="W25" s="125"/>
      <c r="X25" s="126" t="s">
        <v>84</v>
      </c>
      <c r="Y25" s="137"/>
      <c r="Z25" s="138"/>
      <c r="AA25" s="139"/>
      <c r="AB25" s="140" t="s">
        <v>84</v>
      </c>
      <c r="AC25" s="21"/>
      <c r="AD25" s="21"/>
      <c r="AE25" s="22"/>
      <c r="AF25" s="32"/>
    </row>
    <row r="26" spans="1:32" s="6" customFormat="1" ht="15.95" customHeight="1" x14ac:dyDescent="0.2">
      <c r="A26" s="17">
        <f t="shared" si="0"/>
        <v>21</v>
      </c>
      <c r="B26" s="99" t="str">
        <f>IF('Données évaluation'!B25="","",'Données évaluation'!B25)</f>
        <v>Mestre Luwin</v>
      </c>
      <c r="C26" s="81">
        <f>IF('Données évaluation'!C25="","",'Données évaluation'!C25)</f>
        <v>30</v>
      </c>
      <c r="D26" s="82" t="str">
        <f>IF('Données évaluation'!D25="","",'Données évaluation'!D25)</f>
        <v>F</v>
      </c>
      <c r="E26" s="83" t="str">
        <f>IF('Données évaluation'!AB25="Ins","Ins","")</f>
        <v/>
      </c>
      <c r="F26" s="84" t="str">
        <f>IF('Données évaluation'!AB25="Fra","Fra","")</f>
        <v/>
      </c>
      <c r="G26" s="84" t="str">
        <f>IF('Données évaluation'!AB25="Sat","Sat","")</f>
        <v/>
      </c>
      <c r="H26" s="85" t="str">
        <f>IF('Données évaluation'!AB25="T S","T S",IF('Données évaluation'!AB25="Pb VMA","Pb VMA",""))</f>
        <v/>
      </c>
      <c r="I26" s="83" t="str">
        <f>IF('Données évaluation'!AE25=1,"Ins","")</f>
        <v>Ins</v>
      </c>
      <c r="J26" s="86" t="str">
        <f>IF('Données évaluation'!AE25=2,"Fra","")</f>
        <v/>
      </c>
      <c r="K26" s="86" t="str">
        <f>IF('Données évaluation'!AE25=3,"Sat","")</f>
        <v/>
      </c>
      <c r="L26" s="87" t="str">
        <f>IF('Données évaluation'!AE25=4,"T S","")</f>
        <v/>
      </c>
      <c r="M26" s="127"/>
      <c r="N26" s="127"/>
      <c r="O26" s="128" t="s">
        <v>84</v>
      </c>
      <c r="P26" s="129"/>
      <c r="Q26" s="83" t="str">
        <f>IF('Données évaluation'!AD25="Ins","Ins","")</f>
        <v/>
      </c>
      <c r="R26" s="86" t="str">
        <f>IF('Données évaluation'!AD25="Fra","Fra","")</f>
        <v/>
      </c>
      <c r="S26" s="86" t="str">
        <f>IF('Données évaluation'!AD25="Sat","Sat","")</f>
        <v/>
      </c>
      <c r="T26" s="87" t="str">
        <f>IF('Données évaluation'!AD25="T S","T S","")</f>
        <v/>
      </c>
      <c r="U26" s="127"/>
      <c r="V26" s="127"/>
      <c r="W26" s="128" t="s">
        <v>84</v>
      </c>
      <c r="X26" s="129"/>
      <c r="Y26" s="141"/>
      <c r="Z26" s="142"/>
      <c r="AA26" s="143" t="s">
        <v>84</v>
      </c>
      <c r="AB26" s="144"/>
      <c r="AC26" s="21"/>
      <c r="AD26" s="21"/>
      <c r="AE26" s="22"/>
      <c r="AF26" s="32"/>
    </row>
    <row r="27" spans="1:32" s="6" customFormat="1" ht="15.95" customHeight="1" x14ac:dyDescent="0.2">
      <c r="A27" s="17">
        <f t="shared" si="0"/>
        <v>22</v>
      </c>
      <c r="B27" s="98" t="str">
        <f>IF('Données évaluation'!B26="","",'Données évaluation'!B26)</f>
        <v>Eté</v>
      </c>
      <c r="C27" s="69">
        <f>IF('Données évaluation'!C26="","",'Données évaluation'!C26)</f>
        <v>31</v>
      </c>
      <c r="D27" s="74" t="str">
        <f>IF('Données évaluation'!D26="","",'Données évaluation'!D26)</f>
        <v>F</v>
      </c>
      <c r="E27" s="45" t="str">
        <f>IF('Données évaluation'!AB26="Ins","Ins","")</f>
        <v/>
      </c>
      <c r="F27" s="64" t="str">
        <f>IF('Données évaluation'!AB26="Fra","Fra","")</f>
        <v/>
      </c>
      <c r="G27" s="64" t="str">
        <f>IF('Données évaluation'!AB26="Sat","Sat","")</f>
        <v/>
      </c>
      <c r="H27" s="77" t="str">
        <f>IF('Données évaluation'!AB26="T S","T S",IF('Données évaluation'!AB26="Pb VMA","Pb VMA",""))</f>
        <v/>
      </c>
      <c r="I27" s="45" t="str">
        <f>IF('Données évaluation'!AE26=1,"Ins","")</f>
        <v/>
      </c>
      <c r="J27" s="20" t="str">
        <f>IF('Données évaluation'!AE26=2,"Fra","")</f>
        <v>Fra</v>
      </c>
      <c r="K27" s="20" t="str">
        <f>IF('Données évaluation'!AE26=3,"Sat","")</f>
        <v/>
      </c>
      <c r="L27" s="43" t="str">
        <f>IF('Données évaluation'!AE26=4,"T S","")</f>
        <v/>
      </c>
      <c r="M27" s="124"/>
      <c r="N27" s="124" t="s">
        <v>84</v>
      </c>
      <c r="O27" s="125"/>
      <c r="P27" s="126"/>
      <c r="Q27" s="45" t="str">
        <f>IF('Données évaluation'!AD26="Ins","Ins","")</f>
        <v/>
      </c>
      <c r="R27" s="20" t="str">
        <f>IF('Données évaluation'!AD26="Fra","Fra","")</f>
        <v/>
      </c>
      <c r="S27" s="20" t="str">
        <f>IF('Données évaluation'!AD26="Sat","Sat","")</f>
        <v/>
      </c>
      <c r="T27" s="43" t="str">
        <f>IF('Données évaluation'!AD26="T S","T S","")</f>
        <v/>
      </c>
      <c r="U27" s="124"/>
      <c r="V27" s="124" t="s">
        <v>84</v>
      </c>
      <c r="W27" s="125"/>
      <c r="X27" s="126"/>
      <c r="Y27" s="137"/>
      <c r="Z27" s="138" t="s">
        <v>84</v>
      </c>
      <c r="AA27" s="139"/>
      <c r="AB27" s="140"/>
      <c r="AC27" s="21"/>
      <c r="AD27" s="21"/>
      <c r="AE27" s="22"/>
      <c r="AF27" s="32"/>
    </row>
    <row r="28" spans="1:32" s="6" customFormat="1" ht="15.95" customHeight="1" x14ac:dyDescent="0.2">
      <c r="A28" s="17">
        <f t="shared" si="0"/>
        <v>23</v>
      </c>
      <c r="B28" s="99" t="str">
        <f>IF('Données évaluation'!B27="","",'Données évaluation'!B27)</f>
        <v>Stannis</v>
      </c>
      <c r="C28" s="81">
        <f>IF('Données évaluation'!C27="","",'Données évaluation'!C27)</f>
        <v>32</v>
      </c>
      <c r="D28" s="82" t="str">
        <f>IF('Données évaluation'!D27="","",'Données évaluation'!D27)</f>
        <v>F</v>
      </c>
      <c r="E28" s="83" t="str">
        <f>IF('Données évaluation'!AB27="Ins","Ins","")</f>
        <v/>
      </c>
      <c r="F28" s="84" t="str">
        <f>IF('Données évaluation'!AB27="Fra","Fra","")</f>
        <v/>
      </c>
      <c r="G28" s="84" t="str">
        <f>IF('Données évaluation'!AB27="Sat","Sat","")</f>
        <v/>
      </c>
      <c r="H28" s="85" t="str">
        <f>IF('Données évaluation'!AB27="T S","T S",IF('Données évaluation'!AB27="Pb VMA","Pb VMA",""))</f>
        <v/>
      </c>
      <c r="I28" s="83" t="str">
        <f>IF('Données évaluation'!AE27=1,"Ins","")</f>
        <v/>
      </c>
      <c r="J28" s="86" t="str">
        <f>IF('Données évaluation'!AE27=2,"Fra","")</f>
        <v/>
      </c>
      <c r="K28" s="86" t="str">
        <f>IF('Données évaluation'!AE27=3,"Sat","")</f>
        <v>Sat</v>
      </c>
      <c r="L28" s="87" t="str">
        <f>IF('Données évaluation'!AE27=4,"T S","")</f>
        <v/>
      </c>
      <c r="M28" s="127"/>
      <c r="N28" s="127"/>
      <c r="O28" s="128" t="s">
        <v>84</v>
      </c>
      <c r="P28" s="129"/>
      <c r="Q28" s="83" t="str">
        <f>IF('Données évaluation'!AD27="Ins","Ins","")</f>
        <v/>
      </c>
      <c r="R28" s="86" t="str">
        <f>IF('Données évaluation'!AD27="Fra","Fra","")</f>
        <v/>
      </c>
      <c r="S28" s="86" t="str">
        <f>IF('Données évaluation'!AD27="Sat","Sat","")</f>
        <v/>
      </c>
      <c r="T28" s="87" t="str">
        <f>IF('Données évaluation'!AD27="T S","T S","")</f>
        <v/>
      </c>
      <c r="U28" s="127"/>
      <c r="V28" s="127"/>
      <c r="W28" s="128" t="s">
        <v>84</v>
      </c>
      <c r="X28" s="129"/>
      <c r="Y28" s="141"/>
      <c r="Z28" s="142"/>
      <c r="AA28" s="143" t="s">
        <v>84</v>
      </c>
      <c r="AB28" s="144"/>
      <c r="AC28" s="21"/>
      <c r="AD28" s="21"/>
      <c r="AE28" s="22"/>
      <c r="AF28" s="32"/>
    </row>
    <row r="29" spans="1:32" s="6" customFormat="1" ht="15.95" customHeight="1" x14ac:dyDescent="0.2">
      <c r="A29" s="17">
        <f t="shared" si="0"/>
        <v>24</v>
      </c>
      <c r="B29" s="98" t="str">
        <f>IF('Données évaluation'!B28="","",'Données évaluation'!B28)</f>
        <v>Brienne</v>
      </c>
      <c r="C29" s="69">
        <f>IF('Données évaluation'!C28="","",'Données évaluation'!C28)</f>
        <v>33</v>
      </c>
      <c r="D29" s="74" t="str">
        <f>IF('Données évaluation'!D28="","",'Données évaluation'!D28)</f>
        <v>F</v>
      </c>
      <c r="E29" s="45" t="str">
        <f>IF('Données évaluation'!AB28="Ins","Ins","")</f>
        <v/>
      </c>
      <c r="F29" s="64" t="str">
        <f>IF('Données évaluation'!AB28="Fra","Fra","")</f>
        <v/>
      </c>
      <c r="G29" s="64" t="str">
        <f>IF('Données évaluation'!AB28="Sat","Sat","")</f>
        <v/>
      </c>
      <c r="H29" s="77" t="str">
        <f>IF('Données évaluation'!AB28="T S","T S",IF('Données évaluation'!AB28="Pb VMA","Pb VMA",""))</f>
        <v/>
      </c>
      <c r="I29" s="45" t="str">
        <f>IF('Données évaluation'!AE28=1,"Ins","")</f>
        <v/>
      </c>
      <c r="J29" s="20" t="str">
        <f>IF('Données évaluation'!AE28=2,"Fra","")</f>
        <v/>
      </c>
      <c r="K29" s="20" t="str">
        <f>IF('Données évaluation'!AE28=3,"Sat","")</f>
        <v/>
      </c>
      <c r="L29" s="43" t="str">
        <f>IF('Données évaluation'!AE28=4,"T S","")</f>
        <v>T S</v>
      </c>
      <c r="M29" s="124"/>
      <c r="N29" s="124"/>
      <c r="O29" s="125"/>
      <c r="P29" s="126" t="s">
        <v>84</v>
      </c>
      <c r="Q29" s="45" t="str">
        <f>IF('Données évaluation'!AD28="Ins","Ins","")</f>
        <v/>
      </c>
      <c r="R29" s="20" t="str">
        <f>IF('Données évaluation'!AD28="Fra","Fra","")</f>
        <v/>
      </c>
      <c r="S29" s="20" t="str">
        <f>IF('Données évaluation'!AD28="Sat","Sat","")</f>
        <v/>
      </c>
      <c r="T29" s="43" t="str">
        <f>IF('Données évaluation'!AD28="T S","T S","")</f>
        <v/>
      </c>
      <c r="U29" s="124"/>
      <c r="V29" s="124"/>
      <c r="W29" s="125"/>
      <c r="X29" s="126" t="s">
        <v>84</v>
      </c>
      <c r="Y29" s="137"/>
      <c r="Z29" s="138"/>
      <c r="AA29" s="139"/>
      <c r="AB29" s="140" t="s">
        <v>84</v>
      </c>
      <c r="AC29" s="21"/>
      <c r="AD29" s="21"/>
      <c r="AE29" s="22"/>
      <c r="AF29" s="32"/>
    </row>
    <row r="30" spans="1:32" s="6" customFormat="1" ht="15.95" customHeight="1" x14ac:dyDescent="0.2">
      <c r="A30" s="17">
        <f t="shared" si="0"/>
        <v>25</v>
      </c>
      <c r="B30" s="99" t="str">
        <f>IF('Données évaluation'!B29="","",'Données évaluation'!B29)</f>
        <v>Eddard</v>
      </c>
      <c r="C30" s="81">
        <f>IF('Données évaluation'!C29="","",'Données évaluation'!C29)</f>
        <v>34</v>
      </c>
      <c r="D30" s="82" t="str">
        <f>IF('Données évaluation'!D29="","",'Données évaluation'!D29)</f>
        <v>F</v>
      </c>
      <c r="E30" s="83" t="str">
        <f>IF('Données évaluation'!AB29="Ins","Ins","")</f>
        <v/>
      </c>
      <c r="F30" s="84" t="str">
        <f>IF('Données évaluation'!AB29="Fra","Fra","")</f>
        <v/>
      </c>
      <c r="G30" s="84" t="str">
        <f>IF('Données évaluation'!AB29="Sat","Sat","")</f>
        <v/>
      </c>
      <c r="H30" s="85" t="str">
        <f>IF('Données évaluation'!AB29="T S","T S",IF('Données évaluation'!AB29="Pb VMA","Pb VMA",""))</f>
        <v/>
      </c>
      <c r="I30" s="83" t="str">
        <f>IF('Données évaluation'!AE29=1,"Ins","")</f>
        <v/>
      </c>
      <c r="J30" s="86" t="str">
        <f>IF('Données évaluation'!AE29=2,"Fra","")</f>
        <v/>
      </c>
      <c r="K30" s="86" t="str">
        <f>IF('Données évaluation'!AE29=3,"Sat","")</f>
        <v/>
      </c>
      <c r="L30" s="87" t="str">
        <f>IF('Données évaluation'!AE29=4,"T S","")</f>
        <v>T S</v>
      </c>
      <c r="M30" s="127"/>
      <c r="N30" s="127"/>
      <c r="O30" s="128"/>
      <c r="P30" s="129" t="s">
        <v>84</v>
      </c>
      <c r="Q30" s="83" t="str">
        <f>IF('Données évaluation'!AD29="Ins","Ins","")</f>
        <v/>
      </c>
      <c r="R30" s="86" t="str">
        <f>IF('Données évaluation'!AD29="Fra","Fra","")</f>
        <v/>
      </c>
      <c r="S30" s="86" t="str">
        <f>IF('Données évaluation'!AD29="Sat","Sat","")</f>
        <v/>
      </c>
      <c r="T30" s="87" t="str">
        <f>IF('Données évaluation'!AD29="T S","T S","")</f>
        <v/>
      </c>
      <c r="U30" s="127"/>
      <c r="V30" s="127"/>
      <c r="W30" s="128"/>
      <c r="X30" s="129" t="s">
        <v>84</v>
      </c>
      <c r="Y30" s="141"/>
      <c r="Z30" s="142"/>
      <c r="AA30" s="143"/>
      <c r="AB30" s="144" t="s">
        <v>84</v>
      </c>
      <c r="AC30" s="21"/>
      <c r="AD30" s="21"/>
      <c r="AE30" s="22"/>
      <c r="AF30" s="32"/>
    </row>
    <row r="31" spans="1:32" s="6" customFormat="1" ht="15.95" customHeight="1" x14ac:dyDescent="0.2">
      <c r="A31" s="17">
        <f t="shared" si="0"/>
        <v>26</v>
      </c>
      <c r="B31" s="98" t="str">
        <f>IF('Données évaluation'!B30="","",'Données évaluation'!B30)</f>
        <v>Ramsay</v>
      </c>
      <c r="C31" s="69">
        <f>IF('Données évaluation'!C30="","",'Données évaluation'!C30)</f>
        <v>35</v>
      </c>
      <c r="D31" s="74" t="str">
        <f>IF('Données évaluation'!D30="","",'Données évaluation'!D30)</f>
        <v>F</v>
      </c>
      <c r="E31" s="45" t="str">
        <f>IF('Données évaluation'!AB30="Ins","Ins","")</f>
        <v/>
      </c>
      <c r="F31" s="64" t="str">
        <f>IF('Données évaluation'!AB30="Fra","Fra","")</f>
        <v/>
      </c>
      <c r="G31" s="64" t="str">
        <f>IF('Données évaluation'!AB30="Sat","Sat","")</f>
        <v/>
      </c>
      <c r="H31" s="77" t="str">
        <f>IF('Données évaluation'!AB30="T S","T S",IF('Données évaluation'!AB30="Pb VMA","Pb VMA",""))</f>
        <v/>
      </c>
      <c r="I31" s="45" t="str">
        <f>IF('Données évaluation'!AE30=1,"Ins","")</f>
        <v/>
      </c>
      <c r="J31" s="20" t="str">
        <f>IF('Données évaluation'!AE30=2,"Fra","")</f>
        <v/>
      </c>
      <c r="K31" s="20" t="str">
        <f>IF('Données évaluation'!AE30=3,"Sat","")</f>
        <v>Sat</v>
      </c>
      <c r="L31" s="43" t="str">
        <f>IF('Données évaluation'!AE30=4,"T S","")</f>
        <v/>
      </c>
      <c r="M31" s="124"/>
      <c r="N31" s="124"/>
      <c r="O31" s="125" t="s">
        <v>84</v>
      </c>
      <c r="P31" s="126"/>
      <c r="Q31" s="45" t="str">
        <f>IF('Données évaluation'!AD30="Ins","Ins","")</f>
        <v/>
      </c>
      <c r="R31" s="20" t="str">
        <f>IF('Données évaluation'!AD30="Fra","Fra","")</f>
        <v/>
      </c>
      <c r="S31" s="20" t="str">
        <f>IF('Données évaluation'!AD30="Sat","Sat","")</f>
        <v/>
      </c>
      <c r="T31" s="43" t="str">
        <f>IF('Données évaluation'!AD30="T S","T S","")</f>
        <v/>
      </c>
      <c r="U31" s="124"/>
      <c r="V31" s="124"/>
      <c r="W31" s="125" t="s">
        <v>84</v>
      </c>
      <c r="X31" s="126"/>
      <c r="Y31" s="137"/>
      <c r="Z31" s="138"/>
      <c r="AA31" s="139" t="s">
        <v>84</v>
      </c>
      <c r="AB31" s="140"/>
      <c r="AC31" s="21"/>
      <c r="AD31" s="21"/>
      <c r="AE31" s="22"/>
      <c r="AF31" s="32"/>
    </row>
    <row r="32" spans="1:32" s="6" customFormat="1" ht="15.95" customHeight="1" x14ac:dyDescent="0.2">
      <c r="A32" s="17">
        <f t="shared" si="0"/>
        <v>27</v>
      </c>
      <c r="B32" s="99" t="str">
        <f>IF('Données évaluation'!B31="","",'Données évaluation'!B31)</f>
        <v>Baelish</v>
      </c>
      <c r="C32" s="81">
        <f>IF('Données évaluation'!C31="","",'Données évaluation'!C31)</f>
        <v>36</v>
      </c>
      <c r="D32" s="82" t="str">
        <f>IF('Données évaluation'!D31="","",'Données évaluation'!D31)</f>
        <v>F</v>
      </c>
      <c r="E32" s="83" t="str">
        <f>IF('Données évaluation'!AB31="Ins","Ins","")</f>
        <v/>
      </c>
      <c r="F32" s="84" t="str">
        <f>IF('Données évaluation'!AB31="Fra","Fra","")</f>
        <v/>
      </c>
      <c r="G32" s="84" t="str">
        <f>IF('Données évaluation'!AB31="Sat","Sat","")</f>
        <v/>
      </c>
      <c r="H32" s="85" t="str">
        <f>IF('Données évaluation'!AB31="T S","T S",IF('Données évaluation'!AB31="Pb VMA","Pb VMA",""))</f>
        <v/>
      </c>
      <c r="I32" s="83" t="str">
        <f>IF('Données évaluation'!AE31=1,"Ins","")</f>
        <v/>
      </c>
      <c r="J32" s="86" t="str">
        <f>IF('Données évaluation'!AE31=2,"Fra","")</f>
        <v>Fra</v>
      </c>
      <c r="K32" s="86" t="str">
        <f>IF('Données évaluation'!AE31=3,"Sat","")</f>
        <v/>
      </c>
      <c r="L32" s="87" t="str">
        <f>IF('Données évaluation'!AE31=4,"T S","")</f>
        <v/>
      </c>
      <c r="M32" s="127"/>
      <c r="N32" s="127" t="s">
        <v>84</v>
      </c>
      <c r="O32" s="128"/>
      <c r="P32" s="129"/>
      <c r="Q32" s="83" t="str">
        <f>IF('Données évaluation'!AD31="Ins","Ins","")</f>
        <v/>
      </c>
      <c r="R32" s="86" t="str">
        <f>IF('Données évaluation'!AD31="Fra","Fra","")</f>
        <v/>
      </c>
      <c r="S32" s="86" t="str">
        <f>IF('Données évaluation'!AD31="Sat","Sat","")</f>
        <v/>
      </c>
      <c r="T32" s="87" t="str">
        <f>IF('Données évaluation'!AD31="T S","T S","")</f>
        <v/>
      </c>
      <c r="U32" s="127"/>
      <c r="V32" s="127" t="s">
        <v>84</v>
      </c>
      <c r="W32" s="128"/>
      <c r="X32" s="129"/>
      <c r="Y32" s="141"/>
      <c r="Z32" s="142" t="s">
        <v>84</v>
      </c>
      <c r="AA32" s="143"/>
      <c r="AB32" s="144"/>
      <c r="AC32" s="21"/>
      <c r="AD32" s="21"/>
      <c r="AE32" s="22"/>
      <c r="AF32" s="32"/>
    </row>
    <row r="33" spans="1:32" s="6" customFormat="1" ht="15.95" customHeight="1" x14ac:dyDescent="0.2">
      <c r="A33" s="17">
        <f t="shared" si="0"/>
        <v>28</v>
      </c>
      <c r="B33" s="98" t="str">
        <f>IF('Données évaluation'!B32="","",'Données évaluation'!B32)</f>
        <v>Hodor</v>
      </c>
      <c r="C33" s="69">
        <f>IF('Données évaluation'!C32="","",'Données évaluation'!C32)</f>
        <v>37</v>
      </c>
      <c r="D33" s="74" t="str">
        <f>IF('Données évaluation'!D32="","",'Données évaluation'!D32)</f>
        <v>F</v>
      </c>
      <c r="E33" s="45" t="str">
        <f>IF('Données évaluation'!AB32="Ins","Ins","")</f>
        <v/>
      </c>
      <c r="F33" s="64" t="str">
        <f>IF('Données évaluation'!AB32="Fra","Fra","")</f>
        <v/>
      </c>
      <c r="G33" s="64" t="str">
        <f>IF('Données évaluation'!AB32="Sat","Sat","")</f>
        <v/>
      </c>
      <c r="H33" s="77" t="str">
        <f>IF('Données évaluation'!AB32="T S","T S",IF('Données évaluation'!AB32="Pb VMA","Pb VMA",""))</f>
        <v/>
      </c>
      <c r="I33" s="45" t="str">
        <f>IF('Données évaluation'!AE32=1,"Ins","")</f>
        <v>Ins</v>
      </c>
      <c r="J33" s="20" t="str">
        <f>IF('Données évaluation'!AE32=2,"Fra","")</f>
        <v/>
      </c>
      <c r="K33" s="20" t="str">
        <f>IF('Données évaluation'!AE32=3,"Sat","")</f>
        <v/>
      </c>
      <c r="L33" s="43" t="str">
        <f>IF('Données évaluation'!AE32=4,"T S","")</f>
        <v/>
      </c>
      <c r="M33" s="124"/>
      <c r="N33" s="124" t="s">
        <v>84</v>
      </c>
      <c r="O33" s="125"/>
      <c r="P33" s="126"/>
      <c r="Q33" s="45" t="str">
        <f>IF('Données évaluation'!AD32="Ins","Ins","")</f>
        <v/>
      </c>
      <c r="R33" s="20" t="str">
        <f>IF('Données évaluation'!AD32="Fra","Fra","")</f>
        <v/>
      </c>
      <c r="S33" s="20" t="str">
        <f>IF('Données évaluation'!AD32="Sat","Sat","")</f>
        <v/>
      </c>
      <c r="T33" s="43" t="str">
        <f>IF('Données évaluation'!AD32="T S","T S","")</f>
        <v/>
      </c>
      <c r="U33" s="124"/>
      <c r="V33" s="124" t="s">
        <v>84</v>
      </c>
      <c r="W33" s="125"/>
      <c r="X33" s="126"/>
      <c r="Y33" s="137"/>
      <c r="Z33" s="138" t="s">
        <v>84</v>
      </c>
      <c r="AA33" s="139"/>
      <c r="AB33" s="140"/>
      <c r="AC33" s="21"/>
      <c r="AD33" s="21"/>
      <c r="AE33" s="22"/>
      <c r="AF33" s="32"/>
    </row>
    <row r="34" spans="1:32" s="6" customFormat="1" ht="15.95" customHeight="1" x14ac:dyDescent="0.2">
      <c r="A34" s="17">
        <f t="shared" si="0"/>
        <v>29</v>
      </c>
      <c r="B34" s="99" t="str">
        <f>IF('Données évaluation'!B33="","",'Données évaluation'!B33)</f>
        <v>Rickon</v>
      </c>
      <c r="C34" s="81">
        <f>IF('Données évaluation'!C33="","",'Données évaluation'!C33)</f>
        <v>38</v>
      </c>
      <c r="D34" s="82" t="str">
        <f>IF('Données évaluation'!D33="","",'Données évaluation'!D33)</f>
        <v>F</v>
      </c>
      <c r="E34" s="83" t="str">
        <f>IF('Données évaluation'!AB33="Ins","Ins","")</f>
        <v/>
      </c>
      <c r="F34" s="84" t="str">
        <f>IF('Données évaluation'!AB33="Fra","Fra","")</f>
        <v/>
      </c>
      <c r="G34" s="84" t="str">
        <f>IF('Données évaluation'!AB33="Sat","Sat","")</f>
        <v/>
      </c>
      <c r="H34" s="85" t="str">
        <f>IF('Données évaluation'!AB33="T S","T S",IF('Données évaluation'!AB33="Pb VMA","Pb VMA",""))</f>
        <v/>
      </c>
      <c r="I34" s="83" t="str">
        <f>IF('Données évaluation'!AE33=1,"Ins","")</f>
        <v>Ins</v>
      </c>
      <c r="J34" s="86" t="str">
        <f>IF('Données évaluation'!AE33=2,"Fra","")</f>
        <v/>
      </c>
      <c r="K34" s="86" t="str">
        <f>IF('Données évaluation'!AE33=3,"Sat","")</f>
        <v/>
      </c>
      <c r="L34" s="87" t="str">
        <f>IF('Données évaluation'!AE33=4,"T S","")</f>
        <v/>
      </c>
      <c r="M34" s="127"/>
      <c r="N34" s="127"/>
      <c r="O34" s="128" t="s">
        <v>84</v>
      </c>
      <c r="P34" s="129"/>
      <c r="Q34" s="83" t="str">
        <f>IF('Données évaluation'!AD33="Ins","Ins","")</f>
        <v/>
      </c>
      <c r="R34" s="86" t="str">
        <f>IF('Données évaluation'!AD33="Fra","Fra","")</f>
        <v/>
      </c>
      <c r="S34" s="86" t="str">
        <f>IF('Données évaluation'!AD33="Sat","Sat","")</f>
        <v/>
      </c>
      <c r="T34" s="87" t="str">
        <f>IF('Données évaluation'!AD33="T S","T S","")</f>
        <v/>
      </c>
      <c r="U34" s="127"/>
      <c r="V34" s="127"/>
      <c r="W34" s="128" t="s">
        <v>84</v>
      </c>
      <c r="X34" s="129"/>
      <c r="Y34" s="141"/>
      <c r="Z34" s="142"/>
      <c r="AA34" s="143" t="s">
        <v>84</v>
      </c>
      <c r="AB34" s="144"/>
      <c r="AC34" s="21"/>
      <c r="AD34" s="21"/>
      <c r="AE34" s="22"/>
      <c r="AF34" s="32"/>
    </row>
    <row r="35" spans="1:32" s="6" customFormat="1" ht="15.95" customHeight="1" thickBot="1" x14ac:dyDescent="0.25">
      <c r="A35" s="17">
        <f t="shared" si="0"/>
        <v>30</v>
      </c>
      <c r="B35" s="100" t="str">
        <f>IF('Données évaluation'!B34="","",'Données évaluation'!B34)</f>
        <v>Jorah</v>
      </c>
      <c r="C35" s="70">
        <f>IF('Données évaluation'!C34="","",'Données évaluation'!C34)</f>
        <v>39</v>
      </c>
      <c r="D35" s="75" t="str">
        <f>IF('Données évaluation'!D34="","",'Données évaluation'!D34)</f>
        <v>F</v>
      </c>
      <c r="E35" s="73" t="str">
        <f>IF('Données évaluation'!AB34="Ins","Ins","")</f>
        <v/>
      </c>
      <c r="F35" s="76" t="str">
        <f>IF('Données évaluation'!AB34="Fra","Fra","")</f>
        <v/>
      </c>
      <c r="G35" s="76" t="str">
        <f>IF('Données évaluation'!AB34="Sat","Sat","")</f>
        <v/>
      </c>
      <c r="H35" s="80" t="str">
        <f>IF('Données évaluation'!AB34="T S","T S",IF('Données évaluation'!AB34="Pb VMA","Pb VMA",""))</f>
        <v/>
      </c>
      <c r="I35" s="73" t="str">
        <f>IF('Données évaluation'!AE34=1,"Ins","")</f>
        <v/>
      </c>
      <c r="J35" s="78" t="str">
        <f>IF('Données évaluation'!AE34=2,"Fra","")</f>
        <v>Fra</v>
      </c>
      <c r="K35" s="78" t="str">
        <f>IF('Données évaluation'!AE34=3,"Sat","")</f>
        <v/>
      </c>
      <c r="L35" s="79" t="str">
        <f>IF('Données évaluation'!AE34=4,"T S","")</f>
        <v/>
      </c>
      <c r="M35" s="130"/>
      <c r="N35" s="130"/>
      <c r="O35" s="131" t="s">
        <v>84</v>
      </c>
      <c r="P35" s="132"/>
      <c r="Q35" s="73" t="str">
        <f>IF('Données évaluation'!AD34="Ins","Ins","")</f>
        <v/>
      </c>
      <c r="R35" s="78" t="str">
        <f>IF('Données évaluation'!AD34="Fra","Fra","")</f>
        <v/>
      </c>
      <c r="S35" s="78" t="str">
        <f>IF('Données évaluation'!AD34="Sat","Sat","")</f>
        <v/>
      </c>
      <c r="T35" s="79" t="str">
        <f>IF('Données évaluation'!AD34="T S","T S","")</f>
        <v/>
      </c>
      <c r="U35" s="130"/>
      <c r="V35" s="130"/>
      <c r="W35" s="131" t="s">
        <v>84</v>
      </c>
      <c r="X35" s="132"/>
      <c r="Y35" s="145"/>
      <c r="Z35" s="146"/>
      <c r="AA35" s="147" t="s">
        <v>84</v>
      </c>
      <c r="AB35" s="148"/>
      <c r="AC35" s="21"/>
      <c r="AD35" s="21"/>
      <c r="AE35" s="22"/>
      <c r="AF35" s="32"/>
    </row>
    <row r="36" spans="1:32" s="7" customFormat="1" ht="15" customHeight="1" x14ac:dyDescent="0.2">
      <c r="A36" s="18"/>
      <c r="M36" s="10"/>
      <c r="N36" s="10"/>
      <c r="O36" s="10"/>
      <c r="P36" s="10"/>
      <c r="U36" s="10"/>
      <c r="V36" s="10"/>
      <c r="W36" s="10"/>
      <c r="X36" s="10"/>
      <c r="AC36" s="10"/>
      <c r="AD36" s="10"/>
      <c r="AE36" s="26"/>
      <c r="AF36" s="34"/>
    </row>
  </sheetData>
  <mergeCells count="43">
    <mergeCell ref="N4:N5"/>
    <mergeCell ref="E3:H3"/>
    <mergeCell ref="M3:P3"/>
    <mergeCell ref="H4:H5"/>
    <mergeCell ref="M4:M5"/>
    <mergeCell ref="I3:L3"/>
    <mergeCell ref="I4:I5"/>
    <mergeCell ref="J4:J5"/>
    <mergeCell ref="K4:K5"/>
    <mergeCell ref="L4:L5"/>
    <mergeCell ref="AB4:AB5"/>
    <mergeCell ref="O4:O5"/>
    <mergeCell ref="P4:P5"/>
    <mergeCell ref="Q4:Q5"/>
    <mergeCell ref="S4:S5"/>
    <mergeCell ref="T4:T5"/>
    <mergeCell ref="U4:U5"/>
    <mergeCell ref="R4:R5"/>
    <mergeCell ref="V4:V5"/>
    <mergeCell ref="Z4:Z5"/>
    <mergeCell ref="W4:W5"/>
    <mergeCell ref="X4:X5"/>
    <mergeCell ref="Y4:Y5"/>
    <mergeCell ref="AA4:AA5"/>
    <mergeCell ref="Q3:T3"/>
    <mergeCell ref="U3:X3"/>
    <mergeCell ref="Y3:AB3"/>
    <mergeCell ref="U1:X1"/>
    <mergeCell ref="U2:X2"/>
    <mergeCell ref="I1:T1"/>
    <mergeCell ref="Y2:AB2"/>
    <mergeCell ref="Y1:AB1"/>
    <mergeCell ref="Q2:T2"/>
    <mergeCell ref="M2:P2"/>
    <mergeCell ref="I2:L2"/>
    <mergeCell ref="B1:B5"/>
    <mergeCell ref="C1:C5"/>
    <mergeCell ref="D1:D5"/>
    <mergeCell ref="E4:E5"/>
    <mergeCell ref="G4:G5"/>
    <mergeCell ref="E1:H1"/>
    <mergeCell ref="E2:H2"/>
    <mergeCell ref="F4:F5"/>
  </mergeCells>
  <pageMargins left="0.15748031496062992" right="0.15748031496062992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B1:K1188"/>
  <sheetViews>
    <sheetView windowProtection="1" topLeftCell="B279" workbookViewId="0">
      <selection activeCell="H12" sqref="H12"/>
    </sheetView>
  </sheetViews>
  <sheetFormatPr baseColWidth="10" defaultColWidth="11" defaultRowHeight="12.75" x14ac:dyDescent="0.2"/>
  <cols>
    <col min="1" max="1" width="3.5" style="2" customWidth="1"/>
    <col min="2" max="2" width="10.625" style="2" customWidth="1"/>
    <col min="3" max="3" width="21.5" style="2" customWidth="1"/>
    <col min="4" max="4" width="6.625" style="2" customWidth="1"/>
    <col min="5" max="5" width="8.75" style="2" customWidth="1"/>
    <col min="6" max="6" width="19.875" style="2" customWidth="1"/>
    <col min="7" max="11" width="6.625" style="2" customWidth="1"/>
    <col min="12" max="16384" width="11" style="2"/>
  </cols>
  <sheetData>
    <row r="1" spans="2:11" s="11" customFormat="1" x14ac:dyDescent="0.2">
      <c r="E1" s="253"/>
      <c r="F1" s="253"/>
    </row>
    <row r="2" spans="2:11" s="11" customFormat="1" ht="24.95" customHeight="1" x14ac:dyDescent="0.2">
      <c r="B2" s="12" t="s">
        <v>0</v>
      </c>
      <c r="C2" s="13" t="s">
        <v>82</v>
      </c>
      <c r="D2" s="14"/>
      <c r="E2" s="14" t="s">
        <v>1</v>
      </c>
      <c r="F2" s="14" t="s">
        <v>82</v>
      </c>
      <c r="G2" s="14"/>
      <c r="H2" s="14"/>
      <c r="I2" s="14"/>
      <c r="J2" s="14"/>
      <c r="K2" s="14"/>
    </row>
    <row r="3" spans="2:11" s="1" customFormat="1" ht="15.75" customHeight="1" x14ac:dyDescent="0.2">
      <c r="B3" s="1">
        <v>0</v>
      </c>
      <c r="C3" s="1" t="s">
        <v>78</v>
      </c>
      <c r="E3" s="1">
        <v>65.099999999999994</v>
      </c>
      <c r="F3" s="9" t="s">
        <v>81</v>
      </c>
    </row>
    <row r="4" spans="2:11" s="1" customFormat="1" x14ac:dyDescent="0.2">
      <c r="B4" s="1">
        <f>B3+0.1</f>
        <v>0.1</v>
      </c>
      <c r="C4" s="9" t="s">
        <v>78</v>
      </c>
      <c r="E4" s="1">
        <f>E3+0.1</f>
        <v>65.199999999999989</v>
      </c>
      <c r="F4" s="9" t="s">
        <v>81</v>
      </c>
    </row>
    <row r="5" spans="2:11" s="1" customFormat="1" x14ac:dyDescent="0.2">
      <c r="B5" s="1">
        <f t="shared" ref="B5:B29" si="0">B4+0.1</f>
        <v>0.2</v>
      </c>
      <c r="C5" s="9" t="s">
        <v>78</v>
      </c>
      <c r="E5" s="1">
        <f t="shared" ref="E5:E68" si="1">E4+0.1</f>
        <v>65.299999999999983</v>
      </c>
      <c r="F5" s="9" t="s">
        <v>81</v>
      </c>
    </row>
    <row r="6" spans="2:11" s="1" customFormat="1" x14ac:dyDescent="0.2">
      <c r="B6" s="1">
        <f t="shared" si="0"/>
        <v>0.30000000000000004</v>
      </c>
      <c r="C6" s="9" t="s">
        <v>78</v>
      </c>
      <c r="E6" s="1">
        <f t="shared" si="1"/>
        <v>65.399999999999977</v>
      </c>
      <c r="F6" s="9" t="s">
        <v>81</v>
      </c>
    </row>
    <row r="7" spans="2:11" s="1" customFormat="1" x14ac:dyDescent="0.2">
      <c r="B7" s="1">
        <f t="shared" si="0"/>
        <v>0.4</v>
      </c>
      <c r="C7" s="9" t="s">
        <v>78</v>
      </c>
      <c r="E7" s="1">
        <f t="shared" si="1"/>
        <v>65.499999999999972</v>
      </c>
      <c r="F7" s="9" t="s">
        <v>81</v>
      </c>
    </row>
    <row r="8" spans="2:11" s="1" customFormat="1" x14ac:dyDescent="0.2">
      <c r="B8" s="1">
        <f t="shared" si="0"/>
        <v>0.5</v>
      </c>
      <c r="C8" s="9" t="s">
        <v>78</v>
      </c>
      <c r="E8" s="1">
        <f t="shared" si="1"/>
        <v>65.599999999999966</v>
      </c>
      <c r="F8" s="9" t="s">
        <v>81</v>
      </c>
    </row>
    <row r="9" spans="2:11" s="1" customFormat="1" x14ac:dyDescent="0.2">
      <c r="B9" s="1">
        <f t="shared" si="0"/>
        <v>0.6</v>
      </c>
      <c r="C9" s="1" t="s">
        <v>79</v>
      </c>
      <c r="E9" s="1">
        <f t="shared" si="1"/>
        <v>65.69999999999996</v>
      </c>
      <c r="F9" s="9" t="s">
        <v>81</v>
      </c>
    </row>
    <row r="10" spans="2:11" s="1" customFormat="1" x14ac:dyDescent="0.2">
      <c r="B10" s="1">
        <f t="shared" si="0"/>
        <v>0.7</v>
      </c>
      <c r="C10" s="9" t="s">
        <v>79</v>
      </c>
      <c r="E10" s="1">
        <f t="shared" si="1"/>
        <v>65.799999999999955</v>
      </c>
      <c r="F10" s="9" t="s">
        <v>81</v>
      </c>
    </row>
    <row r="11" spans="2:11" s="1" customFormat="1" x14ac:dyDescent="0.2">
      <c r="B11" s="1">
        <f t="shared" si="0"/>
        <v>0.79999999999999993</v>
      </c>
      <c r="C11" s="9" t="s">
        <v>79</v>
      </c>
      <c r="E11" s="1">
        <f t="shared" si="1"/>
        <v>65.899999999999949</v>
      </c>
      <c r="F11" s="9" t="s">
        <v>81</v>
      </c>
    </row>
    <row r="12" spans="2:11" s="1" customFormat="1" x14ac:dyDescent="0.2">
      <c r="B12" s="1">
        <f t="shared" si="0"/>
        <v>0.89999999999999991</v>
      </c>
      <c r="C12" s="9" t="s">
        <v>79</v>
      </c>
      <c r="E12" s="1">
        <f t="shared" si="1"/>
        <v>65.999999999999943</v>
      </c>
      <c r="F12" s="9" t="s">
        <v>81</v>
      </c>
      <c r="G12" s="3"/>
    </row>
    <row r="13" spans="2:11" s="1" customFormat="1" x14ac:dyDescent="0.2">
      <c r="B13" s="1">
        <f t="shared" si="0"/>
        <v>0.99999999999999989</v>
      </c>
      <c r="C13" s="9" t="s">
        <v>79</v>
      </c>
      <c r="E13" s="1">
        <f t="shared" si="1"/>
        <v>66.099999999999937</v>
      </c>
      <c r="F13" s="9" t="s">
        <v>81</v>
      </c>
    </row>
    <row r="14" spans="2:11" s="1" customFormat="1" x14ac:dyDescent="0.2">
      <c r="B14" s="1">
        <f t="shared" si="0"/>
        <v>1.0999999999999999</v>
      </c>
      <c r="C14" s="9" t="s">
        <v>80</v>
      </c>
      <c r="E14" s="1">
        <f t="shared" si="1"/>
        <v>66.199999999999932</v>
      </c>
      <c r="F14" s="9" t="s">
        <v>81</v>
      </c>
    </row>
    <row r="15" spans="2:11" s="1" customFormat="1" x14ac:dyDescent="0.2">
      <c r="B15" s="1">
        <f t="shared" si="0"/>
        <v>1.2</v>
      </c>
      <c r="C15" s="9" t="s">
        <v>80</v>
      </c>
      <c r="E15" s="1">
        <f t="shared" si="1"/>
        <v>66.299999999999926</v>
      </c>
      <c r="F15" s="9" t="s">
        <v>81</v>
      </c>
    </row>
    <row r="16" spans="2:11" s="1" customFormat="1" x14ac:dyDescent="0.2">
      <c r="B16" s="1">
        <f t="shared" si="0"/>
        <v>1.3</v>
      </c>
      <c r="C16" s="9" t="s">
        <v>80</v>
      </c>
      <c r="E16" s="1">
        <f t="shared" si="1"/>
        <v>66.39999999999992</v>
      </c>
      <c r="F16" s="9" t="s">
        <v>81</v>
      </c>
    </row>
    <row r="17" spans="2:6" s="1" customFormat="1" x14ac:dyDescent="0.2">
      <c r="B17" s="1">
        <f t="shared" si="0"/>
        <v>1.4000000000000001</v>
      </c>
      <c r="C17" s="9" t="s">
        <v>80</v>
      </c>
      <c r="E17" s="1">
        <f t="shared" si="1"/>
        <v>66.499999999999915</v>
      </c>
      <c r="F17" s="9" t="s">
        <v>81</v>
      </c>
    </row>
    <row r="18" spans="2:6" s="1" customFormat="1" x14ac:dyDescent="0.2">
      <c r="B18" s="1">
        <f t="shared" si="0"/>
        <v>1.5000000000000002</v>
      </c>
      <c r="C18" s="9" t="s">
        <v>80</v>
      </c>
      <c r="E18" s="1">
        <f t="shared" si="1"/>
        <v>66.599999999999909</v>
      </c>
      <c r="F18" s="9" t="s">
        <v>81</v>
      </c>
    </row>
    <row r="19" spans="2:6" s="1" customFormat="1" x14ac:dyDescent="0.2">
      <c r="B19" s="1">
        <f t="shared" si="0"/>
        <v>1.6000000000000003</v>
      </c>
      <c r="C19" s="9" t="s">
        <v>81</v>
      </c>
      <c r="E19" s="1">
        <f t="shared" si="1"/>
        <v>66.699999999999903</v>
      </c>
      <c r="F19" s="9" t="s">
        <v>81</v>
      </c>
    </row>
    <row r="20" spans="2:6" s="1" customFormat="1" x14ac:dyDescent="0.2">
      <c r="B20" s="1">
        <f t="shared" si="0"/>
        <v>1.7000000000000004</v>
      </c>
      <c r="C20" s="9" t="s">
        <v>81</v>
      </c>
      <c r="E20" s="1">
        <f t="shared" si="1"/>
        <v>66.799999999999898</v>
      </c>
      <c r="F20" s="9" t="s">
        <v>81</v>
      </c>
    </row>
    <row r="21" spans="2:6" s="1" customFormat="1" x14ac:dyDescent="0.2">
      <c r="B21" s="1">
        <f t="shared" si="0"/>
        <v>1.8000000000000005</v>
      </c>
      <c r="C21" s="9" t="s">
        <v>81</v>
      </c>
      <c r="E21" s="1">
        <f t="shared" si="1"/>
        <v>66.899999999999892</v>
      </c>
      <c r="F21" s="9" t="s">
        <v>81</v>
      </c>
    </row>
    <row r="22" spans="2:6" s="1" customFormat="1" x14ac:dyDescent="0.2">
      <c r="B22" s="1">
        <f t="shared" si="0"/>
        <v>1.9000000000000006</v>
      </c>
      <c r="C22" s="9" t="s">
        <v>81</v>
      </c>
      <c r="E22" s="1">
        <f t="shared" si="1"/>
        <v>66.999999999999886</v>
      </c>
      <c r="F22" s="9" t="s">
        <v>81</v>
      </c>
    </row>
    <row r="23" spans="2:6" s="1" customFormat="1" x14ac:dyDescent="0.2">
      <c r="B23" s="1">
        <f t="shared" si="0"/>
        <v>2.0000000000000004</v>
      </c>
      <c r="C23" s="9" t="s">
        <v>81</v>
      </c>
      <c r="E23" s="1">
        <f t="shared" si="1"/>
        <v>67.099999999999881</v>
      </c>
      <c r="F23" s="9" t="s">
        <v>81</v>
      </c>
    </row>
    <row r="24" spans="2:6" s="1" customFormat="1" x14ac:dyDescent="0.2">
      <c r="B24" s="1">
        <f t="shared" si="0"/>
        <v>2.1000000000000005</v>
      </c>
      <c r="C24" s="9" t="s">
        <v>81</v>
      </c>
      <c r="E24" s="1">
        <f t="shared" si="1"/>
        <v>67.199999999999875</v>
      </c>
      <c r="F24" s="9" t="s">
        <v>81</v>
      </c>
    </row>
    <row r="25" spans="2:6" s="1" customFormat="1" x14ac:dyDescent="0.2">
      <c r="B25" s="1">
        <f t="shared" si="0"/>
        <v>2.2000000000000006</v>
      </c>
      <c r="C25" s="9" t="s">
        <v>81</v>
      </c>
      <c r="E25" s="1">
        <f t="shared" si="1"/>
        <v>67.299999999999869</v>
      </c>
      <c r="F25" s="9" t="s">
        <v>81</v>
      </c>
    </row>
    <row r="26" spans="2:6" s="1" customFormat="1" x14ac:dyDescent="0.2">
      <c r="B26" s="1">
        <f t="shared" si="0"/>
        <v>2.3000000000000007</v>
      </c>
      <c r="C26" s="9" t="s">
        <v>81</v>
      </c>
      <c r="E26" s="1">
        <f t="shared" si="1"/>
        <v>67.399999999999864</v>
      </c>
      <c r="F26" s="9" t="s">
        <v>81</v>
      </c>
    </row>
    <row r="27" spans="2:6" s="1" customFormat="1" x14ac:dyDescent="0.2">
      <c r="B27" s="1">
        <f t="shared" si="0"/>
        <v>2.4000000000000008</v>
      </c>
      <c r="C27" s="9" t="s">
        <v>81</v>
      </c>
      <c r="E27" s="1">
        <f t="shared" si="1"/>
        <v>67.499999999999858</v>
      </c>
      <c r="F27" s="9" t="s">
        <v>81</v>
      </c>
    </row>
    <row r="28" spans="2:6" s="1" customFormat="1" x14ac:dyDescent="0.2">
      <c r="B28" s="1">
        <f t="shared" si="0"/>
        <v>2.5000000000000009</v>
      </c>
      <c r="C28" s="9" t="s">
        <v>81</v>
      </c>
      <c r="E28" s="1">
        <f t="shared" si="1"/>
        <v>67.599999999999852</v>
      </c>
      <c r="F28" s="9" t="s">
        <v>81</v>
      </c>
    </row>
    <row r="29" spans="2:6" s="1" customFormat="1" x14ac:dyDescent="0.2">
      <c r="B29" s="1">
        <f t="shared" si="0"/>
        <v>2.600000000000001</v>
      </c>
      <c r="C29" s="9" t="s">
        <v>81</v>
      </c>
      <c r="E29" s="1">
        <f t="shared" si="1"/>
        <v>67.699999999999847</v>
      </c>
      <c r="F29" s="9" t="s">
        <v>81</v>
      </c>
    </row>
    <row r="30" spans="2:6" s="1" customFormat="1" x14ac:dyDescent="0.2">
      <c r="B30" s="1">
        <f t="shared" ref="B30:B54" si="2">B29+0.1</f>
        <v>2.7000000000000011</v>
      </c>
      <c r="C30" s="9" t="s">
        <v>81</v>
      </c>
      <c r="E30" s="1">
        <f t="shared" si="1"/>
        <v>67.799999999999841</v>
      </c>
      <c r="F30" s="9" t="s">
        <v>81</v>
      </c>
    </row>
    <row r="31" spans="2:6" s="1" customFormat="1" x14ac:dyDescent="0.2">
      <c r="B31" s="1">
        <f t="shared" si="2"/>
        <v>2.8000000000000012</v>
      </c>
      <c r="C31" s="9" t="s">
        <v>81</v>
      </c>
      <c r="E31" s="1">
        <f t="shared" si="1"/>
        <v>67.899999999999835</v>
      </c>
      <c r="F31" s="9" t="s">
        <v>81</v>
      </c>
    </row>
    <row r="32" spans="2:6" s="1" customFormat="1" x14ac:dyDescent="0.2">
      <c r="B32" s="1">
        <f t="shared" si="2"/>
        <v>2.9000000000000012</v>
      </c>
      <c r="C32" s="9" t="s">
        <v>81</v>
      </c>
      <c r="E32" s="1">
        <f t="shared" si="1"/>
        <v>67.999999999999829</v>
      </c>
      <c r="F32" s="9" t="s">
        <v>81</v>
      </c>
    </row>
    <row r="33" spans="2:6" s="1" customFormat="1" x14ac:dyDescent="0.2">
      <c r="B33" s="1">
        <f t="shared" si="2"/>
        <v>3.0000000000000013</v>
      </c>
      <c r="C33" s="9" t="s">
        <v>81</v>
      </c>
      <c r="E33" s="1">
        <f t="shared" si="1"/>
        <v>68.099999999999824</v>
      </c>
      <c r="F33" s="9" t="s">
        <v>81</v>
      </c>
    </row>
    <row r="34" spans="2:6" s="1" customFormat="1" x14ac:dyDescent="0.2">
      <c r="B34" s="1">
        <f t="shared" si="2"/>
        <v>3.1000000000000014</v>
      </c>
      <c r="C34" s="9" t="s">
        <v>81</v>
      </c>
      <c r="E34" s="1">
        <f t="shared" si="1"/>
        <v>68.199999999999818</v>
      </c>
      <c r="F34" s="9" t="s">
        <v>81</v>
      </c>
    </row>
    <row r="35" spans="2:6" s="1" customFormat="1" x14ac:dyDescent="0.2">
      <c r="B35" s="1">
        <f t="shared" si="2"/>
        <v>3.2000000000000015</v>
      </c>
      <c r="C35" s="9" t="s">
        <v>81</v>
      </c>
      <c r="E35" s="1">
        <f t="shared" si="1"/>
        <v>68.299999999999812</v>
      </c>
      <c r="F35" s="9" t="s">
        <v>81</v>
      </c>
    </row>
    <row r="36" spans="2:6" s="1" customFormat="1" x14ac:dyDescent="0.2">
      <c r="B36" s="1">
        <f t="shared" si="2"/>
        <v>3.3000000000000016</v>
      </c>
      <c r="C36" s="9" t="s">
        <v>81</v>
      </c>
      <c r="E36" s="1">
        <f t="shared" si="1"/>
        <v>68.399999999999807</v>
      </c>
      <c r="F36" s="9" t="s">
        <v>81</v>
      </c>
    </row>
    <row r="37" spans="2:6" s="1" customFormat="1" x14ac:dyDescent="0.2">
      <c r="B37" s="1">
        <f t="shared" si="2"/>
        <v>3.4000000000000017</v>
      </c>
      <c r="C37" s="9" t="s">
        <v>81</v>
      </c>
      <c r="E37" s="1">
        <f t="shared" si="1"/>
        <v>68.499999999999801</v>
      </c>
      <c r="F37" s="9" t="s">
        <v>81</v>
      </c>
    </row>
    <row r="38" spans="2:6" s="1" customFormat="1" x14ac:dyDescent="0.2">
      <c r="B38" s="1">
        <f t="shared" si="2"/>
        <v>3.5000000000000018</v>
      </c>
      <c r="C38" s="9" t="s">
        <v>81</v>
      </c>
      <c r="E38" s="1">
        <f t="shared" si="1"/>
        <v>68.599999999999795</v>
      </c>
      <c r="F38" s="9" t="s">
        <v>81</v>
      </c>
    </row>
    <row r="39" spans="2:6" s="1" customFormat="1" x14ac:dyDescent="0.2">
      <c r="B39" s="1">
        <f t="shared" si="2"/>
        <v>3.6000000000000019</v>
      </c>
      <c r="C39" s="9" t="s">
        <v>81</v>
      </c>
      <c r="E39" s="1">
        <f t="shared" si="1"/>
        <v>68.69999999999979</v>
      </c>
      <c r="F39" s="9" t="s">
        <v>81</v>
      </c>
    </row>
    <row r="40" spans="2:6" s="1" customFormat="1" x14ac:dyDescent="0.2">
      <c r="B40" s="1">
        <f t="shared" si="2"/>
        <v>3.700000000000002</v>
      </c>
      <c r="C40" s="9" t="s">
        <v>81</v>
      </c>
      <c r="E40" s="1">
        <f t="shared" si="1"/>
        <v>68.799999999999784</v>
      </c>
      <c r="F40" s="9" t="s">
        <v>81</v>
      </c>
    </row>
    <row r="41" spans="2:6" s="1" customFormat="1" x14ac:dyDescent="0.2">
      <c r="B41" s="1">
        <f t="shared" si="2"/>
        <v>3.800000000000002</v>
      </c>
      <c r="C41" s="9" t="s">
        <v>81</v>
      </c>
      <c r="E41" s="1">
        <f t="shared" si="1"/>
        <v>68.899999999999778</v>
      </c>
      <c r="F41" s="9" t="s">
        <v>81</v>
      </c>
    </row>
    <row r="42" spans="2:6" s="1" customFormat="1" x14ac:dyDescent="0.2">
      <c r="B42" s="1">
        <f t="shared" si="2"/>
        <v>3.9000000000000021</v>
      </c>
      <c r="C42" s="9" t="s">
        <v>81</v>
      </c>
      <c r="E42" s="1">
        <f t="shared" si="1"/>
        <v>68.999999999999773</v>
      </c>
      <c r="F42" s="9" t="s">
        <v>81</v>
      </c>
    </row>
    <row r="43" spans="2:6" s="1" customFormat="1" x14ac:dyDescent="0.2">
      <c r="B43" s="1">
        <f t="shared" si="2"/>
        <v>4.0000000000000018</v>
      </c>
      <c r="C43" s="9" t="s">
        <v>81</v>
      </c>
      <c r="E43" s="1">
        <f t="shared" si="1"/>
        <v>69.099999999999767</v>
      </c>
      <c r="F43" s="9" t="s">
        <v>81</v>
      </c>
    </row>
    <row r="44" spans="2:6" s="1" customFormat="1" x14ac:dyDescent="0.2">
      <c r="B44" s="1">
        <f t="shared" si="2"/>
        <v>4.1000000000000014</v>
      </c>
      <c r="C44" s="9" t="s">
        <v>81</v>
      </c>
      <c r="E44" s="1">
        <f t="shared" si="1"/>
        <v>69.199999999999761</v>
      </c>
      <c r="F44" s="9" t="s">
        <v>81</v>
      </c>
    </row>
    <row r="45" spans="2:6" s="1" customFormat="1" x14ac:dyDescent="0.2">
      <c r="B45" s="1">
        <f t="shared" si="2"/>
        <v>4.2000000000000011</v>
      </c>
      <c r="C45" s="9" t="s">
        <v>81</v>
      </c>
      <c r="E45" s="1">
        <f t="shared" si="1"/>
        <v>69.299999999999756</v>
      </c>
      <c r="F45" s="9" t="s">
        <v>81</v>
      </c>
    </row>
    <row r="46" spans="2:6" s="1" customFormat="1" x14ac:dyDescent="0.2">
      <c r="B46" s="1">
        <f t="shared" si="2"/>
        <v>4.3000000000000007</v>
      </c>
      <c r="C46" s="9" t="s">
        <v>81</v>
      </c>
      <c r="E46" s="1">
        <f t="shared" si="1"/>
        <v>69.39999999999975</v>
      </c>
      <c r="F46" s="9" t="s">
        <v>81</v>
      </c>
    </row>
    <row r="47" spans="2:6" s="1" customFormat="1" x14ac:dyDescent="0.2">
      <c r="B47" s="1">
        <f t="shared" si="2"/>
        <v>4.4000000000000004</v>
      </c>
      <c r="C47" s="9" t="s">
        <v>81</v>
      </c>
      <c r="E47" s="1">
        <f t="shared" si="1"/>
        <v>69.499999999999744</v>
      </c>
      <c r="F47" s="9" t="s">
        <v>81</v>
      </c>
    </row>
    <row r="48" spans="2:6" s="1" customFormat="1" x14ac:dyDescent="0.2">
      <c r="B48" s="1">
        <f t="shared" si="2"/>
        <v>4.5</v>
      </c>
      <c r="C48" s="9" t="s">
        <v>81</v>
      </c>
      <c r="E48" s="1">
        <f t="shared" si="1"/>
        <v>69.599999999999739</v>
      </c>
      <c r="F48" s="9" t="s">
        <v>81</v>
      </c>
    </row>
    <row r="49" spans="2:6" s="1" customFormat="1" x14ac:dyDescent="0.2">
      <c r="B49" s="1">
        <f t="shared" si="2"/>
        <v>4.5999999999999996</v>
      </c>
      <c r="C49" s="9" t="s">
        <v>81</v>
      </c>
      <c r="E49" s="1">
        <f t="shared" si="1"/>
        <v>69.699999999999733</v>
      </c>
      <c r="F49" s="9" t="s">
        <v>81</v>
      </c>
    </row>
    <row r="50" spans="2:6" s="1" customFormat="1" x14ac:dyDescent="0.2">
      <c r="B50" s="1">
        <f t="shared" si="2"/>
        <v>4.6999999999999993</v>
      </c>
      <c r="C50" s="9" t="s">
        <v>81</v>
      </c>
      <c r="E50" s="1">
        <f t="shared" si="1"/>
        <v>69.799999999999727</v>
      </c>
      <c r="F50" s="9" t="s">
        <v>81</v>
      </c>
    </row>
    <row r="51" spans="2:6" s="1" customFormat="1" x14ac:dyDescent="0.2">
      <c r="B51" s="1">
        <f t="shared" si="2"/>
        <v>4.7999999999999989</v>
      </c>
      <c r="C51" s="9" t="s">
        <v>81</v>
      </c>
      <c r="E51" s="1">
        <f t="shared" si="1"/>
        <v>69.899999999999721</v>
      </c>
      <c r="F51" s="9" t="s">
        <v>81</v>
      </c>
    </row>
    <row r="52" spans="2:6" s="1" customFormat="1" x14ac:dyDescent="0.2">
      <c r="B52" s="1">
        <f t="shared" si="2"/>
        <v>4.8999999999999986</v>
      </c>
      <c r="C52" s="9" t="s">
        <v>81</v>
      </c>
      <c r="E52" s="1">
        <f t="shared" si="1"/>
        <v>69.999999999999716</v>
      </c>
      <c r="F52" s="9" t="s">
        <v>81</v>
      </c>
    </row>
    <row r="53" spans="2:6" s="1" customFormat="1" x14ac:dyDescent="0.2">
      <c r="B53" s="1">
        <f t="shared" si="2"/>
        <v>4.9999999999999982</v>
      </c>
      <c r="C53" s="9" t="s">
        <v>81</v>
      </c>
      <c r="E53" s="1">
        <f t="shared" si="1"/>
        <v>70.09999999999971</v>
      </c>
      <c r="F53" s="9" t="s">
        <v>81</v>
      </c>
    </row>
    <row r="54" spans="2:6" s="1" customFormat="1" x14ac:dyDescent="0.2">
      <c r="B54" s="1">
        <f t="shared" si="2"/>
        <v>5.0999999999999979</v>
      </c>
      <c r="C54" s="9" t="s">
        <v>81</v>
      </c>
      <c r="E54" s="1">
        <f t="shared" si="1"/>
        <v>70.199999999999704</v>
      </c>
      <c r="F54" s="9" t="s">
        <v>81</v>
      </c>
    </row>
    <row r="55" spans="2:6" s="1" customFormat="1" x14ac:dyDescent="0.2">
      <c r="E55" s="1">
        <f t="shared" si="1"/>
        <v>70.299999999999699</v>
      </c>
      <c r="F55" s="9" t="s">
        <v>81</v>
      </c>
    </row>
    <row r="56" spans="2:6" s="1" customFormat="1" x14ac:dyDescent="0.2">
      <c r="E56" s="1">
        <f t="shared" si="1"/>
        <v>70.399999999999693</v>
      </c>
      <c r="F56" s="9" t="s">
        <v>81</v>
      </c>
    </row>
    <row r="57" spans="2:6" s="1" customFormat="1" x14ac:dyDescent="0.2">
      <c r="E57" s="1">
        <f t="shared" si="1"/>
        <v>70.499999999999687</v>
      </c>
      <c r="F57" s="9" t="s">
        <v>81</v>
      </c>
    </row>
    <row r="58" spans="2:6" s="1" customFormat="1" x14ac:dyDescent="0.2">
      <c r="E58" s="1">
        <f t="shared" si="1"/>
        <v>70.599999999999682</v>
      </c>
      <c r="F58" s="9" t="s">
        <v>81</v>
      </c>
    </row>
    <row r="59" spans="2:6" s="1" customFormat="1" x14ac:dyDescent="0.2">
      <c r="E59" s="1">
        <f t="shared" si="1"/>
        <v>70.699999999999676</v>
      </c>
      <c r="F59" s="9" t="s">
        <v>81</v>
      </c>
    </row>
    <row r="60" spans="2:6" s="1" customFormat="1" x14ac:dyDescent="0.2">
      <c r="E60" s="1">
        <f t="shared" si="1"/>
        <v>70.79999999999967</v>
      </c>
      <c r="F60" s="9" t="s">
        <v>81</v>
      </c>
    </row>
    <row r="61" spans="2:6" s="1" customFormat="1" x14ac:dyDescent="0.2">
      <c r="E61" s="1">
        <f t="shared" si="1"/>
        <v>70.899999999999665</v>
      </c>
      <c r="F61" s="9" t="s">
        <v>81</v>
      </c>
    </row>
    <row r="62" spans="2:6" s="1" customFormat="1" x14ac:dyDescent="0.2">
      <c r="E62" s="1">
        <f t="shared" si="1"/>
        <v>70.999999999999659</v>
      </c>
      <c r="F62" s="9" t="s">
        <v>81</v>
      </c>
    </row>
    <row r="63" spans="2:6" s="1" customFormat="1" x14ac:dyDescent="0.2">
      <c r="E63" s="1">
        <f t="shared" si="1"/>
        <v>71.099999999999653</v>
      </c>
      <c r="F63" s="9" t="s">
        <v>81</v>
      </c>
    </row>
    <row r="64" spans="2:6" s="1" customFormat="1" x14ac:dyDescent="0.2">
      <c r="E64" s="1">
        <f t="shared" si="1"/>
        <v>71.199999999999648</v>
      </c>
      <c r="F64" s="9" t="s">
        <v>81</v>
      </c>
    </row>
    <row r="65" spans="5:6" s="1" customFormat="1" x14ac:dyDescent="0.2">
      <c r="E65" s="1">
        <f t="shared" si="1"/>
        <v>71.299999999999642</v>
      </c>
      <c r="F65" s="9" t="s">
        <v>81</v>
      </c>
    </row>
    <row r="66" spans="5:6" s="1" customFormat="1" x14ac:dyDescent="0.2">
      <c r="E66" s="1">
        <f t="shared" si="1"/>
        <v>71.399999999999636</v>
      </c>
      <c r="F66" s="9" t="s">
        <v>81</v>
      </c>
    </row>
    <row r="67" spans="5:6" s="1" customFormat="1" x14ac:dyDescent="0.2">
      <c r="E67" s="1">
        <f t="shared" si="1"/>
        <v>71.499999999999631</v>
      </c>
      <c r="F67" s="9" t="s">
        <v>81</v>
      </c>
    </row>
    <row r="68" spans="5:6" s="1" customFormat="1" x14ac:dyDescent="0.2">
      <c r="E68" s="1">
        <f t="shared" si="1"/>
        <v>71.599999999999625</v>
      </c>
      <c r="F68" s="9" t="s">
        <v>81</v>
      </c>
    </row>
    <row r="69" spans="5:6" s="1" customFormat="1" x14ac:dyDescent="0.2">
      <c r="E69" s="1">
        <f t="shared" ref="E69:E132" si="3">E68+0.1</f>
        <v>71.699999999999619</v>
      </c>
      <c r="F69" s="9" t="s">
        <v>81</v>
      </c>
    </row>
    <row r="70" spans="5:6" s="1" customFormat="1" x14ac:dyDescent="0.2">
      <c r="E70" s="1">
        <f t="shared" si="3"/>
        <v>71.799999999999613</v>
      </c>
      <c r="F70" s="9" t="s">
        <v>81</v>
      </c>
    </row>
    <row r="71" spans="5:6" s="1" customFormat="1" x14ac:dyDescent="0.2">
      <c r="E71" s="1">
        <f t="shared" si="3"/>
        <v>71.899999999999608</v>
      </c>
      <c r="F71" s="9" t="s">
        <v>81</v>
      </c>
    </row>
    <row r="72" spans="5:6" s="1" customFormat="1" x14ac:dyDescent="0.2">
      <c r="E72" s="1">
        <f t="shared" si="3"/>
        <v>71.999999999999602</v>
      </c>
      <c r="F72" s="9" t="s">
        <v>81</v>
      </c>
    </row>
    <row r="73" spans="5:6" s="1" customFormat="1" x14ac:dyDescent="0.2">
      <c r="E73" s="1">
        <f t="shared" si="3"/>
        <v>72.099999999999596</v>
      </c>
      <c r="F73" s="9" t="s">
        <v>81</v>
      </c>
    </row>
    <row r="74" spans="5:6" s="1" customFormat="1" x14ac:dyDescent="0.2">
      <c r="E74" s="1">
        <f t="shared" si="3"/>
        <v>72.199999999999591</v>
      </c>
      <c r="F74" s="9" t="s">
        <v>81</v>
      </c>
    </row>
    <row r="75" spans="5:6" s="1" customFormat="1" x14ac:dyDescent="0.2">
      <c r="E75" s="1">
        <f t="shared" si="3"/>
        <v>72.299999999999585</v>
      </c>
      <c r="F75" s="9" t="s">
        <v>81</v>
      </c>
    </row>
    <row r="76" spans="5:6" s="1" customFormat="1" x14ac:dyDescent="0.2">
      <c r="E76" s="1">
        <f t="shared" si="3"/>
        <v>72.399999999999579</v>
      </c>
      <c r="F76" s="9" t="s">
        <v>81</v>
      </c>
    </row>
    <row r="77" spans="5:6" s="1" customFormat="1" x14ac:dyDescent="0.2">
      <c r="E77" s="1">
        <f t="shared" si="3"/>
        <v>72.499999999999574</v>
      </c>
      <c r="F77" s="9" t="s">
        <v>81</v>
      </c>
    </row>
    <row r="78" spans="5:6" s="1" customFormat="1" x14ac:dyDescent="0.2">
      <c r="E78" s="1">
        <f t="shared" si="3"/>
        <v>72.599999999999568</v>
      </c>
      <c r="F78" s="9" t="s">
        <v>81</v>
      </c>
    </row>
    <row r="79" spans="5:6" s="1" customFormat="1" x14ac:dyDescent="0.2">
      <c r="E79" s="1">
        <f t="shared" si="3"/>
        <v>72.699999999999562</v>
      </c>
      <c r="F79" s="9" t="s">
        <v>81</v>
      </c>
    </row>
    <row r="80" spans="5:6" s="1" customFormat="1" x14ac:dyDescent="0.2">
      <c r="E80" s="1">
        <f t="shared" si="3"/>
        <v>72.799999999999557</v>
      </c>
      <c r="F80" s="9" t="s">
        <v>81</v>
      </c>
    </row>
    <row r="81" spans="5:6" s="1" customFormat="1" x14ac:dyDescent="0.2">
      <c r="E81" s="1">
        <f t="shared" si="3"/>
        <v>72.899999999999551</v>
      </c>
      <c r="F81" s="9" t="s">
        <v>81</v>
      </c>
    </row>
    <row r="82" spans="5:6" s="1" customFormat="1" x14ac:dyDescent="0.2">
      <c r="E82" s="1">
        <f t="shared" si="3"/>
        <v>72.999999999999545</v>
      </c>
      <c r="F82" s="9" t="s">
        <v>81</v>
      </c>
    </row>
    <row r="83" spans="5:6" s="1" customFormat="1" x14ac:dyDescent="0.2">
      <c r="E83" s="1">
        <f t="shared" si="3"/>
        <v>73.09999999999954</v>
      </c>
      <c r="F83" s="9" t="s">
        <v>81</v>
      </c>
    </row>
    <row r="84" spans="5:6" s="1" customFormat="1" x14ac:dyDescent="0.2">
      <c r="E84" s="1">
        <f t="shared" si="3"/>
        <v>73.199999999999534</v>
      </c>
      <c r="F84" s="9" t="s">
        <v>81</v>
      </c>
    </row>
    <row r="85" spans="5:6" s="1" customFormat="1" x14ac:dyDescent="0.2">
      <c r="E85" s="1">
        <f t="shared" si="3"/>
        <v>73.299999999999528</v>
      </c>
      <c r="F85" s="9" t="s">
        <v>81</v>
      </c>
    </row>
    <row r="86" spans="5:6" s="1" customFormat="1" x14ac:dyDescent="0.2">
      <c r="E86" s="1">
        <f t="shared" si="3"/>
        <v>73.399999999999523</v>
      </c>
      <c r="F86" s="9" t="s">
        <v>81</v>
      </c>
    </row>
    <row r="87" spans="5:6" s="1" customFormat="1" x14ac:dyDescent="0.2">
      <c r="E87" s="1">
        <f t="shared" si="3"/>
        <v>73.499999999999517</v>
      </c>
      <c r="F87" s="9" t="s">
        <v>81</v>
      </c>
    </row>
    <row r="88" spans="5:6" s="1" customFormat="1" x14ac:dyDescent="0.2">
      <c r="E88" s="1">
        <f t="shared" si="3"/>
        <v>73.599999999999511</v>
      </c>
      <c r="F88" s="9" t="s">
        <v>81</v>
      </c>
    </row>
    <row r="89" spans="5:6" s="1" customFormat="1" x14ac:dyDescent="0.2">
      <c r="E89" s="1">
        <f t="shared" si="3"/>
        <v>73.699999999999505</v>
      </c>
      <c r="F89" s="9" t="s">
        <v>81</v>
      </c>
    </row>
    <row r="90" spans="5:6" s="1" customFormat="1" x14ac:dyDescent="0.2">
      <c r="E90" s="1">
        <f t="shared" si="3"/>
        <v>73.7999999999995</v>
      </c>
      <c r="F90" s="9" t="s">
        <v>81</v>
      </c>
    </row>
    <row r="91" spans="5:6" s="1" customFormat="1" x14ac:dyDescent="0.2">
      <c r="E91" s="1">
        <f t="shared" si="3"/>
        <v>73.899999999999494</v>
      </c>
      <c r="F91" s="9" t="s">
        <v>81</v>
      </c>
    </row>
    <row r="92" spans="5:6" s="1" customFormat="1" x14ac:dyDescent="0.2">
      <c r="E92" s="1">
        <f t="shared" si="3"/>
        <v>73.999999999999488</v>
      </c>
      <c r="F92" s="9" t="s">
        <v>81</v>
      </c>
    </row>
    <row r="93" spans="5:6" s="1" customFormat="1" x14ac:dyDescent="0.2">
      <c r="E93" s="1">
        <f t="shared" si="3"/>
        <v>74.099999999999483</v>
      </c>
      <c r="F93" s="9" t="s">
        <v>81</v>
      </c>
    </row>
    <row r="94" spans="5:6" s="1" customFormat="1" x14ac:dyDescent="0.2">
      <c r="E94" s="1">
        <f t="shared" si="3"/>
        <v>74.199999999999477</v>
      </c>
      <c r="F94" s="9" t="s">
        <v>81</v>
      </c>
    </row>
    <row r="95" spans="5:6" s="1" customFormat="1" x14ac:dyDescent="0.2">
      <c r="E95" s="1">
        <f t="shared" si="3"/>
        <v>74.299999999999471</v>
      </c>
      <c r="F95" s="9" t="s">
        <v>81</v>
      </c>
    </row>
    <row r="96" spans="5:6" s="1" customFormat="1" x14ac:dyDescent="0.2">
      <c r="E96" s="1">
        <f t="shared" si="3"/>
        <v>74.399999999999466</v>
      </c>
      <c r="F96" s="9" t="s">
        <v>81</v>
      </c>
    </row>
    <row r="97" spans="5:6" s="1" customFormat="1" x14ac:dyDescent="0.2">
      <c r="E97" s="1">
        <f t="shared" si="3"/>
        <v>74.49999999999946</v>
      </c>
      <c r="F97" s="9" t="s">
        <v>81</v>
      </c>
    </row>
    <row r="98" spans="5:6" s="1" customFormat="1" x14ac:dyDescent="0.2">
      <c r="E98" s="1">
        <f t="shared" si="3"/>
        <v>74.599999999999454</v>
      </c>
      <c r="F98" s="9" t="s">
        <v>81</v>
      </c>
    </row>
    <row r="99" spans="5:6" s="1" customFormat="1" x14ac:dyDescent="0.2">
      <c r="E99" s="1">
        <f t="shared" si="3"/>
        <v>74.699999999999449</v>
      </c>
      <c r="F99" s="9" t="s">
        <v>81</v>
      </c>
    </row>
    <row r="100" spans="5:6" s="1" customFormat="1" x14ac:dyDescent="0.2">
      <c r="E100" s="1">
        <f t="shared" si="3"/>
        <v>74.799999999999443</v>
      </c>
      <c r="F100" s="9" t="s">
        <v>81</v>
      </c>
    </row>
    <row r="101" spans="5:6" s="1" customFormat="1" x14ac:dyDescent="0.2">
      <c r="E101" s="1">
        <f t="shared" si="3"/>
        <v>74.899999999999437</v>
      </c>
      <c r="F101" s="9" t="s">
        <v>81</v>
      </c>
    </row>
    <row r="102" spans="5:6" s="1" customFormat="1" x14ac:dyDescent="0.2">
      <c r="E102" s="1">
        <f t="shared" si="3"/>
        <v>74.999999999999432</v>
      </c>
      <c r="F102" s="9" t="s">
        <v>81</v>
      </c>
    </row>
    <row r="103" spans="5:6" s="1" customFormat="1" x14ac:dyDescent="0.2">
      <c r="E103" s="1">
        <f t="shared" si="3"/>
        <v>75.099999999999426</v>
      </c>
      <c r="F103" s="9" t="s">
        <v>81</v>
      </c>
    </row>
    <row r="104" spans="5:6" s="1" customFormat="1" x14ac:dyDescent="0.2">
      <c r="E104" s="1">
        <f t="shared" si="3"/>
        <v>75.19999999999942</v>
      </c>
      <c r="F104" s="9" t="s">
        <v>81</v>
      </c>
    </row>
    <row r="105" spans="5:6" s="1" customFormat="1" x14ac:dyDescent="0.2">
      <c r="E105" s="1">
        <f t="shared" si="3"/>
        <v>75.299999999999415</v>
      </c>
      <c r="F105" s="9" t="s">
        <v>81</v>
      </c>
    </row>
    <row r="106" spans="5:6" s="1" customFormat="1" x14ac:dyDescent="0.2">
      <c r="E106" s="1">
        <f t="shared" si="3"/>
        <v>75.399999999999409</v>
      </c>
      <c r="F106" s="9" t="s">
        <v>81</v>
      </c>
    </row>
    <row r="107" spans="5:6" s="1" customFormat="1" x14ac:dyDescent="0.2">
      <c r="E107" s="1">
        <f t="shared" si="3"/>
        <v>75.499999999999403</v>
      </c>
      <c r="F107" s="9" t="s">
        <v>81</v>
      </c>
    </row>
    <row r="108" spans="5:6" s="1" customFormat="1" x14ac:dyDescent="0.2">
      <c r="E108" s="1">
        <f t="shared" si="3"/>
        <v>75.599999999999397</v>
      </c>
      <c r="F108" s="9" t="s">
        <v>81</v>
      </c>
    </row>
    <row r="109" spans="5:6" s="1" customFormat="1" x14ac:dyDescent="0.2">
      <c r="E109" s="1">
        <f t="shared" si="3"/>
        <v>75.699999999999392</v>
      </c>
      <c r="F109" s="9" t="s">
        <v>81</v>
      </c>
    </row>
    <row r="110" spans="5:6" s="1" customFormat="1" x14ac:dyDescent="0.2">
      <c r="E110" s="1">
        <f t="shared" si="3"/>
        <v>75.799999999999386</v>
      </c>
      <c r="F110" s="9" t="s">
        <v>81</v>
      </c>
    </row>
    <row r="111" spans="5:6" s="1" customFormat="1" x14ac:dyDescent="0.2">
      <c r="E111" s="1">
        <f t="shared" si="3"/>
        <v>75.89999999999938</v>
      </c>
      <c r="F111" s="9" t="s">
        <v>81</v>
      </c>
    </row>
    <row r="112" spans="5:6" s="1" customFormat="1" x14ac:dyDescent="0.2">
      <c r="E112" s="1">
        <f t="shared" si="3"/>
        <v>75.999999999999375</v>
      </c>
      <c r="F112" s="9" t="s">
        <v>81</v>
      </c>
    </row>
    <row r="113" spans="5:6" s="1" customFormat="1" x14ac:dyDescent="0.2">
      <c r="E113" s="1">
        <f t="shared" si="3"/>
        <v>76.099999999999369</v>
      </c>
      <c r="F113" s="9" t="s">
        <v>81</v>
      </c>
    </row>
    <row r="114" spans="5:6" s="1" customFormat="1" x14ac:dyDescent="0.2">
      <c r="E114" s="1">
        <f t="shared" si="3"/>
        <v>76.199999999999363</v>
      </c>
      <c r="F114" s="9" t="s">
        <v>81</v>
      </c>
    </row>
    <row r="115" spans="5:6" s="1" customFormat="1" x14ac:dyDescent="0.2">
      <c r="E115" s="1">
        <f t="shared" si="3"/>
        <v>76.299999999999358</v>
      </c>
      <c r="F115" s="9" t="s">
        <v>81</v>
      </c>
    </row>
    <row r="116" spans="5:6" s="1" customFormat="1" x14ac:dyDescent="0.2">
      <c r="E116" s="1">
        <f t="shared" si="3"/>
        <v>76.399999999999352</v>
      </c>
      <c r="F116" s="9" t="s">
        <v>81</v>
      </c>
    </row>
    <row r="117" spans="5:6" s="1" customFormat="1" x14ac:dyDescent="0.2">
      <c r="E117" s="1">
        <f t="shared" si="3"/>
        <v>76.499999999999346</v>
      </c>
      <c r="F117" s="9" t="s">
        <v>81</v>
      </c>
    </row>
    <row r="118" spans="5:6" s="1" customFormat="1" x14ac:dyDescent="0.2">
      <c r="E118" s="1">
        <f t="shared" si="3"/>
        <v>76.599999999999341</v>
      </c>
      <c r="F118" s="9" t="s">
        <v>81</v>
      </c>
    </row>
    <row r="119" spans="5:6" s="1" customFormat="1" x14ac:dyDescent="0.2">
      <c r="E119" s="1">
        <f t="shared" si="3"/>
        <v>76.699999999999335</v>
      </c>
      <c r="F119" s="9" t="s">
        <v>81</v>
      </c>
    </row>
    <row r="120" spans="5:6" s="1" customFormat="1" x14ac:dyDescent="0.2">
      <c r="E120" s="1">
        <f t="shared" si="3"/>
        <v>76.799999999999329</v>
      </c>
      <c r="F120" s="9" t="s">
        <v>81</v>
      </c>
    </row>
    <row r="121" spans="5:6" s="1" customFormat="1" x14ac:dyDescent="0.2">
      <c r="E121" s="1">
        <f t="shared" si="3"/>
        <v>76.899999999999324</v>
      </c>
      <c r="F121" s="9" t="s">
        <v>81</v>
      </c>
    </row>
    <row r="122" spans="5:6" s="1" customFormat="1" x14ac:dyDescent="0.2">
      <c r="E122" s="1">
        <f t="shared" si="3"/>
        <v>76.999999999999318</v>
      </c>
      <c r="F122" s="9" t="s">
        <v>81</v>
      </c>
    </row>
    <row r="123" spans="5:6" s="1" customFormat="1" x14ac:dyDescent="0.2">
      <c r="E123" s="1">
        <f t="shared" si="3"/>
        <v>77.099999999999312</v>
      </c>
      <c r="F123" s="9" t="s">
        <v>81</v>
      </c>
    </row>
    <row r="124" spans="5:6" s="1" customFormat="1" x14ac:dyDescent="0.2">
      <c r="E124" s="1">
        <f t="shared" si="3"/>
        <v>77.199999999999307</v>
      </c>
      <c r="F124" s="9" t="s">
        <v>81</v>
      </c>
    </row>
    <row r="125" spans="5:6" s="1" customFormat="1" x14ac:dyDescent="0.2">
      <c r="E125" s="1">
        <f t="shared" si="3"/>
        <v>77.299999999999301</v>
      </c>
      <c r="F125" s="9" t="s">
        <v>81</v>
      </c>
    </row>
    <row r="126" spans="5:6" s="1" customFormat="1" x14ac:dyDescent="0.2">
      <c r="E126" s="1">
        <f t="shared" si="3"/>
        <v>77.399999999999295</v>
      </c>
      <c r="F126" s="9" t="s">
        <v>81</v>
      </c>
    </row>
    <row r="127" spans="5:6" s="1" customFormat="1" x14ac:dyDescent="0.2">
      <c r="E127" s="1">
        <f t="shared" si="3"/>
        <v>77.499999999999289</v>
      </c>
      <c r="F127" s="9" t="s">
        <v>81</v>
      </c>
    </row>
    <row r="128" spans="5:6" s="1" customFormat="1" x14ac:dyDescent="0.2">
      <c r="E128" s="1">
        <f t="shared" si="3"/>
        <v>77.599999999999284</v>
      </c>
      <c r="F128" s="9" t="s">
        <v>81</v>
      </c>
    </row>
    <row r="129" spans="5:6" s="1" customFormat="1" x14ac:dyDescent="0.2">
      <c r="E129" s="1">
        <f t="shared" si="3"/>
        <v>77.699999999999278</v>
      </c>
      <c r="F129" s="9" t="s">
        <v>81</v>
      </c>
    </row>
    <row r="130" spans="5:6" s="1" customFormat="1" x14ac:dyDescent="0.2">
      <c r="E130" s="1">
        <f t="shared" si="3"/>
        <v>77.799999999999272</v>
      </c>
      <c r="F130" s="9" t="s">
        <v>81</v>
      </c>
    </row>
    <row r="131" spans="5:6" s="1" customFormat="1" x14ac:dyDescent="0.2">
      <c r="E131" s="1">
        <f t="shared" si="3"/>
        <v>77.899999999999267</v>
      </c>
      <c r="F131" s="9" t="s">
        <v>81</v>
      </c>
    </row>
    <row r="132" spans="5:6" s="1" customFormat="1" x14ac:dyDescent="0.2">
      <c r="E132" s="1">
        <f t="shared" si="3"/>
        <v>77.999999999999261</v>
      </c>
      <c r="F132" s="9" t="s">
        <v>81</v>
      </c>
    </row>
    <row r="133" spans="5:6" s="1" customFormat="1" x14ac:dyDescent="0.2">
      <c r="E133" s="1">
        <f t="shared" ref="E133:E196" si="4">E132+0.1</f>
        <v>78.099999999999255</v>
      </c>
      <c r="F133" s="9" t="s">
        <v>81</v>
      </c>
    </row>
    <row r="134" spans="5:6" s="1" customFormat="1" x14ac:dyDescent="0.2">
      <c r="E134" s="1">
        <f t="shared" si="4"/>
        <v>78.19999999999925</v>
      </c>
      <c r="F134" s="9" t="s">
        <v>81</v>
      </c>
    </row>
    <row r="135" spans="5:6" s="1" customFormat="1" x14ac:dyDescent="0.2">
      <c r="E135" s="1">
        <f t="shared" si="4"/>
        <v>78.299999999999244</v>
      </c>
      <c r="F135" s="9" t="s">
        <v>81</v>
      </c>
    </row>
    <row r="136" spans="5:6" s="1" customFormat="1" x14ac:dyDescent="0.2">
      <c r="E136" s="1">
        <f t="shared" si="4"/>
        <v>78.399999999999238</v>
      </c>
      <c r="F136" s="9" t="s">
        <v>81</v>
      </c>
    </row>
    <row r="137" spans="5:6" s="1" customFormat="1" x14ac:dyDescent="0.2">
      <c r="E137" s="1">
        <f t="shared" si="4"/>
        <v>78.499999999999233</v>
      </c>
      <c r="F137" s="9" t="s">
        <v>81</v>
      </c>
    </row>
    <row r="138" spans="5:6" s="1" customFormat="1" x14ac:dyDescent="0.2">
      <c r="E138" s="1">
        <f t="shared" si="4"/>
        <v>78.599999999999227</v>
      </c>
      <c r="F138" s="9" t="s">
        <v>81</v>
      </c>
    </row>
    <row r="139" spans="5:6" s="1" customFormat="1" x14ac:dyDescent="0.2">
      <c r="E139" s="1">
        <f t="shared" si="4"/>
        <v>78.699999999999221</v>
      </c>
      <c r="F139" s="9" t="s">
        <v>81</v>
      </c>
    </row>
    <row r="140" spans="5:6" s="1" customFormat="1" x14ac:dyDescent="0.2">
      <c r="E140" s="1">
        <f t="shared" si="4"/>
        <v>78.799999999999216</v>
      </c>
      <c r="F140" s="9" t="s">
        <v>81</v>
      </c>
    </row>
    <row r="141" spans="5:6" s="1" customFormat="1" x14ac:dyDescent="0.2">
      <c r="E141" s="1">
        <f t="shared" si="4"/>
        <v>78.89999999999921</v>
      </c>
      <c r="F141" s="9" t="s">
        <v>81</v>
      </c>
    </row>
    <row r="142" spans="5:6" s="1" customFormat="1" x14ac:dyDescent="0.2">
      <c r="E142" s="1">
        <f t="shared" si="4"/>
        <v>78.999999999999204</v>
      </c>
      <c r="F142" s="9" t="s">
        <v>81</v>
      </c>
    </row>
    <row r="143" spans="5:6" s="1" customFormat="1" x14ac:dyDescent="0.2">
      <c r="E143" s="1">
        <f t="shared" si="4"/>
        <v>79.099999999999199</v>
      </c>
      <c r="F143" s="9" t="s">
        <v>81</v>
      </c>
    </row>
    <row r="144" spans="5:6" s="1" customFormat="1" x14ac:dyDescent="0.2">
      <c r="E144" s="1">
        <f t="shared" si="4"/>
        <v>79.199999999999193</v>
      </c>
      <c r="F144" s="9" t="s">
        <v>81</v>
      </c>
    </row>
    <row r="145" spans="5:6" s="1" customFormat="1" x14ac:dyDescent="0.2">
      <c r="E145" s="1">
        <f t="shared" si="4"/>
        <v>79.299999999999187</v>
      </c>
      <c r="F145" s="9" t="s">
        <v>81</v>
      </c>
    </row>
    <row r="146" spans="5:6" s="1" customFormat="1" x14ac:dyDescent="0.2">
      <c r="E146" s="1">
        <f t="shared" si="4"/>
        <v>79.399999999999181</v>
      </c>
      <c r="F146" s="9" t="s">
        <v>81</v>
      </c>
    </row>
    <row r="147" spans="5:6" s="1" customFormat="1" x14ac:dyDescent="0.2">
      <c r="E147" s="1">
        <f t="shared" si="4"/>
        <v>79.499999999999176</v>
      </c>
      <c r="F147" s="9" t="s">
        <v>81</v>
      </c>
    </row>
    <row r="148" spans="5:6" s="1" customFormat="1" x14ac:dyDescent="0.2">
      <c r="E148" s="1">
        <f t="shared" si="4"/>
        <v>79.59999999999917</v>
      </c>
      <c r="F148" s="9" t="s">
        <v>81</v>
      </c>
    </row>
    <row r="149" spans="5:6" s="1" customFormat="1" x14ac:dyDescent="0.2">
      <c r="E149" s="1">
        <f t="shared" si="4"/>
        <v>79.699999999999164</v>
      </c>
      <c r="F149" s="9" t="s">
        <v>81</v>
      </c>
    </row>
    <row r="150" spans="5:6" s="1" customFormat="1" x14ac:dyDescent="0.2">
      <c r="E150" s="1">
        <f t="shared" si="4"/>
        <v>79.799999999999159</v>
      </c>
      <c r="F150" s="9" t="s">
        <v>81</v>
      </c>
    </row>
    <row r="151" spans="5:6" s="1" customFormat="1" x14ac:dyDescent="0.2">
      <c r="E151" s="1">
        <f t="shared" si="4"/>
        <v>79.899999999999153</v>
      </c>
      <c r="F151" s="9" t="s">
        <v>81</v>
      </c>
    </row>
    <row r="152" spans="5:6" s="1" customFormat="1" x14ac:dyDescent="0.2">
      <c r="E152" s="1">
        <f t="shared" si="4"/>
        <v>79.999999999999147</v>
      </c>
      <c r="F152" s="9" t="s">
        <v>81</v>
      </c>
    </row>
    <row r="153" spans="5:6" s="1" customFormat="1" x14ac:dyDescent="0.2">
      <c r="E153" s="1">
        <f t="shared" si="4"/>
        <v>80.099999999999142</v>
      </c>
      <c r="F153" s="9" t="s">
        <v>81</v>
      </c>
    </row>
    <row r="154" spans="5:6" s="1" customFormat="1" x14ac:dyDescent="0.2">
      <c r="E154" s="1">
        <f t="shared" si="4"/>
        <v>80.199999999999136</v>
      </c>
      <c r="F154" s="9" t="s">
        <v>81</v>
      </c>
    </row>
    <row r="155" spans="5:6" s="1" customFormat="1" x14ac:dyDescent="0.2">
      <c r="E155" s="1">
        <f t="shared" si="4"/>
        <v>80.29999999999913</v>
      </c>
      <c r="F155" s="9" t="s">
        <v>81</v>
      </c>
    </row>
    <row r="156" spans="5:6" s="1" customFormat="1" x14ac:dyDescent="0.2">
      <c r="E156" s="1">
        <f t="shared" si="4"/>
        <v>80.399999999999125</v>
      </c>
      <c r="F156" s="9" t="s">
        <v>81</v>
      </c>
    </row>
    <row r="157" spans="5:6" s="1" customFormat="1" x14ac:dyDescent="0.2">
      <c r="E157" s="1">
        <f t="shared" si="4"/>
        <v>80.499999999999119</v>
      </c>
      <c r="F157" s="9" t="s">
        <v>81</v>
      </c>
    </row>
    <row r="158" spans="5:6" s="1" customFormat="1" x14ac:dyDescent="0.2">
      <c r="E158" s="1">
        <f t="shared" si="4"/>
        <v>80.599999999999113</v>
      </c>
      <c r="F158" s="9" t="s">
        <v>81</v>
      </c>
    </row>
    <row r="159" spans="5:6" s="1" customFormat="1" x14ac:dyDescent="0.2">
      <c r="E159" s="1">
        <f t="shared" si="4"/>
        <v>80.699999999999108</v>
      </c>
      <c r="F159" s="9" t="s">
        <v>81</v>
      </c>
    </row>
    <row r="160" spans="5:6" s="1" customFormat="1" x14ac:dyDescent="0.2">
      <c r="E160" s="1">
        <f t="shared" si="4"/>
        <v>80.799999999999102</v>
      </c>
      <c r="F160" s="9" t="s">
        <v>81</v>
      </c>
    </row>
    <row r="161" spans="5:6" s="1" customFormat="1" x14ac:dyDescent="0.2">
      <c r="E161" s="1">
        <f t="shared" si="4"/>
        <v>80.899999999999096</v>
      </c>
      <c r="F161" s="9" t="s">
        <v>81</v>
      </c>
    </row>
    <row r="162" spans="5:6" s="1" customFormat="1" x14ac:dyDescent="0.2">
      <c r="E162" s="1">
        <f t="shared" si="4"/>
        <v>80.999999999999091</v>
      </c>
      <c r="F162" s="9" t="s">
        <v>81</v>
      </c>
    </row>
    <row r="163" spans="5:6" s="1" customFormat="1" x14ac:dyDescent="0.2">
      <c r="E163" s="1">
        <f t="shared" si="4"/>
        <v>81.099999999999085</v>
      </c>
      <c r="F163" s="9" t="s">
        <v>81</v>
      </c>
    </row>
    <row r="164" spans="5:6" s="1" customFormat="1" x14ac:dyDescent="0.2">
      <c r="E164" s="1">
        <f t="shared" si="4"/>
        <v>81.199999999999079</v>
      </c>
      <c r="F164" s="9" t="s">
        <v>81</v>
      </c>
    </row>
    <row r="165" spans="5:6" s="1" customFormat="1" x14ac:dyDescent="0.2">
      <c r="E165" s="1">
        <f t="shared" si="4"/>
        <v>81.299999999999073</v>
      </c>
      <c r="F165" s="9" t="s">
        <v>81</v>
      </c>
    </row>
    <row r="166" spans="5:6" s="1" customFormat="1" x14ac:dyDescent="0.2">
      <c r="E166" s="1">
        <f t="shared" si="4"/>
        <v>81.399999999999068</v>
      </c>
      <c r="F166" s="9" t="s">
        <v>81</v>
      </c>
    </row>
    <row r="167" spans="5:6" s="1" customFormat="1" x14ac:dyDescent="0.2">
      <c r="E167" s="1">
        <f t="shared" si="4"/>
        <v>81.499999999999062</v>
      </c>
      <c r="F167" s="9" t="s">
        <v>81</v>
      </c>
    </row>
    <row r="168" spans="5:6" s="1" customFormat="1" x14ac:dyDescent="0.2">
      <c r="E168" s="1">
        <f t="shared" si="4"/>
        <v>81.599999999999056</v>
      </c>
      <c r="F168" s="9" t="s">
        <v>81</v>
      </c>
    </row>
    <row r="169" spans="5:6" s="1" customFormat="1" x14ac:dyDescent="0.2">
      <c r="E169" s="1">
        <f t="shared" si="4"/>
        <v>81.699999999999051</v>
      </c>
      <c r="F169" s="9" t="s">
        <v>81</v>
      </c>
    </row>
    <row r="170" spans="5:6" s="1" customFormat="1" x14ac:dyDescent="0.2">
      <c r="E170" s="1">
        <f t="shared" si="4"/>
        <v>81.799999999999045</v>
      </c>
      <c r="F170" s="9" t="s">
        <v>81</v>
      </c>
    </row>
    <row r="171" spans="5:6" s="1" customFormat="1" x14ac:dyDescent="0.2">
      <c r="E171" s="1">
        <f t="shared" si="4"/>
        <v>81.899999999999039</v>
      </c>
      <c r="F171" s="9" t="s">
        <v>81</v>
      </c>
    </row>
    <row r="172" spans="5:6" s="1" customFormat="1" x14ac:dyDescent="0.2">
      <c r="E172" s="1">
        <f t="shared" si="4"/>
        <v>81.999999999999034</v>
      </c>
      <c r="F172" s="9" t="s">
        <v>81</v>
      </c>
    </row>
    <row r="173" spans="5:6" s="1" customFormat="1" x14ac:dyDescent="0.2">
      <c r="E173" s="1">
        <f t="shared" si="4"/>
        <v>82.099999999999028</v>
      </c>
      <c r="F173" s="9" t="s">
        <v>81</v>
      </c>
    </row>
    <row r="174" spans="5:6" s="1" customFormat="1" x14ac:dyDescent="0.2">
      <c r="E174" s="1">
        <f t="shared" si="4"/>
        <v>82.199999999999022</v>
      </c>
      <c r="F174" s="9" t="s">
        <v>81</v>
      </c>
    </row>
    <row r="175" spans="5:6" s="1" customFormat="1" x14ac:dyDescent="0.2">
      <c r="E175" s="1">
        <f t="shared" si="4"/>
        <v>82.299999999999017</v>
      </c>
      <c r="F175" s="9" t="s">
        <v>81</v>
      </c>
    </row>
    <row r="176" spans="5:6" s="1" customFormat="1" x14ac:dyDescent="0.2">
      <c r="E176" s="1">
        <f t="shared" si="4"/>
        <v>82.399999999999011</v>
      </c>
      <c r="F176" s="9" t="s">
        <v>81</v>
      </c>
    </row>
    <row r="177" spans="5:6" s="1" customFormat="1" x14ac:dyDescent="0.2">
      <c r="E177" s="1">
        <f t="shared" si="4"/>
        <v>82.499999999999005</v>
      </c>
      <c r="F177" s="9" t="s">
        <v>81</v>
      </c>
    </row>
    <row r="178" spans="5:6" s="1" customFormat="1" x14ac:dyDescent="0.2">
      <c r="E178" s="1">
        <f t="shared" si="4"/>
        <v>82.599999999999</v>
      </c>
      <c r="F178" s="9" t="s">
        <v>81</v>
      </c>
    </row>
    <row r="179" spans="5:6" s="1" customFormat="1" x14ac:dyDescent="0.2">
      <c r="E179" s="1">
        <f t="shared" si="4"/>
        <v>82.699999999998994</v>
      </c>
      <c r="F179" s="9" t="s">
        <v>81</v>
      </c>
    </row>
    <row r="180" spans="5:6" s="1" customFormat="1" x14ac:dyDescent="0.2">
      <c r="E180" s="1">
        <f t="shared" si="4"/>
        <v>82.799999999998988</v>
      </c>
      <c r="F180" s="9" t="s">
        <v>81</v>
      </c>
    </row>
    <row r="181" spans="5:6" s="1" customFormat="1" x14ac:dyDescent="0.2">
      <c r="E181" s="1">
        <f t="shared" si="4"/>
        <v>82.899999999998983</v>
      </c>
      <c r="F181" s="9" t="s">
        <v>81</v>
      </c>
    </row>
    <row r="182" spans="5:6" s="1" customFormat="1" x14ac:dyDescent="0.2">
      <c r="E182" s="1">
        <f t="shared" si="4"/>
        <v>82.999999999998977</v>
      </c>
      <c r="F182" s="9" t="s">
        <v>81</v>
      </c>
    </row>
    <row r="183" spans="5:6" s="1" customFormat="1" x14ac:dyDescent="0.2">
      <c r="E183" s="1">
        <f t="shared" si="4"/>
        <v>83.099999999998971</v>
      </c>
      <c r="F183" s="9" t="s">
        <v>81</v>
      </c>
    </row>
    <row r="184" spans="5:6" s="1" customFormat="1" x14ac:dyDescent="0.2">
      <c r="E184" s="1">
        <f t="shared" si="4"/>
        <v>83.199999999998965</v>
      </c>
      <c r="F184" s="9" t="s">
        <v>81</v>
      </c>
    </row>
    <row r="185" spans="5:6" s="1" customFormat="1" x14ac:dyDescent="0.2">
      <c r="E185" s="1">
        <f t="shared" si="4"/>
        <v>83.29999999999896</v>
      </c>
      <c r="F185" s="9" t="s">
        <v>81</v>
      </c>
    </row>
    <row r="186" spans="5:6" s="1" customFormat="1" x14ac:dyDescent="0.2">
      <c r="E186" s="1">
        <f t="shared" si="4"/>
        <v>83.399999999998954</v>
      </c>
      <c r="F186" s="9" t="s">
        <v>81</v>
      </c>
    </row>
    <row r="187" spans="5:6" s="1" customFormat="1" x14ac:dyDescent="0.2">
      <c r="E187" s="1">
        <f t="shared" si="4"/>
        <v>83.499999999998948</v>
      </c>
      <c r="F187" s="9" t="s">
        <v>81</v>
      </c>
    </row>
    <row r="188" spans="5:6" s="1" customFormat="1" x14ac:dyDescent="0.2">
      <c r="E188" s="1">
        <f t="shared" si="4"/>
        <v>83.599999999998943</v>
      </c>
      <c r="F188" s="9" t="s">
        <v>81</v>
      </c>
    </row>
    <row r="189" spans="5:6" s="1" customFormat="1" x14ac:dyDescent="0.2">
      <c r="E189" s="1">
        <f t="shared" si="4"/>
        <v>83.699999999998937</v>
      </c>
      <c r="F189" s="9" t="s">
        <v>81</v>
      </c>
    </row>
    <row r="190" spans="5:6" s="1" customFormat="1" x14ac:dyDescent="0.2">
      <c r="E190" s="1">
        <f t="shared" si="4"/>
        <v>83.799999999998931</v>
      </c>
      <c r="F190" s="9" t="s">
        <v>81</v>
      </c>
    </row>
    <row r="191" spans="5:6" s="1" customFormat="1" x14ac:dyDescent="0.2">
      <c r="E191" s="1">
        <f t="shared" si="4"/>
        <v>83.899999999998926</v>
      </c>
      <c r="F191" s="9" t="s">
        <v>81</v>
      </c>
    </row>
    <row r="192" spans="5:6" s="1" customFormat="1" x14ac:dyDescent="0.2">
      <c r="E192" s="1">
        <f t="shared" si="4"/>
        <v>83.99999999999892</v>
      </c>
      <c r="F192" s="9" t="s">
        <v>81</v>
      </c>
    </row>
    <row r="193" spans="5:6" s="1" customFormat="1" x14ac:dyDescent="0.2">
      <c r="E193" s="1">
        <f t="shared" si="4"/>
        <v>84.099999999998914</v>
      </c>
      <c r="F193" s="9" t="s">
        <v>81</v>
      </c>
    </row>
    <row r="194" spans="5:6" s="1" customFormat="1" x14ac:dyDescent="0.2">
      <c r="E194" s="1">
        <f t="shared" si="4"/>
        <v>84.199999999998909</v>
      </c>
      <c r="F194" s="9" t="s">
        <v>81</v>
      </c>
    </row>
    <row r="195" spans="5:6" s="1" customFormat="1" x14ac:dyDescent="0.2">
      <c r="E195" s="1">
        <f t="shared" si="4"/>
        <v>84.299999999998903</v>
      </c>
      <c r="F195" s="9" t="s">
        <v>81</v>
      </c>
    </row>
    <row r="196" spans="5:6" s="1" customFormat="1" x14ac:dyDescent="0.2">
      <c r="E196" s="1">
        <f t="shared" si="4"/>
        <v>84.399999999998897</v>
      </c>
      <c r="F196" s="9" t="s">
        <v>81</v>
      </c>
    </row>
    <row r="197" spans="5:6" s="1" customFormat="1" x14ac:dyDescent="0.2">
      <c r="E197" s="1">
        <f t="shared" ref="E197:E260" si="5">E196+0.1</f>
        <v>84.499999999998892</v>
      </c>
      <c r="F197" s="9" t="s">
        <v>81</v>
      </c>
    </row>
    <row r="198" spans="5:6" s="1" customFormat="1" x14ac:dyDescent="0.2">
      <c r="E198" s="1">
        <f t="shared" si="5"/>
        <v>84.599999999998886</v>
      </c>
      <c r="F198" s="9" t="s">
        <v>81</v>
      </c>
    </row>
    <row r="199" spans="5:6" s="1" customFormat="1" x14ac:dyDescent="0.2">
      <c r="E199" s="1">
        <f t="shared" si="5"/>
        <v>84.69999999999888</v>
      </c>
      <c r="F199" s="9" t="s">
        <v>81</v>
      </c>
    </row>
    <row r="200" spans="5:6" s="1" customFormat="1" x14ac:dyDescent="0.2">
      <c r="E200" s="1">
        <f t="shared" si="5"/>
        <v>84.799999999998875</v>
      </c>
      <c r="F200" s="9" t="s">
        <v>81</v>
      </c>
    </row>
    <row r="201" spans="5:6" s="1" customFormat="1" x14ac:dyDescent="0.2">
      <c r="E201" s="1">
        <f t="shared" si="5"/>
        <v>84.899999999998869</v>
      </c>
      <c r="F201" s="9" t="s">
        <v>81</v>
      </c>
    </row>
    <row r="202" spans="5:6" s="1" customFormat="1" x14ac:dyDescent="0.2">
      <c r="E202" s="1">
        <f t="shared" si="5"/>
        <v>84.999999999998863</v>
      </c>
      <c r="F202" s="9" t="s">
        <v>81</v>
      </c>
    </row>
    <row r="203" spans="5:6" s="1" customFormat="1" x14ac:dyDescent="0.2">
      <c r="E203" s="1">
        <f t="shared" si="5"/>
        <v>85.099999999998857</v>
      </c>
      <c r="F203" s="9" t="s">
        <v>81</v>
      </c>
    </row>
    <row r="204" spans="5:6" s="1" customFormat="1" x14ac:dyDescent="0.2">
      <c r="E204" s="1">
        <f t="shared" si="5"/>
        <v>85.199999999998852</v>
      </c>
      <c r="F204" s="9" t="s">
        <v>81</v>
      </c>
    </row>
    <row r="205" spans="5:6" s="1" customFormat="1" x14ac:dyDescent="0.2">
      <c r="E205" s="1">
        <f t="shared" si="5"/>
        <v>85.299999999998846</v>
      </c>
      <c r="F205" s="9" t="s">
        <v>81</v>
      </c>
    </row>
    <row r="206" spans="5:6" s="1" customFormat="1" x14ac:dyDescent="0.2">
      <c r="E206" s="1">
        <f t="shared" si="5"/>
        <v>85.39999999999884</v>
      </c>
      <c r="F206" s="9" t="s">
        <v>81</v>
      </c>
    </row>
    <row r="207" spans="5:6" s="1" customFormat="1" x14ac:dyDescent="0.2">
      <c r="E207" s="1">
        <f t="shared" si="5"/>
        <v>85.499999999998835</v>
      </c>
      <c r="F207" s="9" t="s">
        <v>81</v>
      </c>
    </row>
    <row r="208" spans="5:6" s="1" customFormat="1" x14ac:dyDescent="0.2">
      <c r="E208" s="1">
        <f t="shared" si="5"/>
        <v>85.599999999998829</v>
      </c>
      <c r="F208" s="9" t="s">
        <v>81</v>
      </c>
    </row>
    <row r="209" spans="5:6" s="1" customFormat="1" x14ac:dyDescent="0.2">
      <c r="E209" s="1">
        <f t="shared" si="5"/>
        <v>85.699999999998823</v>
      </c>
      <c r="F209" s="9" t="s">
        <v>81</v>
      </c>
    </row>
    <row r="210" spans="5:6" s="1" customFormat="1" x14ac:dyDescent="0.2">
      <c r="E210" s="1">
        <f t="shared" si="5"/>
        <v>85.799999999998818</v>
      </c>
      <c r="F210" s="9" t="s">
        <v>81</v>
      </c>
    </row>
    <row r="211" spans="5:6" s="1" customFormat="1" x14ac:dyDescent="0.2">
      <c r="E211" s="1">
        <f t="shared" si="5"/>
        <v>85.899999999998812</v>
      </c>
      <c r="F211" s="9" t="s">
        <v>81</v>
      </c>
    </row>
    <row r="212" spans="5:6" s="1" customFormat="1" x14ac:dyDescent="0.2">
      <c r="E212" s="1">
        <f t="shared" si="5"/>
        <v>85.999999999998806</v>
      </c>
      <c r="F212" s="9" t="s">
        <v>81</v>
      </c>
    </row>
    <row r="213" spans="5:6" s="1" customFormat="1" x14ac:dyDescent="0.2">
      <c r="E213" s="1">
        <f t="shared" si="5"/>
        <v>86.099999999998801</v>
      </c>
      <c r="F213" s="9" t="s">
        <v>81</v>
      </c>
    </row>
    <row r="214" spans="5:6" s="1" customFormat="1" x14ac:dyDescent="0.2">
      <c r="E214" s="1">
        <f t="shared" si="5"/>
        <v>86.199999999998795</v>
      </c>
      <c r="F214" s="9" t="s">
        <v>81</v>
      </c>
    </row>
    <row r="215" spans="5:6" s="1" customFormat="1" x14ac:dyDescent="0.2">
      <c r="E215" s="1">
        <f t="shared" si="5"/>
        <v>86.299999999998789</v>
      </c>
      <c r="F215" s="9" t="s">
        <v>81</v>
      </c>
    </row>
    <row r="216" spans="5:6" s="1" customFormat="1" x14ac:dyDescent="0.2">
      <c r="E216" s="1">
        <f t="shared" si="5"/>
        <v>86.399999999998784</v>
      </c>
      <c r="F216" s="9" t="s">
        <v>81</v>
      </c>
    </row>
    <row r="217" spans="5:6" s="1" customFormat="1" x14ac:dyDescent="0.2">
      <c r="E217" s="1">
        <f t="shared" si="5"/>
        <v>86.499999999998778</v>
      </c>
      <c r="F217" s="9" t="s">
        <v>81</v>
      </c>
    </row>
    <row r="218" spans="5:6" s="1" customFormat="1" x14ac:dyDescent="0.2">
      <c r="E218" s="1">
        <f t="shared" si="5"/>
        <v>86.599999999998772</v>
      </c>
      <c r="F218" s="9" t="s">
        <v>81</v>
      </c>
    </row>
    <row r="219" spans="5:6" s="1" customFormat="1" x14ac:dyDescent="0.2">
      <c r="E219" s="1">
        <f t="shared" si="5"/>
        <v>86.699999999998766</v>
      </c>
      <c r="F219" s="9" t="s">
        <v>81</v>
      </c>
    </row>
    <row r="220" spans="5:6" s="1" customFormat="1" x14ac:dyDescent="0.2">
      <c r="E220" s="1">
        <f t="shared" si="5"/>
        <v>86.799999999998761</v>
      </c>
      <c r="F220" s="9" t="s">
        <v>81</v>
      </c>
    </row>
    <row r="221" spans="5:6" s="1" customFormat="1" x14ac:dyDescent="0.2">
      <c r="E221" s="1">
        <f t="shared" si="5"/>
        <v>86.899999999998755</v>
      </c>
      <c r="F221" s="9" t="s">
        <v>81</v>
      </c>
    </row>
    <row r="222" spans="5:6" s="1" customFormat="1" x14ac:dyDescent="0.2">
      <c r="E222" s="1">
        <f t="shared" si="5"/>
        <v>86.999999999998749</v>
      </c>
      <c r="F222" s="9" t="s">
        <v>80</v>
      </c>
    </row>
    <row r="223" spans="5:6" s="1" customFormat="1" x14ac:dyDescent="0.2">
      <c r="E223" s="1">
        <f t="shared" si="5"/>
        <v>87.099999999998744</v>
      </c>
      <c r="F223" s="9" t="s">
        <v>80</v>
      </c>
    </row>
    <row r="224" spans="5:6" s="1" customFormat="1" x14ac:dyDescent="0.2">
      <c r="E224" s="1">
        <f t="shared" si="5"/>
        <v>87.199999999998738</v>
      </c>
      <c r="F224" s="9" t="s">
        <v>80</v>
      </c>
    </row>
    <row r="225" spans="5:6" s="1" customFormat="1" x14ac:dyDescent="0.2">
      <c r="E225" s="1">
        <f t="shared" si="5"/>
        <v>87.299999999998732</v>
      </c>
      <c r="F225" s="9" t="s">
        <v>80</v>
      </c>
    </row>
    <row r="226" spans="5:6" s="1" customFormat="1" x14ac:dyDescent="0.2">
      <c r="E226" s="1">
        <f t="shared" si="5"/>
        <v>87.399999999998727</v>
      </c>
      <c r="F226" s="9" t="s">
        <v>80</v>
      </c>
    </row>
    <row r="227" spans="5:6" s="1" customFormat="1" x14ac:dyDescent="0.2">
      <c r="E227" s="1">
        <f t="shared" si="5"/>
        <v>87.499999999998721</v>
      </c>
      <c r="F227" s="9" t="s">
        <v>80</v>
      </c>
    </row>
    <row r="228" spans="5:6" s="1" customFormat="1" x14ac:dyDescent="0.2">
      <c r="E228" s="1">
        <f t="shared" si="5"/>
        <v>87.599999999998715</v>
      </c>
      <c r="F228" s="9" t="s">
        <v>80</v>
      </c>
    </row>
    <row r="229" spans="5:6" s="1" customFormat="1" x14ac:dyDescent="0.2">
      <c r="E229" s="1">
        <f t="shared" si="5"/>
        <v>87.69999999999871</v>
      </c>
      <c r="F229" s="9" t="s">
        <v>80</v>
      </c>
    </row>
    <row r="230" spans="5:6" s="1" customFormat="1" x14ac:dyDescent="0.2">
      <c r="E230" s="1">
        <f t="shared" si="5"/>
        <v>87.799999999998704</v>
      </c>
      <c r="F230" s="9" t="s">
        <v>80</v>
      </c>
    </row>
    <row r="231" spans="5:6" s="1" customFormat="1" x14ac:dyDescent="0.2">
      <c r="E231" s="1">
        <f t="shared" si="5"/>
        <v>87.899999999998698</v>
      </c>
      <c r="F231" s="9" t="s">
        <v>80</v>
      </c>
    </row>
    <row r="232" spans="5:6" s="1" customFormat="1" x14ac:dyDescent="0.2">
      <c r="E232" s="1">
        <f t="shared" si="5"/>
        <v>87.999999999998693</v>
      </c>
      <c r="F232" s="9" t="s">
        <v>80</v>
      </c>
    </row>
    <row r="233" spans="5:6" s="1" customFormat="1" x14ac:dyDescent="0.2">
      <c r="E233" s="1">
        <f t="shared" si="5"/>
        <v>88.099999999998687</v>
      </c>
      <c r="F233" s="9" t="s">
        <v>80</v>
      </c>
    </row>
    <row r="234" spans="5:6" s="1" customFormat="1" x14ac:dyDescent="0.2">
      <c r="E234" s="1">
        <f t="shared" si="5"/>
        <v>88.199999999998681</v>
      </c>
      <c r="F234" s="9" t="s">
        <v>80</v>
      </c>
    </row>
    <row r="235" spans="5:6" s="1" customFormat="1" x14ac:dyDescent="0.2">
      <c r="E235" s="1">
        <f t="shared" si="5"/>
        <v>88.299999999998676</v>
      </c>
      <c r="F235" s="9" t="s">
        <v>80</v>
      </c>
    </row>
    <row r="236" spans="5:6" s="1" customFormat="1" x14ac:dyDescent="0.2">
      <c r="E236" s="1">
        <f t="shared" si="5"/>
        <v>88.39999999999867</v>
      </c>
      <c r="F236" s="9" t="s">
        <v>80</v>
      </c>
    </row>
    <row r="237" spans="5:6" s="1" customFormat="1" x14ac:dyDescent="0.2">
      <c r="E237" s="1">
        <f t="shared" si="5"/>
        <v>88.499999999998664</v>
      </c>
      <c r="F237" s="9" t="s">
        <v>80</v>
      </c>
    </row>
    <row r="238" spans="5:6" s="1" customFormat="1" x14ac:dyDescent="0.2">
      <c r="E238" s="1">
        <f t="shared" si="5"/>
        <v>88.599999999998658</v>
      </c>
      <c r="F238" s="9" t="s">
        <v>80</v>
      </c>
    </row>
    <row r="239" spans="5:6" s="1" customFormat="1" x14ac:dyDescent="0.2">
      <c r="E239" s="1">
        <f t="shared" si="5"/>
        <v>88.699999999998653</v>
      </c>
      <c r="F239" s="9" t="s">
        <v>80</v>
      </c>
    </row>
    <row r="240" spans="5:6" s="1" customFormat="1" x14ac:dyDescent="0.2">
      <c r="E240" s="1">
        <f t="shared" si="5"/>
        <v>88.799999999998647</v>
      </c>
      <c r="F240" s="9" t="s">
        <v>80</v>
      </c>
    </row>
    <row r="241" spans="5:6" s="1" customFormat="1" x14ac:dyDescent="0.2">
      <c r="E241" s="1">
        <f t="shared" si="5"/>
        <v>88.899999999998641</v>
      </c>
      <c r="F241" s="9" t="s">
        <v>80</v>
      </c>
    </row>
    <row r="242" spans="5:6" s="1" customFormat="1" x14ac:dyDescent="0.2">
      <c r="E242" s="1">
        <f t="shared" si="5"/>
        <v>88.999999999998636</v>
      </c>
      <c r="F242" s="9" t="s">
        <v>80</v>
      </c>
    </row>
    <row r="243" spans="5:6" s="1" customFormat="1" x14ac:dyDescent="0.2">
      <c r="E243" s="1">
        <f t="shared" si="5"/>
        <v>89.09999999999863</v>
      </c>
      <c r="F243" s="9" t="s">
        <v>80</v>
      </c>
    </row>
    <row r="244" spans="5:6" s="1" customFormat="1" x14ac:dyDescent="0.2">
      <c r="E244" s="1">
        <f t="shared" si="5"/>
        <v>89.199999999998624</v>
      </c>
      <c r="F244" s="9" t="s">
        <v>80</v>
      </c>
    </row>
    <row r="245" spans="5:6" s="1" customFormat="1" x14ac:dyDescent="0.2">
      <c r="E245" s="1">
        <f t="shared" si="5"/>
        <v>89.299999999998619</v>
      </c>
      <c r="F245" s="9" t="s">
        <v>80</v>
      </c>
    </row>
    <row r="246" spans="5:6" s="1" customFormat="1" x14ac:dyDescent="0.2">
      <c r="E246" s="1">
        <f t="shared" si="5"/>
        <v>89.399999999998613</v>
      </c>
      <c r="F246" s="9" t="s">
        <v>80</v>
      </c>
    </row>
    <row r="247" spans="5:6" s="1" customFormat="1" x14ac:dyDescent="0.2">
      <c r="E247" s="1">
        <f t="shared" si="5"/>
        <v>89.499999999998607</v>
      </c>
      <c r="F247" s="9" t="s">
        <v>80</v>
      </c>
    </row>
    <row r="248" spans="5:6" s="1" customFormat="1" x14ac:dyDescent="0.2">
      <c r="E248" s="1">
        <f t="shared" si="5"/>
        <v>89.599999999998602</v>
      </c>
      <c r="F248" s="9" t="s">
        <v>80</v>
      </c>
    </row>
    <row r="249" spans="5:6" s="1" customFormat="1" x14ac:dyDescent="0.2">
      <c r="E249" s="1">
        <f t="shared" si="5"/>
        <v>89.699999999998596</v>
      </c>
      <c r="F249" s="9" t="s">
        <v>80</v>
      </c>
    </row>
    <row r="250" spans="5:6" s="1" customFormat="1" x14ac:dyDescent="0.2">
      <c r="E250" s="1">
        <f t="shared" si="5"/>
        <v>89.79999999999859</v>
      </c>
      <c r="F250" s="9" t="s">
        <v>80</v>
      </c>
    </row>
    <row r="251" spans="5:6" s="1" customFormat="1" x14ac:dyDescent="0.2">
      <c r="E251" s="1">
        <f t="shared" si="5"/>
        <v>89.899999999998585</v>
      </c>
      <c r="F251" s="9" t="s">
        <v>80</v>
      </c>
    </row>
    <row r="252" spans="5:6" s="1" customFormat="1" x14ac:dyDescent="0.2">
      <c r="E252" s="1">
        <f t="shared" si="5"/>
        <v>89.999999999998579</v>
      </c>
      <c r="F252" s="9" t="s">
        <v>80</v>
      </c>
    </row>
    <row r="253" spans="5:6" s="1" customFormat="1" x14ac:dyDescent="0.2">
      <c r="E253" s="1">
        <f t="shared" si="5"/>
        <v>90.099999999998573</v>
      </c>
      <c r="F253" s="9" t="s">
        <v>79</v>
      </c>
    </row>
    <row r="254" spans="5:6" s="1" customFormat="1" x14ac:dyDescent="0.2">
      <c r="E254" s="1">
        <f t="shared" si="5"/>
        <v>90.199999999998568</v>
      </c>
      <c r="F254" s="9" t="s">
        <v>79</v>
      </c>
    </row>
    <row r="255" spans="5:6" s="1" customFormat="1" x14ac:dyDescent="0.2">
      <c r="E255" s="1">
        <f t="shared" si="5"/>
        <v>90.299999999998562</v>
      </c>
      <c r="F255" s="9" t="s">
        <v>79</v>
      </c>
    </row>
    <row r="256" spans="5:6" s="1" customFormat="1" x14ac:dyDescent="0.2">
      <c r="E256" s="1">
        <f t="shared" si="5"/>
        <v>90.399999999998556</v>
      </c>
      <c r="F256" s="9" t="s">
        <v>79</v>
      </c>
    </row>
    <row r="257" spans="5:6" s="1" customFormat="1" x14ac:dyDescent="0.2">
      <c r="E257" s="1">
        <f t="shared" si="5"/>
        <v>90.49999999999855</v>
      </c>
      <c r="F257" s="9" t="s">
        <v>79</v>
      </c>
    </row>
    <row r="258" spans="5:6" s="1" customFormat="1" x14ac:dyDescent="0.2">
      <c r="E258" s="1">
        <f t="shared" si="5"/>
        <v>90.599999999998545</v>
      </c>
      <c r="F258" s="9" t="s">
        <v>79</v>
      </c>
    </row>
    <row r="259" spans="5:6" s="1" customFormat="1" x14ac:dyDescent="0.2">
      <c r="E259" s="1">
        <f t="shared" si="5"/>
        <v>90.699999999998539</v>
      </c>
      <c r="F259" s="9" t="s">
        <v>79</v>
      </c>
    </row>
    <row r="260" spans="5:6" s="1" customFormat="1" x14ac:dyDescent="0.2">
      <c r="E260" s="1">
        <f t="shared" si="5"/>
        <v>90.799999999998533</v>
      </c>
      <c r="F260" s="9" t="s">
        <v>79</v>
      </c>
    </row>
    <row r="261" spans="5:6" s="1" customFormat="1" x14ac:dyDescent="0.2">
      <c r="E261" s="1">
        <f t="shared" ref="E261:E324" si="6">E260+0.1</f>
        <v>90.899999999998528</v>
      </c>
      <c r="F261" s="9" t="s">
        <v>79</v>
      </c>
    </row>
    <row r="262" spans="5:6" s="1" customFormat="1" x14ac:dyDescent="0.2">
      <c r="E262" s="1">
        <f t="shared" si="6"/>
        <v>90.999999999998522</v>
      </c>
      <c r="F262" s="9" t="s">
        <v>79</v>
      </c>
    </row>
    <row r="263" spans="5:6" s="1" customFormat="1" x14ac:dyDescent="0.2">
      <c r="E263" s="1">
        <f t="shared" si="6"/>
        <v>91.099999999998516</v>
      </c>
      <c r="F263" s="9" t="s">
        <v>79</v>
      </c>
    </row>
    <row r="264" spans="5:6" s="1" customFormat="1" x14ac:dyDescent="0.2">
      <c r="E264" s="1">
        <f t="shared" si="6"/>
        <v>91.199999999998511</v>
      </c>
      <c r="F264" s="9" t="s">
        <v>79</v>
      </c>
    </row>
    <row r="265" spans="5:6" s="1" customFormat="1" x14ac:dyDescent="0.2">
      <c r="E265" s="1">
        <f t="shared" si="6"/>
        <v>91.299999999998505</v>
      </c>
      <c r="F265" s="9" t="s">
        <v>79</v>
      </c>
    </row>
    <row r="266" spans="5:6" s="1" customFormat="1" x14ac:dyDescent="0.2">
      <c r="E266" s="1">
        <f t="shared" si="6"/>
        <v>91.399999999998499</v>
      </c>
      <c r="F266" s="9" t="s">
        <v>79</v>
      </c>
    </row>
    <row r="267" spans="5:6" s="1" customFormat="1" x14ac:dyDescent="0.2">
      <c r="E267" s="1">
        <f t="shared" si="6"/>
        <v>91.499999999998494</v>
      </c>
      <c r="F267" s="9" t="s">
        <v>79</v>
      </c>
    </row>
    <row r="268" spans="5:6" s="1" customFormat="1" x14ac:dyDescent="0.2">
      <c r="E268" s="1">
        <f t="shared" si="6"/>
        <v>91.599999999998488</v>
      </c>
      <c r="F268" s="9" t="s">
        <v>79</v>
      </c>
    </row>
    <row r="269" spans="5:6" s="1" customFormat="1" x14ac:dyDescent="0.2">
      <c r="E269" s="1">
        <f t="shared" si="6"/>
        <v>91.699999999998482</v>
      </c>
      <c r="F269" s="9" t="s">
        <v>79</v>
      </c>
    </row>
    <row r="270" spans="5:6" s="1" customFormat="1" x14ac:dyDescent="0.2">
      <c r="E270" s="1">
        <f t="shared" si="6"/>
        <v>91.799999999998477</v>
      </c>
      <c r="F270" s="9" t="s">
        <v>79</v>
      </c>
    </row>
    <row r="271" spans="5:6" s="1" customFormat="1" x14ac:dyDescent="0.2">
      <c r="E271" s="1">
        <f t="shared" si="6"/>
        <v>91.899999999998471</v>
      </c>
      <c r="F271" s="9" t="s">
        <v>79</v>
      </c>
    </row>
    <row r="272" spans="5:6" s="1" customFormat="1" x14ac:dyDescent="0.2">
      <c r="E272" s="1">
        <f t="shared" si="6"/>
        <v>91.999999999998465</v>
      </c>
      <c r="F272" s="9" t="s">
        <v>79</v>
      </c>
    </row>
    <row r="273" spans="5:6" s="1" customFormat="1" x14ac:dyDescent="0.2">
      <c r="E273" s="1">
        <f t="shared" si="6"/>
        <v>92.09999999999846</v>
      </c>
      <c r="F273" s="9" t="s">
        <v>79</v>
      </c>
    </row>
    <row r="274" spans="5:6" s="1" customFormat="1" x14ac:dyDescent="0.2">
      <c r="E274" s="1">
        <f t="shared" si="6"/>
        <v>92.199999999998454</v>
      </c>
      <c r="F274" s="9" t="s">
        <v>79</v>
      </c>
    </row>
    <row r="275" spans="5:6" s="1" customFormat="1" x14ac:dyDescent="0.2">
      <c r="E275" s="1">
        <f t="shared" si="6"/>
        <v>92.299999999998448</v>
      </c>
      <c r="F275" s="9" t="s">
        <v>79</v>
      </c>
    </row>
    <row r="276" spans="5:6" s="1" customFormat="1" x14ac:dyDescent="0.2">
      <c r="E276" s="1">
        <f t="shared" si="6"/>
        <v>92.399999999998442</v>
      </c>
      <c r="F276" s="9" t="s">
        <v>79</v>
      </c>
    </row>
    <row r="277" spans="5:6" s="1" customFormat="1" x14ac:dyDescent="0.2">
      <c r="E277" s="1">
        <f t="shared" si="6"/>
        <v>92.499999999998437</v>
      </c>
      <c r="F277" s="9" t="s">
        <v>79</v>
      </c>
    </row>
    <row r="278" spans="5:6" s="1" customFormat="1" x14ac:dyDescent="0.2">
      <c r="E278" s="1">
        <f t="shared" si="6"/>
        <v>92.599999999998431</v>
      </c>
      <c r="F278" s="9" t="s">
        <v>79</v>
      </c>
    </row>
    <row r="279" spans="5:6" s="1" customFormat="1" x14ac:dyDescent="0.2">
      <c r="E279" s="1">
        <f t="shared" si="6"/>
        <v>92.699999999998425</v>
      </c>
      <c r="F279" s="9" t="s">
        <v>79</v>
      </c>
    </row>
    <row r="280" spans="5:6" s="1" customFormat="1" x14ac:dyDescent="0.2">
      <c r="E280" s="1">
        <f t="shared" si="6"/>
        <v>92.79999999999842</v>
      </c>
      <c r="F280" s="9" t="s">
        <v>79</v>
      </c>
    </row>
    <row r="281" spans="5:6" s="1" customFormat="1" x14ac:dyDescent="0.2">
      <c r="E281" s="1">
        <f t="shared" si="6"/>
        <v>92.899999999998414</v>
      </c>
      <c r="F281" s="9" t="s">
        <v>79</v>
      </c>
    </row>
    <row r="282" spans="5:6" s="1" customFormat="1" x14ac:dyDescent="0.2">
      <c r="E282" s="1">
        <f t="shared" si="6"/>
        <v>92.999999999998408</v>
      </c>
      <c r="F282" s="9" t="s">
        <v>78</v>
      </c>
    </row>
    <row r="283" spans="5:6" s="1" customFormat="1" x14ac:dyDescent="0.2">
      <c r="E283" s="1">
        <f t="shared" si="6"/>
        <v>93.099999999998403</v>
      </c>
      <c r="F283" s="9" t="s">
        <v>78</v>
      </c>
    </row>
    <row r="284" spans="5:6" s="1" customFormat="1" x14ac:dyDescent="0.2">
      <c r="E284" s="1">
        <f t="shared" si="6"/>
        <v>93.199999999998397</v>
      </c>
      <c r="F284" s="9" t="s">
        <v>78</v>
      </c>
    </row>
    <row r="285" spans="5:6" s="1" customFormat="1" x14ac:dyDescent="0.2">
      <c r="E285" s="1">
        <f t="shared" si="6"/>
        <v>93.299999999998391</v>
      </c>
      <c r="F285" s="9" t="s">
        <v>78</v>
      </c>
    </row>
    <row r="286" spans="5:6" s="1" customFormat="1" x14ac:dyDescent="0.2">
      <c r="E286" s="1">
        <f t="shared" si="6"/>
        <v>93.399999999998386</v>
      </c>
      <c r="F286" s="9" t="s">
        <v>78</v>
      </c>
    </row>
    <row r="287" spans="5:6" s="1" customFormat="1" x14ac:dyDescent="0.2">
      <c r="E287" s="1">
        <f t="shared" si="6"/>
        <v>93.49999999999838</v>
      </c>
      <c r="F287" s="9" t="s">
        <v>78</v>
      </c>
    </row>
    <row r="288" spans="5:6" s="1" customFormat="1" x14ac:dyDescent="0.2">
      <c r="E288" s="1">
        <f t="shared" si="6"/>
        <v>93.599999999998374</v>
      </c>
      <c r="F288" s="9" t="s">
        <v>78</v>
      </c>
    </row>
    <row r="289" spans="5:6" s="1" customFormat="1" x14ac:dyDescent="0.2">
      <c r="E289" s="1">
        <f t="shared" si="6"/>
        <v>93.699999999998369</v>
      </c>
      <c r="F289" s="9" t="s">
        <v>78</v>
      </c>
    </row>
    <row r="290" spans="5:6" s="1" customFormat="1" x14ac:dyDescent="0.2">
      <c r="E290" s="1">
        <f t="shared" si="6"/>
        <v>93.799999999998363</v>
      </c>
      <c r="F290" s="9" t="s">
        <v>78</v>
      </c>
    </row>
    <row r="291" spans="5:6" s="1" customFormat="1" x14ac:dyDescent="0.2">
      <c r="E291" s="1">
        <f t="shared" si="6"/>
        <v>93.899999999998357</v>
      </c>
      <c r="F291" s="9" t="s">
        <v>78</v>
      </c>
    </row>
    <row r="292" spans="5:6" s="1" customFormat="1" x14ac:dyDescent="0.2">
      <c r="E292" s="1">
        <f t="shared" si="6"/>
        <v>93.999999999998352</v>
      </c>
      <c r="F292" s="9" t="s">
        <v>78</v>
      </c>
    </row>
    <row r="293" spans="5:6" s="1" customFormat="1" x14ac:dyDescent="0.2">
      <c r="E293" s="1">
        <f t="shared" si="6"/>
        <v>94.099999999998346</v>
      </c>
      <c r="F293" s="9" t="s">
        <v>78</v>
      </c>
    </row>
    <row r="294" spans="5:6" s="1" customFormat="1" x14ac:dyDescent="0.2">
      <c r="E294" s="1">
        <f t="shared" si="6"/>
        <v>94.19999999999834</v>
      </c>
      <c r="F294" s="9" t="s">
        <v>78</v>
      </c>
    </row>
    <row r="295" spans="5:6" s="1" customFormat="1" x14ac:dyDescent="0.2">
      <c r="E295" s="1">
        <f t="shared" si="6"/>
        <v>94.299999999998334</v>
      </c>
      <c r="F295" s="9" t="s">
        <v>78</v>
      </c>
    </row>
    <row r="296" spans="5:6" s="1" customFormat="1" x14ac:dyDescent="0.2">
      <c r="E296" s="1">
        <f t="shared" si="6"/>
        <v>94.399999999998329</v>
      </c>
      <c r="F296" s="9" t="s">
        <v>78</v>
      </c>
    </row>
    <row r="297" spans="5:6" s="1" customFormat="1" x14ac:dyDescent="0.2">
      <c r="E297" s="1">
        <f t="shared" si="6"/>
        <v>94.499999999998323</v>
      </c>
      <c r="F297" s="9" t="s">
        <v>78</v>
      </c>
    </row>
    <row r="298" spans="5:6" s="1" customFormat="1" x14ac:dyDescent="0.2">
      <c r="E298" s="1">
        <f t="shared" si="6"/>
        <v>94.599999999998317</v>
      </c>
      <c r="F298" s="9" t="s">
        <v>78</v>
      </c>
    </row>
    <row r="299" spans="5:6" s="1" customFormat="1" x14ac:dyDescent="0.2">
      <c r="E299" s="1">
        <f t="shared" si="6"/>
        <v>94.699999999998312</v>
      </c>
      <c r="F299" s="9" t="s">
        <v>78</v>
      </c>
    </row>
    <row r="300" spans="5:6" s="1" customFormat="1" x14ac:dyDescent="0.2">
      <c r="E300" s="1">
        <f t="shared" si="6"/>
        <v>94.799999999998306</v>
      </c>
      <c r="F300" s="9" t="s">
        <v>78</v>
      </c>
    </row>
    <row r="301" spans="5:6" s="1" customFormat="1" x14ac:dyDescent="0.2">
      <c r="E301" s="1">
        <f t="shared" si="6"/>
        <v>94.8999999999983</v>
      </c>
      <c r="F301" s="9" t="s">
        <v>78</v>
      </c>
    </row>
    <row r="302" spans="5:6" s="1" customFormat="1" x14ac:dyDescent="0.2">
      <c r="E302" s="1">
        <f t="shared" si="6"/>
        <v>94.999999999998295</v>
      </c>
      <c r="F302" s="9" t="s">
        <v>78</v>
      </c>
    </row>
    <row r="303" spans="5:6" s="1" customFormat="1" x14ac:dyDescent="0.2">
      <c r="E303" s="1">
        <f t="shared" si="6"/>
        <v>95.099999999998289</v>
      </c>
      <c r="F303" s="9" t="s">
        <v>78</v>
      </c>
    </row>
    <row r="304" spans="5:6" s="1" customFormat="1" x14ac:dyDescent="0.2">
      <c r="E304" s="1">
        <f t="shared" si="6"/>
        <v>95.199999999998283</v>
      </c>
      <c r="F304" s="9" t="s">
        <v>78</v>
      </c>
    </row>
    <row r="305" spans="5:6" s="1" customFormat="1" x14ac:dyDescent="0.2">
      <c r="E305" s="1">
        <f t="shared" si="6"/>
        <v>95.299999999998278</v>
      </c>
      <c r="F305" s="9" t="s">
        <v>78</v>
      </c>
    </row>
    <row r="306" spans="5:6" s="1" customFormat="1" x14ac:dyDescent="0.2">
      <c r="E306" s="1">
        <f t="shared" si="6"/>
        <v>95.399999999998272</v>
      </c>
      <c r="F306" s="9" t="s">
        <v>78</v>
      </c>
    </row>
    <row r="307" spans="5:6" s="1" customFormat="1" x14ac:dyDescent="0.2">
      <c r="E307" s="1">
        <f t="shared" si="6"/>
        <v>95.499999999998266</v>
      </c>
      <c r="F307" s="9" t="s">
        <v>78</v>
      </c>
    </row>
    <row r="308" spans="5:6" s="1" customFormat="1" x14ac:dyDescent="0.2">
      <c r="E308" s="1">
        <f t="shared" si="6"/>
        <v>95.599999999998261</v>
      </c>
      <c r="F308" s="9" t="s">
        <v>78</v>
      </c>
    </row>
    <row r="309" spans="5:6" s="1" customFormat="1" x14ac:dyDescent="0.2">
      <c r="E309" s="1">
        <f t="shared" si="6"/>
        <v>95.699999999998255</v>
      </c>
      <c r="F309" s="9" t="s">
        <v>78</v>
      </c>
    </row>
    <row r="310" spans="5:6" s="1" customFormat="1" x14ac:dyDescent="0.2">
      <c r="E310" s="1">
        <f t="shared" si="6"/>
        <v>95.799999999998249</v>
      </c>
      <c r="F310" s="9" t="s">
        <v>78</v>
      </c>
    </row>
    <row r="311" spans="5:6" s="1" customFormat="1" x14ac:dyDescent="0.2">
      <c r="E311" s="1">
        <f t="shared" si="6"/>
        <v>95.899999999998244</v>
      </c>
      <c r="F311" s="9" t="s">
        <v>78</v>
      </c>
    </row>
    <row r="312" spans="5:6" s="1" customFormat="1" x14ac:dyDescent="0.2">
      <c r="E312" s="1">
        <f t="shared" si="6"/>
        <v>95.999999999998238</v>
      </c>
      <c r="F312" s="9" t="s">
        <v>78</v>
      </c>
    </row>
    <row r="313" spans="5:6" s="1" customFormat="1" x14ac:dyDescent="0.2">
      <c r="E313" s="1">
        <f t="shared" si="6"/>
        <v>96.099999999998232</v>
      </c>
      <c r="F313" s="9" t="s">
        <v>78</v>
      </c>
    </row>
    <row r="314" spans="5:6" s="1" customFormat="1" x14ac:dyDescent="0.2">
      <c r="E314" s="1">
        <f t="shared" si="6"/>
        <v>96.199999999998226</v>
      </c>
      <c r="F314" s="9" t="s">
        <v>78</v>
      </c>
    </row>
    <row r="315" spans="5:6" s="1" customFormat="1" x14ac:dyDescent="0.2">
      <c r="E315" s="1">
        <f t="shared" si="6"/>
        <v>96.299999999998221</v>
      </c>
      <c r="F315" s="9" t="s">
        <v>78</v>
      </c>
    </row>
    <row r="316" spans="5:6" s="1" customFormat="1" x14ac:dyDescent="0.2">
      <c r="E316" s="1">
        <f t="shared" si="6"/>
        <v>96.399999999998215</v>
      </c>
      <c r="F316" s="9" t="s">
        <v>78</v>
      </c>
    </row>
    <row r="317" spans="5:6" s="1" customFormat="1" x14ac:dyDescent="0.2">
      <c r="E317" s="1">
        <f t="shared" si="6"/>
        <v>96.499999999998209</v>
      </c>
      <c r="F317" s="9" t="s">
        <v>78</v>
      </c>
    </row>
    <row r="318" spans="5:6" s="1" customFormat="1" x14ac:dyDescent="0.2">
      <c r="E318" s="1">
        <f t="shared" si="6"/>
        <v>96.599999999998204</v>
      </c>
      <c r="F318" s="9" t="s">
        <v>78</v>
      </c>
    </row>
    <row r="319" spans="5:6" s="1" customFormat="1" x14ac:dyDescent="0.2">
      <c r="E319" s="1">
        <f t="shared" si="6"/>
        <v>96.699999999998198</v>
      </c>
      <c r="F319" s="9" t="s">
        <v>78</v>
      </c>
    </row>
    <row r="320" spans="5:6" s="1" customFormat="1" x14ac:dyDescent="0.2">
      <c r="E320" s="1">
        <f t="shared" si="6"/>
        <v>96.799999999998192</v>
      </c>
      <c r="F320" s="9" t="s">
        <v>78</v>
      </c>
    </row>
    <row r="321" spans="5:6" s="1" customFormat="1" x14ac:dyDescent="0.2">
      <c r="E321" s="1">
        <f t="shared" si="6"/>
        <v>96.899999999998187</v>
      </c>
      <c r="F321" s="9" t="s">
        <v>78</v>
      </c>
    </row>
    <row r="322" spans="5:6" s="1" customFormat="1" x14ac:dyDescent="0.2">
      <c r="E322" s="1">
        <f t="shared" si="6"/>
        <v>96.999999999998181</v>
      </c>
      <c r="F322" s="9" t="s">
        <v>78</v>
      </c>
    </row>
    <row r="323" spans="5:6" s="1" customFormat="1" x14ac:dyDescent="0.2">
      <c r="E323" s="1">
        <f t="shared" si="6"/>
        <v>97.099999999998175</v>
      </c>
      <c r="F323" s="9" t="s">
        <v>78</v>
      </c>
    </row>
    <row r="324" spans="5:6" s="1" customFormat="1" x14ac:dyDescent="0.2">
      <c r="E324" s="1">
        <f t="shared" si="6"/>
        <v>97.19999999999817</v>
      </c>
      <c r="F324" s="9" t="s">
        <v>78</v>
      </c>
    </row>
    <row r="325" spans="5:6" s="1" customFormat="1" x14ac:dyDescent="0.2">
      <c r="E325" s="1">
        <f t="shared" ref="E325:E388" si="7">E324+0.1</f>
        <v>97.299999999998164</v>
      </c>
      <c r="F325" s="9" t="s">
        <v>78</v>
      </c>
    </row>
    <row r="326" spans="5:6" s="1" customFormat="1" x14ac:dyDescent="0.2">
      <c r="E326" s="1">
        <f t="shared" si="7"/>
        <v>97.399999999998158</v>
      </c>
      <c r="F326" s="9" t="s">
        <v>78</v>
      </c>
    </row>
    <row r="327" spans="5:6" s="1" customFormat="1" x14ac:dyDescent="0.2">
      <c r="E327" s="1">
        <f t="shared" si="7"/>
        <v>97.499999999998153</v>
      </c>
      <c r="F327" s="9" t="s">
        <v>78</v>
      </c>
    </row>
    <row r="328" spans="5:6" s="1" customFormat="1" x14ac:dyDescent="0.2">
      <c r="E328" s="1">
        <f t="shared" si="7"/>
        <v>97.599999999998147</v>
      </c>
      <c r="F328" s="9" t="s">
        <v>78</v>
      </c>
    </row>
    <row r="329" spans="5:6" s="1" customFormat="1" x14ac:dyDescent="0.2">
      <c r="E329" s="1">
        <f t="shared" si="7"/>
        <v>97.699999999998141</v>
      </c>
      <c r="F329" s="9" t="s">
        <v>78</v>
      </c>
    </row>
    <row r="330" spans="5:6" s="1" customFormat="1" x14ac:dyDescent="0.2">
      <c r="E330" s="1">
        <f t="shared" si="7"/>
        <v>97.799999999998136</v>
      </c>
      <c r="F330" s="9" t="s">
        <v>78</v>
      </c>
    </row>
    <row r="331" spans="5:6" s="1" customFormat="1" x14ac:dyDescent="0.2">
      <c r="E331" s="1">
        <f t="shared" si="7"/>
        <v>97.89999999999813</v>
      </c>
      <c r="F331" s="9" t="s">
        <v>78</v>
      </c>
    </row>
    <row r="332" spans="5:6" s="1" customFormat="1" x14ac:dyDescent="0.2">
      <c r="E332" s="1">
        <f t="shared" si="7"/>
        <v>97.999999999998124</v>
      </c>
      <c r="F332" s="9" t="s">
        <v>83</v>
      </c>
    </row>
    <row r="333" spans="5:6" s="1" customFormat="1" x14ac:dyDescent="0.2">
      <c r="E333" s="1">
        <f t="shared" si="7"/>
        <v>98.099999999998118</v>
      </c>
      <c r="F333" s="9" t="s">
        <v>83</v>
      </c>
    </row>
    <row r="334" spans="5:6" s="1" customFormat="1" x14ac:dyDescent="0.2">
      <c r="E334" s="1">
        <f t="shared" si="7"/>
        <v>98.199999999998113</v>
      </c>
      <c r="F334" s="9" t="s">
        <v>83</v>
      </c>
    </row>
    <row r="335" spans="5:6" s="1" customFormat="1" x14ac:dyDescent="0.2">
      <c r="E335" s="1">
        <f t="shared" si="7"/>
        <v>98.299999999998107</v>
      </c>
      <c r="F335" s="9" t="s">
        <v>83</v>
      </c>
    </row>
    <row r="336" spans="5:6" s="1" customFormat="1" x14ac:dyDescent="0.2">
      <c r="E336" s="1">
        <f t="shared" si="7"/>
        <v>98.399999999998101</v>
      </c>
      <c r="F336" s="9" t="s">
        <v>83</v>
      </c>
    </row>
    <row r="337" spans="5:6" s="1" customFormat="1" x14ac:dyDescent="0.2">
      <c r="E337" s="1">
        <f t="shared" si="7"/>
        <v>98.499999999998096</v>
      </c>
      <c r="F337" s="9" t="s">
        <v>83</v>
      </c>
    </row>
    <row r="338" spans="5:6" s="1" customFormat="1" x14ac:dyDescent="0.2">
      <c r="E338" s="1">
        <f t="shared" si="7"/>
        <v>98.59999999999809</v>
      </c>
      <c r="F338" s="9" t="s">
        <v>83</v>
      </c>
    </row>
    <row r="339" spans="5:6" s="1" customFormat="1" x14ac:dyDescent="0.2">
      <c r="E339" s="1">
        <f t="shared" si="7"/>
        <v>98.699999999998084</v>
      </c>
      <c r="F339" s="9" t="s">
        <v>83</v>
      </c>
    </row>
    <row r="340" spans="5:6" s="1" customFormat="1" x14ac:dyDescent="0.2">
      <c r="E340" s="1">
        <f t="shared" si="7"/>
        <v>98.799999999998079</v>
      </c>
      <c r="F340" s="9" t="s">
        <v>83</v>
      </c>
    </row>
    <row r="341" spans="5:6" s="1" customFormat="1" x14ac:dyDescent="0.2">
      <c r="E341" s="1">
        <f t="shared" si="7"/>
        <v>98.899999999998073</v>
      </c>
      <c r="F341" s="9" t="s">
        <v>83</v>
      </c>
    </row>
    <row r="342" spans="5:6" s="1" customFormat="1" x14ac:dyDescent="0.2">
      <c r="E342" s="1">
        <f t="shared" si="7"/>
        <v>98.999999999998067</v>
      </c>
      <c r="F342" s="9" t="s">
        <v>83</v>
      </c>
    </row>
    <row r="343" spans="5:6" s="1" customFormat="1" x14ac:dyDescent="0.2">
      <c r="E343" s="1">
        <f t="shared" si="7"/>
        <v>99.099999999998062</v>
      </c>
      <c r="F343" s="9" t="s">
        <v>83</v>
      </c>
    </row>
    <row r="344" spans="5:6" s="1" customFormat="1" x14ac:dyDescent="0.2">
      <c r="E344" s="1">
        <f t="shared" si="7"/>
        <v>99.199999999998056</v>
      </c>
      <c r="F344" s="9" t="s">
        <v>83</v>
      </c>
    </row>
    <row r="345" spans="5:6" s="1" customFormat="1" x14ac:dyDescent="0.2">
      <c r="E345" s="1">
        <f t="shared" si="7"/>
        <v>99.29999999999805</v>
      </c>
      <c r="F345" s="9" t="s">
        <v>83</v>
      </c>
    </row>
    <row r="346" spans="5:6" s="1" customFormat="1" x14ac:dyDescent="0.2">
      <c r="E346" s="1">
        <f t="shared" si="7"/>
        <v>99.399999999998045</v>
      </c>
      <c r="F346" s="9" t="s">
        <v>83</v>
      </c>
    </row>
    <row r="347" spans="5:6" s="1" customFormat="1" x14ac:dyDescent="0.2">
      <c r="E347" s="1">
        <f t="shared" si="7"/>
        <v>99.499999999998039</v>
      </c>
      <c r="F347" s="9" t="s">
        <v>83</v>
      </c>
    </row>
    <row r="348" spans="5:6" s="1" customFormat="1" x14ac:dyDescent="0.2">
      <c r="E348" s="1">
        <f t="shared" si="7"/>
        <v>99.599999999998033</v>
      </c>
      <c r="F348" s="9" t="s">
        <v>83</v>
      </c>
    </row>
    <row r="349" spans="5:6" s="1" customFormat="1" x14ac:dyDescent="0.2">
      <c r="E349" s="1">
        <f t="shared" si="7"/>
        <v>99.699999999998028</v>
      </c>
      <c r="F349" s="9" t="s">
        <v>83</v>
      </c>
    </row>
    <row r="350" spans="5:6" s="1" customFormat="1" x14ac:dyDescent="0.2">
      <c r="E350" s="1">
        <f t="shared" si="7"/>
        <v>99.799999999998022</v>
      </c>
      <c r="F350" s="9" t="s">
        <v>83</v>
      </c>
    </row>
    <row r="351" spans="5:6" s="1" customFormat="1" x14ac:dyDescent="0.2">
      <c r="E351" s="1">
        <f t="shared" si="7"/>
        <v>99.899999999998016</v>
      </c>
      <c r="F351" s="9" t="s">
        <v>83</v>
      </c>
    </row>
    <row r="352" spans="5:6" s="1" customFormat="1" x14ac:dyDescent="0.2">
      <c r="E352" s="1">
        <f t="shared" si="7"/>
        <v>99.99999999999801</v>
      </c>
      <c r="F352" s="9" t="s">
        <v>83</v>
      </c>
    </row>
    <row r="353" spans="5:6" s="1" customFormat="1" x14ac:dyDescent="0.2">
      <c r="E353" s="1">
        <f t="shared" si="7"/>
        <v>100.099999999998</v>
      </c>
      <c r="F353" s="9" t="s">
        <v>83</v>
      </c>
    </row>
    <row r="354" spans="5:6" s="1" customFormat="1" x14ac:dyDescent="0.2">
      <c r="E354" s="1">
        <f t="shared" si="7"/>
        <v>100.199999999998</v>
      </c>
      <c r="F354" s="9" t="s">
        <v>83</v>
      </c>
    </row>
    <row r="355" spans="5:6" s="1" customFormat="1" x14ac:dyDescent="0.2">
      <c r="E355" s="1">
        <f t="shared" si="7"/>
        <v>100.29999999999799</v>
      </c>
      <c r="F355" s="9" t="s">
        <v>83</v>
      </c>
    </row>
    <row r="356" spans="5:6" s="1" customFormat="1" x14ac:dyDescent="0.2">
      <c r="E356" s="1">
        <f t="shared" si="7"/>
        <v>100.39999999999799</v>
      </c>
      <c r="F356" s="9" t="s">
        <v>83</v>
      </c>
    </row>
    <row r="357" spans="5:6" s="1" customFormat="1" x14ac:dyDescent="0.2">
      <c r="E357" s="1">
        <f t="shared" si="7"/>
        <v>100.49999999999798</v>
      </c>
      <c r="F357" s="9" t="s">
        <v>83</v>
      </c>
    </row>
    <row r="358" spans="5:6" s="1" customFormat="1" x14ac:dyDescent="0.2">
      <c r="E358" s="1">
        <f t="shared" si="7"/>
        <v>100.59999999999798</v>
      </c>
      <c r="F358" s="9" t="s">
        <v>83</v>
      </c>
    </row>
    <row r="359" spans="5:6" s="1" customFormat="1" x14ac:dyDescent="0.2">
      <c r="E359" s="1">
        <f t="shared" si="7"/>
        <v>100.69999999999797</v>
      </c>
      <c r="F359" s="9" t="s">
        <v>83</v>
      </c>
    </row>
    <row r="360" spans="5:6" s="1" customFormat="1" x14ac:dyDescent="0.2">
      <c r="E360" s="1">
        <f t="shared" si="7"/>
        <v>100.79999999999797</v>
      </c>
      <c r="F360" s="9" t="s">
        <v>83</v>
      </c>
    </row>
    <row r="361" spans="5:6" s="1" customFormat="1" x14ac:dyDescent="0.2">
      <c r="E361" s="1">
        <f t="shared" si="7"/>
        <v>100.89999999999796</v>
      </c>
      <c r="F361" s="9" t="s">
        <v>83</v>
      </c>
    </row>
    <row r="362" spans="5:6" s="1" customFormat="1" x14ac:dyDescent="0.2">
      <c r="E362" s="1">
        <f t="shared" si="7"/>
        <v>100.99999999999795</v>
      </c>
      <c r="F362" s="9" t="s">
        <v>83</v>
      </c>
    </row>
    <row r="363" spans="5:6" s="1" customFormat="1" x14ac:dyDescent="0.2">
      <c r="E363" s="1">
        <f t="shared" si="7"/>
        <v>101.09999999999795</v>
      </c>
      <c r="F363" s="9" t="s">
        <v>83</v>
      </c>
    </row>
    <row r="364" spans="5:6" s="1" customFormat="1" x14ac:dyDescent="0.2">
      <c r="E364" s="1">
        <f t="shared" si="7"/>
        <v>101.19999999999794</v>
      </c>
      <c r="F364" s="9" t="s">
        <v>83</v>
      </c>
    </row>
    <row r="365" spans="5:6" s="1" customFormat="1" x14ac:dyDescent="0.2">
      <c r="E365" s="1">
        <f t="shared" si="7"/>
        <v>101.29999999999794</v>
      </c>
      <c r="F365" s="9" t="s">
        <v>83</v>
      </c>
    </row>
    <row r="366" spans="5:6" s="1" customFormat="1" x14ac:dyDescent="0.2">
      <c r="E366" s="1">
        <f t="shared" si="7"/>
        <v>101.39999999999793</v>
      </c>
      <c r="F366" s="9" t="s">
        <v>83</v>
      </c>
    </row>
    <row r="367" spans="5:6" s="1" customFormat="1" x14ac:dyDescent="0.2">
      <c r="E367" s="1">
        <f t="shared" si="7"/>
        <v>101.49999999999793</v>
      </c>
      <c r="F367" s="9" t="s">
        <v>83</v>
      </c>
    </row>
    <row r="368" spans="5:6" s="1" customFormat="1" x14ac:dyDescent="0.2">
      <c r="E368" s="1">
        <f t="shared" si="7"/>
        <v>101.59999999999792</v>
      </c>
      <c r="F368" s="9" t="s">
        <v>83</v>
      </c>
    </row>
    <row r="369" spans="5:6" s="1" customFormat="1" x14ac:dyDescent="0.2">
      <c r="E369" s="1">
        <f t="shared" si="7"/>
        <v>101.69999999999791</v>
      </c>
      <c r="F369" s="9" t="s">
        <v>83</v>
      </c>
    </row>
    <row r="370" spans="5:6" s="1" customFormat="1" x14ac:dyDescent="0.2">
      <c r="E370" s="1">
        <f t="shared" si="7"/>
        <v>101.79999999999791</v>
      </c>
      <c r="F370" s="9" t="s">
        <v>83</v>
      </c>
    </row>
    <row r="371" spans="5:6" x14ac:dyDescent="0.2">
      <c r="E371" s="1">
        <f t="shared" si="7"/>
        <v>101.8999999999979</v>
      </c>
      <c r="F371" s="9" t="s">
        <v>83</v>
      </c>
    </row>
    <row r="372" spans="5:6" x14ac:dyDescent="0.2">
      <c r="E372" s="1">
        <f t="shared" si="7"/>
        <v>101.9999999999979</v>
      </c>
      <c r="F372" s="9" t="s">
        <v>83</v>
      </c>
    </row>
    <row r="373" spans="5:6" x14ac:dyDescent="0.2">
      <c r="E373" s="1">
        <f t="shared" si="7"/>
        <v>102.09999999999789</v>
      </c>
      <c r="F373" s="9" t="s">
        <v>83</v>
      </c>
    </row>
    <row r="374" spans="5:6" x14ac:dyDescent="0.2">
      <c r="E374" s="1">
        <f t="shared" si="7"/>
        <v>102.19999999999789</v>
      </c>
      <c r="F374" s="9" t="s">
        <v>83</v>
      </c>
    </row>
    <row r="375" spans="5:6" x14ac:dyDescent="0.2">
      <c r="E375" s="1">
        <f t="shared" si="7"/>
        <v>102.29999999999788</v>
      </c>
      <c r="F375" s="9" t="s">
        <v>83</v>
      </c>
    </row>
    <row r="376" spans="5:6" x14ac:dyDescent="0.2">
      <c r="E376" s="1">
        <f t="shared" si="7"/>
        <v>102.39999999999787</v>
      </c>
      <c r="F376" s="9" t="s">
        <v>83</v>
      </c>
    </row>
    <row r="377" spans="5:6" x14ac:dyDescent="0.2">
      <c r="E377" s="1">
        <f t="shared" si="7"/>
        <v>102.49999999999787</v>
      </c>
      <c r="F377" s="9" t="s">
        <v>83</v>
      </c>
    </row>
    <row r="378" spans="5:6" x14ac:dyDescent="0.2">
      <c r="E378" s="1">
        <f t="shared" si="7"/>
        <v>102.59999999999786</v>
      </c>
      <c r="F378" s="9" t="s">
        <v>83</v>
      </c>
    </row>
    <row r="379" spans="5:6" x14ac:dyDescent="0.2">
      <c r="E379" s="1">
        <f t="shared" si="7"/>
        <v>102.69999999999786</v>
      </c>
      <c r="F379" s="9" t="s">
        <v>83</v>
      </c>
    </row>
    <row r="380" spans="5:6" x14ac:dyDescent="0.2">
      <c r="E380" s="1">
        <f t="shared" si="7"/>
        <v>102.79999999999785</v>
      </c>
      <c r="F380" s="9" t="s">
        <v>83</v>
      </c>
    </row>
    <row r="381" spans="5:6" x14ac:dyDescent="0.2">
      <c r="E381" s="1">
        <f t="shared" si="7"/>
        <v>102.89999999999785</v>
      </c>
      <c r="F381" s="9" t="s">
        <v>83</v>
      </c>
    </row>
    <row r="382" spans="5:6" x14ac:dyDescent="0.2">
      <c r="E382" s="1">
        <f t="shared" si="7"/>
        <v>102.99999999999784</v>
      </c>
      <c r="F382" s="9" t="s">
        <v>83</v>
      </c>
    </row>
    <row r="383" spans="5:6" x14ac:dyDescent="0.2">
      <c r="E383" s="1">
        <f t="shared" si="7"/>
        <v>103.09999999999783</v>
      </c>
      <c r="F383" s="9" t="s">
        <v>83</v>
      </c>
    </row>
    <row r="384" spans="5:6" x14ac:dyDescent="0.2">
      <c r="E384" s="1">
        <f t="shared" si="7"/>
        <v>103.19999999999783</v>
      </c>
      <c r="F384" s="9" t="s">
        <v>83</v>
      </c>
    </row>
    <row r="385" spans="5:6" x14ac:dyDescent="0.2">
      <c r="E385" s="1">
        <f t="shared" si="7"/>
        <v>103.29999999999782</v>
      </c>
      <c r="F385" s="9" t="s">
        <v>83</v>
      </c>
    </row>
    <row r="386" spans="5:6" x14ac:dyDescent="0.2">
      <c r="E386" s="1">
        <f t="shared" si="7"/>
        <v>103.39999999999782</v>
      </c>
      <c r="F386" s="9" t="s">
        <v>83</v>
      </c>
    </row>
    <row r="387" spans="5:6" x14ac:dyDescent="0.2">
      <c r="E387" s="1">
        <f t="shared" si="7"/>
        <v>103.49999999999781</v>
      </c>
      <c r="F387" s="9" t="s">
        <v>83</v>
      </c>
    </row>
    <row r="388" spans="5:6" x14ac:dyDescent="0.2">
      <c r="E388" s="1">
        <f t="shared" si="7"/>
        <v>103.59999999999781</v>
      </c>
      <c r="F388" s="9" t="s">
        <v>83</v>
      </c>
    </row>
    <row r="389" spans="5:6" x14ac:dyDescent="0.2">
      <c r="E389" s="1">
        <f t="shared" ref="E389:E452" si="8">E388+0.1</f>
        <v>103.6999999999978</v>
      </c>
      <c r="F389" s="9" t="s">
        <v>83</v>
      </c>
    </row>
    <row r="390" spans="5:6" x14ac:dyDescent="0.2">
      <c r="E390" s="1">
        <f t="shared" si="8"/>
        <v>103.79999999999779</v>
      </c>
      <c r="F390" s="9" t="s">
        <v>83</v>
      </c>
    </row>
    <row r="391" spans="5:6" x14ac:dyDescent="0.2">
      <c r="E391" s="1">
        <f t="shared" si="8"/>
        <v>103.89999999999779</v>
      </c>
      <c r="F391" s="9" t="s">
        <v>83</v>
      </c>
    </row>
    <row r="392" spans="5:6" x14ac:dyDescent="0.2">
      <c r="E392" s="1">
        <f t="shared" si="8"/>
        <v>103.99999999999778</v>
      </c>
      <c r="F392" s="9" t="s">
        <v>83</v>
      </c>
    </row>
    <row r="393" spans="5:6" x14ac:dyDescent="0.2">
      <c r="E393" s="1">
        <f t="shared" si="8"/>
        <v>104.09999999999778</v>
      </c>
      <c r="F393" s="9" t="s">
        <v>83</v>
      </c>
    </row>
    <row r="394" spans="5:6" x14ac:dyDescent="0.2">
      <c r="E394" s="1">
        <f t="shared" si="8"/>
        <v>104.19999999999777</v>
      </c>
      <c r="F394" s="9" t="s">
        <v>83</v>
      </c>
    </row>
    <row r="395" spans="5:6" x14ac:dyDescent="0.2">
      <c r="E395" s="1">
        <f t="shared" si="8"/>
        <v>104.29999999999777</v>
      </c>
      <c r="F395" s="9" t="s">
        <v>83</v>
      </c>
    </row>
    <row r="396" spans="5:6" x14ac:dyDescent="0.2">
      <c r="E396" s="1">
        <f t="shared" si="8"/>
        <v>104.39999999999776</v>
      </c>
      <c r="F396" s="9" t="s">
        <v>83</v>
      </c>
    </row>
    <row r="397" spans="5:6" x14ac:dyDescent="0.2">
      <c r="E397" s="1">
        <f t="shared" si="8"/>
        <v>104.49999999999775</v>
      </c>
      <c r="F397" s="9" t="s">
        <v>83</v>
      </c>
    </row>
    <row r="398" spans="5:6" x14ac:dyDescent="0.2">
      <c r="E398" s="1">
        <f t="shared" si="8"/>
        <v>104.59999999999775</v>
      </c>
      <c r="F398" s="9" t="s">
        <v>83</v>
      </c>
    </row>
    <row r="399" spans="5:6" x14ac:dyDescent="0.2">
      <c r="E399" s="1">
        <f t="shared" si="8"/>
        <v>104.69999999999774</v>
      </c>
      <c r="F399" s="9" t="s">
        <v>83</v>
      </c>
    </row>
    <row r="400" spans="5:6" x14ac:dyDescent="0.2">
      <c r="E400" s="1">
        <f t="shared" si="8"/>
        <v>104.79999999999774</v>
      </c>
      <c r="F400" s="9" t="s">
        <v>83</v>
      </c>
    </row>
    <row r="401" spans="5:6" x14ac:dyDescent="0.2">
      <c r="E401" s="1">
        <f t="shared" si="8"/>
        <v>104.89999999999773</v>
      </c>
      <c r="F401" s="9" t="s">
        <v>83</v>
      </c>
    </row>
    <row r="402" spans="5:6" x14ac:dyDescent="0.2">
      <c r="E402" s="1">
        <f t="shared" si="8"/>
        <v>104.99999999999773</v>
      </c>
      <c r="F402" s="9" t="s">
        <v>83</v>
      </c>
    </row>
    <row r="403" spans="5:6" x14ac:dyDescent="0.2">
      <c r="E403" s="1">
        <f t="shared" si="8"/>
        <v>105.09999999999772</v>
      </c>
      <c r="F403" s="9" t="s">
        <v>83</v>
      </c>
    </row>
    <row r="404" spans="5:6" x14ac:dyDescent="0.2">
      <c r="E404" s="1">
        <f t="shared" si="8"/>
        <v>105.19999999999771</v>
      </c>
      <c r="F404" s="9" t="s">
        <v>83</v>
      </c>
    </row>
    <row r="405" spans="5:6" x14ac:dyDescent="0.2">
      <c r="E405" s="1">
        <f t="shared" si="8"/>
        <v>105.29999999999771</v>
      </c>
      <c r="F405" s="9" t="s">
        <v>83</v>
      </c>
    </row>
    <row r="406" spans="5:6" x14ac:dyDescent="0.2">
      <c r="E406" s="1">
        <f t="shared" si="8"/>
        <v>105.3999999999977</v>
      </c>
      <c r="F406" s="9" t="s">
        <v>83</v>
      </c>
    </row>
    <row r="407" spans="5:6" x14ac:dyDescent="0.2">
      <c r="E407" s="1">
        <f t="shared" si="8"/>
        <v>105.4999999999977</v>
      </c>
      <c r="F407" s="9" t="s">
        <v>83</v>
      </c>
    </row>
    <row r="408" spans="5:6" x14ac:dyDescent="0.2">
      <c r="E408" s="1">
        <f t="shared" si="8"/>
        <v>105.59999999999769</v>
      </c>
      <c r="F408" s="9" t="s">
        <v>83</v>
      </c>
    </row>
    <row r="409" spans="5:6" x14ac:dyDescent="0.2">
      <c r="E409" s="1">
        <f t="shared" si="8"/>
        <v>105.69999999999769</v>
      </c>
      <c r="F409" s="9" t="s">
        <v>83</v>
      </c>
    </row>
    <row r="410" spans="5:6" x14ac:dyDescent="0.2">
      <c r="E410" s="1">
        <f t="shared" si="8"/>
        <v>105.79999999999768</v>
      </c>
      <c r="F410" s="9" t="s">
        <v>83</v>
      </c>
    </row>
    <row r="411" spans="5:6" x14ac:dyDescent="0.2">
      <c r="E411" s="1">
        <f t="shared" si="8"/>
        <v>105.89999999999768</v>
      </c>
      <c r="F411" s="9" t="s">
        <v>83</v>
      </c>
    </row>
    <row r="412" spans="5:6" x14ac:dyDescent="0.2">
      <c r="E412" s="1">
        <f t="shared" si="8"/>
        <v>105.99999999999767</v>
      </c>
      <c r="F412" s="9" t="s">
        <v>83</v>
      </c>
    </row>
    <row r="413" spans="5:6" x14ac:dyDescent="0.2">
      <c r="E413" s="1">
        <f t="shared" si="8"/>
        <v>106.09999999999766</v>
      </c>
      <c r="F413" s="9" t="s">
        <v>83</v>
      </c>
    </row>
    <row r="414" spans="5:6" x14ac:dyDescent="0.2">
      <c r="E414" s="1">
        <f t="shared" si="8"/>
        <v>106.19999999999766</v>
      </c>
      <c r="F414" s="9" t="s">
        <v>83</v>
      </c>
    </row>
    <row r="415" spans="5:6" x14ac:dyDescent="0.2">
      <c r="E415" s="1">
        <f t="shared" si="8"/>
        <v>106.29999999999765</v>
      </c>
      <c r="F415" s="9" t="s">
        <v>83</v>
      </c>
    </row>
    <row r="416" spans="5:6" x14ac:dyDescent="0.2">
      <c r="E416" s="1">
        <f t="shared" si="8"/>
        <v>106.39999999999765</v>
      </c>
      <c r="F416" s="9" t="s">
        <v>83</v>
      </c>
    </row>
    <row r="417" spans="5:6" x14ac:dyDescent="0.2">
      <c r="E417" s="1">
        <f t="shared" si="8"/>
        <v>106.49999999999764</v>
      </c>
      <c r="F417" s="9" t="s">
        <v>83</v>
      </c>
    </row>
    <row r="418" spans="5:6" x14ac:dyDescent="0.2">
      <c r="E418" s="1">
        <f t="shared" si="8"/>
        <v>106.59999999999764</v>
      </c>
      <c r="F418" s="9" t="s">
        <v>83</v>
      </c>
    </row>
    <row r="419" spans="5:6" x14ac:dyDescent="0.2">
      <c r="E419" s="1">
        <f t="shared" si="8"/>
        <v>106.69999999999763</v>
      </c>
      <c r="F419" s="9" t="s">
        <v>83</v>
      </c>
    </row>
    <row r="420" spans="5:6" x14ac:dyDescent="0.2">
      <c r="E420" s="1">
        <f t="shared" si="8"/>
        <v>106.79999999999762</v>
      </c>
      <c r="F420" s="9" t="s">
        <v>83</v>
      </c>
    </row>
    <row r="421" spans="5:6" x14ac:dyDescent="0.2">
      <c r="E421" s="1">
        <f t="shared" si="8"/>
        <v>106.89999999999762</v>
      </c>
      <c r="F421" s="9" t="s">
        <v>83</v>
      </c>
    </row>
    <row r="422" spans="5:6" x14ac:dyDescent="0.2">
      <c r="E422" s="1">
        <f t="shared" si="8"/>
        <v>106.99999999999761</v>
      </c>
      <c r="F422" s="9" t="s">
        <v>83</v>
      </c>
    </row>
    <row r="423" spans="5:6" x14ac:dyDescent="0.2">
      <c r="E423" s="1">
        <f t="shared" si="8"/>
        <v>107.09999999999761</v>
      </c>
      <c r="F423" s="9" t="s">
        <v>83</v>
      </c>
    </row>
    <row r="424" spans="5:6" x14ac:dyDescent="0.2">
      <c r="E424" s="1">
        <f t="shared" si="8"/>
        <v>107.1999999999976</v>
      </c>
      <c r="F424" s="9" t="s">
        <v>83</v>
      </c>
    </row>
    <row r="425" spans="5:6" x14ac:dyDescent="0.2">
      <c r="E425" s="1">
        <f t="shared" si="8"/>
        <v>107.2999999999976</v>
      </c>
      <c r="F425" s="9" t="s">
        <v>83</v>
      </c>
    </row>
    <row r="426" spans="5:6" x14ac:dyDescent="0.2">
      <c r="E426" s="1">
        <f t="shared" si="8"/>
        <v>107.39999999999759</v>
      </c>
      <c r="F426" s="9" t="s">
        <v>83</v>
      </c>
    </row>
    <row r="427" spans="5:6" x14ac:dyDescent="0.2">
      <c r="E427" s="1">
        <f t="shared" si="8"/>
        <v>107.49999999999758</v>
      </c>
      <c r="F427" s="9" t="s">
        <v>83</v>
      </c>
    </row>
    <row r="428" spans="5:6" x14ac:dyDescent="0.2">
      <c r="E428" s="1">
        <f t="shared" si="8"/>
        <v>107.59999999999758</v>
      </c>
      <c r="F428" s="9" t="s">
        <v>83</v>
      </c>
    </row>
    <row r="429" spans="5:6" x14ac:dyDescent="0.2">
      <c r="E429" s="1">
        <f t="shared" si="8"/>
        <v>107.69999999999757</v>
      </c>
      <c r="F429" s="9" t="s">
        <v>83</v>
      </c>
    </row>
    <row r="430" spans="5:6" x14ac:dyDescent="0.2">
      <c r="E430" s="1">
        <f t="shared" si="8"/>
        <v>107.79999999999757</v>
      </c>
      <c r="F430" s="9" t="s">
        <v>83</v>
      </c>
    </row>
    <row r="431" spans="5:6" x14ac:dyDescent="0.2">
      <c r="E431" s="1">
        <f t="shared" si="8"/>
        <v>107.89999999999756</v>
      </c>
      <c r="F431" s="9" t="s">
        <v>83</v>
      </c>
    </row>
    <row r="432" spans="5:6" x14ac:dyDescent="0.2">
      <c r="E432" s="1">
        <f t="shared" si="8"/>
        <v>107.99999999999756</v>
      </c>
      <c r="F432" s="9" t="s">
        <v>83</v>
      </c>
    </row>
    <row r="433" spans="5:6" x14ac:dyDescent="0.2">
      <c r="E433" s="1">
        <f t="shared" si="8"/>
        <v>108.09999999999755</v>
      </c>
      <c r="F433" s="9" t="s">
        <v>83</v>
      </c>
    </row>
    <row r="434" spans="5:6" x14ac:dyDescent="0.2">
      <c r="E434" s="1">
        <f t="shared" si="8"/>
        <v>108.19999999999754</v>
      </c>
      <c r="F434" s="9" t="s">
        <v>83</v>
      </c>
    </row>
    <row r="435" spans="5:6" x14ac:dyDescent="0.2">
      <c r="E435" s="1">
        <f t="shared" si="8"/>
        <v>108.29999999999754</v>
      </c>
      <c r="F435" s="9" t="s">
        <v>83</v>
      </c>
    </row>
    <row r="436" spans="5:6" x14ac:dyDescent="0.2">
      <c r="E436" s="1">
        <f t="shared" si="8"/>
        <v>108.39999999999753</v>
      </c>
      <c r="F436" s="9" t="s">
        <v>83</v>
      </c>
    </row>
    <row r="437" spans="5:6" x14ac:dyDescent="0.2">
      <c r="E437" s="1">
        <f t="shared" si="8"/>
        <v>108.49999999999753</v>
      </c>
      <c r="F437" s="9" t="s">
        <v>83</v>
      </c>
    </row>
    <row r="438" spans="5:6" x14ac:dyDescent="0.2">
      <c r="E438" s="1">
        <f t="shared" si="8"/>
        <v>108.59999999999752</v>
      </c>
      <c r="F438" s="9" t="s">
        <v>83</v>
      </c>
    </row>
    <row r="439" spans="5:6" x14ac:dyDescent="0.2">
      <c r="E439" s="1">
        <f t="shared" si="8"/>
        <v>108.69999999999752</v>
      </c>
      <c r="F439" s="9" t="s">
        <v>83</v>
      </c>
    </row>
    <row r="440" spans="5:6" x14ac:dyDescent="0.2">
      <c r="E440" s="1">
        <f t="shared" si="8"/>
        <v>108.79999999999751</v>
      </c>
      <c r="F440" s="9" t="s">
        <v>83</v>
      </c>
    </row>
    <row r="441" spans="5:6" x14ac:dyDescent="0.2">
      <c r="E441" s="1">
        <f t="shared" si="8"/>
        <v>108.8999999999975</v>
      </c>
      <c r="F441" s="9" t="s">
        <v>83</v>
      </c>
    </row>
    <row r="442" spans="5:6" x14ac:dyDescent="0.2">
      <c r="E442" s="1">
        <f t="shared" si="8"/>
        <v>108.9999999999975</v>
      </c>
      <c r="F442" s="9" t="s">
        <v>83</v>
      </c>
    </row>
    <row r="443" spans="5:6" x14ac:dyDescent="0.2">
      <c r="E443" s="1">
        <f t="shared" si="8"/>
        <v>109.09999999999749</v>
      </c>
      <c r="F443" s="9" t="s">
        <v>83</v>
      </c>
    </row>
    <row r="444" spans="5:6" x14ac:dyDescent="0.2">
      <c r="E444" s="1">
        <f t="shared" si="8"/>
        <v>109.19999999999749</v>
      </c>
      <c r="F444" s="9" t="s">
        <v>83</v>
      </c>
    </row>
    <row r="445" spans="5:6" x14ac:dyDescent="0.2">
      <c r="E445" s="1">
        <f t="shared" si="8"/>
        <v>109.29999999999748</v>
      </c>
      <c r="F445" s="9" t="s">
        <v>83</v>
      </c>
    </row>
    <row r="446" spans="5:6" x14ac:dyDescent="0.2">
      <c r="E446" s="1">
        <f t="shared" si="8"/>
        <v>109.39999999999748</v>
      </c>
      <c r="F446" s="9" t="s">
        <v>83</v>
      </c>
    </row>
    <row r="447" spans="5:6" x14ac:dyDescent="0.2">
      <c r="E447" s="1">
        <f t="shared" si="8"/>
        <v>109.49999999999747</v>
      </c>
      <c r="F447" s="9" t="s">
        <v>83</v>
      </c>
    </row>
    <row r="448" spans="5:6" x14ac:dyDescent="0.2">
      <c r="E448" s="1">
        <f t="shared" si="8"/>
        <v>109.59999999999746</v>
      </c>
      <c r="F448" s="9" t="s">
        <v>83</v>
      </c>
    </row>
    <row r="449" spans="5:6" x14ac:dyDescent="0.2">
      <c r="E449" s="1">
        <f t="shared" si="8"/>
        <v>109.69999999999746</v>
      </c>
      <c r="F449" s="9" t="s">
        <v>83</v>
      </c>
    </row>
    <row r="450" spans="5:6" x14ac:dyDescent="0.2">
      <c r="E450" s="1">
        <f t="shared" si="8"/>
        <v>109.79999999999745</v>
      </c>
      <c r="F450" s="9" t="s">
        <v>83</v>
      </c>
    </row>
    <row r="451" spans="5:6" x14ac:dyDescent="0.2">
      <c r="E451" s="1">
        <f t="shared" si="8"/>
        <v>109.89999999999745</v>
      </c>
      <c r="F451" s="9" t="s">
        <v>83</v>
      </c>
    </row>
    <row r="452" spans="5:6" x14ac:dyDescent="0.2">
      <c r="E452" s="1">
        <f t="shared" si="8"/>
        <v>109.99999999999744</v>
      </c>
      <c r="F452" s="9" t="s">
        <v>83</v>
      </c>
    </row>
    <row r="453" spans="5:6" x14ac:dyDescent="0.2">
      <c r="E453" s="1">
        <f t="shared" ref="E453:E516" si="9">E452+0.1</f>
        <v>110.09999999999744</v>
      </c>
      <c r="F453" s="9" t="s">
        <v>83</v>
      </c>
    </row>
    <row r="454" spans="5:6" x14ac:dyDescent="0.2">
      <c r="E454" s="1">
        <f t="shared" si="9"/>
        <v>110.19999999999743</v>
      </c>
      <c r="F454" s="9" t="s">
        <v>83</v>
      </c>
    </row>
    <row r="455" spans="5:6" x14ac:dyDescent="0.2">
      <c r="E455" s="1">
        <f t="shared" si="9"/>
        <v>110.29999999999742</v>
      </c>
      <c r="F455" s="9" t="s">
        <v>83</v>
      </c>
    </row>
    <row r="456" spans="5:6" x14ac:dyDescent="0.2">
      <c r="E456" s="1">
        <f t="shared" si="9"/>
        <v>110.39999999999742</v>
      </c>
      <c r="F456" s="9" t="s">
        <v>83</v>
      </c>
    </row>
    <row r="457" spans="5:6" x14ac:dyDescent="0.2">
      <c r="E457" s="1">
        <f t="shared" si="9"/>
        <v>110.49999999999741</v>
      </c>
      <c r="F457" s="9" t="s">
        <v>83</v>
      </c>
    </row>
    <row r="458" spans="5:6" x14ac:dyDescent="0.2">
      <c r="E458" s="1">
        <f t="shared" si="9"/>
        <v>110.59999999999741</v>
      </c>
      <c r="F458" s="9" t="s">
        <v>83</v>
      </c>
    </row>
    <row r="459" spans="5:6" x14ac:dyDescent="0.2">
      <c r="E459" s="1">
        <f t="shared" si="9"/>
        <v>110.6999999999974</v>
      </c>
      <c r="F459" s="9" t="s">
        <v>83</v>
      </c>
    </row>
    <row r="460" spans="5:6" x14ac:dyDescent="0.2">
      <c r="E460" s="1">
        <f t="shared" si="9"/>
        <v>110.7999999999974</v>
      </c>
      <c r="F460" s="9" t="s">
        <v>83</v>
      </c>
    </row>
    <row r="461" spans="5:6" x14ac:dyDescent="0.2">
      <c r="E461" s="1">
        <f t="shared" si="9"/>
        <v>110.89999999999739</v>
      </c>
      <c r="F461" s="9" t="s">
        <v>83</v>
      </c>
    </row>
    <row r="462" spans="5:6" x14ac:dyDescent="0.2">
      <c r="E462" s="1">
        <f t="shared" si="9"/>
        <v>110.99999999999739</v>
      </c>
      <c r="F462" s="9" t="s">
        <v>83</v>
      </c>
    </row>
    <row r="463" spans="5:6" x14ac:dyDescent="0.2">
      <c r="E463" s="1">
        <f t="shared" si="9"/>
        <v>111.09999999999738</v>
      </c>
      <c r="F463" s="9" t="s">
        <v>83</v>
      </c>
    </row>
    <row r="464" spans="5:6" x14ac:dyDescent="0.2">
      <c r="E464" s="1">
        <f t="shared" si="9"/>
        <v>111.19999999999737</v>
      </c>
      <c r="F464" s="9" t="s">
        <v>83</v>
      </c>
    </row>
    <row r="465" spans="5:6" x14ac:dyDescent="0.2">
      <c r="E465" s="1">
        <f t="shared" si="9"/>
        <v>111.29999999999737</v>
      </c>
      <c r="F465" s="9" t="s">
        <v>83</v>
      </c>
    </row>
    <row r="466" spans="5:6" x14ac:dyDescent="0.2">
      <c r="E466" s="1">
        <f t="shared" si="9"/>
        <v>111.39999999999736</v>
      </c>
      <c r="F466" s="9" t="s">
        <v>83</v>
      </c>
    </row>
    <row r="467" spans="5:6" x14ac:dyDescent="0.2">
      <c r="E467" s="1">
        <f t="shared" si="9"/>
        <v>111.49999999999736</v>
      </c>
      <c r="F467" s="9" t="s">
        <v>83</v>
      </c>
    </row>
    <row r="468" spans="5:6" x14ac:dyDescent="0.2">
      <c r="E468" s="1">
        <f t="shared" si="9"/>
        <v>111.59999999999735</v>
      </c>
      <c r="F468" s="9" t="s">
        <v>83</v>
      </c>
    </row>
    <row r="469" spans="5:6" x14ac:dyDescent="0.2">
      <c r="E469" s="1">
        <f t="shared" si="9"/>
        <v>111.69999999999735</v>
      </c>
      <c r="F469" s="9" t="s">
        <v>83</v>
      </c>
    </row>
    <row r="470" spans="5:6" x14ac:dyDescent="0.2">
      <c r="E470" s="1">
        <f t="shared" si="9"/>
        <v>111.79999999999734</v>
      </c>
      <c r="F470" s="9" t="s">
        <v>83</v>
      </c>
    </row>
    <row r="471" spans="5:6" x14ac:dyDescent="0.2">
      <c r="E471" s="1">
        <f t="shared" si="9"/>
        <v>111.89999999999733</v>
      </c>
      <c r="F471" s="9" t="s">
        <v>83</v>
      </c>
    </row>
    <row r="472" spans="5:6" x14ac:dyDescent="0.2">
      <c r="E472" s="1">
        <f t="shared" si="9"/>
        <v>111.99999999999733</v>
      </c>
      <c r="F472" s="9" t="s">
        <v>83</v>
      </c>
    </row>
    <row r="473" spans="5:6" x14ac:dyDescent="0.2">
      <c r="E473" s="1">
        <f t="shared" si="9"/>
        <v>112.09999999999732</v>
      </c>
      <c r="F473" s="9" t="s">
        <v>83</v>
      </c>
    </row>
    <row r="474" spans="5:6" x14ac:dyDescent="0.2">
      <c r="E474" s="1">
        <f t="shared" si="9"/>
        <v>112.19999999999732</v>
      </c>
      <c r="F474" s="9" t="s">
        <v>83</v>
      </c>
    </row>
    <row r="475" spans="5:6" x14ac:dyDescent="0.2">
      <c r="E475" s="1">
        <f t="shared" si="9"/>
        <v>112.29999999999731</v>
      </c>
      <c r="F475" s="9" t="s">
        <v>83</v>
      </c>
    </row>
    <row r="476" spans="5:6" x14ac:dyDescent="0.2">
      <c r="E476" s="1">
        <f t="shared" si="9"/>
        <v>112.39999999999731</v>
      </c>
      <c r="F476" s="9" t="s">
        <v>83</v>
      </c>
    </row>
    <row r="477" spans="5:6" x14ac:dyDescent="0.2">
      <c r="E477" s="1">
        <f t="shared" si="9"/>
        <v>112.4999999999973</v>
      </c>
      <c r="F477" s="9" t="s">
        <v>83</v>
      </c>
    </row>
    <row r="478" spans="5:6" x14ac:dyDescent="0.2">
      <c r="E478" s="1">
        <f t="shared" si="9"/>
        <v>112.59999999999729</v>
      </c>
      <c r="F478" s="9" t="s">
        <v>83</v>
      </c>
    </row>
    <row r="479" spans="5:6" x14ac:dyDescent="0.2">
      <c r="E479" s="1">
        <f t="shared" si="9"/>
        <v>112.69999999999729</v>
      </c>
      <c r="F479" s="9" t="s">
        <v>83</v>
      </c>
    </row>
    <row r="480" spans="5:6" x14ac:dyDescent="0.2">
      <c r="E480" s="1">
        <f t="shared" si="9"/>
        <v>112.79999999999728</v>
      </c>
      <c r="F480" s="9" t="s">
        <v>83</v>
      </c>
    </row>
    <row r="481" spans="5:6" x14ac:dyDescent="0.2">
      <c r="E481" s="1">
        <f t="shared" si="9"/>
        <v>112.89999999999728</v>
      </c>
      <c r="F481" s="9" t="s">
        <v>83</v>
      </c>
    </row>
    <row r="482" spans="5:6" x14ac:dyDescent="0.2">
      <c r="E482" s="1">
        <f t="shared" si="9"/>
        <v>112.99999999999727</v>
      </c>
      <c r="F482" s="9" t="s">
        <v>83</v>
      </c>
    </row>
    <row r="483" spans="5:6" x14ac:dyDescent="0.2">
      <c r="E483" s="1">
        <f t="shared" si="9"/>
        <v>113.09999999999727</v>
      </c>
      <c r="F483" s="9" t="s">
        <v>83</v>
      </c>
    </row>
    <row r="484" spans="5:6" x14ac:dyDescent="0.2">
      <c r="E484" s="1">
        <f t="shared" si="9"/>
        <v>113.19999999999726</v>
      </c>
      <c r="F484" s="9" t="s">
        <v>83</v>
      </c>
    </row>
    <row r="485" spans="5:6" x14ac:dyDescent="0.2">
      <c r="E485" s="1">
        <f t="shared" si="9"/>
        <v>113.29999999999725</v>
      </c>
      <c r="F485" s="9" t="s">
        <v>83</v>
      </c>
    </row>
    <row r="486" spans="5:6" x14ac:dyDescent="0.2">
      <c r="E486" s="1">
        <f t="shared" si="9"/>
        <v>113.39999999999725</v>
      </c>
      <c r="F486" s="9" t="s">
        <v>83</v>
      </c>
    </row>
    <row r="487" spans="5:6" x14ac:dyDescent="0.2">
      <c r="E487" s="1">
        <f t="shared" si="9"/>
        <v>113.49999999999724</v>
      </c>
      <c r="F487" s="9" t="s">
        <v>83</v>
      </c>
    </row>
    <row r="488" spans="5:6" x14ac:dyDescent="0.2">
      <c r="E488" s="1">
        <f t="shared" si="9"/>
        <v>113.59999999999724</v>
      </c>
      <c r="F488" s="9" t="s">
        <v>83</v>
      </c>
    </row>
    <row r="489" spans="5:6" x14ac:dyDescent="0.2">
      <c r="E489" s="1">
        <f t="shared" si="9"/>
        <v>113.69999999999723</v>
      </c>
      <c r="F489" s="9" t="s">
        <v>83</v>
      </c>
    </row>
    <row r="490" spans="5:6" x14ac:dyDescent="0.2">
      <c r="E490" s="1">
        <f t="shared" si="9"/>
        <v>113.79999999999723</v>
      </c>
      <c r="F490" s="9" t="s">
        <v>83</v>
      </c>
    </row>
    <row r="491" spans="5:6" x14ac:dyDescent="0.2">
      <c r="E491" s="1">
        <f t="shared" si="9"/>
        <v>113.89999999999722</v>
      </c>
      <c r="F491" s="9" t="s">
        <v>83</v>
      </c>
    </row>
    <row r="492" spans="5:6" x14ac:dyDescent="0.2">
      <c r="E492" s="1">
        <f t="shared" si="9"/>
        <v>113.99999999999721</v>
      </c>
      <c r="F492" s="9" t="s">
        <v>83</v>
      </c>
    </row>
    <row r="493" spans="5:6" x14ac:dyDescent="0.2">
      <c r="E493" s="1">
        <f t="shared" si="9"/>
        <v>114.09999999999721</v>
      </c>
      <c r="F493" s="9" t="s">
        <v>83</v>
      </c>
    </row>
    <row r="494" spans="5:6" x14ac:dyDescent="0.2">
      <c r="E494" s="1">
        <f t="shared" si="9"/>
        <v>114.1999999999972</v>
      </c>
      <c r="F494" s="9" t="s">
        <v>83</v>
      </c>
    </row>
    <row r="495" spans="5:6" x14ac:dyDescent="0.2">
      <c r="E495" s="1">
        <f t="shared" si="9"/>
        <v>114.2999999999972</v>
      </c>
      <c r="F495" s="9" t="s">
        <v>83</v>
      </c>
    </row>
    <row r="496" spans="5:6" x14ac:dyDescent="0.2">
      <c r="E496" s="1">
        <f t="shared" si="9"/>
        <v>114.39999999999719</v>
      </c>
      <c r="F496" s="9" t="s">
        <v>83</v>
      </c>
    </row>
    <row r="497" spans="5:6" x14ac:dyDescent="0.2">
      <c r="E497" s="1">
        <f t="shared" si="9"/>
        <v>114.49999999999719</v>
      </c>
      <c r="F497" s="9" t="s">
        <v>83</v>
      </c>
    </row>
    <row r="498" spans="5:6" x14ac:dyDescent="0.2">
      <c r="E498" s="1">
        <f t="shared" si="9"/>
        <v>114.59999999999718</v>
      </c>
      <c r="F498" s="9" t="s">
        <v>83</v>
      </c>
    </row>
    <row r="499" spans="5:6" x14ac:dyDescent="0.2">
      <c r="E499" s="1">
        <f t="shared" si="9"/>
        <v>114.69999999999717</v>
      </c>
      <c r="F499" s="9" t="s">
        <v>83</v>
      </c>
    </row>
    <row r="500" spans="5:6" x14ac:dyDescent="0.2">
      <c r="E500" s="1">
        <f t="shared" si="9"/>
        <v>114.79999999999717</v>
      </c>
      <c r="F500" s="9" t="s">
        <v>83</v>
      </c>
    </row>
    <row r="501" spans="5:6" x14ac:dyDescent="0.2">
      <c r="E501" s="1">
        <f t="shared" si="9"/>
        <v>114.89999999999716</v>
      </c>
      <c r="F501" s="9" t="s">
        <v>83</v>
      </c>
    </row>
    <row r="502" spans="5:6" x14ac:dyDescent="0.2">
      <c r="E502" s="1">
        <f t="shared" si="9"/>
        <v>114.99999999999716</v>
      </c>
      <c r="F502" s="9" t="s">
        <v>83</v>
      </c>
    </row>
    <row r="503" spans="5:6" x14ac:dyDescent="0.2">
      <c r="E503" s="1">
        <f t="shared" si="9"/>
        <v>115.09999999999715</v>
      </c>
      <c r="F503" s="9" t="s">
        <v>83</v>
      </c>
    </row>
    <row r="504" spans="5:6" x14ac:dyDescent="0.2">
      <c r="E504" s="1">
        <f t="shared" si="9"/>
        <v>115.19999999999715</v>
      </c>
      <c r="F504" s="9" t="s">
        <v>83</v>
      </c>
    </row>
    <row r="505" spans="5:6" x14ac:dyDescent="0.2">
      <c r="E505" s="1">
        <f t="shared" si="9"/>
        <v>115.29999999999714</v>
      </c>
      <c r="F505" s="9" t="s">
        <v>83</v>
      </c>
    </row>
    <row r="506" spans="5:6" x14ac:dyDescent="0.2">
      <c r="E506" s="1">
        <f t="shared" si="9"/>
        <v>115.39999999999714</v>
      </c>
      <c r="F506" s="9" t="s">
        <v>83</v>
      </c>
    </row>
    <row r="507" spans="5:6" x14ac:dyDescent="0.2">
      <c r="E507" s="1">
        <f t="shared" si="9"/>
        <v>115.49999999999713</v>
      </c>
      <c r="F507" s="9" t="s">
        <v>83</v>
      </c>
    </row>
    <row r="508" spans="5:6" x14ac:dyDescent="0.2">
      <c r="E508" s="1">
        <f t="shared" si="9"/>
        <v>115.59999999999712</v>
      </c>
      <c r="F508" s="9" t="s">
        <v>83</v>
      </c>
    </row>
    <row r="509" spans="5:6" x14ac:dyDescent="0.2">
      <c r="E509" s="1">
        <f t="shared" si="9"/>
        <v>115.69999999999712</v>
      </c>
      <c r="F509" s="9" t="s">
        <v>83</v>
      </c>
    </row>
    <row r="510" spans="5:6" x14ac:dyDescent="0.2">
      <c r="E510" s="1">
        <f t="shared" si="9"/>
        <v>115.79999999999711</v>
      </c>
      <c r="F510" s="9" t="s">
        <v>83</v>
      </c>
    </row>
    <row r="511" spans="5:6" x14ac:dyDescent="0.2">
      <c r="E511" s="1">
        <f t="shared" si="9"/>
        <v>115.89999999999711</v>
      </c>
      <c r="F511" s="9" t="s">
        <v>83</v>
      </c>
    </row>
    <row r="512" spans="5:6" x14ac:dyDescent="0.2">
      <c r="E512" s="1">
        <f t="shared" si="9"/>
        <v>115.9999999999971</v>
      </c>
      <c r="F512" s="9" t="s">
        <v>83</v>
      </c>
    </row>
    <row r="513" spans="5:6" x14ac:dyDescent="0.2">
      <c r="E513" s="1">
        <f t="shared" si="9"/>
        <v>116.0999999999971</v>
      </c>
      <c r="F513" s="9" t="s">
        <v>83</v>
      </c>
    </row>
    <row r="514" spans="5:6" x14ac:dyDescent="0.2">
      <c r="E514" s="1">
        <f t="shared" si="9"/>
        <v>116.19999999999709</v>
      </c>
      <c r="F514" s="9" t="s">
        <v>83</v>
      </c>
    </row>
    <row r="515" spans="5:6" x14ac:dyDescent="0.2">
      <c r="E515" s="1">
        <f t="shared" si="9"/>
        <v>116.29999999999708</v>
      </c>
      <c r="F515" s="9" t="s">
        <v>83</v>
      </c>
    </row>
    <row r="516" spans="5:6" x14ac:dyDescent="0.2">
      <c r="E516" s="1">
        <f t="shared" si="9"/>
        <v>116.39999999999708</v>
      </c>
      <c r="F516" s="9" t="s">
        <v>83</v>
      </c>
    </row>
    <row r="517" spans="5:6" x14ac:dyDescent="0.2">
      <c r="E517" s="1">
        <f t="shared" ref="E517:E580" si="10">E516+0.1</f>
        <v>116.49999999999707</v>
      </c>
      <c r="F517" s="9" t="s">
        <v>83</v>
      </c>
    </row>
    <row r="518" spans="5:6" x14ac:dyDescent="0.2">
      <c r="E518" s="1">
        <f t="shared" si="10"/>
        <v>116.59999999999707</v>
      </c>
      <c r="F518" s="9" t="s">
        <v>83</v>
      </c>
    </row>
    <row r="519" spans="5:6" x14ac:dyDescent="0.2">
      <c r="E519" s="1">
        <f t="shared" si="10"/>
        <v>116.69999999999706</v>
      </c>
      <c r="F519" s="9" t="s">
        <v>83</v>
      </c>
    </row>
    <row r="520" spans="5:6" x14ac:dyDescent="0.2">
      <c r="E520" s="1">
        <f t="shared" si="10"/>
        <v>116.79999999999706</v>
      </c>
      <c r="F520" s="9" t="s">
        <v>83</v>
      </c>
    </row>
    <row r="521" spans="5:6" x14ac:dyDescent="0.2">
      <c r="E521" s="1">
        <f t="shared" si="10"/>
        <v>116.89999999999705</v>
      </c>
      <c r="F521" s="9" t="s">
        <v>83</v>
      </c>
    </row>
    <row r="522" spans="5:6" x14ac:dyDescent="0.2">
      <c r="E522" s="1">
        <f t="shared" si="10"/>
        <v>116.99999999999704</v>
      </c>
      <c r="F522" s="9" t="s">
        <v>83</v>
      </c>
    </row>
    <row r="523" spans="5:6" x14ac:dyDescent="0.2">
      <c r="E523" s="1">
        <f t="shared" si="10"/>
        <v>117.09999999999704</v>
      </c>
      <c r="F523" s="9" t="s">
        <v>83</v>
      </c>
    </row>
    <row r="524" spans="5:6" x14ac:dyDescent="0.2">
      <c r="E524" s="1">
        <f t="shared" si="10"/>
        <v>117.19999999999703</v>
      </c>
      <c r="F524" s="9" t="s">
        <v>83</v>
      </c>
    </row>
    <row r="525" spans="5:6" x14ac:dyDescent="0.2">
      <c r="E525" s="1">
        <f t="shared" si="10"/>
        <v>117.29999999999703</v>
      </c>
      <c r="F525" s="9" t="s">
        <v>83</v>
      </c>
    </row>
    <row r="526" spans="5:6" x14ac:dyDescent="0.2">
      <c r="E526" s="1">
        <f t="shared" si="10"/>
        <v>117.39999999999702</v>
      </c>
      <c r="F526" s="9" t="s">
        <v>83</v>
      </c>
    </row>
    <row r="527" spans="5:6" x14ac:dyDescent="0.2">
      <c r="E527" s="1">
        <f t="shared" si="10"/>
        <v>117.49999999999702</v>
      </c>
      <c r="F527" s="9" t="s">
        <v>83</v>
      </c>
    </row>
    <row r="528" spans="5:6" x14ac:dyDescent="0.2">
      <c r="E528" s="1">
        <f t="shared" si="10"/>
        <v>117.59999999999701</v>
      </c>
      <c r="F528" s="9" t="s">
        <v>83</v>
      </c>
    </row>
    <row r="529" spans="5:6" x14ac:dyDescent="0.2">
      <c r="E529" s="1">
        <f t="shared" si="10"/>
        <v>117.699999999997</v>
      </c>
      <c r="F529" s="9" t="s">
        <v>83</v>
      </c>
    </row>
    <row r="530" spans="5:6" x14ac:dyDescent="0.2">
      <c r="E530" s="1">
        <f t="shared" si="10"/>
        <v>117.799999999997</v>
      </c>
      <c r="F530" s="9" t="s">
        <v>83</v>
      </c>
    </row>
    <row r="531" spans="5:6" x14ac:dyDescent="0.2">
      <c r="E531" s="1">
        <f t="shared" si="10"/>
        <v>117.89999999999699</v>
      </c>
      <c r="F531" s="9" t="s">
        <v>83</v>
      </c>
    </row>
    <row r="532" spans="5:6" x14ac:dyDescent="0.2">
      <c r="E532" s="1">
        <f t="shared" si="10"/>
        <v>117.99999999999699</v>
      </c>
      <c r="F532" s="9" t="s">
        <v>83</v>
      </c>
    </row>
    <row r="533" spans="5:6" x14ac:dyDescent="0.2">
      <c r="E533" s="1">
        <f t="shared" si="10"/>
        <v>118.09999999999698</v>
      </c>
      <c r="F533" s="9" t="s">
        <v>83</v>
      </c>
    </row>
    <row r="534" spans="5:6" x14ac:dyDescent="0.2">
      <c r="E534" s="1">
        <f t="shared" si="10"/>
        <v>118.19999999999698</v>
      </c>
      <c r="F534" s="9" t="s">
        <v>83</v>
      </c>
    </row>
    <row r="535" spans="5:6" x14ac:dyDescent="0.2">
      <c r="E535" s="1">
        <f t="shared" si="10"/>
        <v>118.29999999999697</v>
      </c>
      <c r="F535" s="9" t="s">
        <v>83</v>
      </c>
    </row>
    <row r="536" spans="5:6" x14ac:dyDescent="0.2">
      <c r="E536" s="1">
        <f t="shared" si="10"/>
        <v>118.39999999999696</v>
      </c>
      <c r="F536" s="9" t="s">
        <v>83</v>
      </c>
    </row>
    <row r="537" spans="5:6" x14ac:dyDescent="0.2">
      <c r="E537" s="1">
        <f t="shared" si="10"/>
        <v>118.49999999999696</v>
      </c>
      <c r="F537" s="9" t="s">
        <v>83</v>
      </c>
    </row>
    <row r="538" spans="5:6" x14ac:dyDescent="0.2">
      <c r="E538" s="1">
        <f t="shared" si="10"/>
        <v>118.59999999999695</v>
      </c>
      <c r="F538" s="9" t="s">
        <v>83</v>
      </c>
    </row>
    <row r="539" spans="5:6" x14ac:dyDescent="0.2">
      <c r="E539" s="1">
        <f t="shared" si="10"/>
        <v>118.69999999999695</v>
      </c>
      <c r="F539" s="9" t="s">
        <v>83</v>
      </c>
    </row>
    <row r="540" spans="5:6" x14ac:dyDescent="0.2">
      <c r="E540" s="1">
        <f t="shared" si="10"/>
        <v>118.79999999999694</v>
      </c>
      <c r="F540" s="9" t="s">
        <v>83</v>
      </c>
    </row>
    <row r="541" spans="5:6" x14ac:dyDescent="0.2">
      <c r="E541" s="1">
        <f t="shared" si="10"/>
        <v>118.89999999999694</v>
      </c>
      <c r="F541" s="9" t="s">
        <v>83</v>
      </c>
    </row>
    <row r="542" spans="5:6" x14ac:dyDescent="0.2">
      <c r="E542" s="1">
        <f t="shared" si="10"/>
        <v>118.99999999999693</v>
      </c>
      <c r="F542" s="9" t="s">
        <v>83</v>
      </c>
    </row>
    <row r="543" spans="5:6" x14ac:dyDescent="0.2">
      <c r="E543" s="1">
        <f t="shared" si="10"/>
        <v>119.09999999999692</v>
      </c>
      <c r="F543" s="9" t="s">
        <v>83</v>
      </c>
    </row>
    <row r="544" spans="5:6" x14ac:dyDescent="0.2">
      <c r="E544" s="1">
        <f t="shared" si="10"/>
        <v>119.19999999999692</v>
      </c>
      <c r="F544" s="9" t="s">
        <v>83</v>
      </c>
    </row>
    <row r="545" spans="5:6" x14ac:dyDescent="0.2">
      <c r="E545" s="1">
        <f t="shared" si="10"/>
        <v>119.29999999999691</v>
      </c>
      <c r="F545" s="9" t="s">
        <v>83</v>
      </c>
    </row>
    <row r="546" spans="5:6" x14ac:dyDescent="0.2">
      <c r="E546" s="1">
        <f t="shared" si="10"/>
        <v>119.39999999999691</v>
      </c>
      <c r="F546" s="9" t="s">
        <v>83</v>
      </c>
    </row>
    <row r="547" spans="5:6" x14ac:dyDescent="0.2">
      <c r="E547" s="1">
        <f t="shared" si="10"/>
        <v>119.4999999999969</v>
      </c>
      <c r="F547" s="9" t="s">
        <v>83</v>
      </c>
    </row>
    <row r="548" spans="5:6" x14ac:dyDescent="0.2">
      <c r="E548" s="1">
        <f t="shared" si="10"/>
        <v>119.5999999999969</v>
      </c>
      <c r="F548" s="9" t="s">
        <v>83</v>
      </c>
    </row>
    <row r="549" spans="5:6" x14ac:dyDescent="0.2">
      <c r="E549" s="1">
        <f t="shared" si="10"/>
        <v>119.69999999999689</v>
      </c>
      <c r="F549" s="9" t="s">
        <v>83</v>
      </c>
    </row>
    <row r="550" spans="5:6" x14ac:dyDescent="0.2">
      <c r="E550" s="1">
        <f t="shared" si="10"/>
        <v>119.79999999999688</v>
      </c>
      <c r="F550" s="9" t="s">
        <v>83</v>
      </c>
    </row>
    <row r="551" spans="5:6" x14ac:dyDescent="0.2">
      <c r="E551" s="1">
        <f t="shared" si="10"/>
        <v>119.89999999999688</v>
      </c>
      <c r="F551" s="9" t="s">
        <v>83</v>
      </c>
    </row>
    <row r="552" spans="5:6" x14ac:dyDescent="0.2">
      <c r="E552" s="1">
        <f t="shared" si="10"/>
        <v>119.99999999999687</v>
      </c>
      <c r="F552" s="9" t="s">
        <v>83</v>
      </c>
    </row>
    <row r="553" spans="5:6" x14ac:dyDescent="0.2">
      <c r="E553" s="1">
        <f t="shared" si="10"/>
        <v>120.09999999999687</v>
      </c>
      <c r="F553" s="9" t="s">
        <v>83</v>
      </c>
    </row>
    <row r="554" spans="5:6" x14ac:dyDescent="0.2">
      <c r="E554" s="1">
        <f t="shared" si="10"/>
        <v>120.19999999999686</v>
      </c>
      <c r="F554" s="9" t="s">
        <v>83</v>
      </c>
    </row>
    <row r="555" spans="5:6" x14ac:dyDescent="0.2">
      <c r="E555" s="1">
        <f t="shared" si="10"/>
        <v>120.29999999999686</v>
      </c>
      <c r="F555" s="9" t="s">
        <v>83</v>
      </c>
    </row>
    <row r="556" spans="5:6" x14ac:dyDescent="0.2">
      <c r="E556" s="1">
        <f t="shared" si="10"/>
        <v>120.39999999999685</v>
      </c>
      <c r="F556" s="9" t="s">
        <v>83</v>
      </c>
    </row>
    <row r="557" spans="5:6" x14ac:dyDescent="0.2">
      <c r="E557" s="1">
        <f t="shared" si="10"/>
        <v>120.49999999999685</v>
      </c>
      <c r="F557" s="9" t="s">
        <v>83</v>
      </c>
    </row>
    <row r="558" spans="5:6" x14ac:dyDescent="0.2">
      <c r="E558" s="1">
        <f t="shared" si="10"/>
        <v>120.59999999999684</v>
      </c>
      <c r="F558" s="9" t="s">
        <v>83</v>
      </c>
    </row>
    <row r="559" spans="5:6" x14ac:dyDescent="0.2">
      <c r="E559" s="1">
        <f t="shared" si="10"/>
        <v>120.69999999999683</v>
      </c>
      <c r="F559" s="9" t="s">
        <v>83</v>
      </c>
    </row>
    <row r="560" spans="5:6" x14ac:dyDescent="0.2">
      <c r="E560" s="1">
        <f t="shared" si="10"/>
        <v>120.79999999999683</v>
      </c>
      <c r="F560" s="9" t="s">
        <v>83</v>
      </c>
    </row>
    <row r="561" spans="5:6" x14ac:dyDescent="0.2">
      <c r="E561" s="1">
        <f t="shared" si="10"/>
        <v>120.89999999999682</v>
      </c>
      <c r="F561" s="9" t="s">
        <v>83</v>
      </c>
    </row>
    <row r="562" spans="5:6" x14ac:dyDescent="0.2">
      <c r="E562" s="1">
        <f t="shared" si="10"/>
        <v>120.99999999999682</v>
      </c>
      <c r="F562" s="9" t="s">
        <v>83</v>
      </c>
    </row>
    <row r="563" spans="5:6" x14ac:dyDescent="0.2">
      <c r="E563" s="1">
        <f t="shared" si="10"/>
        <v>121.09999999999681</v>
      </c>
      <c r="F563" s="9" t="s">
        <v>83</v>
      </c>
    </row>
    <row r="564" spans="5:6" x14ac:dyDescent="0.2">
      <c r="E564" s="1">
        <f t="shared" si="10"/>
        <v>121.19999999999681</v>
      </c>
      <c r="F564" s="9" t="s">
        <v>83</v>
      </c>
    </row>
    <row r="565" spans="5:6" x14ac:dyDescent="0.2">
      <c r="E565" s="1">
        <f t="shared" si="10"/>
        <v>121.2999999999968</v>
      </c>
      <c r="F565" s="9" t="s">
        <v>83</v>
      </c>
    </row>
    <row r="566" spans="5:6" x14ac:dyDescent="0.2">
      <c r="E566" s="1">
        <f t="shared" si="10"/>
        <v>121.39999999999679</v>
      </c>
      <c r="F566" s="9" t="s">
        <v>83</v>
      </c>
    </row>
    <row r="567" spans="5:6" x14ac:dyDescent="0.2">
      <c r="E567" s="1">
        <f t="shared" si="10"/>
        <v>121.49999999999679</v>
      </c>
      <c r="F567" s="9" t="s">
        <v>83</v>
      </c>
    </row>
    <row r="568" spans="5:6" x14ac:dyDescent="0.2">
      <c r="E568" s="1">
        <f t="shared" si="10"/>
        <v>121.59999999999678</v>
      </c>
      <c r="F568" s="9" t="s">
        <v>83</v>
      </c>
    </row>
    <row r="569" spans="5:6" x14ac:dyDescent="0.2">
      <c r="E569" s="1">
        <f t="shared" si="10"/>
        <v>121.69999999999678</v>
      </c>
      <c r="F569" s="9" t="s">
        <v>83</v>
      </c>
    </row>
    <row r="570" spans="5:6" x14ac:dyDescent="0.2">
      <c r="E570" s="1">
        <f t="shared" si="10"/>
        <v>121.79999999999677</v>
      </c>
      <c r="F570" s="9" t="s">
        <v>83</v>
      </c>
    </row>
    <row r="571" spans="5:6" x14ac:dyDescent="0.2">
      <c r="E571" s="1">
        <f t="shared" si="10"/>
        <v>121.89999999999677</v>
      </c>
      <c r="F571" s="9" t="s">
        <v>83</v>
      </c>
    </row>
    <row r="572" spans="5:6" x14ac:dyDescent="0.2">
      <c r="E572" s="1">
        <f t="shared" si="10"/>
        <v>121.99999999999676</v>
      </c>
      <c r="F572" s="9" t="s">
        <v>83</v>
      </c>
    </row>
    <row r="573" spans="5:6" x14ac:dyDescent="0.2">
      <c r="E573" s="1">
        <f t="shared" si="10"/>
        <v>122.09999999999675</v>
      </c>
      <c r="F573" s="9" t="s">
        <v>83</v>
      </c>
    </row>
    <row r="574" spans="5:6" x14ac:dyDescent="0.2">
      <c r="E574" s="1">
        <f t="shared" si="10"/>
        <v>122.19999999999675</v>
      </c>
      <c r="F574" s="9" t="s">
        <v>83</v>
      </c>
    </row>
    <row r="575" spans="5:6" x14ac:dyDescent="0.2">
      <c r="E575" s="1">
        <f t="shared" si="10"/>
        <v>122.29999999999674</v>
      </c>
      <c r="F575" s="9" t="s">
        <v>83</v>
      </c>
    </row>
    <row r="576" spans="5:6" x14ac:dyDescent="0.2">
      <c r="E576" s="1">
        <f t="shared" si="10"/>
        <v>122.39999999999674</v>
      </c>
      <c r="F576" s="9" t="s">
        <v>83</v>
      </c>
    </row>
    <row r="577" spans="5:6" x14ac:dyDescent="0.2">
      <c r="E577" s="1">
        <f t="shared" si="10"/>
        <v>122.49999999999673</v>
      </c>
      <c r="F577" s="9" t="s">
        <v>83</v>
      </c>
    </row>
    <row r="578" spans="5:6" x14ac:dyDescent="0.2">
      <c r="E578" s="1">
        <f t="shared" si="10"/>
        <v>122.59999999999673</v>
      </c>
      <c r="F578" s="9" t="s">
        <v>83</v>
      </c>
    </row>
    <row r="579" spans="5:6" x14ac:dyDescent="0.2">
      <c r="E579" s="1">
        <f t="shared" si="10"/>
        <v>122.69999999999672</v>
      </c>
      <c r="F579" s="9" t="s">
        <v>83</v>
      </c>
    </row>
    <row r="580" spans="5:6" x14ac:dyDescent="0.2">
      <c r="E580" s="1">
        <f t="shared" si="10"/>
        <v>122.79999999999671</v>
      </c>
      <c r="F580" s="9" t="s">
        <v>83</v>
      </c>
    </row>
    <row r="581" spans="5:6" x14ac:dyDescent="0.2">
      <c r="E581" s="1">
        <f t="shared" ref="E581:E602" si="11">E580+0.1</f>
        <v>122.89999999999671</v>
      </c>
      <c r="F581" s="9" t="s">
        <v>83</v>
      </c>
    </row>
    <row r="582" spans="5:6" x14ac:dyDescent="0.2">
      <c r="E582" s="1">
        <f t="shared" si="11"/>
        <v>122.9999999999967</v>
      </c>
      <c r="F582" s="9" t="s">
        <v>83</v>
      </c>
    </row>
    <row r="583" spans="5:6" x14ac:dyDescent="0.2">
      <c r="E583" s="1">
        <f t="shared" si="11"/>
        <v>123.0999999999967</v>
      </c>
      <c r="F583" s="9" t="s">
        <v>83</v>
      </c>
    </row>
    <row r="584" spans="5:6" x14ac:dyDescent="0.2">
      <c r="E584" s="1">
        <f t="shared" si="11"/>
        <v>123.19999999999669</v>
      </c>
      <c r="F584" s="9" t="s">
        <v>83</v>
      </c>
    </row>
    <row r="585" spans="5:6" x14ac:dyDescent="0.2">
      <c r="E585" s="1">
        <f t="shared" si="11"/>
        <v>123.29999999999669</v>
      </c>
      <c r="F585" s="9" t="s">
        <v>83</v>
      </c>
    </row>
    <row r="586" spans="5:6" x14ac:dyDescent="0.2">
      <c r="E586" s="1">
        <f t="shared" si="11"/>
        <v>123.39999999999668</v>
      </c>
      <c r="F586" s="9" t="s">
        <v>83</v>
      </c>
    </row>
    <row r="587" spans="5:6" x14ac:dyDescent="0.2">
      <c r="E587" s="1">
        <f t="shared" si="11"/>
        <v>123.49999999999667</v>
      </c>
      <c r="F587" s="9" t="s">
        <v>83</v>
      </c>
    </row>
    <row r="588" spans="5:6" x14ac:dyDescent="0.2">
      <c r="E588" s="1">
        <f t="shared" si="11"/>
        <v>123.59999999999667</v>
      </c>
      <c r="F588" s="9" t="s">
        <v>83</v>
      </c>
    </row>
    <row r="589" spans="5:6" x14ac:dyDescent="0.2">
      <c r="E589" s="1">
        <f t="shared" si="11"/>
        <v>123.69999999999666</v>
      </c>
      <c r="F589" s="9" t="s">
        <v>83</v>
      </c>
    </row>
    <row r="590" spans="5:6" x14ac:dyDescent="0.2">
      <c r="E590" s="1">
        <f t="shared" si="11"/>
        <v>123.79999999999666</v>
      </c>
      <c r="F590" s="9" t="s">
        <v>83</v>
      </c>
    </row>
    <row r="591" spans="5:6" x14ac:dyDescent="0.2">
      <c r="E591" s="1">
        <f t="shared" si="11"/>
        <v>123.89999999999665</v>
      </c>
      <c r="F591" s="9" t="s">
        <v>83</v>
      </c>
    </row>
    <row r="592" spans="5:6" x14ac:dyDescent="0.2">
      <c r="E592" s="1">
        <f t="shared" si="11"/>
        <v>123.99999999999665</v>
      </c>
      <c r="F592" s="9" t="s">
        <v>83</v>
      </c>
    </row>
    <row r="593" spans="5:6" x14ac:dyDescent="0.2">
      <c r="E593" s="1">
        <f t="shared" si="11"/>
        <v>124.09999999999664</v>
      </c>
      <c r="F593" s="9" t="s">
        <v>83</v>
      </c>
    </row>
    <row r="594" spans="5:6" x14ac:dyDescent="0.2">
      <c r="E594" s="1">
        <f t="shared" si="11"/>
        <v>124.19999999999663</v>
      </c>
      <c r="F594" s="9" t="s">
        <v>83</v>
      </c>
    </row>
    <row r="595" spans="5:6" x14ac:dyDescent="0.2">
      <c r="E595" s="1">
        <f t="shared" si="11"/>
        <v>124.29999999999663</v>
      </c>
      <c r="F595" s="9" t="s">
        <v>83</v>
      </c>
    </row>
    <row r="596" spans="5:6" x14ac:dyDescent="0.2">
      <c r="E596" s="1">
        <f t="shared" si="11"/>
        <v>124.39999999999662</v>
      </c>
      <c r="F596" s="9" t="s">
        <v>83</v>
      </c>
    </row>
    <row r="597" spans="5:6" x14ac:dyDescent="0.2">
      <c r="E597" s="1">
        <f t="shared" si="11"/>
        <v>124.49999999999662</v>
      </c>
      <c r="F597" s="9" t="s">
        <v>83</v>
      </c>
    </row>
    <row r="598" spans="5:6" x14ac:dyDescent="0.2">
      <c r="E598" s="1">
        <f t="shared" si="11"/>
        <v>124.59999999999661</v>
      </c>
      <c r="F598" s="9" t="s">
        <v>83</v>
      </c>
    </row>
    <row r="599" spans="5:6" x14ac:dyDescent="0.2">
      <c r="E599" s="1">
        <f t="shared" si="11"/>
        <v>124.69999999999661</v>
      </c>
      <c r="F599" s="9" t="s">
        <v>83</v>
      </c>
    </row>
    <row r="600" spans="5:6" x14ac:dyDescent="0.2">
      <c r="E600" s="1">
        <f t="shared" si="11"/>
        <v>124.7999999999966</v>
      </c>
      <c r="F600" s="9" t="s">
        <v>83</v>
      </c>
    </row>
    <row r="601" spans="5:6" x14ac:dyDescent="0.2">
      <c r="E601" s="1">
        <f t="shared" si="11"/>
        <v>124.8999999999966</v>
      </c>
      <c r="F601" s="9" t="s">
        <v>83</v>
      </c>
    </row>
    <row r="602" spans="5:6" x14ac:dyDescent="0.2">
      <c r="E602" s="1">
        <f t="shared" si="11"/>
        <v>124.99999999999659</v>
      </c>
      <c r="F602" s="9" t="s">
        <v>83</v>
      </c>
    </row>
    <row r="603" spans="5:6" x14ac:dyDescent="0.2">
      <c r="E603" s="1"/>
    </row>
    <row r="604" spans="5:6" x14ac:dyDescent="0.2">
      <c r="E604" s="1"/>
    </row>
    <row r="605" spans="5:6" x14ac:dyDescent="0.2">
      <c r="E605" s="1"/>
    </row>
    <row r="606" spans="5:6" x14ac:dyDescent="0.2">
      <c r="E606" s="1"/>
    </row>
    <row r="607" spans="5:6" x14ac:dyDescent="0.2">
      <c r="E607" s="1"/>
    </row>
    <row r="608" spans="5:6" x14ac:dyDescent="0.2">
      <c r="E608" s="1"/>
    </row>
    <row r="609" spans="5:5" x14ac:dyDescent="0.2">
      <c r="E609" s="1"/>
    </row>
    <row r="610" spans="5:5" x14ac:dyDescent="0.2">
      <c r="E610" s="1"/>
    </row>
    <row r="611" spans="5:5" x14ac:dyDescent="0.2">
      <c r="E611" s="1"/>
    </row>
    <row r="612" spans="5:5" x14ac:dyDescent="0.2">
      <c r="E612" s="1"/>
    </row>
    <row r="613" spans="5:5" x14ac:dyDescent="0.2">
      <c r="E613" s="1"/>
    </row>
    <row r="614" spans="5:5" x14ac:dyDescent="0.2">
      <c r="E614" s="1"/>
    </row>
    <row r="615" spans="5:5" x14ac:dyDescent="0.2">
      <c r="E615" s="1"/>
    </row>
    <row r="616" spans="5:5" x14ac:dyDescent="0.2">
      <c r="E616" s="1"/>
    </row>
    <row r="617" spans="5:5" x14ac:dyDescent="0.2">
      <c r="E617" s="1"/>
    </row>
    <row r="618" spans="5:5" x14ac:dyDescent="0.2">
      <c r="E618" s="1"/>
    </row>
    <row r="619" spans="5:5" x14ac:dyDescent="0.2">
      <c r="E619" s="1"/>
    </row>
    <row r="620" spans="5:5" x14ac:dyDescent="0.2">
      <c r="E620" s="1"/>
    </row>
    <row r="621" spans="5:5" x14ac:dyDescent="0.2">
      <c r="E621" s="1"/>
    </row>
    <row r="622" spans="5:5" x14ac:dyDescent="0.2">
      <c r="E622" s="1"/>
    </row>
    <row r="623" spans="5:5" x14ac:dyDescent="0.2">
      <c r="E623" s="1"/>
    </row>
    <row r="624" spans="5:5" x14ac:dyDescent="0.2">
      <c r="E624" s="1"/>
    </row>
    <row r="625" spans="5:5" x14ac:dyDescent="0.2">
      <c r="E625" s="1"/>
    </row>
    <row r="626" spans="5:5" x14ac:dyDescent="0.2">
      <c r="E626" s="1"/>
    </row>
    <row r="627" spans="5:5" x14ac:dyDescent="0.2">
      <c r="E627" s="1"/>
    </row>
    <row r="628" spans="5:5" x14ac:dyDescent="0.2">
      <c r="E628" s="1"/>
    </row>
    <row r="629" spans="5:5" x14ac:dyDescent="0.2">
      <c r="E629" s="1"/>
    </row>
    <row r="630" spans="5:5" x14ac:dyDescent="0.2">
      <c r="E630" s="1"/>
    </row>
    <row r="631" spans="5:5" x14ac:dyDescent="0.2">
      <c r="E631" s="1"/>
    </row>
    <row r="632" spans="5:5" x14ac:dyDescent="0.2">
      <c r="E632" s="1"/>
    </row>
    <row r="633" spans="5:5" x14ac:dyDescent="0.2">
      <c r="E633" s="1"/>
    </row>
    <row r="634" spans="5:5" x14ac:dyDescent="0.2">
      <c r="E634" s="1"/>
    </row>
    <row r="635" spans="5:5" x14ac:dyDescent="0.2">
      <c r="E635" s="1"/>
    </row>
    <row r="636" spans="5:5" x14ac:dyDescent="0.2">
      <c r="E636" s="1"/>
    </row>
    <row r="637" spans="5:5" x14ac:dyDescent="0.2">
      <c r="E637" s="1"/>
    </row>
    <row r="638" spans="5:5" x14ac:dyDescent="0.2">
      <c r="E638" s="1"/>
    </row>
    <row r="639" spans="5:5" x14ac:dyDescent="0.2">
      <c r="E639" s="1"/>
    </row>
    <row r="640" spans="5:5" x14ac:dyDescent="0.2">
      <c r="E640" s="1"/>
    </row>
    <row r="641" spans="5:5" x14ac:dyDescent="0.2">
      <c r="E641" s="1"/>
    </row>
    <row r="642" spans="5:5" x14ac:dyDescent="0.2">
      <c r="E642" s="1"/>
    </row>
    <row r="643" spans="5:5" x14ac:dyDescent="0.2">
      <c r="E643" s="1"/>
    </row>
    <row r="644" spans="5:5" x14ac:dyDescent="0.2">
      <c r="E644" s="1"/>
    </row>
    <row r="645" spans="5:5" x14ac:dyDescent="0.2">
      <c r="E645" s="1"/>
    </row>
    <row r="646" spans="5:5" x14ac:dyDescent="0.2">
      <c r="E646" s="1"/>
    </row>
    <row r="647" spans="5:5" x14ac:dyDescent="0.2">
      <c r="E647" s="1"/>
    </row>
    <row r="648" spans="5:5" x14ac:dyDescent="0.2">
      <c r="E648" s="1"/>
    </row>
    <row r="649" spans="5:5" x14ac:dyDescent="0.2">
      <c r="E649" s="1"/>
    </row>
    <row r="650" spans="5:5" x14ac:dyDescent="0.2">
      <c r="E650" s="1"/>
    </row>
    <row r="651" spans="5:5" x14ac:dyDescent="0.2">
      <c r="E651" s="1"/>
    </row>
    <row r="652" spans="5:5" x14ac:dyDescent="0.2">
      <c r="E652" s="1"/>
    </row>
    <row r="653" spans="5:5" x14ac:dyDescent="0.2">
      <c r="E653" s="1"/>
    </row>
    <row r="654" spans="5:5" x14ac:dyDescent="0.2">
      <c r="E654" s="1"/>
    </row>
    <row r="655" spans="5:5" x14ac:dyDescent="0.2">
      <c r="E655" s="1"/>
    </row>
    <row r="656" spans="5:5" x14ac:dyDescent="0.2">
      <c r="E656" s="1"/>
    </row>
    <row r="657" spans="5:5" x14ac:dyDescent="0.2">
      <c r="E657" s="1"/>
    </row>
    <row r="658" spans="5:5" x14ac:dyDescent="0.2">
      <c r="E658" s="1"/>
    </row>
    <row r="659" spans="5:5" x14ac:dyDescent="0.2">
      <c r="E659" s="1"/>
    </row>
    <row r="660" spans="5:5" x14ac:dyDescent="0.2">
      <c r="E660" s="1"/>
    </row>
    <row r="661" spans="5:5" x14ac:dyDescent="0.2">
      <c r="E661" s="1"/>
    </row>
    <row r="662" spans="5:5" x14ac:dyDescent="0.2">
      <c r="E662" s="1"/>
    </row>
    <row r="663" spans="5:5" x14ac:dyDescent="0.2">
      <c r="E663" s="1"/>
    </row>
    <row r="664" spans="5:5" x14ac:dyDescent="0.2">
      <c r="E664" s="1"/>
    </row>
    <row r="665" spans="5:5" x14ac:dyDescent="0.2">
      <c r="E665" s="1"/>
    </row>
    <row r="666" spans="5:5" x14ac:dyDescent="0.2">
      <c r="E666" s="1"/>
    </row>
    <row r="667" spans="5:5" x14ac:dyDescent="0.2">
      <c r="E667" s="1"/>
    </row>
    <row r="668" spans="5:5" x14ac:dyDescent="0.2">
      <c r="E668" s="1"/>
    </row>
    <row r="669" spans="5:5" x14ac:dyDescent="0.2">
      <c r="E669" s="1"/>
    </row>
    <row r="670" spans="5:5" x14ac:dyDescent="0.2">
      <c r="E670" s="1"/>
    </row>
    <row r="671" spans="5:5" x14ac:dyDescent="0.2">
      <c r="E671" s="1"/>
    </row>
    <row r="672" spans="5:5" x14ac:dyDescent="0.2">
      <c r="E672" s="1"/>
    </row>
    <row r="673" spans="5:5" x14ac:dyDescent="0.2">
      <c r="E673" s="1"/>
    </row>
    <row r="674" spans="5:5" x14ac:dyDescent="0.2">
      <c r="E674" s="1"/>
    </row>
    <row r="675" spans="5:5" x14ac:dyDescent="0.2">
      <c r="E675" s="1"/>
    </row>
    <row r="676" spans="5:5" x14ac:dyDescent="0.2">
      <c r="E676" s="1"/>
    </row>
    <row r="677" spans="5:5" x14ac:dyDescent="0.2">
      <c r="E677" s="1"/>
    </row>
    <row r="678" spans="5:5" x14ac:dyDescent="0.2">
      <c r="E678" s="1"/>
    </row>
    <row r="679" spans="5:5" x14ac:dyDescent="0.2">
      <c r="E679" s="1"/>
    </row>
    <row r="680" spans="5:5" x14ac:dyDescent="0.2">
      <c r="E680" s="1"/>
    </row>
    <row r="681" spans="5:5" x14ac:dyDescent="0.2">
      <c r="E681" s="1"/>
    </row>
    <row r="682" spans="5:5" x14ac:dyDescent="0.2">
      <c r="E682" s="1"/>
    </row>
    <row r="683" spans="5:5" x14ac:dyDescent="0.2">
      <c r="E683" s="1"/>
    </row>
    <row r="684" spans="5:5" x14ac:dyDescent="0.2">
      <c r="E684" s="1"/>
    </row>
    <row r="685" spans="5:5" x14ac:dyDescent="0.2">
      <c r="E685" s="1"/>
    </row>
    <row r="686" spans="5:5" x14ac:dyDescent="0.2">
      <c r="E686" s="1"/>
    </row>
    <row r="687" spans="5:5" x14ac:dyDescent="0.2">
      <c r="E687" s="1"/>
    </row>
    <row r="688" spans="5:5" x14ac:dyDescent="0.2">
      <c r="E688" s="1"/>
    </row>
    <row r="689" spans="5:5" x14ac:dyDescent="0.2">
      <c r="E689" s="1"/>
    </row>
    <row r="690" spans="5:5" x14ac:dyDescent="0.2">
      <c r="E690" s="1"/>
    </row>
    <row r="691" spans="5:5" x14ac:dyDescent="0.2">
      <c r="E691" s="1"/>
    </row>
    <row r="692" spans="5:5" x14ac:dyDescent="0.2">
      <c r="E692" s="1"/>
    </row>
    <row r="693" spans="5:5" x14ac:dyDescent="0.2">
      <c r="E693" s="1"/>
    </row>
    <row r="694" spans="5:5" x14ac:dyDescent="0.2">
      <c r="E694" s="1"/>
    </row>
    <row r="695" spans="5:5" x14ac:dyDescent="0.2">
      <c r="E695" s="1"/>
    </row>
    <row r="696" spans="5:5" x14ac:dyDescent="0.2">
      <c r="E696" s="1"/>
    </row>
    <row r="697" spans="5:5" x14ac:dyDescent="0.2">
      <c r="E697" s="1"/>
    </row>
    <row r="698" spans="5:5" x14ac:dyDescent="0.2">
      <c r="E698" s="1"/>
    </row>
    <row r="699" spans="5:5" x14ac:dyDescent="0.2">
      <c r="E699" s="1"/>
    </row>
    <row r="700" spans="5:5" x14ac:dyDescent="0.2">
      <c r="E700" s="1"/>
    </row>
    <row r="701" spans="5:5" x14ac:dyDescent="0.2">
      <c r="E701" s="1"/>
    </row>
    <row r="702" spans="5:5" x14ac:dyDescent="0.2">
      <c r="E702" s="1"/>
    </row>
    <row r="703" spans="5:5" x14ac:dyDescent="0.2">
      <c r="E703" s="1"/>
    </row>
    <row r="704" spans="5:5" x14ac:dyDescent="0.2">
      <c r="E704" s="1"/>
    </row>
    <row r="705" spans="5:5" x14ac:dyDescent="0.2">
      <c r="E705" s="1"/>
    </row>
    <row r="706" spans="5:5" x14ac:dyDescent="0.2">
      <c r="E706" s="1"/>
    </row>
    <row r="707" spans="5:5" x14ac:dyDescent="0.2">
      <c r="E707" s="1"/>
    </row>
    <row r="708" spans="5:5" x14ac:dyDescent="0.2">
      <c r="E708" s="1"/>
    </row>
    <row r="709" spans="5:5" x14ac:dyDescent="0.2">
      <c r="E709" s="1"/>
    </row>
    <row r="710" spans="5:5" x14ac:dyDescent="0.2">
      <c r="E710" s="1"/>
    </row>
    <row r="711" spans="5:5" x14ac:dyDescent="0.2">
      <c r="E711" s="1"/>
    </row>
    <row r="712" spans="5:5" x14ac:dyDescent="0.2">
      <c r="E712" s="1"/>
    </row>
    <row r="713" spans="5:5" x14ac:dyDescent="0.2">
      <c r="E713" s="1"/>
    </row>
    <row r="714" spans="5:5" x14ac:dyDescent="0.2">
      <c r="E714" s="1"/>
    </row>
    <row r="715" spans="5:5" x14ac:dyDescent="0.2">
      <c r="E715" s="1"/>
    </row>
    <row r="716" spans="5:5" x14ac:dyDescent="0.2">
      <c r="E716" s="1"/>
    </row>
    <row r="717" spans="5:5" x14ac:dyDescent="0.2">
      <c r="E717" s="1"/>
    </row>
    <row r="718" spans="5:5" x14ac:dyDescent="0.2">
      <c r="E718" s="1"/>
    </row>
    <row r="719" spans="5:5" x14ac:dyDescent="0.2">
      <c r="E719" s="1"/>
    </row>
    <row r="720" spans="5:5" x14ac:dyDescent="0.2">
      <c r="E720" s="1"/>
    </row>
    <row r="721" spans="5:5" x14ac:dyDescent="0.2">
      <c r="E721" s="1"/>
    </row>
    <row r="722" spans="5:5" x14ac:dyDescent="0.2">
      <c r="E722" s="1"/>
    </row>
    <row r="723" spans="5:5" x14ac:dyDescent="0.2">
      <c r="E723" s="1"/>
    </row>
    <row r="724" spans="5:5" x14ac:dyDescent="0.2">
      <c r="E724" s="1"/>
    </row>
    <row r="725" spans="5:5" x14ac:dyDescent="0.2">
      <c r="E725" s="1"/>
    </row>
    <row r="726" spans="5:5" x14ac:dyDescent="0.2">
      <c r="E726" s="1"/>
    </row>
    <row r="727" spans="5:5" x14ac:dyDescent="0.2">
      <c r="E727" s="1"/>
    </row>
    <row r="728" spans="5:5" x14ac:dyDescent="0.2">
      <c r="E728" s="1"/>
    </row>
    <row r="729" spans="5:5" x14ac:dyDescent="0.2">
      <c r="E729" s="1"/>
    </row>
    <row r="730" spans="5:5" x14ac:dyDescent="0.2">
      <c r="E730" s="1"/>
    </row>
    <row r="731" spans="5:5" x14ac:dyDescent="0.2">
      <c r="E731" s="1"/>
    </row>
    <row r="732" spans="5:5" x14ac:dyDescent="0.2">
      <c r="E732" s="1"/>
    </row>
    <row r="733" spans="5:5" x14ac:dyDescent="0.2">
      <c r="E733" s="1"/>
    </row>
    <row r="734" spans="5:5" x14ac:dyDescent="0.2">
      <c r="E734" s="1"/>
    </row>
    <row r="735" spans="5:5" x14ac:dyDescent="0.2">
      <c r="E735" s="1"/>
    </row>
    <row r="736" spans="5:5" x14ac:dyDescent="0.2">
      <c r="E736" s="1"/>
    </row>
    <row r="737" spans="5:5" x14ac:dyDescent="0.2">
      <c r="E737" s="1"/>
    </row>
    <row r="738" spans="5:5" x14ac:dyDescent="0.2">
      <c r="E738" s="1"/>
    </row>
    <row r="739" spans="5:5" x14ac:dyDescent="0.2">
      <c r="E739" s="1"/>
    </row>
    <row r="740" spans="5:5" x14ac:dyDescent="0.2">
      <c r="E740" s="1"/>
    </row>
    <row r="741" spans="5:5" x14ac:dyDescent="0.2">
      <c r="E741" s="1"/>
    </row>
    <row r="742" spans="5:5" x14ac:dyDescent="0.2">
      <c r="E742" s="1"/>
    </row>
    <row r="743" spans="5:5" x14ac:dyDescent="0.2">
      <c r="E743" s="1"/>
    </row>
    <row r="744" spans="5:5" x14ac:dyDescent="0.2">
      <c r="E744" s="1"/>
    </row>
    <row r="745" spans="5:5" x14ac:dyDescent="0.2">
      <c r="E745" s="1"/>
    </row>
    <row r="746" spans="5:5" x14ac:dyDescent="0.2">
      <c r="E746" s="1"/>
    </row>
    <row r="747" spans="5:5" x14ac:dyDescent="0.2">
      <c r="E747" s="1"/>
    </row>
    <row r="748" spans="5:5" x14ac:dyDescent="0.2">
      <c r="E748" s="1"/>
    </row>
    <row r="749" spans="5:5" x14ac:dyDescent="0.2">
      <c r="E749" s="1"/>
    </row>
    <row r="750" spans="5:5" x14ac:dyDescent="0.2">
      <c r="E750" s="1"/>
    </row>
    <row r="751" spans="5:5" x14ac:dyDescent="0.2">
      <c r="E751" s="1"/>
    </row>
    <row r="752" spans="5:5" x14ac:dyDescent="0.2">
      <c r="E752" s="1"/>
    </row>
    <row r="753" spans="5:5" x14ac:dyDescent="0.2">
      <c r="E753" s="1"/>
    </row>
    <row r="754" spans="5:5" x14ac:dyDescent="0.2">
      <c r="E754" s="1"/>
    </row>
    <row r="755" spans="5:5" x14ac:dyDescent="0.2">
      <c r="E755" s="1"/>
    </row>
    <row r="756" spans="5:5" x14ac:dyDescent="0.2">
      <c r="E756" s="1"/>
    </row>
    <row r="757" spans="5:5" x14ac:dyDescent="0.2">
      <c r="E757" s="1"/>
    </row>
    <row r="758" spans="5:5" x14ac:dyDescent="0.2">
      <c r="E758" s="1"/>
    </row>
    <row r="759" spans="5:5" x14ac:dyDescent="0.2">
      <c r="E759" s="1"/>
    </row>
    <row r="760" spans="5:5" x14ac:dyDescent="0.2">
      <c r="E760" s="1"/>
    </row>
    <row r="761" spans="5:5" x14ac:dyDescent="0.2">
      <c r="E761" s="1"/>
    </row>
    <row r="762" spans="5:5" x14ac:dyDescent="0.2">
      <c r="E762" s="1"/>
    </row>
    <row r="763" spans="5:5" x14ac:dyDescent="0.2">
      <c r="E763" s="1"/>
    </row>
    <row r="764" spans="5:5" x14ac:dyDescent="0.2">
      <c r="E764" s="1"/>
    </row>
    <row r="765" spans="5:5" x14ac:dyDescent="0.2">
      <c r="E765" s="1"/>
    </row>
    <row r="766" spans="5:5" x14ac:dyDescent="0.2">
      <c r="E766" s="1"/>
    </row>
    <row r="767" spans="5:5" x14ac:dyDescent="0.2">
      <c r="E767" s="1"/>
    </row>
    <row r="768" spans="5:5" x14ac:dyDescent="0.2">
      <c r="E768" s="1"/>
    </row>
    <row r="769" spans="5:5" x14ac:dyDescent="0.2">
      <c r="E769" s="1"/>
    </row>
    <row r="770" spans="5:5" x14ac:dyDescent="0.2">
      <c r="E770" s="1"/>
    </row>
    <row r="771" spans="5:5" x14ac:dyDescent="0.2">
      <c r="E771" s="1"/>
    </row>
    <row r="772" spans="5:5" x14ac:dyDescent="0.2">
      <c r="E772" s="1"/>
    </row>
    <row r="773" spans="5:5" x14ac:dyDescent="0.2">
      <c r="E773" s="1"/>
    </row>
    <row r="774" spans="5:5" x14ac:dyDescent="0.2">
      <c r="E774" s="1"/>
    </row>
    <row r="775" spans="5:5" x14ac:dyDescent="0.2">
      <c r="E775" s="1"/>
    </row>
    <row r="776" spans="5:5" x14ac:dyDescent="0.2">
      <c r="E776" s="1"/>
    </row>
    <row r="777" spans="5:5" x14ac:dyDescent="0.2">
      <c r="E777" s="1"/>
    </row>
    <row r="778" spans="5:5" x14ac:dyDescent="0.2">
      <c r="E778" s="1"/>
    </row>
    <row r="779" spans="5:5" x14ac:dyDescent="0.2">
      <c r="E779" s="1"/>
    </row>
    <row r="780" spans="5:5" x14ac:dyDescent="0.2">
      <c r="E780" s="1"/>
    </row>
    <row r="781" spans="5:5" x14ac:dyDescent="0.2">
      <c r="E781" s="1"/>
    </row>
    <row r="782" spans="5:5" x14ac:dyDescent="0.2">
      <c r="E782" s="1"/>
    </row>
    <row r="783" spans="5:5" x14ac:dyDescent="0.2">
      <c r="E783" s="1"/>
    </row>
    <row r="784" spans="5:5" x14ac:dyDescent="0.2">
      <c r="E784" s="1"/>
    </row>
    <row r="785" spans="5:5" x14ac:dyDescent="0.2">
      <c r="E785" s="1"/>
    </row>
    <row r="786" spans="5:5" x14ac:dyDescent="0.2">
      <c r="E786" s="1"/>
    </row>
    <row r="787" spans="5:5" x14ac:dyDescent="0.2">
      <c r="E787" s="1"/>
    </row>
    <row r="788" spans="5:5" x14ac:dyDescent="0.2">
      <c r="E788" s="1"/>
    </row>
    <row r="789" spans="5:5" x14ac:dyDescent="0.2">
      <c r="E789" s="1"/>
    </row>
    <row r="790" spans="5:5" x14ac:dyDescent="0.2">
      <c r="E790" s="1"/>
    </row>
    <row r="791" spans="5:5" x14ac:dyDescent="0.2">
      <c r="E791" s="1"/>
    </row>
    <row r="792" spans="5:5" x14ac:dyDescent="0.2">
      <c r="E792" s="1"/>
    </row>
    <row r="793" spans="5:5" x14ac:dyDescent="0.2">
      <c r="E793" s="1"/>
    </row>
    <row r="794" spans="5:5" x14ac:dyDescent="0.2">
      <c r="E794" s="1"/>
    </row>
    <row r="795" spans="5:5" x14ac:dyDescent="0.2">
      <c r="E795" s="1"/>
    </row>
    <row r="796" spans="5:5" x14ac:dyDescent="0.2">
      <c r="E796" s="1"/>
    </row>
    <row r="797" spans="5:5" x14ac:dyDescent="0.2">
      <c r="E797" s="1"/>
    </row>
    <row r="798" spans="5:5" x14ac:dyDescent="0.2">
      <c r="E798" s="1"/>
    </row>
    <row r="799" spans="5:5" x14ac:dyDescent="0.2">
      <c r="E799" s="1"/>
    </row>
    <row r="800" spans="5:5" x14ac:dyDescent="0.2">
      <c r="E800" s="1"/>
    </row>
    <row r="801" spans="5:5" x14ac:dyDescent="0.2">
      <c r="E801" s="1"/>
    </row>
    <row r="802" spans="5:5" x14ac:dyDescent="0.2">
      <c r="E802" s="1"/>
    </row>
    <row r="803" spans="5:5" x14ac:dyDescent="0.2">
      <c r="E803" s="1"/>
    </row>
    <row r="804" spans="5:5" x14ac:dyDescent="0.2">
      <c r="E804" s="1"/>
    </row>
    <row r="805" spans="5:5" x14ac:dyDescent="0.2">
      <c r="E805" s="1"/>
    </row>
    <row r="806" spans="5:5" x14ac:dyDescent="0.2">
      <c r="E806" s="1"/>
    </row>
    <row r="807" spans="5:5" x14ac:dyDescent="0.2">
      <c r="E807" s="1"/>
    </row>
    <row r="808" spans="5:5" x14ac:dyDescent="0.2">
      <c r="E808" s="1"/>
    </row>
    <row r="809" spans="5:5" x14ac:dyDescent="0.2">
      <c r="E809" s="1"/>
    </row>
    <row r="810" spans="5:5" x14ac:dyDescent="0.2">
      <c r="E810" s="1"/>
    </row>
    <row r="811" spans="5:5" x14ac:dyDescent="0.2">
      <c r="E811" s="1"/>
    </row>
    <row r="812" spans="5:5" x14ac:dyDescent="0.2">
      <c r="E812" s="1"/>
    </row>
    <row r="813" spans="5:5" x14ac:dyDescent="0.2">
      <c r="E813" s="1"/>
    </row>
    <row r="814" spans="5:5" x14ac:dyDescent="0.2">
      <c r="E814" s="1"/>
    </row>
    <row r="815" spans="5:5" x14ac:dyDescent="0.2">
      <c r="E815" s="1"/>
    </row>
    <row r="816" spans="5:5" x14ac:dyDescent="0.2">
      <c r="E816" s="1"/>
    </row>
    <row r="817" spans="5:5" x14ac:dyDescent="0.2">
      <c r="E817" s="1"/>
    </row>
    <row r="818" spans="5:5" x14ac:dyDescent="0.2">
      <c r="E818" s="1"/>
    </row>
    <row r="819" spans="5:5" x14ac:dyDescent="0.2">
      <c r="E819" s="1"/>
    </row>
    <row r="820" spans="5:5" x14ac:dyDescent="0.2">
      <c r="E820" s="1"/>
    </row>
    <row r="821" spans="5:5" x14ac:dyDescent="0.2">
      <c r="E821" s="1"/>
    </row>
    <row r="822" spans="5:5" x14ac:dyDescent="0.2">
      <c r="E822" s="1"/>
    </row>
    <row r="823" spans="5:5" x14ac:dyDescent="0.2">
      <c r="E823" s="1"/>
    </row>
    <row r="824" spans="5:5" x14ac:dyDescent="0.2">
      <c r="E824" s="1"/>
    </row>
    <row r="825" spans="5:5" x14ac:dyDescent="0.2">
      <c r="E825" s="1"/>
    </row>
    <row r="826" spans="5:5" x14ac:dyDescent="0.2">
      <c r="E826" s="1"/>
    </row>
    <row r="827" spans="5:5" x14ac:dyDescent="0.2">
      <c r="E827" s="1"/>
    </row>
    <row r="828" spans="5:5" x14ac:dyDescent="0.2">
      <c r="E828" s="1"/>
    </row>
    <row r="829" spans="5:5" x14ac:dyDescent="0.2">
      <c r="E829" s="1"/>
    </row>
    <row r="830" spans="5:5" x14ac:dyDescent="0.2">
      <c r="E830" s="1"/>
    </row>
    <row r="831" spans="5:5" x14ac:dyDescent="0.2">
      <c r="E831" s="1"/>
    </row>
    <row r="832" spans="5:5" x14ac:dyDescent="0.2">
      <c r="E832" s="1"/>
    </row>
    <row r="833" spans="5:5" x14ac:dyDescent="0.2">
      <c r="E833" s="1"/>
    </row>
    <row r="834" spans="5:5" x14ac:dyDescent="0.2">
      <c r="E834" s="1"/>
    </row>
    <row r="835" spans="5:5" x14ac:dyDescent="0.2">
      <c r="E835" s="1"/>
    </row>
    <row r="836" spans="5:5" x14ac:dyDescent="0.2">
      <c r="E836" s="1"/>
    </row>
    <row r="837" spans="5:5" x14ac:dyDescent="0.2">
      <c r="E837" s="1"/>
    </row>
    <row r="838" spans="5:5" x14ac:dyDescent="0.2">
      <c r="E838" s="1"/>
    </row>
    <row r="839" spans="5:5" x14ac:dyDescent="0.2">
      <c r="E839" s="1"/>
    </row>
    <row r="840" spans="5:5" x14ac:dyDescent="0.2">
      <c r="E840" s="1"/>
    </row>
    <row r="841" spans="5:5" x14ac:dyDescent="0.2">
      <c r="E841" s="1"/>
    </row>
    <row r="842" spans="5:5" x14ac:dyDescent="0.2">
      <c r="E842" s="1"/>
    </row>
    <row r="843" spans="5:5" x14ac:dyDescent="0.2">
      <c r="E843" s="1"/>
    </row>
    <row r="844" spans="5:5" x14ac:dyDescent="0.2">
      <c r="E844" s="1"/>
    </row>
    <row r="845" spans="5:5" x14ac:dyDescent="0.2">
      <c r="E845" s="1"/>
    </row>
    <row r="846" spans="5:5" x14ac:dyDescent="0.2">
      <c r="E846" s="1"/>
    </row>
    <row r="847" spans="5:5" x14ac:dyDescent="0.2">
      <c r="E847" s="1"/>
    </row>
    <row r="848" spans="5:5" x14ac:dyDescent="0.2">
      <c r="E848" s="1"/>
    </row>
    <row r="849" spans="5:5" x14ac:dyDescent="0.2">
      <c r="E849" s="1"/>
    </row>
    <row r="850" spans="5:5" x14ac:dyDescent="0.2">
      <c r="E850" s="1"/>
    </row>
    <row r="851" spans="5:5" x14ac:dyDescent="0.2">
      <c r="E851" s="1"/>
    </row>
    <row r="852" spans="5:5" x14ac:dyDescent="0.2">
      <c r="E852" s="1"/>
    </row>
    <row r="853" spans="5:5" x14ac:dyDescent="0.2">
      <c r="E853" s="1"/>
    </row>
    <row r="854" spans="5:5" x14ac:dyDescent="0.2">
      <c r="E854" s="1"/>
    </row>
    <row r="855" spans="5:5" x14ac:dyDescent="0.2">
      <c r="E855" s="1"/>
    </row>
    <row r="856" spans="5:5" x14ac:dyDescent="0.2">
      <c r="E856" s="1"/>
    </row>
    <row r="857" spans="5:5" x14ac:dyDescent="0.2">
      <c r="E857" s="1"/>
    </row>
    <row r="858" spans="5:5" x14ac:dyDescent="0.2">
      <c r="E858" s="1"/>
    </row>
    <row r="859" spans="5:5" x14ac:dyDescent="0.2">
      <c r="E859" s="1"/>
    </row>
    <row r="860" spans="5:5" x14ac:dyDescent="0.2">
      <c r="E860" s="1"/>
    </row>
    <row r="861" spans="5:5" x14ac:dyDescent="0.2">
      <c r="E861" s="1"/>
    </row>
    <row r="862" spans="5:5" x14ac:dyDescent="0.2">
      <c r="E862" s="1"/>
    </row>
    <row r="863" spans="5:5" x14ac:dyDescent="0.2">
      <c r="E863" s="1"/>
    </row>
    <row r="864" spans="5:5" x14ac:dyDescent="0.2">
      <c r="E864" s="1"/>
    </row>
    <row r="865" spans="5:5" x14ac:dyDescent="0.2">
      <c r="E865" s="1"/>
    </row>
    <row r="866" spans="5:5" x14ac:dyDescent="0.2">
      <c r="E866" s="1"/>
    </row>
    <row r="867" spans="5:5" x14ac:dyDescent="0.2">
      <c r="E867" s="1"/>
    </row>
    <row r="868" spans="5:5" x14ac:dyDescent="0.2">
      <c r="E868" s="1"/>
    </row>
    <row r="869" spans="5:5" x14ac:dyDescent="0.2">
      <c r="E869" s="1"/>
    </row>
    <row r="870" spans="5:5" x14ac:dyDescent="0.2">
      <c r="E870" s="1"/>
    </row>
    <row r="871" spans="5:5" x14ac:dyDescent="0.2">
      <c r="E871" s="1"/>
    </row>
    <row r="872" spans="5:5" x14ac:dyDescent="0.2">
      <c r="E872" s="1"/>
    </row>
    <row r="873" spans="5:5" x14ac:dyDescent="0.2">
      <c r="E873" s="1"/>
    </row>
    <row r="874" spans="5:5" x14ac:dyDescent="0.2">
      <c r="E874" s="1"/>
    </row>
    <row r="875" spans="5:5" x14ac:dyDescent="0.2">
      <c r="E875" s="1"/>
    </row>
    <row r="876" spans="5:5" x14ac:dyDescent="0.2">
      <c r="E876" s="1"/>
    </row>
    <row r="877" spans="5:5" x14ac:dyDescent="0.2">
      <c r="E877" s="1"/>
    </row>
    <row r="878" spans="5:5" x14ac:dyDescent="0.2">
      <c r="E878" s="1"/>
    </row>
    <row r="879" spans="5:5" x14ac:dyDescent="0.2">
      <c r="E879" s="1"/>
    </row>
    <row r="880" spans="5:5" x14ac:dyDescent="0.2">
      <c r="E880" s="1"/>
    </row>
    <row r="881" spans="5:5" x14ac:dyDescent="0.2">
      <c r="E881" s="1"/>
    </row>
    <row r="882" spans="5:5" x14ac:dyDescent="0.2">
      <c r="E882" s="1"/>
    </row>
    <row r="883" spans="5:5" x14ac:dyDescent="0.2">
      <c r="E883" s="1"/>
    </row>
    <row r="884" spans="5:5" x14ac:dyDescent="0.2">
      <c r="E884" s="1"/>
    </row>
    <row r="885" spans="5:5" x14ac:dyDescent="0.2">
      <c r="E885" s="1"/>
    </row>
    <row r="886" spans="5:5" x14ac:dyDescent="0.2">
      <c r="E886" s="1"/>
    </row>
    <row r="887" spans="5:5" x14ac:dyDescent="0.2">
      <c r="E887" s="1"/>
    </row>
    <row r="888" spans="5:5" x14ac:dyDescent="0.2">
      <c r="E888" s="1"/>
    </row>
    <row r="889" spans="5:5" x14ac:dyDescent="0.2">
      <c r="E889" s="1"/>
    </row>
    <row r="890" spans="5:5" x14ac:dyDescent="0.2">
      <c r="E890" s="1"/>
    </row>
    <row r="891" spans="5:5" x14ac:dyDescent="0.2">
      <c r="E891" s="1"/>
    </row>
    <row r="892" spans="5:5" x14ac:dyDescent="0.2">
      <c r="E892" s="1"/>
    </row>
    <row r="893" spans="5:5" x14ac:dyDescent="0.2">
      <c r="E893" s="1"/>
    </row>
    <row r="894" spans="5:5" x14ac:dyDescent="0.2">
      <c r="E894" s="1"/>
    </row>
    <row r="895" spans="5:5" x14ac:dyDescent="0.2">
      <c r="E895" s="1"/>
    </row>
    <row r="896" spans="5:5" x14ac:dyDescent="0.2">
      <c r="E896" s="1"/>
    </row>
    <row r="897" spans="5:5" x14ac:dyDescent="0.2">
      <c r="E897" s="1"/>
    </row>
    <row r="898" spans="5:5" x14ac:dyDescent="0.2">
      <c r="E898" s="1"/>
    </row>
    <row r="899" spans="5:5" x14ac:dyDescent="0.2">
      <c r="E899" s="1"/>
    </row>
    <row r="900" spans="5:5" x14ac:dyDescent="0.2">
      <c r="E900" s="1"/>
    </row>
    <row r="901" spans="5:5" x14ac:dyDescent="0.2">
      <c r="E901" s="1"/>
    </row>
    <row r="902" spans="5:5" x14ac:dyDescent="0.2">
      <c r="E902" s="1"/>
    </row>
    <row r="903" spans="5:5" x14ac:dyDescent="0.2">
      <c r="E903" s="1"/>
    </row>
    <row r="904" spans="5:5" x14ac:dyDescent="0.2">
      <c r="E904" s="1"/>
    </row>
    <row r="905" spans="5:5" x14ac:dyDescent="0.2">
      <c r="E905" s="1"/>
    </row>
    <row r="906" spans="5:5" x14ac:dyDescent="0.2">
      <c r="E906" s="1"/>
    </row>
    <row r="907" spans="5:5" x14ac:dyDescent="0.2">
      <c r="E907" s="1"/>
    </row>
    <row r="908" spans="5:5" x14ac:dyDescent="0.2">
      <c r="E908" s="1"/>
    </row>
    <row r="909" spans="5:5" x14ac:dyDescent="0.2">
      <c r="E909" s="1"/>
    </row>
    <row r="910" spans="5:5" x14ac:dyDescent="0.2">
      <c r="E910" s="1"/>
    </row>
    <row r="911" spans="5:5" x14ac:dyDescent="0.2">
      <c r="E911" s="1"/>
    </row>
    <row r="912" spans="5:5" x14ac:dyDescent="0.2">
      <c r="E912" s="1"/>
    </row>
    <row r="913" spans="5:5" x14ac:dyDescent="0.2">
      <c r="E913" s="1"/>
    </row>
    <row r="914" spans="5:5" x14ac:dyDescent="0.2">
      <c r="E914" s="1"/>
    </row>
    <row r="915" spans="5:5" x14ac:dyDescent="0.2">
      <c r="E915" s="1"/>
    </row>
    <row r="916" spans="5:5" x14ac:dyDescent="0.2">
      <c r="E916" s="1"/>
    </row>
    <row r="917" spans="5:5" x14ac:dyDescent="0.2">
      <c r="E917" s="1"/>
    </row>
    <row r="918" spans="5:5" x14ac:dyDescent="0.2">
      <c r="E918" s="1"/>
    </row>
    <row r="919" spans="5:5" x14ac:dyDescent="0.2">
      <c r="E919" s="1"/>
    </row>
    <row r="920" spans="5:5" x14ac:dyDescent="0.2">
      <c r="E920" s="1"/>
    </row>
    <row r="921" spans="5:5" x14ac:dyDescent="0.2">
      <c r="E921" s="1"/>
    </row>
    <row r="922" spans="5:5" x14ac:dyDescent="0.2">
      <c r="E922" s="1"/>
    </row>
    <row r="923" spans="5:5" x14ac:dyDescent="0.2">
      <c r="E923" s="1"/>
    </row>
    <row r="924" spans="5:5" x14ac:dyDescent="0.2">
      <c r="E924" s="1"/>
    </row>
    <row r="925" spans="5:5" x14ac:dyDescent="0.2">
      <c r="E925" s="1"/>
    </row>
    <row r="926" spans="5:5" x14ac:dyDescent="0.2">
      <c r="E926" s="1"/>
    </row>
    <row r="927" spans="5:5" x14ac:dyDescent="0.2">
      <c r="E927" s="1"/>
    </row>
    <row r="928" spans="5:5" x14ac:dyDescent="0.2">
      <c r="E928" s="1"/>
    </row>
    <row r="929" spans="5:5" x14ac:dyDescent="0.2">
      <c r="E929" s="1"/>
    </row>
    <row r="930" spans="5:5" x14ac:dyDescent="0.2">
      <c r="E930" s="1"/>
    </row>
    <row r="931" spans="5:5" x14ac:dyDescent="0.2">
      <c r="E931" s="1"/>
    </row>
    <row r="932" spans="5:5" x14ac:dyDescent="0.2">
      <c r="E932" s="1"/>
    </row>
    <row r="933" spans="5:5" x14ac:dyDescent="0.2">
      <c r="E933" s="1"/>
    </row>
    <row r="934" spans="5:5" x14ac:dyDescent="0.2">
      <c r="E934" s="1"/>
    </row>
    <row r="935" spans="5:5" x14ac:dyDescent="0.2">
      <c r="E935" s="1"/>
    </row>
    <row r="936" spans="5:5" x14ac:dyDescent="0.2">
      <c r="E936" s="1"/>
    </row>
    <row r="937" spans="5:5" x14ac:dyDescent="0.2">
      <c r="E937" s="1"/>
    </row>
    <row r="938" spans="5:5" x14ac:dyDescent="0.2">
      <c r="E938" s="1"/>
    </row>
    <row r="939" spans="5:5" x14ac:dyDescent="0.2">
      <c r="E939" s="1"/>
    </row>
    <row r="940" spans="5:5" x14ac:dyDescent="0.2">
      <c r="E940" s="1"/>
    </row>
    <row r="941" spans="5:5" x14ac:dyDescent="0.2">
      <c r="E941" s="1"/>
    </row>
    <row r="942" spans="5:5" x14ac:dyDescent="0.2">
      <c r="E942" s="1"/>
    </row>
    <row r="943" spans="5:5" x14ac:dyDescent="0.2">
      <c r="E943" s="1"/>
    </row>
    <row r="944" spans="5:5" x14ac:dyDescent="0.2">
      <c r="E944" s="1"/>
    </row>
    <row r="945" spans="5:5" x14ac:dyDescent="0.2">
      <c r="E945" s="1"/>
    </row>
    <row r="946" spans="5:5" x14ac:dyDescent="0.2">
      <c r="E946" s="1"/>
    </row>
    <row r="947" spans="5:5" x14ac:dyDescent="0.2">
      <c r="E947" s="1"/>
    </row>
    <row r="948" spans="5:5" x14ac:dyDescent="0.2">
      <c r="E948" s="1"/>
    </row>
    <row r="949" spans="5:5" x14ac:dyDescent="0.2">
      <c r="E949" s="1"/>
    </row>
    <row r="950" spans="5:5" x14ac:dyDescent="0.2">
      <c r="E950" s="1"/>
    </row>
    <row r="951" spans="5:5" x14ac:dyDescent="0.2">
      <c r="E951" s="1"/>
    </row>
    <row r="952" spans="5:5" x14ac:dyDescent="0.2">
      <c r="E952" s="1"/>
    </row>
    <row r="953" spans="5:5" x14ac:dyDescent="0.2">
      <c r="E953" s="1"/>
    </row>
    <row r="954" spans="5:5" x14ac:dyDescent="0.2">
      <c r="E954" s="1"/>
    </row>
    <row r="955" spans="5:5" x14ac:dyDescent="0.2">
      <c r="E955" s="1"/>
    </row>
    <row r="956" spans="5:5" x14ac:dyDescent="0.2">
      <c r="E956" s="1"/>
    </row>
    <row r="957" spans="5:5" x14ac:dyDescent="0.2">
      <c r="E957" s="1"/>
    </row>
    <row r="958" spans="5:5" x14ac:dyDescent="0.2">
      <c r="E958" s="1"/>
    </row>
    <row r="959" spans="5:5" x14ac:dyDescent="0.2">
      <c r="E959" s="1"/>
    </row>
    <row r="960" spans="5:5" x14ac:dyDescent="0.2">
      <c r="E960" s="1"/>
    </row>
    <row r="961" spans="5:5" x14ac:dyDescent="0.2">
      <c r="E961" s="1"/>
    </row>
    <row r="962" spans="5:5" x14ac:dyDescent="0.2">
      <c r="E962" s="1"/>
    </row>
    <row r="963" spans="5:5" x14ac:dyDescent="0.2">
      <c r="E963" s="1"/>
    </row>
    <row r="964" spans="5:5" x14ac:dyDescent="0.2">
      <c r="E964" s="1"/>
    </row>
    <row r="965" spans="5:5" x14ac:dyDescent="0.2">
      <c r="E965" s="1"/>
    </row>
    <row r="966" spans="5:5" x14ac:dyDescent="0.2">
      <c r="E966" s="1"/>
    </row>
    <row r="967" spans="5:5" x14ac:dyDescent="0.2">
      <c r="E967" s="1"/>
    </row>
    <row r="968" spans="5:5" x14ac:dyDescent="0.2">
      <c r="E968" s="1"/>
    </row>
    <row r="969" spans="5:5" x14ac:dyDescent="0.2">
      <c r="E969" s="1"/>
    </row>
    <row r="970" spans="5:5" x14ac:dyDescent="0.2">
      <c r="E970" s="1"/>
    </row>
    <row r="971" spans="5:5" x14ac:dyDescent="0.2">
      <c r="E971" s="1"/>
    </row>
    <row r="972" spans="5:5" x14ac:dyDescent="0.2">
      <c r="E972" s="1"/>
    </row>
    <row r="973" spans="5:5" x14ac:dyDescent="0.2">
      <c r="E973" s="1"/>
    </row>
    <row r="974" spans="5:5" x14ac:dyDescent="0.2">
      <c r="E974" s="1"/>
    </row>
    <row r="975" spans="5:5" x14ac:dyDescent="0.2">
      <c r="E975" s="1"/>
    </row>
    <row r="976" spans="5:5" x14ac:dyDescent="0.2">
      <c r="E976" s="1"/>
    </row>
    <row r="977" spans="5:5" x14ac:dyDescent="0.2">
      <c r="E977" s="1"/>
    </row>
    <row r="978" spans="5:5" x14ac:dyDescent="0.2">
      <c r="E978" s="1"/>
    </row>
    <row r="979" spans="5:5" x14ac:dyDescent="0.2">
      <c r="E979" s="1"/>
    </row>
    <row r="980" spans="5:5" x14ac:dyDescent="0.2">
      <c r="E980" s="1"/>
    </row>
    <row r="981" spans="5:5" x14ac:dyDescent="0.2">
      <c r="E981" s="1"/>
    </row>
    <row r="982" spans="5:5" x14ac:dyDescent="0.2">
      <c r="E982" s="1"/>
    </row>
    <row r="983" spans="5:5" x14ac:dyDescent="0.2">
      <c r="E983" s="1"/>
    </row>
    <row r="984" spans="5:5" x14ac:dyDescent="0.2">
      <c r="E984" s="1"/>
    </row>
    <row r="985" spans="5:5" x14ac:dyDescent="0.2">
      <c r="E985" s="1"/>
    </row>
    <row r="986" spans="5:5" x14ac:dyDescent="0.2">
      <c r="E986" s="1"/>
    </row>
    <row r="987" spans="5:5" x14ac:dyDescent="0.2">
      <c r="E987" s="1"/>
    </row>
    <row r="988" spans="5:5" x14ac:dyDescent="0.2">
      <c r="E988" s="1"/>
    </row>
    <row r="989" spans="5:5" x14ac:dyDescent="0.2">
      <c r="E989" s="1"/>
    </row>
    <row r="990" spans="5:5" x14ac:dyDescent="0.2">
      <c r="E990" s="1"/>
    </row>
    <row r="991" spans="5:5" x14ac:dyDescent="0.2">
      <c r="E991" s="1"/>
    </row>
    <row r="992" spans="5:5" x14ac:dyDescent="0.2">
      <c r="E992" s="1"/>
    </row>
    <row r="993" spans="5:5" x14ac:dyDescent="0.2">
      <c r="E993" s="1"/>
    </row>
    <row r="994" spans="5:5" x14ac:dyDescent="0.2">
      <c r="E994" s="1"/>
    </row>
    <row r="995" spans="5:5" x14ac:dyDescent="0.2">
      <c r="E995" s="1"/>
    </row>
    <row r="996" spans="5:5" x14ac:dyDescent="0.2">
      <c r="E996" s="1"/>
    </row>
    <row r="997" spans="5:5" x14ac:dyDescent="0.2">
      <c r="E997" s="1"/>
    </row>
    <row r="998" spans="5:5" x14ac:dyDescent="0.2">
      <c r="E998" s="1"/>
    </row>
    <row r="999" spans="5:5" x14ac:dyDescent="0.2">
      <c r="E999" s="1"/>
    </row>
    <row r="1000" spans="5:5" x14ac:dyDescent="0.2">
      <c r="E1000" s="1"/>
    </row>
    <row r="1001" spans="5:5" x14ac:dyDescent="0.2">
      <c r="E1001" s="1"/>
    </row>
    <row r="1002" spans="5:5" x14ac:dyDescent="0.2">
      <c r="E1002" s="1"/>
    </row>
    <row r="1003" spans="5:5" x14ac:dyDescent="0.2">
      <c r="E1003" s="1"/>
    </row>
    <row r="1004" spans="5:5" x14ac:dyDescent="0.2">
      <c r="E1004" s="1"/>
    </row>
    <row r="1005" spans="5:5" x14ac:dyDescent="0.2">
      <c r="E1005" s="1"/>
    </row>
    <row r="1006" spans="5:5" x14ac:dyDescent="0.2">
      <c r="E1006" s="1"/>
    </row>
    <row r="1007" spans="5:5" x14ac:dyDescent="0.2">
      <c r="E1007" s="1"/>
    </row>
    <row r="1008" spans="5:5" x14ac:dyDescent="0.2">
      <c r="E1008" s="1"/>
    </row>
    <row r="1009" spans="5:5" x14ac:dyDescent="0.2">
      <c r="E1009" s="1"/>
    </row>
    <row r="1010" spans="5:5" x14ac:dyDescent="0.2">
      <c r="E1010" s="1"/>
    </row>
    <row r="1011" spans="5:5" x14ac:dyDescent="0.2">
      <c r="E1011" s="1"/>
    </row>
    <row r="1012" spans="5:5" x14ac:dyDescent="0.2">
      <c r="E1012" s="1"/>
    </row>
    <row r="1013" spans="5:5" x14ac:dyDescent="0.2">
      <c r="E1013" s="1"/>
    </row>
    <row r="1014" spans="5:5" x14ac:dyDescent="0.2">
      <c r="E1014" s="1"/>
    </row>
    <row r="1015" spans="5:5" x14ac:dyDescent="0.2">
      <c r="E1015" s="1"/>
    </row>
    <row r="1016" spans="5:5" x14ac:dyDescent="0.2">
      <c r="E1016" s="1"/>
    </row>
    <row r="1017" spans="5:5" x14ac:dyDescent="0.2">
      <c r="E1017" s="1"/>
    </row>
    <row r="1018" spans="5:5" x14ac:dyDescent="0.2">
      <c r="E1018" s="1"/>
    </row>
    <row r="1019" spans="5:5" x14ac:dyDescent="0.2">
      <c r="E1019" s="1"/>
    </row>
    <row r="1020" spans="5:5" x14ac:dyDescent="0.2">
      <c r="E1020" s="1"/>
    </row>
    <row r="1021" spans="5:5" x14ac:dyDescent="0.2">
      <c r="E1021" s="1"/>
    </row>
    <row r="1022" spans="5:5" x14ac:dyDescent="0.2">
      <c r="E1022" s="1"/>
    </row>
    <row r="1023" spans="5:5" x14ac:dyDescent="0.2">
      <c r="E1023" s="1"/>
    </row>
    <row r="1024" spans="5:5" x14ac:dyDescent="0.2">
      <c r="E1024" s="1"/>
    </row>
    <row r="1025" spans="5:5" x14ac:dyDescent="0.2">
      <c r="E1025" s="1"/>
    </row>
    <row r="1026" spans="5:5" x14ac:dyDescent="0.2">
      <c r="E1026" s="1"/>
    </row>
    <row r="1027" spans="5:5" x14ac:dyDescent="0.2">
      <c r="E1027" s="1"/>
    </row>
    <row r="1028" spans="5:5" x14ac:dyDescent="0.2">
      <c r="E1028" s="1"/>
    </row>
    <row r="1029" spans="5:5" x14ac:dyDescent="0.2">
      <c r="E1029" s="1"/>
    </row>
    <row r="1030" spans="5:5" x14ac:dyDescent="0.2">
      <c r="E1030" s="1"/>
    </row>
    <row r="1031" spans="5:5" x14ac:dyDescent="0.2">
      <c r="E1031" s="1"/>
    </row>
    <row r="1032" spans="5:5" x14ac:dyDescent="0.2">
      <c r="E1032" s="1"/>
    </row>
    <row r="1033" spans="5:5" x14ac:dyDescent="0.2">
      <c r="E1033" s="1"/>
    </row>
    <row r="1034" spans="5:5" x14ac:dyDescent="0.2">
      <c r="E1034" s="1"/>
    </row>
    <row r="1035" spans="5:5" x14ac:dyDescent="0.2">
      <c r="E1035" s="1"/>
    </row>
    <row r="1036" spans="5:5" x14ac:dyDescent="0.2">
      <c r="E1036" s="1"/>
    </row>
    <row r="1037" spans="5:5" x14ac:dyDescent="0.2">
      <c r="E1037" s="1"/>
    </row>
    <row r="1038" spans="5:5" x14ac:dyDescent="0.2">
      <c r="E1038" s="1"/>
    </row>
    <row r="1039" spans="5:5" x14ac:dyDescent="0.2">
      <c r="E1039" s="1"/>
    </row>
    <row r="1040" spans="5:5" x14ac:dyDescent="0.2">
      <c r="E1040" s="1"/>
    </row>
    <row r="1041" spans="5:5" x14ac:dyDescent="0.2">
      <c r="E1041" s="1"/>
    </row>
    <row r="1042" spans="5:5" x14ac:dyDescent="0.2">
      <c r="E1042" s="1"/>
    </row>
    <row r="1043" spans="5:5" x14ac:dyDescent="0.2">
      <c r="E1043" s="1"/>
    </row>
    <row r="1044" spans="5:5" x14ac:dyDescent="0.2">
      <c r="E1044" s="1"/>
    </row>
    <row r="1045" spans="5:5" x14ac:dyDescent="0.2">
      <c r="E1045" s="1"/>
    </row>
    <row r="1046" spans="5:5" x14ac:dyDescent="0.2">
      <c r="E1046" s="1"/>
    </row>
    <row r="1047" spans="5:5" x14ac:dyDescent="0.2">
      <c r="E1047" s="1"/>
    </row>
    <row r="1048" spans="5:5" x14ac:dyDescent="0.2">
      <c r="E1048" s="1"/>
    </row>
    <row r="1049" spans="5:5" x14ac:dyDescent="0.2">
      <c r="E1049" s="1"/>
    </row>
    <row r="1050" spans="5:5" x14ac:dyDescent="0.2">
      <c r="E1050" s="1"/>
    </row>
    <row r="1051" spans="5:5" x14ac:dyDescent="0.2">
      <c r="E1051" s="1"/>
    </row>
    <row r="1052" spans="5:5" x14ac:dyDescent="0.2">
      <c r="E1052" s="1"/>
    </row>
    <row r="1053" spans="5:5" x14ac:dyDescent="0.2">
      <c r="E1053" s="1"/>
    </row>
    <row r="1054" spans="5:5" x14ac:dyDescent="0.2">
      <c r="E1054" s="1"/>
    </row>
    <row r="1055" spans="5:5" x14ac:dyDescent="0.2">
      <c r="E1055" s="1"/>
    </row>
    <row r="1056" spans="5:5" x14ac:dyDescent="0.2">
      <c r="E1056" s="1"/>
    </row>
    <row r="1057" spans="5:5" x14ac:dyDescent="0.2">
      <c r="E1057" s="1"/>
    </row>
    <row r="1058" spans="5:5" x14ac:dyDescent="0.2">
      <c r="E1058" s="1"/>
    </row>
    <row r="1059" spans="5:5" x14ac:dyDescent="0.2">
      <c r="E1059" s="1"/>
    </row>
    <row r="1060" spans="5:5" x14ac:dyDescent="0.2">
      <c r="E1060" s="1"/>
    </row>
    <row r="1061" spans="5:5" x14ac:dyDescent="0.2">
      <c r="E1061" s="1"/>
    </row>
    <row r="1062" spans="5:5" x14ac:dyDescent="0.2">
      <c r="E1062" s="1"/>
    </row>
    <row r="1063" spans="5:5" x14ac:dyDescent="0.2">
      <c r="E1063" s="1"/>
    </row>
    <row r="1064" spans="5:5" x14ac:dyDescent="0.2">
      <c r="E1064" s="1"/>
    </row>
    <row r="1065" spans="5:5" x14ac:dyDescent="0.2">
      <c r="E1065" s="1"/>
    </row>
    <row r="1066" spans="5:5" x14ac:dyDescent="0.2">
      <c r="E1066" s="1"/>
    </row>
    <row r="1067" spans="5:5" x14ac:dyDescent="0.2">
      <c r="E1067" s="1"/>
    </row>
    <row r="1068" spans="5:5" x14ac:dyDescent="0.2">
      <c r="E1068" s="1"/>
    </row>
    <row r="1069" spans="5:5" x14ac:dyDescent="0.2">
      <c r="E1069" s="1"/>
    </row>
    <row r="1070" spans="5:5" x14ac:dyDescent="0.2">
      <c r="E1070" s="1"/>
    </row>
    <row r="1071" spans="5:5" x14ac:dyDescent="0.2">
      <c r="E1071" s="1"/>
    </row>
    <row r="1072" spans="5:5" x14ac:dyDescent="0.2">
      <c r="E1072" s="1"/>
    </row>
    <row r="1073" spans="5:5" x14ac:dyDescent="0.2">
      <c r="E1073" s="1"/>
    </row>
    <row r="1074" spans="5:5" x14ac:dyDescent="0.2">
      <c r="E1074" s="1"/>
    </row>
    <row r="1075" spans="5:5" x14ac:dyDescent="0.2">
      <c r="E1075" s="1"/>
    </row>
    <row r="1076" spans="5:5" x14ac:dyDescent="0.2">
      <c r="E1076" s="1"/>
    </row>
    <row r="1077" spans="5:5" x14ac:dyDescent="0.2">
      <c r="E1077" s="1"/>
    </row>
    <row r="1078" spans="5:5" x14ac:dyDescent="0.2">
      <c r="E1078" s="1"/>
    </row>
    <row r="1079" spans="5:5" x14ac:dyDescent="0.2">
      <c r="E1079" s="1"/>
    </row>
    <row r="1080" spans="5:5" x14ac:dyDescent="0.2">
      <c r="E1080" s="1"/>
    </row>
    <row r="1081" spans="5:5" x14ac:dyDescent="0.2">
      <c r="E1081" s="1"/>
    </row>
    <row r="1082" spans="5:5" x14ac:dyDescent="0.2">
      <c r="E1082" s="1"/>
    </row>
    <row r="1083" spans="5:5" x14ac:dyDescent="0.2">
      <c r="E1083" s="1"/>
    </row>
    <row r="1084" spans="5:5" x14ac:dyDescent="0.2">
      <c r="E1084" s="1"/>
    </row>
    <row r="1085" spans="5:5" x14ac:dyDescent="0.2">
      <c r="E1085" s="1"/>
    </row>
    <row r="1086" spans="5:5" x14ac:dyDescent="0.2">
      <c r="E1086" s="1"/>
    </row>
    <row r="1087" spans="5:5" x14ac:dyDescent="0.2">
      <c r="E1087" s="1"/>
    </row>
    <row r="1088" spans="5:5" x14ac:dyDescent="0.2">
      <c r="E1088" s="1"/>
    </row>
    <row r="1089" spans="5:5" x14ac:dyDescent="0.2">
      <c r="E1089" s="1"/>
    </row>
    <row r="1090" spans="5:5" x14ac:dyDescent="0.2">
      <c r="E1090" s="1"/>
    </row>
    <row r="1091" spans="5:5" x14ac:dyDescent="0.2">
      <c r="E1091" s="1"/>
    </row>
    <row r="1092" spans="5:5" x14ac:dyDescent="0.2">
      <c r="E1092" s="1"/>
    </row>
    <row r="1093" spans="5:5" x14ac:dyDescent="0.2">
      <c r="E1093" s="1"/>
    </row>
    <row r="1094" spans="5:5" x14ac:dyDescent="0.2">
      <c r="E1094" s="1"/>
    </row>
    <row r="1095" spans="5:5" x14ac:dyDescent="0.2">
      <c r="E1095" s="1"/>
    </row>
    <row r="1096" spans="5:5" x14ac:dyDescent="0.2">
      <c r="E1096" s="1"/>
    </row>
    <row r="1097" spans="5:5" x14ac:dyDescent="0.2">
      <c r="E1097" s="1"/>
    </row>
    <row r="1098" spans="5:5" x14ac:dyDescent="0.2">
      <c r="E1098" s="1"/>
    </row>
    <row r="1099" spans="5:5" x14ac:dyDescent="0.2">
      <c r="E1099" s="1"/>
    </row>
    <row r="1100" spans="5:5" x14ac:dyDescent="0.2">
      <c r="E1100" s="1"/>
    </row>
    <row r="1101" spans="5:5" x14ac:dyDescent="0.2">
      <c r="E1101" s="1"/>
    </row>
    <row r="1102" spans="5:5" x14ac:dyDescent="0.2">
      <c r="E1102" s="1"/>
    </row>
    <row r="1103" spans="5:5" x14ac:dyDescent="0.2">
      <c r="E1103" s="1"/>
    </row>
    <row r="1104" spans="5:5" x14ac:dyDescent="0.2">
      <c r="E1104" s="1"/>
    </row>
    <row r="1105" spans="5:5" x14ac:dyDescent="0.2">
      <c r="E1105" s="1"/>
    </row>
    <row r="1106" spans="5:5" x14ac:dyDescent="0.2">
      <c r="E1106" s="1"/>
    </row>
    <row r="1107" spans="5:5" x14ac:dyDescent="0.2">
      <c r="E1107" s="1"/>
    </row>
    <row r="1108" spans="5:5" x14ac:dyDescent="0.2">
      <c r="E1108" s="1"/>
    </row>
    <row r="1109" spans="5:5" x14ac:dyDescent="0.2">
      <c r="E1109" s="1"/>
    </row>
    <row r="1110" spans="5:5" x14ac:dyDescent="0.2">
      <c r="E1110" s="1"/>
    </row>
    <row r="1111" spans="5:5" x14ac:dyDescent="0.2">
      <c r="E1111" s="1"/>
    </row>
    <row r="1112" spans="5:5" x14ac:dyDescent="0.2">
      <c r="E1112" s="1"/>
    </row>
    <row r="1113" spans="5:5" x14ac:dyDescent="0.2">
      <c r="E1113" s="1"/>
    </row>
    <row r="1114" spans="5:5" x14ac:dyDescent="0.2">
      <c r="E1114" s="1"/>
    </row>
    <row r="1115" spans="5:5" x14ac:dyDescent="0.2">
      <c r="E1115" s="1"/>
    </row>
    <row r="1116" spans="5:5" x14ac:dyDescent="0.2">
      <c r="E1116" s="1"/>
    </row>
    <row r="1117" spans="5:5" x14ac:dyDescent="0.2">
      <c r="E1117" s="1"/>
    </row>
    <row r="1118" spans="5:5" x14ac:dyDescent="0.2">
      <c r="E1118" s="1"/>
    </row>
    <row r="1119" spans="5:5" x14ac:dyDescent="0.2">
      <c r="E1119" s="1"/>
    </row>
    <row r="1120" spans="5:5" x14ac:dyDescent="0.2">
      <c r="E1120" s="1"/>
    </row>
    <row r="1121" spans="5:5" x14ac:dyDescent="0.2">
      <c r="E1121" s="1"/>
    </row>
    <row r="1122" spans="5:5" x14ac:dyDescent="0.2">
      <c r="E1122" s="1"/>
    </row>
    <row r="1123" spans="5:5" x14ac:dyDescent="0.2">
      <c r="E1123" s="1"/>
    </row>
    <row r="1124" spans="5:5" x14ac:dyDescent="0.2">
      <c r="E1124" s="1"/>
    </row>
    <row r="1125" spans="5:5" x14ac:dyDescent="0.2">
      <c r="E1125" s="1"/>
    </row>
    <row r="1126" spans="5:5" x14ac:dyDescent="0.2">
      <c r="E1126" s="1"/>
    </row>
    <row r="1127" spans="5:5" x14ac:dyDescent="0.2">
      <c r="E1127" s="1"/>
    </row>
    <row r="1128" spans="5:5" x14ac:dyDescent="0.2">
      <c r="E1128" s="1"/>
    </row>
    <row r="1129" spans="5:5" x14ac:dyDescent="0.2">
      <c r="E1129" s="1"/>
    </row>
    <row r="1130" spans="5:5" x14ac:dyDescent="0.2">
      <c r="E1130" s="1"/>
    </row>
    <row r="1131" spans="5:5" x14ac:dyDescent="0.2">
      <c r="E1131" s="1"/>
    </row>
    <row r="1132" spans="5:5" x14ac:dyDescent="0.2">
      <c r="E1132" s="1"/>
    </row>
    <row r="1133" spans="5:5" x14ac:dyDescent="0.2">
      <c r="E1133" s="1"/>
    </row>
    <row r="1134" spans="5:5" x14ac:dyDescent="0.2">
      <c r="E1134" s="1"/>
    </row>
    <row r="1135" spans="5:5" x14ac:dyDescent="0.2">
      <c r="E1135" s="1"/>
    </row>
    <row r="1136" spans="5:5" x14ac:dyDescent="0.2">
      <c r="E1136" s="1"/>
    </row>
    <row r="1137" spans="5:5" x14ac:dyDescent="0.2">
      <c r="E1137" s="1"/>
    </row>
    <row r="1138" spans="5:5" x14ac:dyDescent="0.2">
      <c r="E1138" s="1"/>
    </row>
    <row r="1139" spans="5:5" x14ac:dyDescent="0.2">
      <c r="E1139" s="1"/>
    </row>
    <row r="1140" spans="5:5" x14ac:dyDescent="0.2">
      <c r="E1140" s="1"/>
    </row>
    <row r="1141" spans="5:5" x14ac:dyDescent="0.2">
      <c r="E1141" s="1"/>
    </row>
    <row r="1142" spans="5:5" x14ac:dyDescent="0.2">
      <c r="E1142" s="1"/>
    </row>
    <row r="1143" spans="5:5" x14ac:dyDescent="0.2">
      <c r="E1143" s="1"/>
    </row>
    <row r="1144" spans="5:5" x14ac:dyDescent="0.2">
      <c r="E1144" s="1"/>
    </row>
    <row r="1145" spans="5:5" x14ac:dyDescent="0.2">
      <c r="E1145" s="1"/>
    </row>
    <row r="1146" spans="5:5" x14ac:dyDescent="0.2">
      <c r="E1146" s="1"/>
    </row>
    <row r="1147" spans="5:5" x14ac:dyDescent="0.2">
      <c r="E1147" s="1"/>
    </row>
    <row r="1148" spans="5:5" x14ac:dyDescent="0.2">
      <c r="E1148" s="1"/>
    </row>
    <row r="1149" spans="5:5" x14ac:dyDescent="0.2">
      <c r="E1149" s="1"/>
    </row>
    <row r="1150" spans="5:5" x14ac:dyDescent="0.2">
      <c r="E1150" s="1"/>
    </row>
    <row r="1151" spans="5:5" x14ac:dyDescent="0.2">
      <c r="E1151" s="1"/>
    </row>
    <row r="1152" spans="5:5" x14ac:dyDescent="0.2">
      <c r="E1152" s="1"/>
    </row>
    <row r="1153" spans="5:5" x14ac:dyDescent="0.2">
      <c r="E1153" s="1"/>
    </row>
    <row r="1154" spans="5:5" x14ac:dyDescent="0.2">
      <c r="E1154" s="1"/>
    </row>
    <row r="1155" spans="5:5" x14ac:dyDescent="0.2">
      <c r="E1155" s="1"/>
    </row>
    <row r="1156" spans="5:5" x14ac:dyDescent="0.2">
      <c r="E1156" s="1"/>
    </row>
    <row r="1157" spans="5:5" x14ac:dyDescent="0.2">
      <c r="E1157" s="1"/>
    </row>
    <row r="1158" spans="5:5" x14ac:dyDescent="0.2">
      <c r="E1158" s="1"/>
    </row>
    <row r="1159" spans="5:5" x14ac:dyDescent="0.2">
      <c r="E1159" s="1"/>
    </row>
    <row r="1160" spans="5:5" x14ac:dyDescent="0.2">
      <c r="E1160" s="1"/>
    </row>
    <row r="1161" spans="5:5" x14ac:dyDescent="0.2">
      <c r="E1161" s="1"/>
    </row>
    <row r="1162" spans="5:5" x14ac:dyDescent="0.2">
      <c r="E1162" s="1"/>
    </row>
    <row r="1163" spans="5:5" x14ac:dyDescent="0.2">
      <c r="E1163" s="1"/>
    </row>
    <row r="1164" spans="5:5" x14ac:dyDescent="0.2">
      <c r="E1164" s="1"/>
    </row>
    <row r="1165" spans="5:5" x14ac:dyDescent="0.2">
      <c r="E1165" s="1"/>
    </row>
    <row r="1166" spans="5:5" x14ac:dyDescent="0.2">
      <c r="E1166" s="1"/>
    </row>
    <row r="1167" spans="5:5" x14ac:dyDescent="0.2">
      <c r="E1167" s="1"/>
    </row>
    <row r="1168" spans="5:5" x14ac:dyDescent="0.2">
      <c r="E1168" s="1"/>
    </row>
    <row r="1169" spans="5:5" x14ac:dyDescent="0.2">
      <c r="E1169" s="1"/>
    </row>
    <row r="1170" spans="5:5" x14ac:dyDescent="0.2">
      <c r="E1170" s="1"/>
    </row>
    <row r="1171" spans="5:5" x14ac:dyDescent="0.2">
      <c r="E1171" s="1"/>
    </row>
    <row r="1172" spans="5:5" x14ac:dyDescent="0.2">
      <c r="E1172" s="1"/>
    </row>
    <row r="1173" spans="5:5" x14ac:dyDescent="0.2">
      <c r="E1173" s="1"/>
    </row>
    <row r="1174" spans="5:5" x14ac:dyDescent="0.2">
      <c r="E1174" s="1"/>
    </row>
    <row r="1175" spans="5:5" x14ac:dyDescent="0.2">
      <c r="E1175" s="1"/>
    </row>
    <row r="1176" spans="5:5" x14ac:dyDescent="0.2">
      <c r="E1176" s="1"/>
    </row>
    <row r="1177" spans="5:5" x14ac:dyDescent="0.2">
      <c r="E1177" s="1"/>
    </row>
    <row r="1178" spans="5:5" x14ac:dyDescent="0.2">
      <c r="E1178" s="1"/>
    </row>
    <row r="1179" spans="5:5" x14ac:dyDescent="0.2">
      <c r="E1179" s="1"/>
    </row>
    <row r="1180" spans="5:5" x14ac:dyDescent="0.2">
      <c r="E1180" s="1"/>
    </row>
    <row r="1181" spans="5:5" x14ac:dyDescent="0.2">
      <c r="E1181" s="1"/>
    </row>
    <row r="1182" spans="5:5" x14ac:dyDescent="0.2">
      <c r="E1182" s="1"/>
    </row>
    <row r="1183" spans="5:5" x14ac:dyDescent="0.2">
      <c r="E1183" s="1"/>
    </row>
    <row r="1184" spans="5:5" x14ac:dyDescent="0.2">
      <c r="E1184" s="1"/>
    </row>
    <row r="1185" spans="5:5" x14ac:dyDescent="0.2">
      <c r="E1185" s="1"/>
    </row>
    <row r="1186" spans="5:5" x14ac:dyDescent="0.2">
      <c r="E1186" s="1"/>
    </row>
    <row r="1187" spans="5:5" x14ac:dyDescent="0.2">
      <c r="E1187" s="1"/>
    </row>
    <row r="1188" spans="5:5" x14ac:dyDescent="0.2">
      <c r="E1188" s="1"/>
    </row>
  </sheetData>
  <mergeCells count="1">
    <mergeCell ref="E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indowProtection="1" workbookViewId="0">
      <selection sqref="A1:XFD1048576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évaluation</vt:lpstr>
      <vt:lpstr>Relevé de compétences (2)</vt:lpstr>
      <vt:lpstr>Barème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lavabre</dc:creator>
  <cp:lastModifiedBy>toto</cp:lastModifiedBy>
  <cp:lastPrinted>2015-10-17T09:53:40Z</cp:lastPrinted>
  <dcterms:created xsi:type="dcterms:W3CDTF">2012-10-17T15:15:18Z</dcterms:created>
  <dcterms:modified xsi:type="dcterms:W3CDTF">2019-10-14T10:39:02Z</dcterms:modified>
</cp:coreProperties>
</file>