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vid\Desktop\Strength Development\Coachings\Templates\Version 4\4 Days ; 3 Exercises\"/>
    </mc:Choice>
  </mc:AlternateContent>
  <bookViews>
    <workbookView xWindow="0" yWindow="0" windowWidth="17256" windowHeight="5352" tabRatio="594" firstSheet="3" activeTab="10"/>
  </bookViews>
  <sheets>
    <sheet name="Training Plan" sheetId="7" r:id="rId1"/>
    <sheet name="Indications &amp; Informations" sheetId="33" r:id="rId2"/>
    <sheet name="Calculators" sheetId="1" r:id="rId3"/>
    <sheet name="Week 1" sheetId="14" r:id="rId4"/>
    <sheet name="Week 2" sheetId="17" r:id="rId5"/>
    <sheet name="Week 3" sheetId="18" r:id="rId6"/>
    <sheet name="Week 4" sheetId="19" r:id="rId7"/>
    <sheet name="Week 5" sheetId="34" r:id="rId8"/>
    <sheet name="Week 6" sheetId="35" r:id="rId9"/>
    <sheet name="Week 7" sheetId="36" r:id="rId10"/>
    <sheet name="Data Tracker" sheetId="16" r:id="rId11"/>
    <sheet name="Global Analysis" sheetId="31" r:id="rId12"/>
  </sheet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67" i="14" l="1"/>
  <c r="O67" i="14"/>
  <c r="N65" i="14"/>
  <c r="K20" i="16"/>
  <c r="B112" i="14"/>
  <c r="C112" i="14"/>
  <c r="B110" i="14"/>
  <c r="K21" i="16"/>
  <c r="H112" i="14"/>
  <c r="I112" i="14"/>
  <c r="H110" i="14"/>
  <c r="K22" i="16"/>
  <c r="N112" i="14"/>
  <c r="O112" i="14"/>
  <c r="N110" i="14"/>
  <c r="K23" i="16"/>
  <c r="B37" i="14"/>
  <c r="C37" i="14"/>
  <c r="B35" i="14"/>
  <c r="K15" i="16"/>
  <c r="H37" i="14"/>
  <c r="I37" i="14"/>
  <c r="H35" i="14"/>
  <c r="K16" i="16"/>
  <c r="N37" i="14"/>
  <c r="O37" i="14"/>
  <c r="N35" i="14"/>
  <c r="K17" i="16"/>
  <c r="B67" i="14"/>
  <c r="C67" i="14"/>
  <c r="B65" i="14"/>
  <c r="K18" i="16"/>
  <c r="H67" i="14"/>
  <c r="I67" i="14"/>
  <c r="H65" i="14"/>
  <c r="K19" i="16"/>
  <c r="B142" i="14"/>
  <c r="C142" i="14"/>
  <c r="B140" i="14"/>
  <c r="K24" i="16"/>
  <c r="H142" i="14"/>
  <c r="I142" i="14"/>
  <c r="H140" i="14"/>
  <c r="K25" i="16"/>
  <c r="N142" i="14"/>
  <c r="O142" i="14"/>
  <c r="N140" i="14"/>
  <c r="K26" i="16"/>
  <c r="C43" i="14"/>
  <c r="B18" i="16"/>
  <c r="U15" i="16"/>
  <c r="T15" i="16"/>
  <c r="K11" i="31"/>
  <c r="U17" i="16"/>
  <c r="T17" i="16"/>
  <c r="K15" i="31"/>
  <c r="F23" i="14"/>
  <c r="E33" i="14"/>
  <c r="I15" i="16"/>
  <c r="F53" i="14"/>
  <c r="E63" i="14"/>
  <c r="I18" i="16"/>
  <c r="S15" i="16"/>
  <c r="L11" i="31"/>
  <c r="Q15" i="16"/>
  <c r="M180" i="14"/>
  <c r="AA81" i="31"/>
  <c r="AA80" i="31"/>
  <c r="AA79" i="31"/>
  <c r="AA78" i="31"/>
  <c r="AA77" i="31"/>
  <c r="AA76" i="31"/>
  <c r="AA75" i="31"/>
  <c r="P182" i="36"/>
  <c r="P184" i="36"/>
  <c r="AH14" i="31"/>
  <c r="AG14" i="31"/>
  <c r="AF14" i="31"/>
  <c r="AE14" i="31"/>
  <c r="AD14" i="31"/>
  <c r="AC14" i="31"/>
  <c r="AB14" i="31"/>
  <c r="O182" i="36"/>
  <c r="AH13" i="31"/>
  <c r="AG13" i="31"/>
  <c r="AF13" i="31"/>
  <c r="AE13" i="31"/>
  <c r="AD13" i="31"/>
  <c r="AC13" i="31"/>
  <c r="AB13" i="31"/>
  <c r="N184" i="36"/>
  <c r="N182" i="36"/>
  <c r="AH12" i="31"/>
  <c r="AG12" i="31"/>
  <c r="AF12" i="31"/>
  <c r="AE12" i="31"/>
  <c r="AD12" i="31"/>
  <c r="AC12" i="31"/>
  <c r="AB12" i="31"/>
  <c r="AH11" i="31"/>
  <c r="AG11" i="31"/>
  <c r="AF11" i="31"/>
  <c r="AE11" i="31"/>
  <c r="AD11" i="31"/>
  <c r="AC11" i="31"/>
  <c r="AB11" i="31"/>
  <c r="N190" i="36"/>
  <c r="P186" i="36"/>
  <c r="O186" i="36"/>
  <c r="N186" i="36"/>
  <c r="M186" i="36"/>
  <c r="P185" i="36"/>
  <c r="O185" i="36"/>
  <c r="N185" i="36"/>
  <c r="M185" i="36"/>
  <c r="O184" i="36"/>
  <c r="M184" i="36"/>
  <c r="P183" i="36"/>
  <c r="O183" i="36"/>
  <c r="N183" i="36"/>
  <c r="M183" i="36"/>
  <c r="M182" i="36"/>
  <c r="P181" i="36"/>
  <c r="O181" i="36"/>
  <c r="N181" i="36"/>
  <c r="M181" i="36"/>
  <c r="P180" i="36"/>
  <c r="O180" i="36"/>
  <c r="N180" i="36"/>
  <c r="M180" i="36"/>
  <c r="N190" i="35"/>
  <c r="P186" i="35"/>
  <c r="O186" i="35"/>
  <c r="N186" i="35"/>
  <c r="M186" i="35"/>
  <c r="P185" i="35"/>
  <c r="O185" i="35"/>
  <c r="N185" i="35"/>
  <c r="M185" i="35"/>
  <c r="P184" i="35"/>
  <c r="O184" i="35"/>
  <c r="N184" i="35"/>
  <c r="M184" i="35"/>
  <c r="P183" i="35"/>
  <c r="O183" i="35"/>
  <c r="N183" i="35"/>
  <c r="M183" i="35"/>
  <c r="P182" i="35"/>
  <c r="O182" i="35"/>
  <c r="N182" i="35"/>
  <c r="M182" i="35"/>
  <c r="P181" i="35"/>
  <c r="O181" i="35"/>
  <c r="N181" i="35"/>
  <c r="M181" i="35"/>
  <c r="P180" i="35"/>
  <c r="O180" i="35"/>
  <c r="N180" i="35"/>
  <c r="M180" i="35"/>
  <c r="N190" i="34"/>
  <c r="P186" i="34"/>
  <c r="O186" i="34"/>
  <c r="N186" i="34"/>
  <c r="M186" i="34"/>
  <c r="P185" i="34"/>
  <c r="O185" i="34"/>
  <c r="N185" i="34"/>
  <c r="M185" i="34"/>
  <c r="P184" i="34"/>
  <c r="O184" i="34"/>
  <c r="N184" i="34"/>
  <c r="M184" i="34"/>
  <c r="P183" i="34"/>
  <c r="O183" i="34"/>
  <c r="N183" i="34"/>
  <c r="M183" i="34"/>
  <c r="P182" i="34"/>
  <c r="O182" i="34"/>
  <c r="N182" i="34"/>
  <c r="M182" i="34"/>
  <c r="P181" i="34"/>
  <c r="O181" i="34"/>
  <c r="N181" i="34"/>
  <c r="M181" i="34"/>
  <c r="P180" i="34"/>
  <c r="O180" i="34"/>
  <c r="N180" i="34"/>
  <c r="M180" i="34"/>
  <c r="N190" i="19"/>
  <c r="P186" i="19"/>
  <c r="O186" i="19"/>
  <c r="N186" i="19"/>
  <c r="M186" i="19"/>
  <c r="P185" i="19"/>
  <c r="O185" i="19"/>
  <c r="N185" i="19"/>
  <c r="M185" i="19"/>
  <c r="P184" i="19"/>
  <c r="O184" i="19"/>
  <c r="N184" i="19"/>
  <c r="M184" i="19"/>
  <c r="P183" i="19"/>
  <c r="O183" i="19"/>
  <c r="N183" i="19"/>
  <c r="M183" i="19"/>
  <c r="P182" i="19"/>
  <c r="O182" i="19"/>
  <c r="N182" i="19"/>
  <c r="M182" i="19"/>
  <c r="P181" i="19"/>
  <c r="O181" i="19"/>
  <c r="N181" i="19"/>
  <c r="M181" i="19"/>
  <c r="P180" i="19"/>
  <c r="O180" i="19"/>
  <c r="N180" i="19"/>
  <c r="M180" i="19"/>
  <c r="N190" i="18"/>
  <c r="P186" i="18"/>
  <c r="O186" i="18"/>
  <c r="N186" i="18"/>
  <c r="M186" i="18"/>
  <c r="P185" i="18"/>
  <c r="O185" i="18"/>
  <c r="N185" i="18"/>
  <c r="M185" i="18"/>
  <c r="P184" i="18"/>
  <c r="O184" i="18"/>
  <c r="N184" i="18"/>
  <c r="M184" i="18"/>
  <c r="P183" i="18"/>
  <c r="O183" i="18"/>
  <c r="N183" i="18"/>
  <c r="M183" i="18"/>
  <c r="P182" i="18"/>
  <c r="O182" i="18"/>
  <c r="N182" i="18"/>
  <c r="M182" i="18"/>
  <c r="P181" i="18"/>
  <c r="O181" i="18"/>
  <c r="N181" i="18"/>
  <c r="M181" i="18"/>
  <c r="P180" i="18"/>
  <c r="O180" i="18"/>
  <c r="N180" i="18"/>
  <c r="M180" i="18"/>
  <c r="N190" i="17"/>
  <c r="P186" i="17"/>
  <c r="O186" i="17"/>
  <c r="N186" i="17"/>
  <c r="M186" i="17"/>
  <c r="P185" i="17"/>
  <c r="O185" i="17"/>
  <c r="N185" i="17"/>
  <c r="M185" i="17"/>
  <c r="P184" i="17"/>
  <c r="O184" i="17"/>
  <c r="N184" i="17"/>
  <c r="M184" i="17"/>
  <c r="P183" i="17"/>
  <c r="O183" i="17"/>
  <c r="N183" i="17"/>
  <c r="M183" i="17"/>
  <c r="P182" i="17"/>
  <c r="O182" i="17"/>
  <c r="N182" i="17"/>
  <c r="M182" i="17"/>
  <c r="P181" i="17"/>
  <c r="O181" i="17"/>
  <c r="N181" i="17"/>
  <c r="M181" i="17"/>
  <c r="P180" i="17"/>
  <c r="O180" i="17"/>
  <c r="N180" i="17"/>
  <c r="M180" i="17"/>
  <c r="N190" i="14"/>
  <c r="P186" i="14"/>
  <c r="P185" i="14"/>
  <c r="P184" i="14"/>
  <c r="P183" i="14"/>
  <c r="P182" i="14"/>
  <c r="P181" i="14"/>
  <c r="P180" i="14"/>
  <c r="O186" i="14"/>
  <c r="O185" i="14"/>
  <c r="O184" i="14"/>
  <c r="O183" i="14"/>
  <c r="O182" i="14"/>
  <c r="O181" i="14"/>
  <c r="O180" i="14"/>
  <c r="N186" i="14"/>
  <c r="N185" i="14"/>
  <c r="N184" i="14"/>
  <c r="N183" i="14"/>
  <c r="N182" i="14"/>
  <c r="N181" i="14"/>
  <c r="N180" i="14"/>
  <c r="M186" i="14"/>
  <c r="M185" i="14"/>
  <c r="M184" i="14"/>
  <c r="M183" i="14"/>
  <c r="M182" i="14"/>
  <c r="M181" i="14"/>
  <c r="AB53" i="31"/>
  <c r="AA53" i="31"/>
  <c r="Z53" i="31"/>
  <c r="AB65" i="31"/>
  <c r="AA65" i="31"/>
  <c r="Z65" i="31"/>
  <c r="AH15" i="31"/>
  <c r="AB15" i="31"/>
  <c r="AC15" i="31"/>
  <c r="AD15" i="31"/>
  <c r="AE15" i="31"/>
  <c r="AF15" i="31"/>
  <c r="AG15" i="31"/>
  <c r="Q37" i="14"/>
  <c r="R37" i="14"/>
  <c r="R33" i="14"/>
  <c r="Q67" i="14"/>
  <c r="R67" i="14"/>
  <c r="R63" i="14"/>
  <c r="Q112" i="14"/>
  <c r="R112" i="14"/>
  <c r="R108" i="14"/>
  <c r="Q142" i="14"/>
  <c r="R142" i="14"/>
  <c r="R138" i="14"/>
  <c r="F20" i="31"/>
  <c r="F22" i="31"/>
  <c r="F24" i="31"/>
  <c r="F26" i="31"/>
  <c r="F28" i="31"/>
  <c r="F30" i="31"/>
  <c r="F32" i="31"/>
  <c r="F34" i="31"/>
  <c r="C13" i="14"/>
  <c r="B15" i="16"/>
  <c r="I13" i="14"/>
  <c r="B16" i="16"/>
  <c r="O13" i="14"/>
  <c r="B17" i="16"/>
  <c r="I43" i="14"/>
  <c r="B19" i="16"/>
  <c r="O43" i="14"/>
  <c r="B20" i="16"/>
  <c r="C88" i="14"/>
  <c r="B21" i="16"/>
  <c r="I88" i="14"/>
  <c r="B22" i="16"/>
  <c r="O88" i="14"/>
  <c r="B23" i="16"/>
  <c r="C118" i="14"/>
  <c r="B24" i="16"/>
  <c r="I118" i="14"/>
  <c r="B25" i="16"/>
  <c r="O118" i="14"/>
  <c r="B26" i="16"/>
  <c r="O15" i="31"/>
  <c r="U16" i="16"/>
  <c r="O13" i="31"/>
  <c r="O11" i="31"/>
  <c r="T150" i="16"/>
  <c r="S148" i="16"/>
  <c r="P148" i="16"/>
  <c r="O147" i="16"/>
  <c r="N142" i="36"/>
  <c r="O142" i="36"/>
  <c r="N140" i="36"/>
  <c r="K158" i="16"/>
  <c r="H142" i="36"/>
  <c r="I142" i="36"/>
  <c r="H140" i="36"/>
  <c r="K157" i="16"/>
  <c r="B142" i="36"/>
  <c r="C142" i="36"/>
  <c r="B140" i="36"/>
  <c r="K156" i="16"/>
  <c r="B142" i="35"/>
  <c r="C142" i="35"/>
  <c r="B140" i="35"/>
  <c r="K134" i="16"/>
  <c r="N112" i="36"/>
  <c r="O112" i="36"/>
  <c r="N110" i="36"/>
  <c r="K155" i="16"/>
  <c r="H112" i="36"/>
  <c r="I112" i="36"/>
  <c r="H110" i="36"/>
  <c r="K154" i="16"/>
  <c r="B112" i="36"/>
  <c r="C112" i="36"/>
  <c r="B110" i="36"/>
  <c r="K153" i="16"/>
  <c r="B112" i="35"/>
  <c r="C112" i="35"/>
  <c r="B110" i="35"/>
  <c r="K131" i="16"/>
  <c r="N67" i="36"/>
  <c r="O67" i="36"/>
  <c r="N65" i="36"/>
  <c r="K152" i="16"/>
  <c r="H67" i="36"/>
  <c r="I67" i="36"/>
  <c r="H65" i="36"/>
  <c r="K151" i="16"/>
  <c r="B67" i="36"/>
  <c r="C67" i="36"/>
  <c r="B65" i="36"/>
  <c r="K150" i="16"/>
  <c r="B67" i="35"/>
  <c r="C67" i="35"/>
  <c r="B65" i="35"/>
  <c r="K128" i="16"/>
  <c r="N37" i="36"/>
  <c r="O37" i="36"/>
  <c r="N35" i="36"/>
  <c r="K149" i="16"/>
  <c r="H37" i="36"/>
  <c r="I37" i="36"/>
  <c r="H35" i="36"/>
  <c r="K148" i="16"/>
  <c r="B37" i="36"/>
  <c r="C37" i="36"/>
  <c r="B35" i="36"/>
  <c r="K147" i="16"/>
  <c r="B37" i="35"/>
  <c r="C37" i="35"/>
  <c r="B35" i="35"/>
  <c r="K125" i="16"/>
  <c r="J158" i="16"/>
  <c r="J157" i="16"/>
  <c r="J156" i="16"/>
  <c r="J134" i="16"/>
  <c r="J155" i="16"/>
  <c r="J154" i="16"/>
  <c r="J153" i="16"/>
  <c r="J131" i="16"/>
  <c r="J152" i="16"/>
  <c r="J151" i="16"/>
  <c r="J150" i="16"/>
  <c r="J128" i="16"/>
  <c r="J149" i="16"/>
  <c r="J148" i="16"/>
  <c r="J147" i="16"/>
  <c r="J125" i="16"/>
  <c r="I158" i="16"/>
  <c r="I157" i="16"/>
  <c r="I156" i="16"/>
  <c r="I134" i="16"/>
  <c r="I155" i="16"/>
  <c r="I154" i="16"/>
  <c r="I153" i="16"/>
  <c r="I131" i="16"/>
  <c r="I152" i="16"/>
  <c r="I151" i="16"/>
  <c r="I150" i="16"/>
  <c r="I128" i="16"/>
  <c r="I149" i="16"/>
  <c r="I148" i="16"/>
  <c r="I147" i="16"/>
  <c r="I125" i="16"/>
  <c r="H158" i="16"/>
  <c r="H157" i="16"/>
  <c r="H156" i="16"/>
  <c r="H134" i="16"/>
  <c r="H155" i="16"/>
  <c r="H154" i="16"/>
  <c r="H153" i="16"/>
  <c r="H131" i="16"/>
  <c r="H152" i="16"/>
  <c r="H151" i="16"/>
  <c r="H150" i="16"/>
  <c r="H128" i="16"/>
  <c r="H149" i="16"/>
  <c r="H148" i="16"/>
  <c r="H147" i="16"/>
  <c r="H125" i="16"/>
  <c r="G158" i="16"/>
  <c r="G157" i="16"/>
  <c r="G156" i="16"/>
  <c r="G134" i="16"/>
  <c r="G155" i="16"/>
  <c r="G154" i="16"/>
  <c r="G153" i="16"/>
  <c r="G131" i="16"/>
  <c r="G152" i="16"/>
  <c r="G151" i="16"/>
  <c r="G150" i="16"/>
  <c r="G128" i="16"/>
  <c r="G149" i="16"/>
  <c r="G148" i="16"/>
  <c r="G147" i="16"/>
  <c r="G125" i="16"/>
  <c r="F158" i="16"/>
  <c r="F157" i="16"/>
  <c r="F156" i="16"/>
  <c r="F134" i="16"/>
  <c r="F155" i="16"/>
  <c r="F154" i="16"/>
  <c r="F153" i="16"/>
  <c r="F131" i="16"/>
  <c r="F152" i="16"/>
  <c r="F151" i="16"/>
  <c r="F150" i="16"/>
  <c r="F128" i="16"/>
  <c r="F149" i="16"/>
  <c r="F148" i="16"/>
  <c r="F147" i="16"/>
  <c r="F125" i="16"/>
  <c r="E158" i="16"/>
  <c r="E157" i="16"/>
  <c r="E156" i="16"/>
  <c r="E134" i="16"/>
  <c r="E155" i="16"/>
  <c r="E154" i="16"/>
  <c r="E153" i="16"/>
  <c r="E131" i="16"/>
  <c r="E152" i="16"/>
  <c r="E151" i="16"/>
  <c r="E150" i="16"/>
  <c r="E128" i="16"/>
  <c r="E149" i="16"/>
  <c r="E148" i="16"/>
  <c r="E147" i="16"/>
  <c r="E125" i="16"/>
  <c r="B158" i="16"/>
  <c r="B157" i="16"/>
  <c r="B156" i="16"/>
  <c r="B134" i="16"/>
  <c r="B155" i="16"/>
  <c r="B154" i="16"/>
  <c r="B153" i="16"/>
  <c r="B131" i="16"/>
  <c r="B152" i="16"/>
  <c r="B151" i="16"/>
  <c r="B150" i="16"/>
  <c r="B128" i="16"/>
  <c r="B149" i="16"/>
  <c r="B148" i="16"/>
  <c r="B147" i="16"/>
  <c r="B125" i="16"/>
  <c r="O148" i="16"/>
  <c r="O149" i="16"/>
  <c r="O150" i="16"/>
  <c r="B139" i="16"/>
  <c r="U147" i="16"/>
  <c r="U148" i="16"/>
  <c r="U149" i="16"/>
  <c r="U150" i="16"/>
  <c r="T147" i="16"/>
  <c r="T148" i="16"/>
  <c r="T149" i="16"/>
  <c r="S147" i="16"/>
  <c r="S149" i="16"/>
  <c r="S150" i="16"/>
  <c r="R147" i="16"/>
  <c r="R148" i="16"/>
  <c r="R149" i="16"/>
  <c r="R150" i="16"/>
  <c r="Q147" i="16"/>
  <c r="Q148" i="16"/>
  <c r="Q149" i="16"/>
  <c r="Q150" i="16"/>
  <c r="P147" i="16"/>
  <c r="P149" i="16"/>
  <c r="P150" i="16"/>
  <c r="P125" i="36"/>
  <c r="P120" i="36"/>
  <c r="O118" i="36"/>
  <c r="J125" i="36"/>
  <c r="J120" i="36"/>
  <c r="I118" i="36"/>
  <c r="D125" i="36"/>
  <c r="D120" i="36"/>
  <c r="C118" i="36"/>
  <c r="P95" i="36"/>
  <c r="P90" i="36"/>
  <c r="O88" i="36"/>
  <c r="J95" i="36"/>
  <c r="J90" i="36"/>
  <c r="I88" i="36"/>
  <c r="D95" i="36"/>
  <c r="D90" i="36"/>
  <c r="C88" i="36"/>
  <c r="O75" i="36"/>
  <c r="O73" i="36"/>
  <c r="L75" i="36"/>
  <c r="L73" i="36"/>
  <c r="I75" i="36"/>
  <c r="I73" i="36"/>
  <c r="F75" i="36"/>
  <c r="F73" i="36"/>
  <c r="C75" i="36"/>
  <c r="C73" i="36"/>
  <c r="P50" i="36"/>
  <c r="P45" i="36"/>
  <c r="O43" i="36"/>
  <c r="J50" i="36"/>
  <c r="J45" i="36"/>
  <c r="I43" i="36"/>
  <c r="D50" i="36"/>
  <c r="D45" i="36"/>
  <c r="C43" i="36"/>
  <c r="P20" i="36"/>
  <c r="P15" i="36"/>
  <c r="O13" i="36"/>
  <c r="J20" i="36"/>
  <c r="J15" i="36"/>
  <c r="I13" i="36"/>
  <c r="D20" i="36"/>
  <c r="D15" i="36"/>
  <c r="C13" i="36"/>
  <c r="C3" i="36"/>
  <c r="R142" i="36"/>
  <c r="Q142" i="36"/>
  <c r="R140" i="36"/>
  <c r="P140" i="36"/>
  <c r="L140" i="36"/>
  <c r="J140" i="36"/>
  <c r="F140" i="36"/>
  <c r="D140" i="36"/>
  <c r="R138" i="36"/>
  <c r="R128" i="36"/>
  <c r="R129" i="36"/>
  <c r="R130" i="36"/>
  <c r="R131" i="36"/>
  <c r="R132" i="36"/>
  <c r="R133" i="36"/>
  <c r="R134" i="36"/>
  <c r="R135" i="36"/>
  <c r="R136" i="36"/>
  <c r="R137" i="36"/>
  <c r="P138" i="36"/>
  <c r="L128" i="36"/>
  <c r="L129" i="36"/>
  <c r="L130" i="36"/>
  <c r="L131" i="36"/>
  <c r="L132" i="36"/>
  <c r="L133" i="36"/>
  <c r="L134" i="36"/>
  <c r="L135" i="36"/>
  <c r="L136" i="36"/>
  <c r="L137" i="36"/>
  <c r="K138" i="36"/>
  <c r="F128" i="36"/>
  <c r="F129" i="36"/>
  <c r="F130" i="36"/>
  <c r="F131" i="36"/>
  <c r="F132" i="36"/>
  <c r="F133" i="36"/>
  <c r="F134" i="36"/>
  <c r="F135" i="36"/>
  <c r="F136" i="36"/>
  <c r="F137" i="36"/>
  <c r="E138" i="36"/>
  <c r="R112" i="36"/>
  <c r="Q112" i="36"/>
  <c r="R110" i="36"/>
  <c r="P110" i="36"/>
  <c r="L110" i="36"/>
  <c r="J110" i="36"/>
  <c r="F110" i="36"/>
  <c r="D110" i="36"/>
  <c r="R108" i="36"/>
  <c r="R98" i="36"/>
  <c r="R99" i="36"/>
  <c r="R100" i="36"/>
  <c r="R101" i="36"/>
  <c r="R102" i="36"/>
  <c r="R103" i="36"/>
  <c r="R104" i="36"/>
  <c r="R105" i="36"/>
  <c r="R106" i="36"/>
  <c r="R107" i="36"/>
  <c r="P108" i="36"/>
  <c r="L98" i="36"/>
  <c r="L99" i="36"/>
  <c r="L100" i="36"/>
  <c r="L101" i="36"/>
  <c r="L102" i="36"/>
  <c r="L103" i="36"/>
  <c r="L104" i="36"/>
  <c r="L105" i="36"/>
  <c r="L106" i="36"/>
  <c r="L107" i="36"/>
  <c r="K108" i="36"/>
  <c r="F98" i="36"/>
  <c r="F99" i="36"/>
  <c r="F100" i="36"/>
  <c r="F101" i="36"/>
  <c r="F102" i="36"/>
  <c r="F103" i="36"/>
  <c r="F104" i="36"/>
  <c r="F105" i="36"/>
  <c r="F106" i="36"/>
  <c r="F107" i="36"/>
  <c r="E108" i="36"/>
  <c r="R67" i="36"/>
  <c r="Q67" i="36"/>
  <c r="R65" i="36"/>
  <c r="P65" i="36"/>
  <c r="L65" i="36"/>
  <c r="J65" i="36"/>
  <c r="F65" i="36"/>
  <c r="D65" i="36"/>
  <c r="R63" i="36"/>
  <c r="R53" i="36"/>
  <c r="R54" i="36"/>
  <c r="R55" i="36"/>
  <c r="R56" i="36"/>
  <c r="R57" i="36"/>
  <c r="R58" i="36"/>
  <c r="R59" i="36"/>
  <c r="R60" i="36"/>
  <c r="R61" i="36"/>
  <c r="R62" i="36"/>
  <c r="P63" i="36"/>
  <c r="L53" i="36"/>
  <c r="L54" i="36"/>
  <c r="L55" i="36"/>
  <c r="L56" i="36"/>
  <c r="L57" i="36"/>
  <c r="L58" i="36"/>
  <c r="L59" i="36"/>
  <c r="L60" i="36"/>
  <c r="L61" i="36"/>
  <c r="L62" i="36"/>
  <c r="K63" i="36"/>
  <c r="F53" i="36"/>
  <c r="F54" i="36"/>
  <c r="F55" i="36"/>
  <c r="F56" i="36"/>
  <c r="F57" i="36"/>
  <c r="F58" i="36"/>
  <c r="F59" i="36"/>
  <c r="F60" i="36"/>
  <c r="F61" i="36"/>
  <c r="F62" i="36"/>
  <c r="E63" i="36"/>
  <c r="R37" i="36"/>
  <c r="Q37" i="36"/>
  <c r="R35" i="36"/>
  <c r="P35" i="36"/>
  <c r="L35" i="36"/>
  <c r="J35" i="36"/>
  <c r="F35" i="36"/>
  <c r="D35" i="36"/>
  <c r="R33" i="36"/>
  <c r="R23" i="36"/>
  <c r="R24" i="36"/>
  <c r="R25" i="36"/>
  <c r="R26" i="36"/>
  <c r="R27" i="36"/>
  <c r="R28" i="36"/>
  <c r="R29" i="36"/>
  <c r="R30" i="36"/>
  <c r="R31" i="36"/>
  <c r="R32" i="36"/>
  <c r="P33" i="36"/>
  <c r="L23" i="36"/>
  <c r="L24" i="36"/>
  <c r="L25" i="36"/>
  <c r="L26" i="36"/>
  <c r="L27" i="36"/>
  <c r="L28" i="36"/>
  <c r="L29" i="36"/>
  <c r="L30" i="36"/>
  <c r="L31" i="36"/>
  <c r="L32" i="36"/>
  <c r="K33" i="36"/>
  <c r="F23" i="36"/>
  <c r="F24" i="36"/>
  <c r="F25" i="36"/>
  <c r="F26" i="36"/>
  <c r="F27" i="36"/>
  <c r="F28" i="36"/>
  <c r="F29" i="36"/>
  <c r="F30" i="36"/>
  <c r="F31" i="36"/>
  <c r="F32" i="36"/>
  <c r="E33" i="36"/>
  <c r="O127" i="16"/>
  <c r="E103" i="16"/>
  <c r="O105" i="16"/>
  <c r="E81" i="16"/>
  <c r="O83" i="16"/>
  <c r="E59" i="16"/>
  <c r="O61" i="16"/>
  <c r="E37" i="16"/>
  <c r="O39" i="16"/>
  <c r="E15" i="16"/>
  <c r="E16" i="16"/>
  <c r="E17" i="16"/>
  <c r="E18" i="16"/>
  <c r="E19" i="16"/>
  <c r="E20" i="16"/>
  <c r="E21" i="16"/>
  <c r="E22" i="16"/>
  <c r="E23" i="16"/>
  <c r="E24" i="16"/>
  <c r="E25" i="16"/>
  <c r="E26" i="16"/>
  <c r="O126" i="16"/>
  <c r="O104" i="16"/>
  <c r="O82" i="16"/>
  <c r="O60" i="16"/>
  <c r="O38" i="16"/>
  <c r="O125" i="16"/>
  <c r="O103" i="16"/>
  <c r="O81" i="16"/>
  <c r="O59" i="16"/>
  <c r="O37" i="16"/>
  <c r="E136" i="16"/>
  <c r="E114" i="16"/>
  <c r="E135" i="16"/>
  <c r="E113" i="16"/>
  <c r="E112" i="16"/>
  <c r="E133" i="16"/>
  <c r="E111" i="16"/>
  <c r="E132" i="16"/>
  <c r="E110" i="16"/>
  <c r="E109" i="16"/>
  <c r="E130" i="16"/>
  <c r="E108" i="16"/>
  <c r="E129" i="16"/>
  <c r="E107" i="16"/>
  <c r="E106" i="16"/>
  <c r="E127" i="16"/>
  <c r="E105" i="16"/>
  <c r="E126" i="16"/>
  <c r="E104" i="16"/>
  <c r="E92" i="16"/>
  <c r="E91" i="16"/>
  <c r="E90" i="16"/>
  <c r="E89" i="16"/>
  <c r="E88" i="16"/>
  <c r="E87" i="16"/>
  <c r="E86" i="16"/>
  <c r="E85" i="16"/>
  <c r="E84" i="16"/>
  <c r="E83" i="16"/>
  <c r="E82" i="16"/>
  <c r="E70" i="16"/>
  <c r="E69" i="16"/>
  <c r="E68" i="16"/>
  <c r="E67" i="16"/>
  <c r="E66" i="16"/>
  <c r="E65" i="16"/>
  <c r="E64" i="16"/>
  <c r="E63" i="16"/>
  <c r="E62" i="16"/>
  <c r="E61" i="16"/>
  <c r="E60" i="16"/>
  <c r="E48" i="16"/>
  <c r="E47" i="16"/>
  <c r="E46" i="16"/>
  <c r="E45" i="16"/>
  <c r="E44" i="16"/>
  <c r="E43" i="16"/>
  <c r="E42" i="16"/>
  <c r="E41" i="16"/>
  <c r="E40" i="16"/>
  <c r="E39" i="16"/>
  <c r="E38" i="16"/>
  <c r="O128" i="16"/>
  <c r="O106" i="16"/>
  <c r="O84" i="16"/>
  <c r="O62" i="16"/>
  <c r="D35" i="17"/>
  <c r="F37" i="16"/>
  <c r="P37" i="16"/>
  <c r="O40" i="16"/>
  <c r="D35" i="14"/>
  <c r="F15" i="16"/>
  <c r="J35" i="14"/>
  <c r="F16" i="16"/>
  <c r="P35" i="14"/>
  <c r="F17" i="16"/>
  <c r="D65" i="14"/>
  <c r="F18" i="16"/>
  <c r="J65" i="14"/>
  <c r="F19" i="16"/>
  <c r="P65" i="14"/>
  <c r="F20" i="16"/>
  <c r="D110" i="14"/>
  <c r="F21" i="16"/>
  <c r="J110" i="14"/>
  <c r="F22" i="16"/>
  <c r="P110" i="14"/>
  <c r="F23" i="16"/>
  <c r="D140" i="14"/>
  <c r="F24" i="16"/>
  <c r="J140" i="14"/>
  <c r="F25" i="16"/>
  <c r="P140" i="14"/>
  <c r="F26" i="16"/>
  <c r="F35" i="14"/>
  <c r="G15" i="16"/>
  <c r="L35" i="14"/>
  <c r="G16" i="16"/>
  <c r="R35" i="14"/>
  <c r="G17" i="16"/>
  <c r="F65" i="14"/>
  <c r="G18" i="16"/>
  <c r="L65" i="14"/>
  <c r="G19" i="16"/>
  <c r="R65" i="14"/>
  <c r="G20" i="16"/>
  <c r="F110" i="14"/>
  <c r="G21" i="16"/>
  <c r="L110" i="14"/>
  <c r="G22" i="16"/>
  <c r="R110" i="14"/>
  <c r="G23" i="16"/>
  <c r="F140" i="14"/>
  <c r="G24" i="16"/>
  <c r="L140" i="14"/>
  <c r="G25" i="16"/>
  <c r="R140" i="14"/>
  <c r="G26" i="16"/>
  <c r="AO59" i="31"/>
  <c r="AO60" i="31"/>
  <c r="AO61" i="31"/>
  <c r="AO62" i="31"/>
  <c r="AO63" i="31"/>
  <c r="M15" i="31"/>
  <c r="AN59" i="31"/>
  <c r="AN60" i="31"/>
  <c r="AN61" i="31"/>
  <c r="AN62" i="31"/>
  <c r="AN63" i="31"/>
  <c r="M13" i="31"/>
  <c r="AM59" i="31"/>
  <c r="AM60" i="31"/>
  <c r="AM61" i="31"/>
  <c r="AM62" i="31"/>
  <c r="AM63" i="31"/>
  <c r="M11" i="31"/>
  <c r="L18" i="1"/>
  <c r="L17" i="1"/>
  <c r="E69" i="33"/>
  <c r="R37" i="34"/>
  <c r="R33" i="34"/>
  <c r="R37" i="17"/>
  <c r="R33" i="17"/>
  <c r="R37" i="18"/>
  <c r="R33" i="18"/>
  <c r="R37" i="19"/>
  <c r="R33" i="19"/>
  <c r="R37" i="35"/>
  <c r="R33" i="35"/>
  <c r="R142" i="17"/>
  <c r="Q142" i="17"/>
  <c r="R140" i="17"/>
  <c r="R138" i="17"/>
  <c r="R112" i="17"/>
  <c r="Q112" i="17"/>
  <c r="R110" i="17"/>
  <c r="R108" i="17"/>
  <c r="R67" i="17"/>
  <c r="Q67" i="17"/>
  <c r="R65" i="17"/>
  <c r="R63" i="17"/>
  <c r="Q37" i="17"/>
  <c r="R35" i="17"/>
  <c r="R142" i="18"/>
  <c r="Q142" i="18"/>
  <c r="R140" i="18"/>
  <c r="R138" i="18"/>
  <c r="R112" i="18"/>
  <c r="Q112" i="18"/>
  <c r="R110" i="18"/>
  <c r="R108" i="18"/>
  <c r="R67" i="18"/>
  <c r="Q67" i="18"/>
  <c r="R65" i="18"/>
  <c r="R63" i="18"/>
  <c r="Q37" i="18"/>
  <c r="R35" i="18"/>
  <c r="R142" i="19"/>
  <c r="Q142" i="19"/>
  <c r="R140" i="19"/>
  <c r="R138" i="19"/>
  <c r="R112" i="19"/>
  <c r="Q112" i="19"/>
  <c r="R110" i="19"/>
  <c r="R108" i="19"/>
  <c r="R67" i="19"/>
  <c r="Q67" i="19"/>
  <c r="R65" i="19"/>
  <c r="R63" i="19"/>
  <c r="Q37" i="19"/>
  <c r="R35" i="19"/>
  <c r="R142" i="34"/>
  <c r="Q142" i="34"/>
  <c r="R140" i="34"/>
  <c r="R138" i="34"/>
  <c r="R112" i="34"/>
  <c r="Q112" i="34"/>
  <c r="R110" i="34"/>
  <c r="R108" i="34"/>
  <c r="R67" i="34"/>
  <c r="Q67" i="34"/>
  <c r="R65" i="34"/>
  <c r="R63" i="34"/>
  <c r="Q37" i="34"/>
  <c r="R35" i="34"/>
  <c r="R142" i="35"/>
  <c r="Q142" i="35"/>
  <c r="R140" i="35"/>
  <c r="R138" i="35"/>
  <c r="R112" i="35"/>
  <c r="Q112" i="35"/>
  <c r="R110" i="35"/>
  <c r="R108" i="35"/>
  <c r="R67" i="35"/>
  <c r="Q67" i="35"/>
  <c r="R65" i="35"/>
  <c r="R63" i="35"/>
  <c r="Q37" i="35"/>
  <c r="R35" i="35"/>
  <c r="B37" i="16"/>
  <c r="B38" i="16"/>
  <c r="B39" i="16"/>
  <c r="B40" i="16"/>
  <c r="B41" i="16"/>
  <c r="B42" i="16"/>
  <c r="B43" i="16"/>
  <c r="B44" i="16"/>
  <c r="B45" i="16"/>
  <c r="B46" i="16"/>
  <c r="B47" i="16"/>
  <c r="B48" i="16"/>
  <c r="U39" i="16"/>
  <c r="B59" i="16"/>
  <c r="B60" i="16"/>
  <c r="B61" i="16"/>
  <c r="B62" i="16"/>
  <c r="B63" i="16"/>
  <c r="B64" i="16"/>
  <c r="B65" i="16"/>
  <c r="B66" i="16"/>
  <c r="B67" i="16"/>
  <c r="B68" i="16"/>
  <c r="B69" i="16"/>
  <c r="B70" i="16"/>
  <c r="U61" i="16"/>
  <c r="B81" i="16"/>
  <c r="B82" i="16"/>
  <c r="B83" i="16"/>
  <c r="B84" i="16"/>
  <c r="B85" i="16"/>
  <c r="B86" i="16"/>
  <c r="B87" i="16"/>
  <c r="B88" i="16"/>
  <c r="B89" i="16"/>
  <c r="B90" i="16"/>
  <c r="B91" i="16"/>
  <c r="B92" i="16"/>
  <c r="U83" i="16"/>
  <c r="B103" i="16"/>
  <c r="B104" i="16"/>
  <c r="B105" i="16"/>
  <c r="B106" i="16"/>
  <c r="B107" i="16"/>
  <c r="B108" i="16"/>
  <c r="B109" i="16"/>
  <c r="B110" i="16"/>
  <c r="B111" i="16"/>
  <c r="B112" i="16"/>
  <c r="B113" i="16"/>
  <c r="B114" i="16"/>
  <c r="U105" i="16"/>
  <c r="B126" i="16"/>
  <c r="B127" i="16"/>
  <c r="B129" i="16"/>
  <c r="B130" i="16"/>
  <c r="B132" i="16"/>
  <c r="B133" i="16"/>
  <c r="B135" i="16"/>
  <c r="B136" i="16"/>
  <c r="U127" i="16"/>
  <c r="U38" i="16"/>
  <c r="U60" i="16"/>
  <c r="U82" i="16"/>
  <c r="U104" i="16"/>
  <c r="U126" i="16"/>
  <c r="U37" i="16"/>
  <c r="U59" i="16"/>
  <c r="U81" i="16"/>
  <c r="U103" i="16"/>
  <c r="U125" i="16"/>
  <c r="B117" i="16"/>
  <c r="F24" i="14"/>
  <c r="F25" i="14"/>
  <c r="F26" i="14"/>
  <c r="F27" i="14"/>
  <c r="F28" i="14"/>
  <c r="F29" i="14"/>
  <c r="F30" i="14"/>
  <c r="F31" i="14"/>
  <c r="F32" i="14"/>
  <c r="J15" i="16"/>
  <c r="J16" i="16"/>
  <c r="J17" i="16"/>
  <c r="G127" i="16"/>
  <c r="G130" i="16"/>
  <c r="G133" i="16"/>
  <c r="G136" i="16"/>
  <c r="F35" i="35"/>
  <c r="G126" i="16"/>
  <c r="G129" i="16"/>
  <c r="G132" i="16"/>
  <c r="G135" i="16"/>
  <c r="Q127" i="16"/>
  <c r="G105" i="16"/>
  <c r="G108" i="16"/>
  <c r="G111" i="16"/>
  <c r="G114" i="16"/>
  <c r="F35" i="34"/>
  <c r="G103" i="16"/>
  <c r="G104" i="16"/>
  <c r="G106" i="16"/>
  <c r="G107" i="16"/>
  <c r="G109" i="16"/>
  <c r="G110" i="16"/>
  <c r="G112" i="16"/>
  <c r="G113" i="16"/>
  <c r="Q105" i="16"/>
  <c r="G83" i="16"/>
  <c r="G86" i="16"/>
  <c r="G89" i="16"/>
  <c r="G92" i="16"/>
  <c r="F35" i="19"/>
  <c r="G81" i="16"/>
  <c r="G82" i="16"/>
  <c r="G84" i="16"/>
  <c r="G85" i="16"/>
  <c r="G87" i="16"/>
  <c r="G88" i="16"/>
  <c r="G90" i="16"/>
  <c r="G91" i="16"/>
  <c r="Q83" i="16"/>
  <c r="G61" i="16"/>
  <c r="G64" i="16"/>
  <c r="G67" i="16"/>
  <c r="G70" i="16"/>
  <c r="F35" i="18"/>
  <c r="G59" i="16"/>
  <c r="G60" i="16"/>
  <c r="G62" i="16"/>
  <c r="G63" i="16"/>
  <c r="G65" i="16"/>
  <c r="G66" i="16"/>
  <c r="G68" i="16"/>
  <c r="G69" i="16"/>
  <c r="Q61" i="16"/>
  <c r="G39" i="16"/>
  <c r="G42" i="16"/>
  <c r="G45" i="16"/>
  <c r="G48" i="16"/>
  <c r="Q126" i="16"/>
  <c r="Q104" i="16"/>
  <c r="Q82" i="16"/>
  <c r="Q60" i="16"/>
  <c r="Q125" i="16"/>
  <c r="Q103" i="16"/>
  <c r="Q81" i="16"/>
  <c r="Q59" i="16"/>
  <c r="Z49" i="31"/>
  <c r="AB52" i="31"/>
  <c r="AA52" i="31"/>
  <c r="Z52" i="31"/>
  <c r="AB51" i="31"/>
  <c r="AA51" i="31"/>
  <c r="Z51" i="31"/>
  <c r="AB50" i="31"/>
  <c r="AA50" i="31"/>
  <c r="Z50" i="31"/>
  <c r="AB49" i="31"/>
  <c r="AA49" i="31"/>
  <c r="N142" i="35"/>
  <c r="O142" i="35"/>
  <c r="N140" i="35"/>
  <c r="K136" i="16"/>
  <c r="N142" i="34"/>
  <c r="O142" i="34"/>
  <c r="N140" i="34"/>
  <c r="K114" i="16"/>
  <c r="H142" i="35"/>
  <c r="I142" i="35"/>
  <c r="H140" i="35"/>
  <c r="K135" i="16"/>
  <c r="H142" i="34"/>
  <c r="I142" i="34"/>
  <c r="H140" i="34"/>
  <c r="K113" i="16"/>
  <c r="B142" i="34"/>
  <c r="C142" i="34"/>
  <c r="B140" i="34"/>
  <c r="K112" i="16"/>
  <c r="N112" i="35"/>
  <c r="O112" i="35"/>
  <c r="N110" i="35"/>
  <c r="K133" i="16"/>
  <c r="N112" i="34"/>
  <c r="O112" i="34"/>
  <c r="N110" i="34"/>
  <c r="K111" i="16"/>
  <c r="H112" i="35"/>
  <c r="I112" i="35"/>
  <c r="H110" i="35"/>
  <c r="K132" i="16"/>
  <c r="H112" i="34"/>
  <c r="I112" i="34"/>
  <c r="H110" i="34"/>
  <c r="K110" i="16"/>
  <c r="B112" i="34"/>
  <c r="C112" i="34"/>
  <c r="B110" i="34"/>
  <c r="K109" i="16"/>
  <c r="N67" i="35"/>
  <c r="O67" i="35"/>
  <c r="N65" i="35"/>
  <c r="K130" i="16"/>
  <c r="N67" i="34"/>
  <c r="O67" i="34"/>
  <c r="N65" i="34"/>
  <c r="K108" i="16"/>
  <c r="H67" i="35"/>
  <c r="I67" i="35"/>
  <c r="H65" i="35"/>
  <c r="K129" i="16"/>
  <c r="H67" i="34"/>
  <c r="I67" i="34"/>
  <c r="H65" i="34"/>
  <c r="K107" i="16"/>
  <c r="B67" i="34"/>
  <c r="C67" i="34"/>
  <c r="B65" i="34"/>
  <c r="K106" i="16"/>
  <c r="N37" i="35"/>
  <c r="O37" i="35"/>
  <c r="N35" i="35"/>
  <c r="K127" i="16"/>
  <c r="N37" i="34"/>
  <c r="O37" i="34"/>
  <c r="N35" i="34"/>
  <c r="K105" i="16"/>
  <c r="H37" i="35"/>
  <c r="I37" i="35"/>
  <c r="H35" i="35"/>
  <c r="K126" i="16"/>
  <c r="H37" i="34"/>
  <c r="I37" i="34"/>
  <c r="H35" i="34"/>
  <c r="K104" i="16"/>
  <c r="B37" i="34"/>
  <c r="C37" i="34"/>
  <c r="B35" i="34"/>
  <c r="K103" i="16"/>
  <c r="J129" i="16"/>
  <c r="J136" i="16"/>
  <c r="J114" i="16"/>
  <c r="J135" i="16"/>
  <c r="J113" i="16"/>
  <c r="J112" i="16"/>
  <c r="J133" i="16"/>
  <c r="J111" i="16"/>
  <c r="J132" i="16"/>
  <c r="J110" i="16"/>
  <c r="J109" i="16"/>
  <c r="J130" i="16"/>
  <c r="J108" i="16"/>
  <c r="J107" i="16"/>
  <c r="J106" i="16"/>
  <c r="J127" i="16"/>
  <c r="J105" i="16"/>
  <c r="J126" i="16"/>
  <c r="J104" i="16"/>
  <c r="J103" i="16"/>
  <c r="I136" i="16"/>
  <c r="I114" i="16"/>
  <c r="I135" i="16"/>
  <c r="I113" i="16"/>
  <c r="I112" i="16"/>
  <c r="I133" i="16"/>
  <c r="I111" i="16"/>
  <c r="I132" i="16"/>
  <c r="I110" i="16"/>
  <c r="I109" i="16"/>
  <c r="I130" i="16"/>
  <c r="I108" i="16"/>
  <c r="I129" i="16"/>
  <c r="I107" i="16"/>
  <c r="I106" i="16"/>
  <c r="I127" i="16"/>
  <c r="I105" i="16"/>
  <c r="I126" i="16"/>
  <c r="I104" i="16"/>
  <c r="I103" i="16"/>
  <c r="H136" i="16"/>
  <c r="H114" i="16"/>
  <c r="H135" i="16"/>
  <c r="H113" i="16"/>
  <c r="H112" i="16"/>
  <c r="H133" i="16"/>
  <c r="H111" i="16"/>
  <c r="H132" i="16"/>
  <c r="H110" i="16"/>
  <c r="H109" i="16"/>
  <c r="H130" i="16"/>
  <c r="H108" i="16"/>
  <c r="H129" i="16"/>
  <c r="H107" i="16"/>
  <c r="H106" i="16"/>
  <c r="H127" i="16"/>
  <c r="H105" i="16"/>
  <c r="H126" i="16"/>
  <c r="H104" i="16"/>
  <c r="H103" i="16"/>
  <c r="F136" i="16"/>
  <c r="F114" i="16"/>
  <c r="F135" i="16"/>
  <c r="F113" i="16"/>
  <c r="F112" i="16"/>
  <c r="F133" i="16"/>
  <c r="F111" i="16"/>
  <c r="F132" i="16"/>
  <c r="F110" i="16"/>
  <c r="F109" i="16"/>
  <c r="F130" i="16"/>
  <c r="F108" i="16"/>
  <c r="F129" i="16"/>
  <c r="F107" i="16"/>
  <c r="F106" i="16"/>
  <c r="F127" i="16"/>
  <c r="F105" i="16"/>
  <c r="F126" i="16"/>
  <c r="F104" i="16"/>
  <c r="D35" i="35"/>
  <c r="D35" i="34"/>
  <c r="F103" i="16"/>
  <c r="U128" i="16"/>
  <c r="T125" i="16"/>
  <c r="T126" i="16"/>
  <c r="T127" i="16"/>
  <c r="T128" i="16"/>
  <c r="S125" i="16"/>
  <c r="S126" i="16"/>
  <c r="S127" i="16"/>
  <c r="S128" i="16"/>
  <c r="R125" i="16"/>
  <c r="R127" i="16"/>
  <c r="Q128" i="16"/>
  <c r="P125" i="35"/>
  <c r="P120" i="35"/>
  <c r="O118" i="35"/>
  <c r="J125" i="35"/>
  <c r="J120" i="35"/>
  <c r="I118" i="35"/>
  <c r="D125" i="35"/>
  <c r="D120" i="35"/>
  <c r="C118" i="35"/>
  <c r="P95" i="35"/>
  <c r="P90" i="35"/>
  <c r="O88" i="35"/>
  <c r="J95" i="35"/>
  <c r="J90" i="35"/>
  <c r="I88" i="35"/>
  <c r="D95" i="35"/>
  <c r="D90" i="35"/>
  <c r="C88" i="35"/>
  <c r="O75" i="35"/>
  <c r="O73" i="35"/>
  <c r="L75" i="35"/>
  <c r="L73" i="35"/>
  <c r="I75" i="35"/>
  <c r="I73" i="35"/>
  <c r="F75" i="35"/>
  <c r="F73" i="35"/>
  <c r="C75" i="35"/>
  <c r="C73" i="35"/>
  <c r="O75" i="34"/>
  <c r="O73" i="34"/>
  <c r="L75" i="34"/>
  <c r="L73" i="34"/>
  <c r="I75" i="34"/>
  <c r="I73" i="34"/>
  <c r="F75" i="34"/>
  <c r="F73" i="34"/>
  <c r="C75" i="34"/>
  <c r="C73" i="34"/>
  <c r="P50" i="35"/>
  <c r="P45" i="35"/>
  <c r="O43" i="35"/>
  <c r="J50" i="35"/>
  <c r="J45" i="35"/>
  <c r="I43" i="35"/>
  <c r="D50" i="35"/>
  <c r="D45" i="35"/>
  <c r="C43" i="35"/>
  <c r="P20" i="35"/>
  <c r="P15" i="35"/>
  <c r="O13" i="35"/>
  <c r="J20" i="35"/>
  <c r="J15" i="35"/>
  <c r="I13" i="35"/>
  <c r="D20" i="35"/>
  <c r="D15" i="35"/>
  <c r="C13" i="35"/>
  <c r="C3" i="35"/>
  <c r="P140" i="35"/>
  <c r="L140" i="35"/>
  <c r="J140" i="35"/>
  <c r="F140" i="35"/>
  <c r="D140" i="35"/>
  <c r="R128" i="35"/>
  <c r="R129" i="35"/>
  <c r="R130" i="35"/>
  <c r="R131" i="35"/>
  <c r="R132" i="35"/>
  <c r="R133" i="35"/>
  <c r="R134" i="35"/>
  <c r="R135" i="35"/>
  <c r="R136" i="35"/>
  <c r="R137" i="35"/>
  <c r="P138" i="35"/>
  <c r="L128" i="35"/>
  <c r="L129" i="35"/>
  <c r="L130" i="35"/>
  <c r="L131" i="35"/>
  <c r="L132" i="35"/>
  <c r="L133" i="35"/>
  <c r="L134" i="35"/>
  <c r="L135" i="35"/>
  <c r="L136" i="35"/>
  <c r="L137" i="35"/>
  <c r="K138" i="35"/>
  <c r="F128" i="35"/>
  <c r="F129" i="35"/>
  <c r="F130" i="35"/>
  <c r="F131" i="35"/>
  <c r="F132" i="35"/>
  <c r="F133" i="35"/>
  <c r="F134" i="35"/>
  <c r="F135" i="35"/>
  <c r="F136" i="35"/>
  <c r="F137" i="35"/>
  <c r="E138" i="35"/>
  <c r="P110" i="35"/>
  <c r="L110" i="35"/>
  <c r="J110" i="35"/>
  <c r="F110" i="35"/>
  <c r="D110" i="35"/>
  <c r="R98" i="35"/>
  <c r="R99" i="35"/>
  <c r="R100" i="35"/>
  <c r="R101" i="35"/>
  <c r="R102" i="35"/>
  <c r="R103" i="35"/>
  <c r="R104" i="35"/>
  <c r="R105" i="35"/>
  <c r="R106" i="35"/>
  <c r="R107" i="35"/>
  <c r="P108" i="35"/>
  <c r="L98" i="35"/>
  <c r="L99" i="35"/>
  <c r="L100" i="35"/>
  <c r="L101" i="35"/>
  <c r="L102" i="35"/>
  <c r="L103" i="35"/>
  <c r="L104" i="35"/>
  <c r="L105" i="35"/>
  <c r="L106" i="35"/>
  <c r="L107" i="35"/>
  <c r="K108" i="35"/>
  <c r="F98" i="35"/>
  <c r="F99" i="35"/>
  <c r="F100" i="35"/>
  <c r="F101" i="35"/>
  <c r="F102" i="35"/>
  <c r="F103" i="35"/>
  <c r="F104" i="35"/>
  <c r="F105" i="35"/>
  <c r="F106" i="35"/>
  <c r="F107" i="35"/>
  <c r="E108" i="35"/>
  <c r="P65" i="35"/>
  <c r="L65" i="35"/>
  <c r="J65" i="35"/>
  <c r="F65" i="35"/>
  <c r="D65" i="35"/>
  <c r="R53" i="35"/>
  <c r="R54" i="35"/>
  <c r="R55" i="35"/>
  <c r="R56" i="35"/>
  <c r="R57" i="35"/>
  <c r="R58" i="35"/>
  <c r="R59" i="35"/>
  <c r="R60" i="35"/>
  <c r="R61" i="35"/>
  <c r="R62" i="35"/>
  <c r="P63" i="35"/>
  <c r="L53" i="35"/>
  <c r="L54" i="35"/>
  <c r="L55" i="35"/>
  <c r="L56" i="35"/>
  <c r="L57" i="35"/>
  <c r="L58" i="35"/>
  <c r="L59" i="35"/>
  <c r="L60" i="35"/>
  <c r="L61" i="35"/>
  <c r="L62" i="35"/>
  <c r="K63" i="35"/>
  <c r="F53" i="35"/>
  <c r="F54" i="35"/>
  <c r="F55" i="35"/>
  <c r="F56" i="35"/>
  <c r="F57" i="35"/>
  <c r="F58" i="35"/>
  <c r="F59" i="35"/>
  <c r="F60" i="35"/>
  <c r="F61" i="35"/>
  <c r="F62" i="35"/>
  <c r="E63" i="35"/>
  <c r="P35" i="35"/>
  <c r="L35" i="35"/>
  <c r="J35" i="35"/>
  <c r="R23" i="35"/>
  <c r="R24" i="35"/>
  <c r="R25" i="35"/>
  <c r="R26" i="35"/>
  <c r="R27" i="35"/>
  <c r="R28" i="35"/>
  <c r="R29" i="35"/>
  <c r="R30" i="35"/>
  <c r="R31" i="35"/>
  <c r="R32" i="35"/>
  <c r="P33" i="35"/>
  <c r="L23" i="35"/>
  <c r="L24" i="35"/>
  <c r="L25" i="35"/>
  <c r="L26" i="35"/>
  <c r="L27" i="35"/>
  <c r="L28" i="35"/>
  <c r="L29" i="35"/>
  <c r="L30" i="35"/>
  <c r="L31" i="35"/>
  <c r="L32" i="35"/>
  <c r="K33" i="35"/>
  <c r="F23" i="35"/>
  <c r="F24" i="35"/>
  <c r="F25" i="35"/>
  <c r="F26" i="35"/>
  <c r="F27" i="35"/>
  <c r="F28" i="35"/>
  <c r="F29" i="35"/>
  <c r="F30" i="35"/>
  <c r="F31" i="35"/>
  <c r="F32" i="35"/>
  <c r="E33" i="35"/>
  <c r="R105" i="16"/>
  <c r="R104" i="16"/>
  <c r="R103" i="16"/>
  <c r="S105" i="16"/>
  <c r="S103" i="16"/>
  <c r="S104" i="16"/>
  <c r="T105" i="16"/>
  <c r="T104" i="16"/>
  <c r="T103" i="16"/>
  <c r="N142" i="19"/>
  <c r="O142" i="19"/>
  <c r="N140" i="19"/>
  <c r="K92" i="16"/>
  <c r="H142" i="19"/>
  <c r="I142" i="19"/>
  <c r="H140" i="19"/>
  <c r="K91" i="16"/>
  <c r="B142" i="19"/>
  <c r="C142" i="19"/>
  <c r="B140" i="19"/>
  <c r="K90" i="16"/>
  <c r="N112" i="19"/>
  <c r="O112" i="19"/>
  <c r="N110" i="19"/>
  <c r="K89" i="16"/>
  <c r="H112" i="19"/>
  <c r="I112" i="19"/>
  <c r="H110" i="19"/>
  <c r="K88" i="16"/>
  <c r="B112" i="19"/>
  <c r="C112" i="19"/>
  <c r="B110" i="19"/>
  <c r="K87" i="16"/>
  <c r="N67" i="19"/>
  <c r="O67" i="19"/>
  <c r="N65" i="19"/>
  <c r="K86" i="16"/>
  <c r="H67" i="19"/>
  <c r="I67" i="19"/>
  <c r="H65" i="19"/>
  <c r="K85" i="16"/>
  <c r="B67" i="19"/>
  <c r="C67" i="19"/>
  <c r="B65" i="19"/>
  <c r="K84" i="16"/>
  <c r="N37" i="19"/>
  <c r="O37" i="19"/>
  <c r="N35" i="19"/>
  <c r="K83" i="16"/>
  <c r="H37" i="19"/>
  <c r="I37" i="19"/>
  <c r="H35" i="19"/>
  <c r="K82" i="16"/>
  <c r="B37" i="19"/>
  <c r="C37" i="19"/>
  <c r="B35" i="19"/>
  <c r="K81" i="16"/>
  <c r="J92" i="16"/>
  <c r="J91" i="16"/>
  <c r="J90" i="16"/>
  <c r="J89" i="16"/>
  <c r="J88" i="16"/>
  <c r="J87" i="16"/>
  <c r="J86" i="16"/>
  <c r="J85" i="16"/>
  <c r="J84" i="16"/>
  <c r="J83" i="16"/>
  <c r="J82" i="16"/>
  <c r="J81" i="16"/>
  <c r="I92" i="16"/>
  <c r="I91" i="16"/>
  <c r="I90" i="16"/>
  <c r="I89" i="16"/>
  <c r="I88" i="16"/>
  <c r="I87" i="16"/>
  <c r="I86" i="16"/>
  <c r="I85" i="16"/>
  <c r="I84" i="16"/>
  <c r="I83" i="16"/>
  <c r="I82" i="16"/>
  <c r="I81" i="16"/>
  <c r="H92" i="16"/>
  <c r="H91" i="16"/>
  <c r="H90" i="16"/>
  <c r="H89" i="16"/>
  <c r="H88" i="16"/>
  <c r="H87" i="16"/>
  <c r="H86" i="16"/>
  <c r="H85" i="16"/>
  <c r="H84" i="16"/>
  <c r="H83" i="16"/>
  <c r="H82" i="16"/>
  <c r="H81" i="16"/>
  <c r="F92" i="16"/>
  <c r="F91" i="16"/>
  <c r="F90" i="16"/>
  <c r="F89" i="16"/>
  <c r="F88" i="16"/>
  <c r="F87" i="16"/>
  <c r="F86" i="16"/>
  <c r="F85" i="16"/>
  <c r="F84" i="16"/>
  <c r="F83" i="16"/>
  <c r="F82" i="16"/>
  <c r="D35" i="19"/>
  <c r="F81" i="16"/>
  <c r="B51" i="16"/>
  <c r="B95" i="16"/>
  <c r="U106" i="16"/>
  <c r="T106" i="16"/>
  <c r="S106" i="16"/>
  <c r="R106" i="16"/>
  <c r="Q106" i="16"/>
  <c r="P125" i="34"/>
  <c r="O118" i="34"/>
  <c r="J125" i="34"/>
  <c r="J120" i="34"/>
  <c r="I118" i="34"/>
  <c r="P120" i="34"/>
  <c r="D125" i="34"/>
  <c r="D120" i="34"/>
  <c r="C118" i="34"/>
  <c r="P95" i="34"/>
  <c r="P90" i="34"/>
  <c r="O88" i="34"/>
  <c r="J95" i="34"/>
  <c r="J90" i="34"/>
  <c r="I88" i="34"/>
  <c r="D95" i="34"/>
  <c r="D90" i="34"/>
  <c r="C88" i="34"/>
  <c r="P50" i="34"/>
  <c r="P45" i="34"/>
  <c r="O43" i="34"/>
  <c r="J50" i="34"/>
  <c r="J45" i="34"/>
  <c r="I43" i="34"/>
  <c r="D50" i="34"/>
  <c r="D45" i="34"/>
  <c r="C43" i="34"/>
  <c r="P20" i="34"/>
  <c r="P15" i="34"/>
  <c r="O13" i="34"/>
  <c r="J20" i="34"/>
  <c r="J15" i="34"/>
  <c r="I13" i="34"/>
  <c r="D20" i="34"/>
  <c r="D15" i="34"/>
  <c r="C13" i="34"/>
  <c r="C3" i="34"/>
  <c r="C3" i="19"/>
  <c r="P140" i="34"/>
  <c r="L140" i="34"/>
  <c r="J140" i="34"/>
  <c r="F140" i="34"/>
  <c r="D140" i="34"/>
  <c r="R128" i="34"/>
  <c r="R129" i="34"/>
  <c r="R130" i="34"/>
  <c r="R131" i="34"/>
  <c r="R132" i="34"/>
  <c r="R133" i="34"/>
  <c r="R134" i="34"/>
  <c r="R135" i="34"/>
  <c r="R136" i="34"/>
  <c r="R137" i="34"/>
  <c r="P138" i="34"/>
  <c r="L128" i="34"/>
  <c r="L129" i="34"/>
  <c r="L130" i="34"/>
  <c r="L131" i="34"/>
  <c r="L132" i="34"/>
  <c r="L133" i="34"/>
  <c r="L134" i="34"/>
  <c r="L135" i="34"/>
  <c r="L136" i="34"/>
  <c r="L137" i="34"/>
  <c r="K138" i="34"/>
  <c r="F128" i="34"/>
  <c r="F129" i="34"/>
  <c r="F130" i="34"/>
  <c r="F131" i="34"/>
  <c r="F132" i="34"/>
  <c r="F133" i="34"/>
  <c r="F134" i="34"/>
  <c r="F135" i="34"/>
  <c r="F136" i="34"/>
  <c r="F137" i="34"/>
  <c r="E138" i="34"/>
  <c r="P110" i="34"/>
  <c r="L110" i="34"/>
  <c r="J110" i="34"/>
  <c r="F110" i="34"/>
  <c r="D110" i="34"/>
  <c r="R98" i="34"/>
  <c r="R99" i="34"/>
  <c r="R100" i="34"/>
  <c r="R101" i="34"/>
  <c r="R102" i="34"/>
  <c r="R103" i="34"/>
  <c r="R104" i="34"/>
  <c r="R105" i="34"/>
  <c r="R106" i="34"/>
  <c r="R107" i="34"/>
  <c r="P108" i="34"/>
  <c r="L98" i="34"/>
  <c r="L99" i="34"/>
  <c r="L100" i="34"/>
  <c r="L101" i="34"/>
  <c r="L102" i="34"/>
  <c r="L103" i="34"/>
  <c r="L104" i="34"/>
  <c r="L105" i="34"/>
  <c r="L106" i="34"/>
  <c r="L107" i="34"/>
  <c r="K108" i="34"/>
  <c r="F98" i="34"/>
  <c r="F99" i="34"/>
  <c r="F100" i="34"/>
  <c r="F101" i="34"/>
  <c r="F102" i="34"/>
  <c r="F103" i="34"/>
  <c r="F104" i="34"/>
  <c r="F105" i="34"/>
  <c r="F106" i="34"/>
  <c r="F107" i="34"/>
  <c r="E108" i="34"/>
  <c r="P65" i="34"/>
  <c r="L65" i="34"/>
  <c r="J65" i="34"/>
  <c r="F65" i="34"/>
  <c r="D65" i="34"/>
  <c r="R53" i="34"/>
  <c r="R54" i="34"/>
  <c r="R55" i="34"/>
  <c r="R56" i="34"/>
  <c r="R57" i="34"/>
  <c r="R58" i="34"/>
  <c r="R59" i="34"/>
  <c r="R60" i="34"/>
  <c r="R61" i="34"/>
  <c r="R62" i="34"/>
  <c r="P63" i="34"/>
  <c r="L53" i="34"/>
  <c r="L54" i="34"/>
  <c r="L55" i="34"/>
  <c r="L56" i="34"/>
  <c r="L57" i="34"/>
  <c r="L58" i="34"/>
  <c r="L59" i="34"/>
  <c r="L60" i="34"/>
  <c r="L61" i="34"/>
  <c r="L62" i="34"/>
  <c r="K63" i="34"/>
  <c r="F53" i="34"/>
  <c r="F54" i="34"/>
  <c r="F55" i="34"/>
  <c r="F56" i="34"/>
  <c r="F57" i="34"/>
  <c r="F58" i="34"/>
  <c r="F59" i="34"/>
  <c r="F60" i="34"/>
  <c r="F61" i="34"/>
  <c r="F62" i="34"/>
  <c r="E63" i="34"/>
  <c r="P35" i="34"/>
  <c r="L35" i="34"/>
  <c r="J35" i="34"/>
  <c r="R23" i="34"/>
  <c r="R24" i="34"/>
  <c r="R25" i="34"/>
  <c r="R26" i="34"/>
  <c r="R27" i="34"/>
  <c r="R28" i="34"/>
  <c r="R29" i="34"/>
  <c r="R30" i="34"/>
  <c r="R31" i="34"/>
  <c r="R32" i="34"/>
  <c r="P33" i="34"/>
  <c r="L23" i="34"/>
  <c r="L24" i="34"/>
  <c r="L25" i="34"/>
  <c r="L26" i="34"/>
  <c r="L27" i="34"/>
  <c r="L28" i="34"/>
  <c r="L29" i="34"/>
  <c r="L30" i="34"/>
  <c r="L31" i="34"/>
  <c r="L32" i="34"/>
  <c r="K33" i="34"/>
  <c r="F23" i="34"/>
  <c r="F24" i="34"/>
  <c r="F25" i="34"/>
  <c r="F26" i="34"/>
  <c r="F27" i="34"/>
  <c r="F28" i="34"/>
  <c r="F29" i="34"/>
  <c r="F30" i="34"/>
  <c r="F31" i="34"/>
  <c r="F32" i="34"/>
  <c r="E33" i="34"/>
  <c r="I68" i="1"/>
  <c r="M15" i="1"/>
  <c r="L15" i="1"/>
  <c r="M67" i="1"/>
  <c r="M66" i="1"/>
  <c r="K15" i="1"/>
  <c r="M65" i="1"/>
  <c r="J15" i="1"/>
  <c r="M64" i="1"/>
  <c r="I15" i="1"/>
  <c r="M63" i="1"/>
  <c r="H15" i="1"/>
  <c r="M62" i="1"/>
  <c r="G15" i="1"/>
  <c r="M61" i="1"/>
  <c r="F15" i="1"/>
  <c r="E15" i="1"/>
  <c r="E60" i="1"/>
  <c r="E59" i="1"/>
  <c r="AM9" i="1"/>
  <c r="AM10" i="1"/>
  <c r="E57" i="1"/>
  <c r="E58" i="1"/>
  <c r="D15" i="1"/>
  <c r="F17" i="1"/>
  <c r="Z19" i="1"/>
  <c r="Z31" i="1"/>
  <c r="AK18" i="1"/>
  <c r="Z20" i="1"/>
  <c r="E70" i="1"/>
  <c r="AM20" i="1"/>
  <c r="AI28" i="1"/>
  <c r="Z32" i="1"/>
  <c r="I70" i="1"/>
  <c r="AM32" i="1"/>
  <c r="AI40" i="1"/>
  <c r="Z44" i="1"/>
  <c r="M70" i="1"/>
  <c r="AM44" i="1"/>
  <c r="AI52" i="1"/>
  <c r="M29" i="1"/>
  <c r="AK17" i="1"/>
  <c r="E69" i="1"/>
  <c r="AL20" i="1"/>
  <c r="AI26" i="1"/>
  <c r="AI27" i="1"/>
  <c r="I69" i="1"/>
  <c r="AL32" i="1"/>
  <c r="AI38" i="1"/>
  <c r="AI39" i="1"/>
  <c r="M69" i="1"/>
  <c r="AL44" i="1"/>
  <c r="AI50" i="1"/>
  <c r="AI51" i="1"/>
  <c r="M28" i="1"/>
  <c r="AK16" i="1"/>
  <c r="M27" i="1"/>
  <c r="AK15" i="1"/>
  <c r="E68" i="1"/>
  <c r="AK20" i="1"/>
  <c r="AI24" i="1"/>
  <c r="AI25" i="1"/>
  <c r="AK32" i="1"/>
  <c r="AI36" i="1"/>
  <c r="AI37" i="1"/>
  <c r="M68" i="1"/>
  <c r="AK44" i="1"/>
  <c r="AI48" i="1"/>
  <c r="AI49" i="1"/>
  <c r="M26" i="1"/>
  <c r="AK14" i="1"/>
  <c r="M25" i="1"/>
  <c r="AK13" i="1"/>
  <c r="E67" i="1"/>
  <c r="AJ20" i="1"/>
  <c r="AI22" i="1"/>
  <c r="AI23" i="1"/>
  <c r="I67" i="1"/>
  <c r="AJ32" i="1"/>
  <c r="AI34" i="1"/>
  <c r="AI35" i="1"/>
  <c r="AJ44" i="1"/>
  <c r="AI46" i="1"/>
  <c r="AI47" i="1"/>
  <c r="M24" i="1"/>
  <c r="AK12" i="1"/>
  <c r="M23" i="1"/>
  <c r="AK11" i="1"/>
  <c r="E66" i="1"/>
  <c r="AI20" i="1"/>
  <c r="AI21" i="1"/>
  <c r="I66" i="1"/>
  <c r="AI32" i="1"/>
  <c r="AI33" i="1"/>
  <c r="AI44" i="1"/>
  <c r="AI45" i="1"/>
  <c r="M22" i="1"/>
  <c r="AK10" i="1"/>
  <c r="M21" i="1"/>
  <c r="AJ18" i="1"/>
  <c r="AH28" i="1"/>
  <c r="AH40" i="1"/>
  <c r="AH52" i="1"/>
  <c r="L29" i="1"/>
  <c r="AJ17" i="1"/>
  <c r="AH26" i="1"/>
  <c r="AH27" i="1"/>
  <c r="AH38" i="1"/>
  <c r="AH39" i="1"/>
  <c r="AH50" i="1"/>
  <c r="AH51" i="1"/>
  <c r="L28" i="1"/>
  <c r="AJ16" i="1"/>
  <c r="L27" i="1"/>
  <c r="AJ15" i="1"/>
  <c r="AH24" i="1"/>
  <c r="AH25" i="1"/>
  <c r="AH36" i="1"/>
  <c r="AH37" i="1"/>
  <c r="AH48" i="1"/>
  <c r="AH49" i="1"/>
  <c r="L26" i="1"/>
  <c r="AJ14" i="1"/>
  <c r="L25" i="1"/>
  <c r="AJ13" i="1"/>
  <c r="AH22" i="1"/>
  <c r="AH23" i="1"/>
  <c r="AH34" i="1"/>
  <c r="AH35" i="1"/>
  <c r="AH46" i="1"/>
  <c r="AH47" i="1"/>
  <c r="L24" i="1"/>
  <c r="AJ12" i="1"/>
  <c r="L23" i="1"/>
  <c r="AJ11" i="1"/>
  <c r="E65" i="1"/>
  <c r="AH20" i="1"/>
  <c r="AH21" i="1"/>
  <c r="I65" i="1"/>
  <c r="AH32" i="1"/>
  <c r="AH33" i="1"/>
  <c r="AH44" i="1"/>
  <c r="AH45" i="1"/>
  <c r="L22" i="1"/>
  <c r="AJ10" i="1"/>
  <c r="L21" i="1"/>
  <c r="AI18" i="1"/>
  <c r="AG28" i="1"/>
  <c r="AG40" i="1"/>
  <c r="AG52" i="1"/>
  <c r="K29" i="1"/>
  <c r="AI17" i="1"/>
  <c r="AG26" i="1"/>
  <c r="AG27" i="1"/>
  <c r="AG38" i="1"/>
  <c r="AG39" i="1"/>
  <c r="AG50" i="1"/>
  <c r="AG51" i="1"/>
  <c r="K28" i="1"/>
  <c r="AI16" i="1"/>
  <c r="K27" i="1"/>
  <c r="AI15" i="1"/>
  <c r="AG24" i="1"/>
  <c r="AG25" i="1"/>
  <c r="AG36" i="1"/>
  <c r="AG37" i="1"/>
  <c r="AG48" i="1"/>
  <c r="AG49" i="1"/>
  <c r="K26" i="1"/>
  <c r="AI14" i="1"/>
  <c r="K25" i="1"/>
  <c r="AI13" i="1"/>
  <c r="AG22" i="1"/>
  <c r="AG23" i="1"/>
  <c r="AG34" i="1"/>
  <c r="AG35" i="1"/>
  <c r="AG46" i="1"/>
  <c r="AG47" i="1"/>
  <c r="K24" i="1"/>
  <c r="AI12" i="1"/>
  <c r="K23" i="1"/>
  <c r="AI11" i="1"/>
  <c r="E64" i="1"/>
  <c r="AG20" i="1"/>
  <c r="AG21" i="1"/>
  <c r="I64" i="1"/>
  <c r="AG32" i="1"/>
  <c r="AG33" i="1"/>
  <c r="AG44" i="1"/>
  <c r="AG45" i="1"/>
  <c r="K22" i="1"/>
  <c r="AI10" i="1"/>
  <c r="K21" i="1"/>
  <c r="AH18" i="1"/>
  <c r="AF28" i="1"/>
  <c r="AF40" i="1"/>
  <c r="AF52" i="1"/>
  <c r="J29" i="1"/>
  <c r="AH17" i="1"/>
  <c r="AF26" i="1"/>
  <c r="AF27" i="1"/>
  <c r="AF38" i="1"/>
  <c r="AF39" i="1"/>
  <c r="AF50" i="1"/>
  <c r="AF51" i="1"/>
  <c r="J28" i="1"/>
  <c r="AH16" i="1"/>
  <c r="J27" i="1"/>
  <c r="AH15" i="1"/>
  <c r="AF24" i="1"/>
  <c r="AF25" i="1"/>
  <c r="AF36" i="1"/>
  <c r="AF37" i="1"/>
  <c r="AF48" i="1"/>
  <c r="AF49" i="1"/>
  <c r="J26" i="1"/>
  <c r="AH14" i="1"/>
  <c r="J25" i="1"/>
  <c r="AH13" i="1"/>
  <c r="AF22" i="1"/>
  <c r="AF23" i="1"/>
  <c r="AF34" i="1"/>
  <c r="AF35" i="1"/>
  <c r="AF46" i="1"/>
  <c r="AF47" i="1"/>
  <c r="J24" i="1"/>
  <c r="AH12" i="1"/>
  <c r="J23" i="1"/>
  <c r="AH11" i="1"/>
  <c r="E63" i="1"/>
  <c r="AF20" i="1"/>
  <c r="AF21" i="1"/>
  <c r="I63" i="1"/>
  <c r="AF32" i="1"/>
  <c r="AF33" i="1"/>
  <c r="AF44" i="1"/>
  <c r="AF45" i="1"/>
  <c r="J22" i="1"/>
  <c r="AH10" i="1"/>
  <c r="J21" i="1"/>
  <c r="AG18" i="1"/>
  <c r="AE28" i="1"/>
  <c r="AE40" i="1"/>
  <c r="AE52" i="1"/>
  <c r="I29" i="1"/>
  <c r="AG17" i="1"/>
  <c r="AE26" i="1"/>
  <c r="AE27" i="1"/>
  <c r="AE38" i="1"/>
  <c r="AE39" i="1"/>
  <c r="AE50" i="1"/>
  <c r="AE51" i="1"/>
  <c r="I28" i="1"/>
  <c r="AG16" i="1"/>
  <c r="I27" i="1"/>
  <c r="AG15" i="1"/>
  <c r="AE24" i="1"/>
  <c r="AE25" i="1"/>
  <c r="AE36" i="1"/>
  <c r="AE37" i="1"/>
  <c r="AE48" i="1"/>
  <c r="AE49" i="1"/>
  <c r="I26" i="1"/>
  <c r="AG14" i="1"/>
  <c r="I25" i="1"/>
  <c r="AG13" i="1"/>
  <c r="AE22" i="1"/>
  <c r="AE23" i="1"/>
  <c r="AE34" i="1"/>
  <c r="AE35" i="1"/>
  <c r="AE46" i="1"/>
  <c r="AE47" i="1"/>
  <c r="I24" i="1"/>
  <c r="AG12" i="1"/>
  <c r="I23" i="1"/>
  <c r="AG11" i="1"/>
  <c r="E62" i="1"/>
  <c r="AE20" i="1"/>
  <c r="AE21" i="1"/>
  <c r="I62" i="1"/>
  <c r="AE32" i="1"/>
  <c r="AE33" i="1"/>
  <c r="AE44" i="1"/>
  <c r="AE45" i="1"/>
  <c r="I22" i="1"/>
  <c r="AG10" i="1"/>
  <c r="I21" i="1"/>
  <c r="AF18" i="1"/>
  <c r="AD28" i="1"/>
  <c r="AD40" i="1"/>
  <c r="AD52" i="1"/>
  <c r="H29" i="1"/>
  <c r="AF17" i="1"/>
  <c r="AD26" i="1"/>
  <c r="AD27" i="1"/>
  <c r="AD38" i="1"/>
  <c r="AD39" i="1"/>
  <c r="AD50" i="1"/>
  <c r="AD51" i="1"/>
  <c r="H28" i="1"/>
  <c r="AF16" i="1"/>
  <c r="H27" i="1"/>
  <c r="AF15" i="1"/>
  <c r="AD24" i="1"/>
  <c r="AD25" i="1"/>
  <c r="AD36" i="1"/>
  <c r="AD37" i="1"/>
  <c r="AD48" i="1"/>
  <c r="AD49" i="1"/>
  <c r="H26" i="1"/>
  <c r="AF14" i="1"/>
  <c r="H25" i="1"/>
  <c r="AF13" i="1"/>
  <c r="AD22" i="1"/>
  <c r="AD23" i="1"/>
  <c r="AD34" i="1"/>
  <c r="AD35" i="1"/>
  <c r="AD46" i="1"/>
  <c r="AD47" i="1"/>
  <c r="H24" i="1"/>
  <c r="AF12" i="1"/>
  <c r="H23" i="1"/>
  <c r="AF11" i="1"/>
  <c r="E61" i="1"/>
  <c r="AD20" i="1"/>
  <c r="AD21" i="1"/>
  <c r="I61" i="1"/>
  <c r="AD32" i="1"/>
  <c r="AD33" i="1"/>
  <c r="AD44" i="1"/>
  <c r="AD45" i="1"/>
  <c r="H22" i="1"/>
  <c r="AF10" i="1"/>
  <c r="H21" i="1"/>
  <c r="AE18" i="1"/>
  <c r="AC28" i="1"/>
  <c r="AC40" i="1"/>
  <c r="AC52" i="1"/>
  <c r="G29" i="1"/>
  <c r="AE17" i="1"/>
  <c r="AC26" i="1"/>
  <c r="AC27" i="1"/>
  <c r="AC38" i="1"/>
  <c r="AC39" i="1"/>
  <c r="AC50" i="1"/>
  <c r="AC51" i="1"/>
  <c r="G28" i="1"/>
  <c r="AE16" i="1"/>
  <c r="G27" i="1"/>
  <c r="AE15" i="1"/>
  <c r="AC24" i="1"/>
  <c r="AC25" i="1"/>
  <c r="AC36" i="1"/>
  <c r="AC37" i="1"/>
  <c r="AC48" i="1"/>
  <c r="AC49" i="1"/>
  <c r="G26" i="1"/>
  <c r="AE14" i="1"/>
  <c r="G25" i="1"/>
  <c r="AE13" i="1"/>
  <c r="AC22" i="1"/>
  <c r="AC23" i="1"/>
  <c r="AC34" i="1"/>
  <c r="AC35" i="1"/>
  <c r="AC46" i="1"/>
  <c r="AC47" i="1"/>
  <c r="G24" i="1"/>
  <c r="AE12" i="1"/>
  <c r="G23" i="1"/>
  <c r="AE11" i="1"/>
  <c r="AC20" i="1"/>
  <c r="AC21" i="1"/>
  <c r="I60" i="1"/>
  <c r="AC32" i="1"/>
  <c r="AC33" i="1"/>
  <c r="M60" i="1"/>
  <c r="AC44" i="1"/>
  <c r="AC45" i="1"/>
  <c r="G22" i="1"/>
  <c r="AE10" i="1"/>
  <c r="G21" i="1"/>
  <c r="AD18" i="1"/>
  <c r="AB28" i="1"/>
  <c r="AB40" i="1"/>
  <c r="AB52" i="1"/>
  <c r="F29" i="1"/>
  <c r="AD17" i="1"/>
  <c r="AB26" i="1"/>
  <c r="AB27" i="1"/>
  <c r="AB38" i="1"/>
  <c r="AB39" i="1"/>
  <c r="AB50" i="1"/>
  <c r="AB51" i="1"/>
  <c r="F28" i="1"/>
  <c r="AD16" i="1"/>
  <c r="F27" i="1"/>
  <c r="AD15" i="1"/>
  <c r="AB24" i="1"/>
  <c r="AB25" i="1"/>
  <c r="AB36" i="1"/>
  <c r="AB37" i="1"/>
  <c r="AB48" i="1"/>
  <c r="AB49" i="1"/>
  <c r="F26" i="1"/>
  <c r="AD14" i="1"/>
  <c r="F25" i="1"/>
  <c r="AD13" i="1"/>
  <c r="AB22" i="1"/>
  <c r="AB23" i="1"/>
  <c r="AB34" i="1"/>
  <c r="AB35" i="1"/>
  <c r="AB46" i="1"/>
  <c r="AB47" i="1"/>
  <c r="F24" i="1"/>
  <c r="AD12" i="1"/>
  <c r="F23" i="1"/>
  <c r="AD11" i="1"/>
  <c r="AB20" i="1"/>
  <c r="AB21" i="1"/>
  <c r="I59" i="1"/>
  <c r="AB32" i="1"/>
  <c r="AB33" i="1"/>
  <c r="M59" i="1"/>
  <c r="AB44" i="1"/>
  <c r="AB45" i="1"/>
  <c r="F22" i="1"/>
  <c r="AD10" i="1"/>
  <c r="F21" i="1"/>
  <c r="AC18" i="1"/>
  <c r="AA28" i="1"/>
  <c r="AA40" i="1"/>
  <c r="AA52" i="1"/>
  <c r="E29" i="1"/>
  <c r="AC17" i="1"/>
  <c r="AA26" i="1"/>
  <c r="AA27" i="1"/>
  <c r="AA38" i="1"/>
  <c r="AA39" i="1"/>
  <c r="AA50" i="1"/>
  <c r="AA51" i="1"/>
  <c r="E28" i="1"/>
  <c r="AC16" i="1"/>
  <c r="E27" i="1"/>
  <c r="AC15" i="1"/>
  <c r="AA24" i="1"/>
  <c r="AA25" i="1"/>
  <c r="AA36" i="1"/>
  <c r="AA37" i="1"/>
  <c r="AA48" i="1"/>
  <c r="AA49" i="1"/>
  <c r="E26" i="1"/>
  <c r="AC14" i="1"/>
  <c r="E25" i="1"/>
  <c r="AC13" i="1"/>
  <c r="AA22" i="1"/>
  <c r="AA23" i="1"/>
  <c r="AA34" i="1"/>
  <c r="AA35" i="1"/>
  <c r="AA46" i="1"/>
  <c r="AA47" i="1"/>
  <c r="E24" i="1"/>
  <c r="AC12" i="1"/>
  <c r="E23" i="1"/>
  <c r="AC11" i="1"/>
  <c r="AA20" i="1"/>
  <c r="AA21" i="1"/>
  <c r="I58" i="1"/>
  <c r="AA32" i="1"/>
  <c r="AA33" i="1"/>
  <c r="M58" i="1"/>
  <c r="AA44" i="1"/>
  <c r="AA45" i="1"/>
  <c r="E22" i="1"/>
  <c r="AC10" i="1"/>
  <c r="E21" i="1"/>
  <c r="AB18" i="1"/>
  <c r="Z28" i="1"/>
  <c r="Z40" i="1"/>
  <c r="Z52" i="1"/>
  <c r="D29" i="1"/>
  <c r="AB17" i="1"/>
  <c r="Z26" i="1"/>
  <c r="Z27" i="1"/>
  <c r="Z38" i="1"/>
  <c r="Z39" i="1"/>
  <c r="Z50" i="1"/>
  <c r="Z51" i="1"/>
  <c r="D28" i="1"/>
  <c r="AB16" i="1"/>
  <c r="D27" i="1"/>
  <c r="AB15" i="1"/>
  <c r="Z24" i="1"/>
  <c r="Z25" i="1"/>
  <c r="Z36" i="1"/>
  <c r="Z37" i="1"/>
  <c r="Z48" i="1"/>
  <c r="Z49" i="1"/>
  <c r="D26" i="1"/>
  <c r="AB14" i="1"/>
  <c r="D25" i="1"/>
  <c r="AB13" i="1"/>
  <c r="Z22" i="1"/>
  <c r="Z23" i="1"/>
  <c r="Z34" i="1"/>
  <c r="Z35" i="1"/>
  <c r="Z46" i="1"/>
  <c r="Z47" i="1"/>
  <c r="D24" i="1"/>
  <c r="AB12" i="1"/>
  <c r="D23" i="1"/>
  <c r="AB11" i="1"/>
  <c r="Z21" i="1"/>
  <c r="Z33" i="1"/>
  <c r="Z45" i="1"/>
  <c r="D22" i="1"/>
  <c r="AB10" i="1"/>
  <c r="D21" i="1"/>
  <c r="N142" i="18"/>
  <c r="O142" i="18"/>
  <c r="N140" i="18"/>
  <c r="H142" i="18"/>
  <c r="I142" i="18"/>
  <c r="H140" i="18"/>
  <c r="B142" i="18"/>
  <c r="C142" i="18"/>
  <c r="B140" i="18"/>
  <c r="N112" i="18"/>
  <c r="O112" i="18"/>
  <c r="N110" i="18"/>
  <c r="H112" i="18"/>
  <c r="I112" i="18"/>
  <c r="H110" i="18"/>
  <c r="B112" i="18"/>
  <c r="C112" i="18"/>
  <c r="B110" i="18"/>
  <c r="N67" i="18"/>
  <c r="O67" i="18"/>
  <c r="N65" i="18"/>
  <c r="H67" i="18"/>
  <c r="I67" i="18"/>
  <c r="H65" i="18"/>
  <c r="B67" i="18"/>
  <c r="C67" i="18"/>
  <c r="B65" i="18"/>
  <c r="N37" i="18"/>
  <c r="O37" i="18"/>
  <c r="N35" i="18"/>
  <c r="H37" i="18"/>
  <c r="I37" i="18"/>
  <c r="H35" i="18"/>
  <c r="B37" i="18"/>
  <c r="C37" i="18"/>
  <c r="B35" i="18"/>
  <c r="N142" i="17"/>
  <c r="O142" i="17"/>
  <c r="N140" i="17"/>
  <c r="H142" i="17"/>
  <c r="I142" i="17"/>
  <c r="H140" i="17"/>
  <c r="B142" i="17"/>
  <c r="C142" i="17"/>
  <c r="B140" i="17"/>
  <c r="N112" i="17"/>
  <c r="O112" i="17"/>
  <c r="N110" i="17"/>
  <c r="H112" i="17"/>
  <c r="I112" i="17"/>
  <c r="H110" i="17"/>
  <c r="B112" i="17"/>
  <c r="C112" i="17"/>
  <c r="B110" i="17"/>
  <c r="N67" i="17"/>
  <c r="O67" i="17"/>
  <c r="N65" i="17"/>
  <c r="H67" i="17"/>
  <c r="I67" i="17"/>
  <c r="H65" i="17"/>
  <c r="B67" i="17"/>
  <c r="C67" i="17"/>
  <c r="B65" i="17"/>
  <c r="N37" i="17"/>
  <c r="O37" i="17"/>
  <c r="N35" i="17"/>
  <c r="H37" i="17"/>
  <c r="I37" i="17"/>
  <c r="H35" i="17"/>
  <c r="B37" i="17"/>
  <c r="C37" i="17"/>
  <c r="B35" i="17"/>
  <c r="L23" i="14"/>
  <c r="C75" i="19"/>
  <c r="D20" i="14"/>
  <c r="F57" i="19"/>
  <c r="C13" i="17"/>
  <c r="J20" i="14"/>
  <c r="J15" i="14"/>
  <c r="Z43" i="1"/>
  <c r="AM12" i="1"/>
  <c r="AM11" i="1"/>
  <c r="M71" i="1"/>
  <c r="M57" i="1"/>
  <c r="I71" i="1"/>
  <c r="I57" i="1"/>
  <c r="E71" i="1"/>
  <c r="R128" i="19"/>
  <c r="R129" i="19"/>
  <c r="R130" i="19"/>
  <c r="R131" i="19"/>
  <c r="R132" i="19"/>
  <c r="R133" i="19"/>
  <c r="R134" i="19"/>
  <c r="R135" i="19"/>
  <c r="R136" i="19"/>
  <c r="R137" i="19"/>
  <c r="P138" i="19"/>
  <c r="R98" i="19"/>
  <c r="R99" i="19"/>
  <c r="R100" i="19"/>
  <c r="R101" i="19"/>
  <c r="R102" i="19"/>
  <c r="R103" i="19"/>
  <c r="R104" i="19"/>
  <c r="R105" i="19"/>
  <c r="R106" i="19"/>
  <c r="R107" i="19"/>
  <c r="P108" i="19"/>
  <c r="R53" i="19"/>
  <c r="R54" i="19"/>
  <c r="R55" i="19"/>
  <c r="R56" i="19"/>
  <c r="R57" i="19"/>
  <c r="R58" i="19"/>
  <c r="R59" i="19"/>
  <c r="R60" i="19"/>
  <c r="R61" i="19"/>
  <c r="R62" i="19"/>
  <c r="P63" i="19"/>
  <c r="R23" i="19"/>
  <c r="R24" i="19"/>
  <c r="R25" i="19"/>
  <c r="R26" i="19"/>
  <c r="R27" i="19"/>
  <c r="R28" i="19"/>
  <c r="R29" i="19"/>
  <c r="R30" i="19"/>
  <c r="R31" i="19"/>
  <c r="R32" i="19"/>
  <c r="P33" i="19"/>
  <c r="F23" i="19"/>
  <c r="F24" i="19"/>
  <c r="F25" i="19"/>
  <c r="F26" i="19"/>
  <c r="F27" i="19"/>
  <c r="F28" i="19"/>
  <c r="F29" i="19"/>
  <c r="F30" i="19"/>
  <c r="F31" i="19"/>
  <c r="F32" i="19"/>
  <c r="E33" i="19"/>
  <c r="R128" i="18"/>
  <c r="R129" i="18"/>
  <c r="R130" i="18"/>
  <c r="R131" i="18"/>
  <c r="R132" i="18"/>
  <c r="R133" i="18"/>
  <c r="R134" i="18"/>
  <c r="R135" i="18"/>
  <c r="R136" i="18"/>
  <c r="R137" i="18"/>
  <c r="P138" i="18"/>
  <c r="I70" i="16"/>
  <c r="R98" i="18"/>
  <c r="R99" i="18"/>
  <c r="R100" i="18"/>
  <c r="R101" i="18"/>
  <c r="R102" i="18"/>
  <c r="R103" i="18"/>
  <c r="R104" i="18"/>
  <c r="R105" i="18"/>
  <c r="R106" i="18"/>
  <c r="R107" i="18"/>
  <c r="P108" i="18"/>
  <c r="I67" i="16"/>
  <c r="R53" i="18"/>
  <c r="R54" i="18"/>
  <c r="R55" i="18"/>
  <c r="R56" i="18"/>
  <c r="R57" i="18"/>
  <c r="R58" i="18"/>
  <c r="R59" i="18"/>
  <c r="R60" i="18"/>
  <c r="R61" i="18"/>
  <c r="R62" i="18"/>
  <c r="P63" i="18"/>
  <c r="I64" i="16"/>
  <c r="R23" i="18"/>
  <c r="R24" i="18"/>
  <c r="R25" i="18"/>
  <c r="R26" i="18"/>
  <c r="R27" i="18"/>
  <c r="R28" i="18"/>
  <c r="R29" i="18"/>
  <c r="R30" i="18"/>
  <c r="R31" i="18"/>
  <c r="R32" i="18"/>
  <c r="P33" i="18"/>
  <c r="I61" i="16"/>
  <c r="F23" i="18"/>
  <c r="F24" i="18"/>
  <c r="F25" i="18"/>
  <c r="F26" i="18"/>
  <c r="F27" i="18"/>
  <c r="F28" i="18"/>
  <c r="F29" i="18"/>
  <c r="F30" i="18"/>
  <c r="F31" i="18"/>
  <c r="F32" i="18"/>
  <c r="E33" i="18"/>
  <c r="I59" i="16"/>
  <c r="R128" i="17"/>
  <c r="R129" i="17"/>
  <c r="R130" i="17"/>
  <c r="R131" i="17"/>
  <c r="R132" i="17"/>
  <c r="R133" i="17"/>
  <c r="R134" i="17"/>
  <c r="R135" i="17"/>
  <c r="R136" i="17"/>
  <c r="R137" i="17"/>
  <c r="P138" i="17"/>
  <c r="I48" i="16"/>
  <c r="R98" i="17"/>
  <c r="R99" i="17"/>
  <c r="R100" i="17"/>
  <c r="R101" i="17"/>
  <c r="R102" i="17"/>
  <c r="R103" i="17"/>
  <c r="R104" i="17"/>
  <c r="R105" i="17"/>
  <c r="R106" i="17"/>
  <c r="R107" i="17"/>
  <c r="P108" i="17"/>
  <c r="I45" i="16"/>
  <c r="R53" i="17"/>
  <c r="R54" i="17"/>
  <c r="R55" i="17"/>
  <c r="R56" i="17"/>
  <c r="R57" i="17"/>
  <c r="R58" i="17"/>
  <c r="R59" i="17"/>
  <c r="R60" i="17"/>
  <c r="R61" i="17"/>
  <c r="R62" i="17"/>
  <c r="P63" i="17"/>
  <c r="I42" i="16"/>
  <c r="R23" i="17"/>
  <c r="R24" i="17"/>
  <c r="R25" i="17"/>
  <c r="R26" i="17"/>
  <c r="R27" i="17"/>
  <c r="R28" i="17"/>
  <c r="R29" i="17"/>
  <c r="R30" i="17"/>
  <c r="R31" i="17"/>
  <c r="R32" i="17"/>
  <c r="P33" i="17"/>
  <c r="I39" i="16"/>
  <c r="F23" i="17"/>
  <c r="F24" i="17"/>
  <c r="F25" i="17"/>
  <c r="F26" i="17"/>
  <c r="F27" i="17"/>
  <c r="F28" i="17"/>
  <c r="F29" i="17"/>
  <c r="F30" i="17"/>
  <c r="F31" i="17"/>
  <c r="F32" i="17"/>
  <c r="E33" i="17"/>
  <c r="I37" i="16"/>
  <c r="R128" i="14"/>
  <c r="R129" i="14"/>
  <c r="R130" i="14"/>
  <c r="R131" i="14"/>
  <c r="R132" i="14"/>
  <c r="R133" i="14"/>
  <c r="R134" i="14"/>
  <c r="R135" i="14"/>
  <c r="R136" i="14"/>
  <c r="R137" i="14"/>
  <c r="P138" i="14"/>
  <c r="I26" i="16"/>
  <c r="R98" i="14"/>
  <c r="R99" i="14"/>
  <c r="R100" i="14"/>
  <c r="R101" i="14"/>
  <c r="R102" i="14"/>
  <c r="R103" i="14"/>
  <c r="R104" i="14"/>
  <c r="R105" i="14"/>
  <c r="R106" i="14"/>
  <c r="R107" i="14"/>
  <c r="P108" i="14"/>
  <c r="I23" i="16"/>
  <c r="R53" i="14"/>
  <c r="R54" i="14"/>
  <c r="R55" i="14"/>
  <c r="R56" i="14"/>
  <c r="R57" i="14"/>
  <c r="R58" i="14"/>
  <c r="R59" i="14"/>
  <c r="R60" i="14"/>
  <c r="R61" i="14"/>
  <c r="R62" i="14"/>
  <c r="P63" i="14"/>
  <c r="I20" i="16"/>
  <c r="R23" i="14"/>
  <c r="R28" i="14"/>
  <c r="R24" i="14"/>
  <c r="R25" i="14"/>
  <c r="R26" i="14"/>
  <c r="R27" i="14"/>
  <c r="R29" i="14"/>
  <c r="R30" i="14"/>
  <c r="R31" i="14"/>
  <c r="R32" i="14"/>
  <c r="P33" i="14"/>
  <c r="I17" i="16"/>
  <c r="L24" i="14"/>
  <c r="L25" i="14"/>
  <c r="L26" i="14"/>
  <c r="L27" i="14"/>
  <c r="L28" i="14"/>
  <c r="L29" i="14"/>
  <c r="L30" i="14"/>
  <c r="L31" i="14"/>
  <c r="L32" i="14"/>
  <c r="K33" i="14"/>
  <c r="I16" i="16"/>
  <c r="F54" i="14"/>
  <c r="F55" i="14"/>
  <c r="F56" i="14"/>
  <c r="F57" i="14"/>
  <c r="F58" i="14"/>
  <c r="F59" i="14"/>
  <c r="F60" i="14"/>
  <c r="F61" i="14"/>
  <c r="F62" i="14"/>
  <c r="L53" i="14"/>
  <c r="L54" i="14"/>
  <c r="L55" i="14"/>
  <c r="L56" i="14"/>
  <c r="L57" i="14"/>
  <c r="L58" i="14"/>
  <c r="L59" i="14"/>
  <c r="L60" i="14"/>
  <c r="L61" i="14"/>
  <c r="L62" i="14"/>
  <c r="K63" i="14"/>
  <c r="I19" i="16"/>
  <c r="F98" i="14"/>
  <c r="F99" i="14"/>
  <c r="F100" i="14"/>
  <c r="F101" i="14"/>
  <c r="F102" i="14"/>
  <c r="F103" i="14"/>
  <c r="F104" i="14"/>
  <c r="F105" i="14"/>
  <c r="F106" i="14"/>
  <c r="F107" i="14"/>
  <c r="E108" i="14"/>
  <c r="I21" i="16"/>
  <c r="L98" i="14"/>
  <c r="L99" i="14"/>
  <c r="L100" i="14"/>
  <c r="L101" i="14"/>
  <c r="L102" i="14"/>
  <c r="L103" i="14"/>
  <c r="L104" i="14"/>
  <c r="L105" i="14"/>
  <c r="L106" i="14"/>
  <c r="L107" i="14"/>
  <c r="K108" i="14"/>
  <c r="I22" i="16"/>
  <c r="F128" i="14"/>
  <c r="F129" i="14"/>
  <c r="F130" i="14"/>
  <c r="F131" i="14"/>
  <c r="F132" i="14"/>
  <c r="F133" i="14"/>
  <c r="F134" i="14"/>
  <c r="F135" i="14"/>
  <c r="F136" i="14"/>
  <c r="F137" i="14"/>
  <c r="E138" i="14"/>
  <c r="I24" i="16"/>
  <c r="L128" i="14"/>
  <c r="L129" i="14"/>
  <c r="L130" i="14"/>
  <c r="L131" i="14"/>
  <c r="L132" i="14"/>
  <c r="L133" i="14"/>
  <c r="L134" i="14"/>
  <c r="L135" i="14"/>
  <c r="L136" i="14"/>
  <c r="L137" i="14"/>
  <c r="K138" i="14"/>
  <c r="I25" i="16"/>
  <c r="F140" i="19"/>
  <c r="L140" i="19"/>
  <c r="F110" i="19"/>
  <c r="L110" i="19"/>
  <c r="F65" i="19"/>
  <c r="L65" i="19"/>
  <c r="L35" i="19"/>
  <c r="C13" i="19"/>
  <c r="I13" i="19"/>
  <c r="O13" i="19"/>
  <c r="C43" i="19"/>
  <c r="I43" i="19"/>
  <c r="O43" i="19"/>
  <c r="C88" i="19"/>
  <c r="I88" i="19"/>
  <c r="O88" i="19"/>
  <c r="C118" i="19"/>
  <c r="I118" i="19"/>
  <c r="O118" i="19"/>
  <c r="F140" i="18"/>
  <c r="L140" i="18"/>
  <c r="F110" i="18"/>
  <c r="L110" i="18"/>
  <c r="F65" i="18"/>
  <c r="L65" i="18"/>
  <c r="L35" i="18"/>
  <c r="C13" i="18"/>
  <c r="I13" i="18"/>
  <c r="O13" i="18"/>
  <c r="C43" i="18"/>
  <c r="I43" i="18"/>
  <c r="O43" i="18"/>
  <c r="C88" i="18"/>
  <c r="I88" i="18"/>
  <c r="O88" i="18"/>
  <c r="C118" i="18"/>
  <c r="I118" i="18"/>
  <c r="O118" i="18"/>
  <c r="F35" i="17"/>
  <c r="G37" i="16"/>
  <c r="L35" i="17"/>
  <c r="G38" i="16"/>
  <c r="F65" i="17"/>
  <c r="G40" i="16"/>
  <c r="L65" i="17"/>
  <c r="G41" i="16"/>
  <c r="F110" i="17"/>
  <c r="G43" i="16"/>
  <c r="L110" i="17"/>
  <c r="G44" i="16"/>
  <c r="F140" i="17"/>
  <c r="G46" i="16"/>
  <c r="L140" i="17"/>
  <c r="G47" i="16"/>
  <c r="I13" i="17"/>
  <c r="O13" i="17"/>
  <c r="C43" i="17"/>
  <c r="I43" i="17"/>
  <c r="O43" i="17"/>
  <c r="C88" i="17"/>
  <c r="I88" i="17"/>
  <c r="O88" i="17"/>
  <c r="C118" i="17"/>
  <c r="I118" i="17"/>
  <c r="O118" i="17"/>
  <c r="Y22" i="33"/>
  <c r="Y21" i="33"/>
  <c r="Y20" i="33"/>
  <c r="Y19" i="33"/>
  <c r="Y18" i="33"/>
  <c r="Y17" i="33"/>
  <c r="Y16" i="33"/>
  <c r="Y15" i="33"/>
  <c r="Y14" i="33"/>
  <c r="Y13" i="33"/>
  <c r="Y12" i="33"/>
  <c r="Y11" i="33"/>
  <c r="B73" i="16"/>
  <c r="B29" i="16"/>
  <c r="B7" i="16"/>
  <c r="F75" i="14"/>
  <c r="P125" i="19"/>
  <c r="P120" i="19"/>
  <c r="J125" i="19"/>
  <c r="J120" i="19"/>
  <c r="D125" i="19"/>
  <c r="D120" i="19"/>
  <c r="P95" i="19"/>
  <c r="P90" i="19"/>
  <c r="J95" i="19"/>
  <c r="J90" i="19"/>
  <c r="D95" i="19"/>
  <c r="D90" i="19"/>
  <c r="O75" i="19"/>
  <c r="O73" i="19"/>
  <c r="L75" i="19"/>
  <c r="L73" i="19"/>
  <c r="I75" i="19"/>
  <c r="I73" i="19"/>
  <c r="F75" i="19"/>
  <c r="F73" i="19"/>
  <c r="C73" i="19"/>
  <c r="P50" i="19"/>
  <c r="P45" i="19"/>
  <c r="J50" i="19"/>
  <c r="J45" i="19"/>
  <c r="D50" i="19"/>
  <c r="D45" i="19"/>
  <c r="P20" i="19"/>
  <c r="P15" i="19"/>
  <c r="J20" i="19"/>
  <c r="J15" i="19"/>
  <c r="D20" i="19"/>
  <c r="D15" i="19"/>
  <c r="P125" i="18"/>
  <c r="P120" i="18"/>
  <c r="J125" i="18"/>
  <c r="J120" i="18"/>
  <c r="D125" i="18"/>
  <c r="D120" i="18"/>
  <c r="P95" i="18"/>
  <c r="P90" i="18"/>
  <c r="J95" i="18"/>
  <c r="J90" i="18"/>
  <c r="D95" i="18"/>
  <c r="D90" i="18"/>
  <c r="O75" i="18"/>
  <c r="O73" i="18"/>
  <c r="L75" i="18"/>
  <c r="L73" i="18"/>
  <c r="I75" i="18"/>
  <c r="I73" i="18"/>
  <c r="F75" i="18"/>
  <c r="F73" i="18"/>
  <c r="C75" i="18"/>
  <c r="C73" i="18"/>
  <c r="P50" i="18"/>
  <c r="P45" i="18"/>
  <c r="J50" i="18"/>
  <c r="J45" i="18"/>
  <c r="D50" i="18"/>
  <c r="D45" i="18"/>
  <c r="P20" i="18"/>
  <c r="P15" i="18"/>
  <c r="J20" i="18"/>
  <c r="J15" i="18"/>
  <c r="D20" i="18"/>
  <c r="D15" i="18"/>
  <c r="P125" i="17"/>
  <c r="P120" i="17"/>
  <c r="J125" i="17"/>
  <c r="J120" i="17"/>
  <c r="D125" i="17"/>
  <c r="D120" i="17"/>
  <c r="P95" i="17"/>
  <c r="P90" i="17"/>
  <c r="J95" i="17"/>
  <c r="J90" i="17"/>
  <c r="D95" i="17"/>
  <c r="D90" i="17"/>
  <c r="O75" i="17"/>
  <c r="O73" i="17"/>
  <c r="L75" i="17"/>
  <c r="L73" i="17"/>
  <c r="I75" i="17"/>
  <c r="I73" i="17"/>
  <c r="F75" i="17"/>
  <c r="F73" i="17"/>
  <c r="C75" i="17"/>
  <c r="C73" i="17"/>
  <c r="P50" i="17"/>
  <c r="P45" i="17"/>
  <c r="J50" i="17"/>
  <c r="J45" i="17"/>
  <c r="D50" i="17"/>
  <c r="D45" i="17"/>
  <c r="P20" i="17"/>
  <c r="P15" i="17"/>
  <c r="J20" i="17"/>
  <c r="J15" i="17"/>
  <c r="D20" i="17"/>
  <c r="D15" i="17"/>
  <c r="P125" i="14"/>
  <c r="P120" i="14"/>
  <c r="J125" i="14"/>
  <c r="J120" i="14"/>
  <c r="D125" i="14"/>
  <c r="D120" i="14"/>
  <c r="P95" i="14"/>
  <c r="P90" i="14"/>
  <c r="J95" i="14"/>
  <c r="J90" i="14"/>
  <c r="D95" i="14"/>
  <c r="D90" i="14"/>
  <c r="O75" i="14"/>
  <c r="O73" i="14"/>
  <c r="L75" i="14"/>
  <c r="L73" i="14"/>
  <c r="I75" i="14"/>
  <c r="I73" i="14"/>
  <c r="F73" i="14"/>
  <c r="C75" i="14"/>
  <c r="C73" i="14"/>
  <c r="P50" i="14"/>
  <c r="P45" i="14"/>
  <c r="J50" i="14"/>
  <c r="J45" i="14"/>
  <c r="D50" i="14"/>
  <c r="D45" i="14"/>
  <c r="P20" i="14"/>
  <c r="P15" i="14"/>
  <c r="D15" i="14"/>
  <c r="M50" i="1"/>
  <c r="M39" i="1"/>
  <c r="H15" i="16"/>
  <c r="H16" i="16"/>
  <c r="H17" i="16"/>
  <c r="H18" i="16"/>
  <c r="H19" i="16"/>
  <c r="H20" i="16"/>
  <c r="H21" i="16"/>
  <c r="H22" i="16"/>
  <c r="H23" i="16"/>
  <c r="H24" i="16"/>
  <c r="H25" i="16"/>
  <c r="H26" i="16"/>
  <c r="R15" i="16"/>
  <c r="R17" i="16"/>
  <c r="H37" i="16"/>
  <c r="H38" i="16"/>
  <c r="H39" i="16"/>
  <c r="H40" i="16"/>
  <c r="H41" i="16"/>
  <c r="H42" i="16"/>
  <c r="H43" i="16"/>
  <c r="H44" i="16"/>
  <c r="H45" i="16"/>
  <c r="H46" i="16"/>
  <c r="H47" i="16"/>
  <c r="H48" i="16"/>
  <c r="R39" i="16"/>
  <c r="R16" i="16"/>
  <c r="R38" i="16"/>
  <c r="R37" i="16"/>
  <c r="R40" i="16"/>
  <c r="R18" i="16"/>
  <c r="H70" i="16"/>
  <c r="H69" i="16"/>
  <c r="H68" i="16"/>
  <c r="H67" i="16"/>
  <c r="H66" i="16"/>
  <c r="H65" i="16"/>
  <c r="H64" i="16"/>
  <c r="H63" i="16"/>
  <c r="H62" i="16"/>
  <c r="H61" i="16"/>
  <c r="H60" i="16"/>
  <c r="H59" i="16"/>
  <c r="J18" i="16"/>
  <c r="J19" i="16"/>
  <c r="J20" i="16"/>
  <c r="J21" i="16"/>
  <c r="J22" i="16"/>
  <c r="J23" i="16"/>
  <c r="J24" i="16"/>
  <c r="J25" i="16"/>
  <c r="J26" i="16"/>
  <c r="L23" i="17"/>
  <c r="L24" i="17"/>
  <c r="L25" i="17"/>
  <c r="L26" i="17"/>
  <c r="L27" i="17"/>
  <c r="L28" i="17"/>
  <c r="L29" i="17"/>
  <c r="L30" i="17"/>
  <c r="L31" i="17"/>
  <c r="L32" i="17"/>
  <c r="K33" i="17"/>
  <c r="I38" i="16"/>
  <c r="F53" i="17"/>
  <c r="F54" i="17"/>
  <c r="F55" i="17"/>
  <c r="F56" i="17"/>
  <c r="F57" i="17"/>
  <c r="F58" i="17"/>
  <c r="F59" i="17"/>
  <c r="F60" i="17"/>
  <c r="F61" i="17"/>
  <c r="F62" i="17"/>
  <c r="E63" i="17"/>
  <c r="I40" i="16"/>
  <c r="L53" i="17"/>
  <c r="L54" i="17"/>
  <c r="L55" i="17"/>
  <c r="L56" i="17"/>
  <c r="L57" i="17"/>
  <c r="L58" i="17"/>
  <c r="L59" i="17"/>
  <c r="L60" i="17"/>
  <c r="L61" i="17"/>
  <c r="L62" i="17"/>
  <c r="K63" i="17"/>
  <c r="I41" i="16"/>
  <c r="F98" i="17"/>
  <c r="F99" i="17"/>
  <c r="F100" i="17"/>
  <c r="F101" i="17"/>
  <c r="F102" i="17"/>
  <c r="F103" i="17"/>
  <c r="F104" i="17"/>
  <c r="F105" i="17"/>
  <c r="F106" i="17"/>
  <c r="F107" i="17"/>
  <c r="E108" i="17"/>
  <c r="I43" i="16"/>
  <c r="L98" i="17"/>
  <c r="L99" i="17"/>
  <c r="L100" i="17"/>
  <c r="L101" i="17"/>
  <c r="L102" i="17"/>
  <c r="L103" i="17"/>
  <c r="L104" i="17"/>
  <c r="L105" i="17"/>
  <c r="L106" i="17"/>
  <c r="L107" i="17"/>
  <c r="K108" i="17"/>
  <c r="I44" i="16"/>
  <c r="F128" i="17"/>
  <c r="F129" i="17"/>
  <c r="F130" i="17"/>
  <c r="F131" i="17"/>
  <c r="F132" i="17"/>
  <c r="F133" i="17"/>
  <c r="F134" i="17"/>
  <c r="F135" i="17"/>
  <c r="F136" i="17"/>
  <c r="F137" i="17"/>
  <c r="E138" i="17"/>
  <c r="I46" i="16"/>
  <c r="L128" i="17"/>
  <c r="L129" i="17"/>
  <c r="L130" i="17"/>
  <c r="L131" i="17"/>
  <c r="L132" i="17"/>
  <c r="L133" i="17"/>
  <c r="L134" i="17"/>
  <c r="L135" i="17"/>
  <c r="L136" i="17"/>
  <c r="L137" i="17"/>
  <c r="K138" i="17"/>
  <c r="I47" i="16"/>
  <c r="L23" i="18"/>
  <c r="L24" i="18"/>
  <c r="L25" i="18"/>
  <c r="L26" i="18"/>
  <c r="L27" i="18"/>
  <c r="L28" i="18"/>
  <c r="L29" i="18"/>
  <c r="L30" i="18"/>
  <c r="L31" i="18"/>
  <c r="L32" i="18"/>
  <c r="K33" i="18"/>
  <c r="I60" i="16"/>
  <c r="F53" i="18"/>
  <c r="F54" i="18"/>
  <c r="F55" i="18"/>
  <c r="F56" i="18"/>
  <c r="F57" i="18"/>
  <c r="F58" i="18"/>
  <c r="F59" i="18"/>
  <c r="F60" i="18"/>
  <c r="F61" i="18"/>
  <c r="F62" i="18"/>
  <c r="E63" i="18"/>
  <c r="I62" i="16"/>
  <c r="L53" i="18"/>
  <c r="L54" i="18"/>
  <c r="L55" i="18"/>
  <c r="L56" i="18"/>
  <c r="L57" i="18"/>
  <c r="L58" i="18"/>
  <c r="L59" i="18"/>
  <c r="L60" i="18"/>
  <c r="L61" i="18"/>
  <c r="L62" i="18"/>
  <c r="K63" i="18"/>
  <c r="I63" i="16"/>
  <c r="F98" i="18"/>
  <c r="F99" i="18"/>
  <c r="F100" i="18"/>
  <c r="F101" i="18"/>
  <c r="F102" i="18"/>
  <c r="F103" i="18"/>
  <c r="F104" i="18"/>
  <c r="F105" i="18"/>
  <c r="F106" i="18"/>
  <c r="F107" i="18"/>
  <c r="E108" i="18"/>
  <c r="I65" i="16"/>
  <c r="L98" i="18"/>
  <c r="L99" i="18"/>
  <c r="L100" i="18"/>
  <c r="L101" i="18"/>
  <c r="L102" i="18"/>
  <c r="L103" i="18"/>
  <c r="L104" i="18"/>
  <c r="L105" i="18"/>
  <c r="L106" i="18"/>
  <c r="L107" i="18"/>
  <c r="K108" i="18"/>
  <c r="I66" i="16"/>
  <c r="F128" i="18"/>
  <c r="F129" i="18"/>
  <c r="F130" i="18"/>
  <c r="F131" i="18"/>
  <c r="F132" i="18"/>
  <c r="F133" i="18"/>
  <c r="F134" i="18"/>
  <c r="F135" i="18"/>
  <c r="F136" i="18"/>
  <c r="F137" i="18"/>
  <c r="E138" i="18"/>
  <c r="I68" i="16"/>
  <c r="L128" i="18"/>
  <c r="L129" i="18"/>
  <c r="L130" i="18"/>
  <c r="L131" i="18"/>
  <c r="L132" i="18"/>
  <c r="L133" i="18"/>
  <c r="L134" i="18"/>
  <c r="L135" i="18"/>
  <c r="L136" i="18"/>
  <c r="L137" i="18"/>
  <c r="K138" i="18"/>
  <c r="I69" i="16"/>
  <c r="L23" i="19"/>
  <c r="L24" i="19"/>
  <c r="L25" i="19"/>
  <c r="L26" i="19"/>
  <c r="L27" i="19"/>
  <c r="L28" i="19"/>
  <c r="L29" i="19"/>
  <c r="L30" i="19"/>
  <c r="L31" i="19"/>
  <c r="L32" i="19"/>
  <c r="K33" i="19"/>
  <c r="F53" i="19"/>
  <c r="F54" i="19"/>
  <c r="F55" i="19"/>
  <c r="F56" i="19"/>
  <c r="F58" i="19"/>
  <c r="F59" i="19"/>
  <c r="F60" i="19"/>
  <c r="F61" i="19"/>
  <c r="F62" i="19"/>
  <c r="E63" i="19"/>
  <c r="L53" i="19"/>
  <c r="L54" i="19"/>
  <c r="L55" i="19"/>
  <c r="L56" i="19"/>
  <c r="L57" i="19"/>
  <c r="L58" i="19"/>
  <c r="L59" i="19"/>
  <c r="L60" i="19"/>
  <c r="L61" i="19"/>
  <c r="L62" i="19"/>
  <c r="K63" i="19"/>
  <c r="F98" i="19"/>
  <c r="F99" i="19"/>
  <c r="F100" i="19"/>
  <c r="F101" i="19"/>
  <c r="F102" i="19"/>
  <c r="F103" i="19"/>
  <c r="F104" i="19"/>
  <c r="F105" i="19"/>
  <c r="F106" i="19"/>
  <c r="F107" i="19"/>
  <c r="E108" i="19"/>
  <c r="L98" i="19"/>
  <c r="L99" i="19"/>
  <c r="L100" i="19"/>
  <c r="L101" i="19"/>
  <c r="L102" i="19"/>
  <c r="L103" i="19"/>
  <c r="L104" i="19"/>
  <c r="L105" i="19"/>
  <c r="L106" i="19"/>
  <c r="L107" i="19"/>
  <c r="K108" i="19"/>
  <c r="F128" i="19"/>
  <c r="F129" i="19"/>
  <c r="F130" i="19"/>
  <c r="F131" i="19"/>
  <c r="F132" i="19"/>
  <c r="F133" i="19"/>
  <c r="F134" i="19"/>
  <c r="F135" i="19"/>
  <c r="F136" i="19"/>
  <c r="F137" i="19"/>
  <c r="E138" i="19"/>
  <c r="L128" i="19"/>
  <c r="L129" i="19"/>
  <c r="L130" i="19"/>
  <c r="L131" i="19"/>
  <c r="L132" i="19"/>
  <c r="L133" i="19"/>
  <c r="L134" i="19"/>
  <c r="L135" i="19"/>
  <c r="L136" i="19"/>
  <c r="L137" i="19"/>
  <c r="K138" i="19"/>
  <c r="U40" i="16"/>
  <c r="U62" i="16"/>
  <c r="U84" i="16"/>
  <c r="J70" i="16"/>
  <c r="J69" i="16"/>
  <c r="J68" i="16"/>
  <c r="J67" i="16"/>
  <c r="J66" i="16"/>
  <c r="J65" i="16"/>
  <c r="J64" i="16"/>
  <c r="J63" i="16"/>
  <c r="J62" i="16"/>
  <c r="J61" i="16"/>
  <c r="J60" i="16"/>
  <c r="J59" i="16"/>
  <c r="J48" i="16"/>
  <c r="J47" i="16"/>
  <c r="J46" i="16"/>
  <c r="J45" i="16"/>
  <c r="J44" i="16"/>
  <c r="J43" i="16"/>
  <c r="J42" i="16"/>
  <c r="J41" i="16"/>
  <c r="J40" i="16"/>
  <c r="J39" i="16"/>
  <c r="J38" i="16"/>
  <c r="J37" i="16"/>
  <c r="U18" i="16"/>
  <c r="C3" i="18"/>
  <c r="C3" i="17"/>
  <c r="C3" i="14"/>
  <c r="D35" i="18"/>
  <c r="F59" i="16"/>
  <c r="J35" i="18"/>
  <c r="F60" i="16"/>
  <c r="P35" i="18"/>
  <c r="F61" i="16"/>
  <c r="D65" i="18"/>
  <c r="F62" i="16"/>
  <c r="J65" i="18"/>
  <c r="F63" i="16"/>
  <c r="P65" i="18"/>
  <c r="F64" i="16"/>
  <c r="D110" i="18"/>
  <c r="F65" i="16"/>
  <c r="J110" i="18"/>
  <c r="F66" i="16"/>
  <c r="P110" i="18"/>
  <c r="F67" i="16"/>
  <c r="D140" i="18"/>
  <c r="F68" i="16"/>
  <c r="J140" i="18"/>
  <c r="F69" i="16"/>
  <c r="P140" i="18"/>
  <c r="F70" i="16"/>
  <c r="J35" i="17"/>
  <c r="F38" i="16"/>
  <c r="P35" i="17"/>
  <c r="F39" i="16"/>
  <c r="D65" i="17"/>
  <c r="F40" i="16"/>
  <c r="J65" i="17"/>
  <c r="F41" i="16"/>
  <c r="P65" i="17"/>
  <c r="F42" i="16"/>
  <c r="D110" i="17"/>
  <c r="F43" i="16"/>
  <c r="J110" i="17"/>
  <c r="F44" i="16"/>
  <c r="P110" i="17"/>
  <c r="F45" i="16"/>
  <c r="D140" i="17"/>
  <c r="F46" i="16"/>
  <c r="J140" i="17"/>
  <c r="F47" i="16"/>
  <c r="P140" i="17"/>
  <c r="F48" i="16"/>
  <c r="P35" i="19"/>
  <c r="J35" i="19"/>
  <c r="P140" i="19"/>
  <c r="J140" i="19"/>
  <c r="D140" i="19"/>
  <c r="P110" i="19"/>
  <c r="J110" i="19"/>
  <c r="D110" i="19"/>
  <c r="P65" i="19"/>
  <c r="J65" i="19"/>
  <c r="D65" i="19"/>
  <c r="K70" i="16"/>
  <c r="K69" i="16"/>
  <c r="K68" i="16"/>
  <c r="K67" i="16"/>
  <c r="K66" i="16"/>
  <c r="K65" i="16"/>
  <c r="K64" i="16"/>
  <c r="K63" i="16"/>
  <c r="K62" i="16"/>
  <c r="K61" i="16"/>
  <c r="K60" i="16"/>
  <c r="K59" i="16"/>
  <c r="K48" i="16"/>
  <c r="K47" i="16"/>
  <c r="K46" i="16"/>
  <c r="K45" i="16"/>
  <c r="K44" i="16"/>
  <c r="K43" i="16"/>
  <c r="K42" i="16"/>
  <c r="K41" i="16"/>
  <c r="K40" i="16"/>
  <c r="K39" i="16"/>
  <c r="K38" i="16"/>
  <c r="K37" i="16"/>
  <c r="S59" i="16"/>
  <c r="S81" i="16"/>
  <c r="S60" i="16"/>
  <c r="S82" i="16"/>
  <c r="S61" i="16"/>
  <c r="S83" i="16"/>
  <c r="Q62" i="16"/>
  <c r="Q84" i="16"/>
  <c r="S84" i="16"/>
  <c r="S62" i="16"/>
  <c r="T59" i="16"/>
  <c r="T60" i="16"/>
  <c r="T61" i="16"/>
  <c r="T62" i="16"/>
  <c r="T81" i="16"/>
  <c r="T82" i="16"/>
  <c r="T83" i="16"/>
  <c r="T84" i="16"/>
  <c r="R59" i="16"/>
  <c r="R60" i="16"/>
  <c r="R61" i="16"/>
  <c r="R62" i="16"/>
  <c r="R81" i="16"/>
  <c r="R82" i="16"/>
  <c r="R83" i="16"/>
  <c r="R84" i="16"/>
  <c r="AK44" i="31"/>
  <c r="AK45" i="31"/>
  <c r="AM44" i="31"/>
  <c r="AM45" i="31"/>
  <c r="AM46" i="31"/>
  <c r="AO45" i="31"/>
  <c r="AO46" i="31"/>
  <c r="D43" i="1"/>
  <c r="D39" i="1"/>
  <c r="D47" i="1"/>
  <c r="I51" i="1"/>
  <c r="I35" i="1"/>
  <c r="I50" i="1"/>
  <c r="I34" i="1"/>
  <c r="I42" i="1"/>
  <c r="I39" i="1"/>
  <c r="D42" i="1"/>
  <c r="I47" i="1"/>
  <c r="D51" i="1"/>
  <c r="I46" i="1"/>
  <c r="D50" i="1"/>
  <c r="I43" i="1"/>
  <c r="D46" i="1"/>
  <c r="I38" i="1"/>
  <c r="I49" i="1"/>
  <c r="J49" i="1"/>
  <c r="K49" i="1"/>
  <c r="I41" i="1"/>
  <c r="K41" i="1"/>
  <c r="J41" i="1"/>
  <c r="I33" i="1"/>
  <c r="K33" i="1"/>
  <c r="J33" i="1"/>
  <c r="D45" i="1"/>
  <c r="E45" i="1"/>
  <c r="F45" i="1"/>
  <c r="D33" i="1"/>
  <c r="F33" i="1"/>
  <c r="D37" i="1"/>
  <c r="E37" i="1"/>
  <c r="F37" i="1"/>
  <c r="D41" i="1"/>
  <c r="F41" i="1"/>
  <c r="E41" i="1"/>
  <c r="D49" i="1"/>
  <c r="E49" i="1"/>
  <c r="F49" i="1"/>
  <c r="I37" i="1"/>
  <c r="J37" i="1"/>
  <c r="K37" i="1"/>
  <c r="I45" i="1"/>
  <c r="J45" i="1"/>
  <c r="K45" i="1"/>
  <c r="D38" i="1"/>
  <c r="D34" i="1"/>
  <c r="D35" i="1"/>
  <c r="E33" i="1"/>
  <c r="AN20" i="1"/>
  <c r="AN44" i="1"/>
  <c r="AN32" i="1"/>
  <c r="AK46" i="31"/>
  <c r="AO47" i="31"/>
  <c r="AM47" i="31"/>
  <c r="AK47" i="31"/>
  <c r="AM48" i="31"/>
  <c r="AO44" i="31"/>
  <c r="AO48" i="31"/>
  <c r="P38" i="16"/>
  <c r="P39" i="16"/>
  <c r="P40" i="16"/>
  <c r="Q37" i="16"/>
  <c r="Q38" i="16"/>
  <c r="Q39" i="16"/>
  <c r="Q40" i="16"/>
  <c r="S37" i="16"/>
  <c r="S38" i="16"/>
  <c r="S39" i="16"/>
  <c r="S40" i="16"/>
  <c r="T37" i="16"/>
  <c r="T38" i="16"/>
  <c r="T39" i="16"/>
  <c r="T40" i="16"/>
  <c r="P81" i="16"/>
  <c r="P82" i="16"/>
  <c r="P83" i="16"/>
  <c r="P84" i="16"/>
  <c r="P59" i="16"/>
  <c r="P60" i="16"/>
  <c r="P61" i="16"/>
  <c r="P62" i="16"/>
  <c r="P103" i="16"/>
  <c r="P104" i="16"/>
  <c r="P105" i="16"/>
  <c r="P106" i="16"/>
  <c r="P125" i="16"/>
  <c r="P126" i="16"/>
  <c r="P127" i="16"/>
  <c r="P128" i="16"/>
  <c r="R126" i="16"/>
  <c r="R128" i="16"/>
  <c r="Z48" i="31"/>
  <c r="AA48" i="31"/>
  <c r="AB48" i="31"/>
  <c r="Z60" i="31"/>
  <c r="Z61" i="31"/>
  <c r="Z62" i="31"/>
  <c r="Z63" i="31"/>
  <c r="Z64" i="31"/>
  <c r="AA60" i="31"/>
  <c r="AA61" i="31"/>
  <c r="AA62" i="31"/>
  <c r="AA63" i="31"/>
  <c r="AA64" i="31"/>
  <c r="AB60" i="31"/>
  <c r="AB61" i="31"/>
  <c r="AB62" i="31"/>
  <c r="AB63" i="31"/>
  <c r="AB64" i="31"/>
  <c r="AK48" i="31"/>
  <c r="AK49" i="31"/>
  <c r="AM49" i="31"/>
  <c r="AO49" i="31"/>
  <c r="AM43" i="31"/>
  <c r="AM50" i="31"/>
  <c r="AM51" i="31"/>
  <c r="N13" i="31"/>
  <c r="AO43" i="31"/>
  <c r="AO50" i="31"/>
  <c r="AO51" i="31"/>
  <c r="N15" i="31"/>
  <c r="V59" i="16"/>
  <c r="Z25" i="31"/>
  <c r="V81" i="16"/>
  <c r="Z26" i="31"/>
  <c r="V103" i="16"/>
  <c r="Z27" i="31"/>
  <c r="V125" i="16"/>
  <c r="Z28" i="31"/>
  <c r="V147" i="16"/>
  <c r="Z29" i="31"/>
  <c r="V148" i="16"/>
  <c r="AA29" i="31"/>
  <c r="V126" i="16"/>
  <c r="AA28" i="31"/>
  <c r="V104" i="16"/>
  <c r="AA27" i="31"/>
  <c r="V82" i="16"/>
  <c r="AA26" i="31"/>
  <c r="V38" i="16"/>
  <c r="AA24" i="31"/>
  <c r="V39" i="16"/>
  <c r="AB24" i="31"/>
  <c r="V61" i="16"/>
  <c r="AB25" i="31"/>
  <c r="V83" i="16"/>
  <c r="V84" i="16"/>
  <c r="AG43" i="31"/>
  <c r="AB26" i="31"/>
  <c r="V105" i="16"/>
  <c r="V106" i="16"/>
  <c r="AG44" i="31"/>
  <c r="AB27" i="31"/>
  <c r="V127" i="16"/>
  <c r="V128" i="16"/>
  <c r="AG45" i="31"/>
  <c r="AB28" i="31"/>
  <c r="V149" i="16"/>
  <c r="V150" i="16"/>
  <c r="AG46" i="31"/>
  <c r="AB29" i="31"/>
  <c r="V17" i="16"/>
  <c r="AB23" i="31"/>
  <c r="J15" i="31"/>
  <c r="P15" i="16"/>
  <c r="Z59" i="31"/>
  <c r="Z47" i="31"/>
  <c r="P16" i="16"/>
  <c r="P17" i="16"/>
  <c r="P18" i="16"/>
  <c r="Q16" i="16"/>
  <c r="Q17" i="16"/>
  <c r="Q18" i="16"/>
  <c r="T16" i="16"/>
  <c r="T18" i="16"/>
  <c r="S16" i="16"/>
  <c r="S17" i="16"/>
  <c r="S18" i="16"/>
  <c r="AA47" i="31"/>
  <c r="AB47" i="31"/>
  <c r="AA59" i="31"/>
  <c r="AB59" i="31"/>
  <c r="O15" i="16"/>
  <c r="O16" i="16"/>
  <c r="O17" i="16"/>
  <c r="O18" i="16"/>
  <c r="G11" i="31"/>
  <c r="G13" i="31"/>
  <c r="G15" i="31"/>
  <c r="H11" i="31"/>
  <c r="H13" i="31"/>
  <c r="H15" i="31"/>
  <c r="I11" i="31"/>
  <c r="I13" i="31"/>
  <c r="I15" i="31"/>
  <c r="K13" i="31"/>
  <c r="L13" i="31"/>
  <c r="L15" i="31"/>
  <c r="V37" i="16"/>
  <c r="Z24" i="31"/>
  <c r="V40" i="16"/>
  <c r="AG41" i="31"/>
  <c r="V60" i="16"/>
  <c r="AA25" i="31"/>
  <c r="V62" i="16"/>
  <c r="AG42" i="31"/>
  <c r="AK43" i="31"/>
  <c r="AK50" i="31"/>
  <c r="AK51" i="31"/>
  <c r="N11" i="31"/>
  <c r="V16" i="16"/>
  <c r="AA23" i="31"/>
  <c r="J13" i="31"/>
  <c r="V15" i="16"/>
  <c r="Z23" i="31"/>
  <c r="J11" i="31"/>
  <c r="V18" i="16"/>
  <c r="AG40" i="31"/>
</calcChain>
</file>

<file path=xl/sharedStrings.xml><?xml version="1.0" encoding="utf-8"?>
<sst xmlns="http://schemas.openxmlformats.org/spreadsheetml/2006/main" count="2197" uniqueCount="210">
  <si>
    <t>Reps</t>
  </si>
  <si>
    <t>RPE 10</t>
  </si>
  <si>
    <t>RPE 9</t>
  </si>
  <si>
    <t>RPE 8</t>
  </si>
  <si>
    <t>e1RM</t>
  </si>
  <si>
    <t>RPE 7</t>
  </si>
  <si>
    <t>RPE 6</t>
  </si>
  <si>
    <t>RPE 9,5</t>
  </si>
  <si>
    <t>RPE 8,5</t>
  </si>
  <si>
    <t>RPE 7,5</t>
  </si>
  <si>
    <t>RPE 6,5</t>
  </si>
  <si>
    <t>RPE</t>
  </si>
  <si>
    <t>1 @RPE 9</t>
  </si>
  <si>
    <t>1 @RPE 8</t>
  </si>
  <si>
    <t>1 @RPE 7</t>
  </si>
  <si>
    <t>2 @RPE 9</t>
  </si>
  <si>
    <t>2 @RPE 8</t>
  </si>
  <si>
    <t>2 @RPE 7</t>
  </si>
  <si>
    <t>3 @RPE 9</t>
  </si>
  <si>
    <t>3 @RPE 7</t>
  </si>
  <si>
    <t>3 @RPE 8</t>
  </si>
  <si>
    <t>4 @RPE 9</t>
  </si>
  <si>
    <t>4 @RPE 8</t>
  </si>
  <si>
    <t>4 @RPE 7</t>
  </si>
  <si>
    <t>5 @RPE 9</t>
  </si>
  <si>
    <t>5 @RPE 8</t>
  </si>
  <si>
    <t>5 @RPE 7</t>
  </si>
  <si>
    <t>6 @RPE 9</t>
  </si>
  <si>
    <t>6 @RPE 8</t>
  </si>
  <si>
    <t>6 @RPE 7</t>
  </si>
  <si>
    <t>7 @RPE 9</t>
  </si>
  <si>
    <t>7 @RPE 8</t>
  </si>
  <si>
    <t>7 @RPE 7</t>
  </si>
  <si>
    <t>8 @RPE 9</t>
  </si>
  <si>
    <t>8 @RPE 8</t>
  </si>
  <si>
    <t>8 @RPE 7</t>
  </si>
  <si>
    <t>9 @RPE 9</t>
  </si>
  <si>
    <t>9 @RPE 8</t>
  </si>
  <si>
    <t>10 @RPE 9</t>
  </si>
  <si>
    <t>9 @RPE 7</t>
  </si>
  <si>
    <t>10 @RPE 8</t>
  </si>
  <si>
    <t>10 @RPE 7</t>
  </si>
  <si>
    <t>Weight</t>
  </si>
  <si>
    <t>Squat</t>
  </si>
  <si>
    <t>Volume</t>
  </si>
  <si>
    <t>Bench</t>
  </si>
  <si>
    <t>Deadlift</t>
  </si>
  <si>
    <t>Day 1</t>
  </si>
  <si>
    <t>Day 2</t>
  </si>
  <si>
    <t>Day 3</t>
  </si>
  <si>
    <t>Day 4</t>
  </si>
  <si>
    <t>Reps @RPE</t>
  </si>
  <si>
    <t>Week 1</t>
  </si>
  <si>
    <t>Week 3</t>
  </si>
  <si>
    <t>Week 4</t>
  </si>
  <si>
    <t>Week 2</t>
  </si>
  <si>
    <t>e1RM :</t>
  </si>
  <si>
    <t>You are :</t>
  </si>
  <si>
    <t>GPP</t>
  </si>
  <si>
    <t>Training Plan Overview</t>
  </si>
  <si>
    <t>Week 1 Training Log</t>
  </si>
  <si>
    <t>Sets</t>
  </si>
  <si>
    <t>Average Intensity</t>
  </si>
  <si>
    <t>General Physical Prepardness (GPP)</t>
  </si>
  <si>
    <t>Log</t>
  </si>
  <si>
    <t>Wilks Points Calculator</t>
  </si>
  <si>
    <t>Man</t>
  </si>
  <si>
    <t>Bodyweight :</t>
  </si>
  <si>
    <t>Total Lifted Weight :</t>
  </si>
  <si>
    <t>Maintenance Phase</t>
  </si>
  <si>
    <t>Exercise Name</t>
  </si>
  <si>
    <t>Average
Intensity</t>
  </si>
  <si>
    <t>Relative
Intensity</t>
  </si>
  <si>
    <t>Frequency</t>
  </si>
  <si>
    <t>Day 5</t>
  </si>
  <si>
    <t>Day 6</t>
  </si>
  <si>
    <t>Day 7</t>
  </si>
  <si>
    <t>Week 2 Training Log</t>
  </si>
  <si>
    <t>Analysis per Lift</t>
  </si>
  <si>
    <t>Comments &amp; Observations</t>
  </si>
  <si>
    <t>Week 3 Training Log</t>
  </si>
  <si>
    <t>Week 4 Training Log</t>
  </si>
  <si>
    <t>Analysis</t>
  </si>
  <si>
    <t>Exercise 1</t>
  </si>
  <si>
    <t>Exercise 2</t>
  </si>
  <si>
    <t>Exercise 3</t>
  </si>
  <si>
    <t>eTotal</t>
  </si>
  <si>
    <t>Average Weight</t>
  </si>
  <si>
    <t>Sets x Reps @RPE / %</t>
  </si>
  <si>
    <t>Rest Periods</t>
  </si>
  <si>
    <t xml:space="preserve">Global Analysis </t>
  </si>
  <si>
    <t>Average
RPE</t>
  </si>
  <si>
    <t>Block Review</t>
  </si>
  <si>
    <t>Total/Average</t>
  </si>
  <si>
    <t>Average
Rep Range</t>
  </si>
  <si>
    <t>Exercise / Data to Track</t>
  </si>
  <si>
    <t>Average
Comp e1RM</t>
  </si>
  <si>
    <t>Comp
e1RM</t>
  </si>
  <si>
    <t>RPE 5,5</t>
  </si>
  <si>
    <t>Trop facile pour compter comme une vrai série</t>
  </si>
  <si>
    <t>Un peu trop lourd pour de l'échauffement?</t>
  </si>
  <si>
    <t>2 reps en réserve</t>
  </si>
  <si>
    <t>Rapide et facile comme un opener / 3 reps en réserve</t>
  </si>
  <si>
    <t>1 rep en réserve</t>
  </si>
  <si>
    <t>Peut-être 3 reps en réserve ou un peu plus de charge sur la barre</t>
  </si>
  <si>
    <t>Concernant l'échauffement</t>
  </si>
  <si>
    <t>IPF Points Calculator (Classic 3-Lift)</t>
  </si>
  <si>
    <t>Other(s)</t>
  </si>
  <si>
    <t>Indications</t>
  </si>
  <si>
    <t>Exercices</t>
  </si>
  <si>
    <t>Important Indications</t>
  </si>
  <si>
    <t>Informations</t>
  </si>
  <si>
    <t>Exposures</t>
  </si>
  <si>
    <t>Workload</t>
  </si>
  <si>
    <t>Time
To Peak</t>
  </si>
  <si>
    <t>Time To Peak</t>
  </si>
  <si>
    <t>Week</t>
  </si>
  <si>
    <t>sRPE</t>
  </si>
  <si>
    <t>Stress</t>
  </si>
  <si>
    <t>Sleep Quality</t>
  </si>
  <si>
    <t>Calorie Intake</t>
  </si>
  <si>
    <t>Perceived Recovery</t>
  </si>
  <si>
    <t>Surplus of 600 kcals or more</t>
  </si>
  <si>
    <t>Surplus of 250/500 kcals</t>
  </si>
  <si>
    <t>Deficit of 250/500 kcals</t>
  </si>
  <si>
    <t>Deficit of 600 kcals or more</t>
  </si>
  <si>
    <t>Well Recovered (little fatigued)</t>
  </si>
  <si>
    <t>Very Well (8h+ ; no disruptions)</t>
  </si>
  <si>
    <t>Well (6/7h ; weak disruptions)</t>
  </si>
  <si>
    <t>Moderate (5h ; little disruptions)</t>
  </si>
  <si>
    <t>Poor (4h ; some disruptions)</t>
  </si>
  <si>
    <t>Very Poor (-3h ; lot of disruptions)</t>
  </si>
  <si>
    <t>Moderate (some fatigue)</t>
  </si>
  <si>
    <t>Not Well Recovered (fatigued)</t>
  </si>
  <si>
    <t>Poorly Recovered (high fatigue)</t>
  </si>
  <si>
    <t>Completely Recovered (no fatigue)</t>
  </si>
  <si>
    <t>Low Stress Day</t>
  </si>
  <si>
    <t>Some Stress in the Day</t>
  </si>
  <si>
    <t>Moderate Stress Day</t>
  </si>
  <si>
    <t>A lot of Stress in the Day</t>
  </si>
  <si>
    <t>High Stress Day</t>
  </si>
  <si>
    <t>Perceived Stress</t>
  </si>
  <si>
    <t>calorie</t>
  </si>
  <si>
    <t>sleep</t>
  </si>
  <si>
    <t>recovery</t>
  </si>
  <si>
    <t>stress</t>
  </si>
  <si>
    <t>Calculators</t>
  </si>
  <si>
    <t>Data Tracker</t>
  </si>
  <si>
    <t>RPE Chart (by default)</t>
  </si>
  <si>
    <t>Rep(s)</t>
  </si>
  <si>
    <t>Percentage</t>
  </si>
  <si>
    <t>10RM</t>
  </si>
  <si>
    <t>9RM</t>
  </si>
  <si>
    <t>8RM</t>
  </si>
  <si>
    <t>7RM</t>
  </si>
  <si>
    <t>6RM</t>
  </si>
  <si>
    <t>5RM</t>
  </si>
  <si>
    <t>4RM</t>
  </si>
  <si>
    <t>1RM</t>
  </si>
  <si>
    <t>2RM</t>
  </si>
  <si>
    <t>3RM</t>
  </si>
  <si>
    <t>11RM</t>
  </si>
  <si>
    <t>12RM</t>
  </si>
  <si>
    <t>13RM</t>
  </si>
  <si>
    <t>14RM</t>
  </si>
  <si>
    <t>15RM</t>
  </si>
  <si>
    <t>RM's</t>
  </si>
  <si>
    <t>Enter your
RM's (in kg)</t>
  </si>
  <si>
    <t>Percentages
of 1RM</t>
  </si>
  <si>
    <t>Custom RPE Chart (Squat)</t>
  </si>
  <si>
    <t>Custom RPE Chart (Bench)</t>
  </si>
  <si>
    <t>Custom RPE Chart (Deadlift)</t>
  </si>
  <si>
    <t>Comment progresser avec l'utilisation du RPE?</t>
  </si>
  <si>
    <t>Back-off Calculator</t>
  </si>
  <si>
    <t>Start Date - End Date</t>
  </si>
  <si>
    <t>Fatigue Stops</t>
  </si>
  <si>
    <t>Assez facile (comme une charge d'échauffement) / 4 reps en réserve</t>
  </si>
  <si>
    <t>Peut-être 2 reps en réserve ou un peu plus de charge sur la barre</t>
  </si>
  <si>
    <t>Peut-être 1 rep en réserve ou un peu plus de charge sur la barre</t>
  </si>
  <si>
    <t>Table des RPE (Rating of Perceived Exertion ou Taux d'Effort Perçu)</t>
  </si>
  <si>
    <t>Effort maximal (RM)</t>
  </si>
  <si>
    <t>Recovery</t>
  </si>
  <si>
    <t>Calorie</t>
  </si>
  <si>
    <t>Sleep</t>
  </si>
  <si>
    <t>Week 5</t>
  </si>
  <si>
    <t>Week 5 Training Log</t>
  </si>
  <si>
    <t>Week 6</t>
  </si>
  <si>
    <t>Week 6 Training Log</t>
  </si>
  <si>
    <t>Fatigue Levels Tracker</t>
  </si>
  <si>
    <t>Total
Exposures</t>
  </si>
  <si>
    <t>Session-RPE Overview</t>
  </si>
  <si>
    <t>Average</t>
  </si>
  <si>
    <t>Bodyweight (kg)</t>
  </si>
  <si>
    <t>Besoin d'aide? Sélectionnez le sujet qui vous intéresse dans la liste déroulante.</t>
  </si>
  <si>
    <t>Cliquez ici pour sélectionner dans la liste déroulante</t>
  </si>
  <si>
    <t xml:space="preserve">
Progresser avec les RPEs est assez simple, la progression se fait de façon linéaire ou ondulatoire. Evidemment, il est possible d'autoréguler la charge, le plus important étant de ne pas dépasser ou être en dessous des RPEs programmés (overshoot/undershoot). La progression se fait essentiellement par l'exploitation de l’estimated 1RM (e1RM), c'est-à-dire l'estimation de votre 1RM sur un exercice donné à un moment donné de votre block. La tendance générale de la courbe de votre e1RM doit être vers la hausse, autrement dit, votre e1RM doit augmenter de semaine en semaine, si ce n'est pas le cas durant une certaine période (entre 2/4 semaines), une révision de votre planification doit être faite. Venons-en au vif du sujet : comment gérer sa progression?
En général, il faut que l'écart entre le RPE planifié et celui réaliser à l'entrainement soit de 1. C'est-à-dire que si j'ai 4 répétitions @9 RPE de planifié, le RPE à l'entrainement doit être compris entre 8,5 et 9,5. Dans le cas où le RPE est de 8,5 (undershoot), j'augmente la charge de 1 à 3% pour la semaine d'après. Dans le cas où le RPE est de 9,5 (overshoot), je garde la même charge la semaine d'après et j'essaie d'être au bon RPE. Dans le cas, ou j'overshoot ou j'undershoot beaucoup trop (1+ RPE), je baisse/augmente la charge de 3 à 5%. Si je suis au bon RPE, j'augmente la charge de 1 à 2% la semaine d'après.
       Semaine 1     -1 RPE ou +     -0,5 RPE     Bon RPE     +0,5 RPE     +1 RPE ou +
Semaine 2         +3/5%            +1/3%        +1/2%         -1/3%            -3/5%</t>
  </si>
  <si>
    <t>GPP (General Physical Prepardness ou Préparation Physique Générale)</t>
  </si>
  <si>
    <t>Le but ici est d'augmenter/maintenir sa condition physique, sa capacité de travail et faire quelques 
exercices d'assistances qui n'interfèrent pas trop avec la récupération. Concernant le cardio, la table des RPE est :
RPE 6 : Plus ennuyant que dure, peut tenir une conversation avec des phrases entières.
RPE 7 : Effort facile, peut seulement parler en courtes phrases.
RPE 8 : Effort modéré, ne peut pas parler confortablement.
RPE 9 : Effort intense, effort quasiment maximal.
RPE 10 : Effort maximal, très dure voire impossible à maintenir.
Concernant le type d'exercices d'assistances, c'est essentiellement destiné à travailler le haut du dos, le tronc et les bras.
Aucuns exercices n'est meilleur qu'un autre, le choix se fait en fonction de l’athlète (ses préférences, ses antécédents etc..).
En général, le mieux est de choisir des exercices peu traumatisant pour la bas du dos (rowing machine, tractions etc..);
pour le tronc, dans l'ordre de préférence : Ab Wheel, Gainage ventral, Enroulement de bassin, Crunch etc..;
pour les bras : biceps curl (haltères, barres, poulies), Extensions triceps etc..</t>
  </si>
  <si>
    <t>L’échauffement a pour but de vous préparer à la tâche physique à venir. Il comprend des éléments généraux et spécifiques. Un échauffement général est une activité différente de celle que vous ferez pour votre entraînement (comme faire 5 minutes de cardio facile avant de commencer vos squats). Cependant, dans le cadre de l’entrainement en force, je ne recommande aucun échauffement général particulier, à condition que vous puissiez démarrer l'échauffement spécifique sans aucun problème. Je ne recommande pas non plus la pratique de mobilité/automassages (ou alors de façon légère et occasionnelle si vous en ressentez le besoin). La pratique d’étirements dynamiques est préférable. Un échauffement spécifique est très similaire ou identique à l'activité à venir et utilise une intensité croissante. Par exemple, effectuer des squats d’abord avec la barre vide, puis ajouter progressivement de la charge jusqu'à atteindre votre charge de travail. La recommandation est de faire autant de séries barre à vide qu'il n'en faut pour que vous vous sentiez prêt mentalement et physiquement avant de charger votre barre petit à petit.
Prenons l'exemple d'un athlète dont la programmation dit : 5 reps @6RPE; 5 reps @7RPE; 3 x 5 reps @8RPE. Pour cet athlète, les charges seront 5@6 @100kg; 5@7 @107,5kg et 5@8 @115kg.
Il fera donc 2-5 séries barre à vide ; 5 reps @40kg ; 5 reps @70kg ; 5 reps @85kg puis sa première séries de 5 reps @6RPE @100kg.</t>
  </si>
  <si>
    <t>Weekly
Frequency</t>
  </si>
  <si>
    <t>nReps</t>
  </si>
  <si>
    <t>nSets</t>
  </si>
  <si>
    <t>Week 7</t>
  </si>
  <si>
    <t>Week 7 Training Log</t>
  </si>
  <si>
    <t>7 Weeks / 4 Days + GPP / 3 Exercises (StrengthDevelopment©)</t>
  </si>
  <si>
    <t>Comp e1RM</t>
  </si>
  <si>
    <t>Fatigue Assessement &amp; Comments and Observations</t>
  </si>
  <si>
    <t>Comments and Observations</t>
  </si>
  <si>
    <t>Competition Squat</t>
  </si>
  <si>
    <t>Intensity</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</si>
</sst>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 _€_-;\-* #,##0.00\ _€_-;_-* &quot;-&quot;??\ _€_-;_-@_-"/>
    <numFmt numFmtId="164" formatCode="0&quot; Reps&quot;"/>
    <numFmt numFmtId="165" formatCode="0&quot; kg&quot;"/>
    <numFmt numFmtId="166" formatCode="0.0&quot; kg&quot;"/>
    <numFmt numFmtId="167" formatCode="0&quot; kcals&quot;"/>
    <numFmt numFmtId="168" formatCode="0&quot; times&quot;"/>
    <numFmt numFmtId="169" formatCode="0.0&quot; RPE&quot;"/>
    <numFmt numFmtId="170" formatCode="0.0&quot; Reps&quot;"/>
    <numFmt numFmtId="171" formatCode="0.00&quot; Points&quot;"/>
    <numFmt numFmtId="172" formatCode="0&quot; Time(s)&quot;"/>
    <numFmt numFmtId="173" formatCode="0&quot; Week(s)&quot;"/>
    <numFmt numFmtId="174" formatCode="0.0%"/>
    <numFmt numFmtId="175" formatCode="\-0&quot; kg&quot;"/>
    <numFmt numFmtId="176" formatCode="0&quot; A.U&quot;"/>
    <numFmt numFmtId="177" formatCode="0&quot; RPE&quot;"/>
    <numFmt numFmtId="178" formatCode="0&quot; Sets&quot;"/>
  </numFmts>
  <fonts count="53" x14ac:knownFonts="1">
    <font>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6"/>
      <color theme="8" tint="-0.499984740745262"/>
      <name val="Calibri"/>
      <family val="2"/>
      <scheme val="minor"/>
    </font>
    <font>
      <b/>
      <sz val="11"/>
      <color theme="8" tint="-0.499984740745262"/>
      <name val="Calibri"/>
      <family val="2"/>
      <scheme val="minor"/>
    </font>
    <font>
      <u/>
      <sz val="11"/>
      <color theme="10"/>
      <name val="Calibri"/>
      <family val="2"/>
      <scheme val="minor"/>
    </font>
    <font>
      <b/>
      <sz val="12"/>
      <color theme="8" tint="-0.249977111117893"/>
      <name val="Calibri"/>
      <family val="2"/>
      <scheme val="minor"/>
    </font>
    <font>
      <b/>
      <sz val="11"/>
      <color theme="1"/>
      <name val="Calibri"/>
      <family val="2"/>
      <scheme val="minor"/>
    </font>
    <font>
      <b/>
      <sz val="11"/>
      <color theme="0"/>
      <name val="Calibri"/>
      <family val="2"/>
      <scheme val="minor"/>
    </font>
    <font>
      <sz val="11"/>
      <color theme="8" tint="0.79998168889431442"/>
      <name val="Calibri"/>
      <family val="2"/>
      <scheme val="minor"/>
    </font>
    <font>
      <sz val="11"/>
      <color theme="0"/>
      <name val="Calibri"/>
      <family val="2"/>
      <scheme val="minor"/>
    </font>
    <font>
      <sz val="11"/>
      <name val="Calibri"/>
      <family val="2"/>
      <scheme val="minor"/>
    </font>
    <font>
      <sz val="11"/>
      <color theme="8" tint="0.59999389629810485"/>
      <name val="Calibri"/>
      <family val="2"/>
      <scheme val="minor"/>
    </font>
    <font>
      <i/>
      <sz val="9"/>
      <color theme="1"/>
      <name val="Calibri"/>
      <family val="2"/>
      <scheme val="minor"/>
    </font>
    <font>
      <b/>
      <sz val="12"/>
      <color theme="0"/>
      <name val="Calibri"/>
      <family val="2"/>
      <scheme val="minor"/>
    </font>
    <font>
      <b/>
      <sz val="14"/>
      <color theme="0"/>
      <name val="Calibri"/>
      <family val="2"/>
      <scheme val="minor"/>
    </font>
    <font>
      <b/>
      <sz val="11"/>
      <name val="Calibri"/>
      <family val="2"/>
      <scheme val="minor"/>
    </font>
    <font>
      <b/>
      <i/>
      <sz val="11"/>
      <name val="Calibri"/>
      <family val="2"/>
      <scheme val="minor"/>
    </font>
    <font>
      <i/>
      <sz val="8"/>
      <color theme="1"/>
      <name val="Calibri"/>
      <family val="2"/>
      <scheme val="minor"/>
    </font>
    <font>
      <b/>
      <sz val="20"/>
      <color theme="0"/>
      <name val="Calibri"/>
      <family val="2"/>
      <scheme val="minor"/>
    </font>
    <font>
      <sz val="11"/>
      <color theme="1" tint="4.9989318521683403E-2"/>
      <name val="Calibri"/>
      <family val="2"/>
      <scheme val="minor"/>
    </font>
    <font>
      <b/>
      <sz val="11"/>
      <color theme="1" tint="4.9989318521683403E-2"/>
      <name val="Calibri"/>
      <family val="2"/>
      <scheme val="minor"/>
    </font>
    <font>
      <b/>
      <sz val="22"/>
      <color theme="0"/>
      <name val="Calibri"/>
      <family val="2"/>
      <scheme val="minor"/>
    </font>
    <font>
      <b/>
      <sz val="16"/>
      <color theme="0"/>
      <name val="Calibri"/>
      <family val="2"/>
      <scheme val="minor"/>
    </font>
    <font>
      <i/>
      <sz val="11"/>
      <color theme="8" tint="0.79998168889431442"/>
      <name val="Calibri"/>
      <family val="2"/>
      <scheme val="minor"/>
    </font>
    <font>
      <sz val="12"/>
      <color theme="0"/>
      <name val="Calibri"/>
      <family val="2"/>
      <scheme val="minor"/>
    </font>
    <font>
      <b/>
      <sz val="9"/>
      <color theme="0"/>
      <name val="Calibri"/>
      <family val="2"/>
      <scheme val="minor"/>
    </font>
    <font>
      <b/>
      <sz val="11"/>
      <color theme="8" tint="0.59999389629810485"/>
      <name val="Calibri"/>
      <family val="2"/>
      <scheme val="minor"/>
    </font>
    <font>
      <b/>
      <sz val="10"/>
      <color theme="0"/>
      <name val="Calibri"/>
      <family val="2"/>
      <scheme val="minor"/>
    </font>
    <font>
      <b/>
      <sz val="10"/>
      <color theme="0"/>
      <name val="Calibri"/>
      <family val="2"/>
    </font>
    <font>
      <sz val="10"/>
      <color theme="0"/>
      <name val="Calibri"/>
      <family val="2"/>
      <scheme val="minor"/>
    </font>
    <font>
      <b/>
      <i/>
      <sz val="12"/>
      <color theme="0"/>
      <name val="Calibri"/>
      <family val="2"/>
      <scheme val="minor"/>
    </font>
    <font>
      <b/>
      <sz val="10"/>
      <name val="Calibri"/>
      <family val="2"/>
      <scheme val="minor"/>
    </font>
    <font>
      <b/>
      <sz val="12"/>
      <name val="Calibri"/>
      <family val="2"/>
      <scheme val="minor"/>
    </font>
    <font>
      <b/>
      <sz val="20"/>
      <name val="Calibri"/>
      <family val="2"/>
      <scheme val="minor"/>
    </font>
    <font>
      <b/>
      <sz val="10"/>
      <name val="Calibri"/>
      <family val="2"/>
    </font>
    <font>
      <sz val="10"/>
      <name val="Calibri"/>
      <family val="2"/>
      <scheme val="minor"/>
    </font>
    <font>
      <sz val="11"/>
      <color rgb="FFFF0000"/>
      <name val="Calibri"/>
      <family val="2"/>
      <scheme val="minor"/>
    </font>
    <font>
      <b/>
      <sz val="22"/>
      <name val="Calibri"/>
      <family val="2"/>
      <scheme val="minor"/>
    </font>
    <font>
      <b/>
      <sz val="10"/>
      <color theme="8" tint="-0.499984740745262"/>
      <name val="Calibri"/>
      <family val="2"/>
      <scheme val="minor"/>
    </font>
    <font>
      <sz val="11"/>
      <color theme="8" tint="-0.499984740745262"/>
      <name val="Calibri"/>
      <family val="2"/>
      <scheme val="minor"/>
    </font>
    <font>
      <b/>
      <sz val="8.5"/>
      <color theme="0"/>
      <name val="Calibri"/>
      <family val="2"/>
      <scheme val="minor"/>
    </font>
    <font>
      <b/>
      <sz val="11"/>
      <color theme="0"/>
      <name val="Calibri"/>
      <family val="2"/>
    </font>
    <font>
      <sz val="10"/>
      <color theme="0"/>
      <name val="Calibri"/>
      <family val="2"/>
    </font>
    <font>
      <b/>
      <sz val="11"/>
      <color theme="8" tint="0.79998168889431442"/>
      <name val="Calibri"/>
      <family val="2"/>
      <scheme val="minor"/>
    </font>
    <font>
      <b/>
      <sz val="16"/>
      <color theme="8" tint="0.79998168889431442"/>
      <name val="Calibri"/>
      <family val="2"/>
      <scheme val="minor"/>
    </font>
    <font>
      <i/>
      <sz val="9"/>
      <color theme="8" tint="0.79998168889431442"/>
      <name val="Calibri"/>
      <family val="2"/>
      <scheme val="minor"/>
    </font>
    <font>
      <b/>
      <sz val="14"/>
      <color theme="8" tint="0.79998168889431442"/>
      <name val="Calibri"/>
      <family val="2"/>
      <scheme val="minor"/>
    </font>
    <font>
      <b/>
      <sz val="12"/>
      <color theme="8" tint="0.79998168889431442"/>
      <name val="Calibri"/>
      <family val="2"/>
      <scheme val="minor"/>
    </font>
    <font>
      <sz val="12"/>
      <color theme="8" tint="-0.249977111117893"/>
      <name val="Calibri"/>
      <family val="2"/>
      <scheme val="minor"/>
    </font>
    <font>
      <sz val="8"/>
      <color theme="1"/>
      <name val="Calibri"/>
      <family val="2"/>
      <scheme val="minor"/>
    </font>
    <font>
      <b/>
      <sz val="15"/>
      <color theme="0"/>
      <name val="Calibri"/>
      <family val="2"/>
      <scheme val="minor"/>
    </font>
  </fonts>
  <fills count="11">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0"/>
        <bgColor indexed="64"/>
      </patternFill>
    </fill>
  </fills>
  <borders count="5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Dashed">
        <color theme="8" tint="0.59999389629810485"/>
      </right>
      <top/>
      <bottom style="medium">
        <color indexed="64"/>
      </bottom>
      <diagonal/>
    </border>
    <border>
      <left style="mediumDashed">
        <color theme="8" tint="0.59999389629810485"/>
      </left>
      <right style="mediumDashed">
        <color theme="8" tint="0.59999389629810485"/>
      </right>
      <top/>
      <bottom style="medium">
        <color indexed="64"/>
      </bottom>
      <diagonal/>
    </border>
    <border>
      <left style="mediumDashed">
        <color theme="8" tint="0.59999389629810485"/>
      </left>
      <right style="mediumDashed">
        <color theme="8" tint="0.59999389629810485"/>
      </right>
      <top style="mediumDashed">
        <color theme="8" tint="0.59999389629810485"/>
      </top>
      <bottom style="mediumDashed">
        <color theme="8" tint="0.59999389629810485"/>
      </bottom>
      <diagonal/>
    </border>
    <border>
      <left style="medium">
        <color indexed="64"/>
      </left>
      <right style="mediumDashed">
        <color theme="8" tint="0.59999389629810485"/>
      </right>
      <top style="mediumDashed">
        <color theme="8" tint="0.59999389629810485"/>
      </top>
      <bottom style="mediumDashed">
        <color theme="8" tint="0.59999389629810485"/>
      </bottom>
      <diagonal/>
    </border>
    <border>
      <left/>
      <right style="medium">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bottom style="medium">
        <color indexed="64"/>
      </bottom>
      <diagonal/>
    </border>
    <border>
      <left style="medium">
        <color indexed="64"/>
      </left>
      <right style="mediumDashed">
        <color theme="8" tint="0.59999389629810485"/>
      </right>
      <top/>
      <bottom style="mediumDashed">
        <color theme="8" tint="0.59999389629810485"/>
      </bottom>
      <diagonal/>
    </border>
    <border>
      <left style="mediumDashed">
        <color theme="8" tint="0.59999389629810485"/>
      </left>
      <right style="mediumDashed">
        <color theme="8" tint="0.59999389629810485"/>
      </right>
      <top/>
      <bottom style="mediumDashed">
        <color theme="8" tint="0.59999389629810485"/>
      </bottom>
      <diagonal/>
    </border>
    <border>
      <left style="mediumDashed">
        <color theme="8" tint="0.59999389629810485"/>
      </left>
      <right style="mediumDashed">
        <color indexed="64"/>
      </right>
      <top/>
      <bottom style="mediumDashed">
        <color theme="8" tint="0.59999389629810485"/>
      </bottom>
      <diagonal/>
    </border>
    <border>
      <left/>
      <right style="medium">
        <color indexed="64"/>
      </right>
      <top/>
      <bottom style="mediumDashed">
        <color theme="8" tint="0.59999389629810485"/>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cellStyleXfs>
  <cellXfs count="560">
    <xf numFmtId="0" fontId="0" fillId="0" borderId="0" xfId="0"/>
    <xf numFmtId="0" fontId="0" fillId="7" borderId="0" xfId="0" applyFill="1"/>
    <xf numFmtId="0" fontId="10" fillId="7" borderId="0" xfId="0" applyFont="1" applyFill="1"/>
    <xf numFmtId="0" fontId="9" fillId="8" borderId="1" xfId="0" applyFont="1" applyFill="1" applyBorder="1" applyAlignment="1">
      <alignment horizontal="center" vertical="center"/>
    </xf>
    <xf numFmtId="0" fontId="4" fillId="7" borderId="0" xfId="0" applyFont="1" applyFill="1"/>
    <xf numFmtId="0" fontId="5" fillId="7" borderId="0" xfId="0" applyFont="1" applyFill="1"/>
    <xf numFmtId="0" fontId="2" fillId="7" borderId="0" xfId="0" applyFont="1" applyFill="1" applyAlignment="1">
      <alignment horizontal="center" vertical="center"/>
    </xf>
    <xf numFmtId="0" fontId="3" fillId="7" borderId="0" xfId="0" applyFont="1" applyFill="1"/>
    <xf numFmtId="0" fontId="13" fillId="7" borderId="0" xfId="0" applyFont="1" applyFill="1"/>
    <xf numFmtId="0" fontId="12" fillId="7" borderId="0" xfId="0" applyFont="1" applyFill="1"/>
    <xf numFmtId="0" fontId="0" fillId="7" borderId="0" xfId="0" applyFill="1" applyBorder="1"/>
    <xf numFmtId="0" fontId="9" fillId="7" borderId="0" xfId="0" applyFont="1" applyFill="1" applyBorder="1" applyAlignment="1">
      <alignment vertical="center"/>
    </xf>
    <xf numFmtId="0" fontId="8" fillId="7" borderId="0" xfId="0" applyFont="1" applyFill="1" applyBorder="1" applyAlignment="1"/>
    <xf numFmtId="0" fontId="9" fillId="7" borderId="0" xfId="0" applyFont="1" applyFill="1" applyBorder="1" applyAlignment="1">
      <alignment horizontal="center" vertical="center"/>
    </xf>
    <xf numFmtId="0" fontId="8" fillId="7" borderId="0" xfId="0" applyFont="1" applyFill="1" applyBorder="1" applyAlignment="1">
      <alignment horizontal="center" vertical="center"/>
    </xf>
    <xf numFmtId="0" fontId="17" fillId="7" borderId="0" xfId="0" applyFont="1" applyFill="1" applyBorder="1" applyAlignment="1">
      <alignment vertical="center"/>
    </xf>
    <xf numFmtId="0" fontId="18" fillId="7" borderId="0" xfId="0" applyFont="1" applyFill="1" applyBorder="1" applyAlignment="1">
      <alignment vertical="center"/>
    </xf>
    <xf numFmtId="0" fontId="0" fillId="7" borderId="0" xfId="0" applyFill="1" applyBorder="1" applyAlignment="1">
      <alignment horizontal="center" vertical="center"/>
    </xf>
    <xf numFmtId="0" fontId="9" fillId="8" borderId="22" xfId="0" applyFont="1" applyFill="1" applyBorder="1" applyAlignment="1">
      <alignment horizontal="center" vertical="center"/>
    </xf>
    <xf numFmtId="0" fontId="9" fillId="8" borderId="23" xfId="0" applyFont="1" applyFill="1" applyBorder="1" applyAlignment="1">
      <alignment horizontal="center" vertical="center"/>
    </xf>
    <xf numFmtId="0" fontId="0" fillId="7" borderId="0" xfId="0" applyFill="1" applyBorder="1" applyAlignment="1">
      <alignment horizontal="center" vertical="center"/>
    </xf>
    <xf numFmtId="0" fontId="7" fillId="7" borderId="0" xfId="0" applyFont="1" applyFill="1" applyBorder="1" applyAlignment="1">
      <alignment vertical="center"/>
    </xf>
    <xf numFmtId="0" fontId="0" fillId="7" borderId="0" xfId="0" applyFill="1"/>
    <xf numFmtId="0" fontId="9" fillId="8" borderId="9" xfId="0" applyFont="1" applyFill="1" applyBorder="1" applyAlignment="1">
      <alignment horizontal="center" vertical="center" wrapText="1"/>
    </xf>
    <xf numFmtId="1" fontId="10" fillId="7" borderId="0" xfId="0" applyNumberFormat="1" applyFont="1" applyFill="1"/>
    <xf numFmtId="0" fontId="0" fillId="8" borderId="0" xfId="0" applyFill="1"/>
    <xf numFmtId="0" fontId="11" fillId="8" borderId="0" xfId="0" applyFont="1" applyFill="1"/>
    <xf numFmtId="0" fontId="12" fillId="8" borderId="0" xfId="0" applyFont="1" applyFill="1"/>
    <xf numFmtId="0" fontId="16" fillId="8" borderId="1"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8" borderId="7" xfId="0" applyFont="1" applyFill="1" applyBorder="1" applyAlignment="1">
      <alignment horizontal="center" vertical="center"/>
    </xf>
    <xf numFmtId="0" fontId="16" fillId="8" borderId="10" xfId="0" applyFont="1" applyFill="1" applyBorder="1" applyAlignment="1">
      <alignment horizontal="center" vertical="center"/>
    </xf>
    <xf numFmtId="0" fontId="16" fillId="8" borderId="13" xfId="0" applyFont="1" applyFill="1" applyBorder="1" applyAlignment="1">
      <alignment horizontal="center" vertical="center"/>
    </xf>
    <xf numFmtId="0" fontId="16" fillId="8" borderId="11" xfId="0" applyFont="1" applyFill="1" applyBorder="1" applyAlignment="1">
      <alignment horizontal="center" vertical="center"/>
    </xf>
    <xf numFmtId="0" fontId="16" fillId="8" borderId="15" xfId="0" applyFont="1" applyFill="1" applyBorder="1" applyAlignment="1">
      <alignment horizontal="center" vertical="center"/>
    </xf>
    <xf numFmtId="0" fontId="16" fillId="8" borderId="12" xfId="0" applyFont="1" applyFill="1" applyBorder="1" applyAlignment="1">
      <alignment horizontal="center" vertical="center"/>
    </xf>
    <xf numFmtId="0" fontId="16" fillId="8" borderId="14" xfId="0" applyFont="1" applyFill="1" applyBorder="1" applyAlignment="1">
      <alignment horizontal="center" vertical="center"/>
    </xf>
    <xf numFmtId="0" fontId="15" fillId="8" borderId="24" xfId="0" applyFont="1" applyFill="1" applyBorder="1" applyAlignment="1">
      <alignment horizontal="center" vertical="center"/>
    </xf>
    <xf numFmtId="0" fontId="15" fillId="8" borderId="17" xfId="0" applyFont="1" applyFill="1" applyBorder="1" applyAlignment="1">
      <alignment horizontal="center" vertical="center"/>
    </xf>
    <xf numFmtId="0" fontId="15" fillId="8" borderId="17" xfId="3" applyFont="1" applyFill="1" applyBorder="1" applyAlignment="1">
      <alignment horizontal="center" vertical="center"/>
    </xf>
    <xf numFmtId="0" fontId="15" fillId="8" borderId="18" xfId="0" applyFont="1" applyFill="1" applyBorder="1" applyAlignment="1">
      <alignment horizontal="center" vertical="center"/>
    </xf>
    <xf numFmtId="9" fontId="15" fillId="8" borderId="23" xfId="2" applyFont="1" applyFill="1" applyBorder="1" applyAlignment="1">
      <alignment horizontal="center" vertical="center"/>
    </xf>
    <xf numFmtId="9" fontId="15" fillId="8" borderId="4" xfId="2" applyFont="1" applyFill="1" applyBorder="1" applyAlignment="1">
      <alignment horizontal="center" vertical="center"/>
    </xf>
    <xf numFmtId="0" fontId="12" fillId="7" borderId="0" xfId="0" applyFont="1" applyFill="1" applyBorder="1"/>
    <xf numFmtId="0" fontId="14" fillId="7" borderId="0" xfId="0" applyFont="1" applyFill="1" applyBorder="1" applyAlignment="1"/>
    <xf numFmtId="0" fontId="16" fillId="7" borderId="0" xfId="0" applyFont="1" applyFill="1" applyBorder="1" applyAlignment="1">
      <alignment vertical="center"/>
    </xf>
    <xf numFmtId="0" fontId="4" fillId="7" borderId="0" xfId="0" applyFont="1" applyFill="1" applyAlignment="1">
      <alignment vertical="center"/>
    </xf>
    <xf numFmtId="0" fontId="0" fillId="7" borderId="0" xfId="0" applyFill="1" applyBorder="1" applyAlignment="1">
      <alignment vertical="center"/>
    </xf>
    <xf numFmtId="9" fontId="9" fillId="5" borderId="24" xfId="2" applyFont="1" applyFill="1" applyBorder="1" applyAlignment="1">
      <alignment horizontal="center" vertical="center"/>
    </xf>
    <xf numFmtId="164" fontId="9" fillId="5" borderId="24" xfId="0" applyNumberFormat="1" applyFont="1" applyFill="1" applyBorder="1" applyAlignment="1">
      <alignment horizontal="center" vertical="center"/>
    </xf>
    <xf numFmtId="165" fontId="9" fillId="5" borderId="24" xfId="0" applyNumberFormat="1" applyFont="1" applyFill="1" applyBorder="1" applyAlignment="1">
      <alignment horizontal="center" vertical="center"/>
    </xf>
    <xf numFmtId="9" fontId="15" fillId="8" borderId="23" xfId="2" applyNumberFormat="1" applyFont="1" applyFill="1" applyBorder="1" applyAlignment="1">
      <alignment horizontal="center" vertical="center"/>
    </xf>
    <xf numFmtId="164" fontId="9" fillId="5" borderId="1" xfId="0" applyNumberFormat="1" applyFont="1" applyFill="1" applyBorder="1" applyAlignment="1">
      <alignment horizontal="center" vertical="center"/>
    </xf>
    <xf numFmtId="165" fontId="9" fillId="5" borderId="1" xfId="0" applyNumberFormat="1" applyFont="1" applyFill="1" applyBorder="1" applyAlignment="1">
      <alignment horizontal="center" vertical="center"/>
    </xf>
    <xf numFmtId="9" fontId="9" fillId="5" borderId="1" xfId="2" applyFont="1" applyFill="1" applyBorder="1" applyAlignment="1">
      <alignment horizontal="center" vertical="center"/>
    </xf>
    <xf numFmtId="165" fontId="9" fillId="5" borderId="17" xfId="0" applyNumberFormat="1" applyFont="1" applyFill="1" applyBorder="1" applyAlignment="1">
      <alignment horizontal="center" vertical="center"/>
    </xf>
    <xf numFmtId="0" fontId="11" fillId="7" borderId="0" xfId="0" applyFont="1" applyFill="1"/>
    <xf numFmtId="0" fontId="24" fillId="7" borderId="0" xfId="0" applyFont="1" applyFill="1" applyAlignment="1">
      <alignment vertical="center"/>
    </xf>
    <xf numFmtId="0" fontId="16" fillId="7" borderId="0" xfId="0" applyFont="1" applyFill="1" applyAlignment="1">
      <alignment vertical="center"/>
    </xf>
    <xf numFmtId="0" fontId="23" fillId="8" borderId="0" xfId="0" applyFont="1" applyFill="1" applyAlignment="1">
      <alignment vertical="center"/>
    </xf>
    <xf numFmtId="165" fontId="25" fillId="7" borderId="0" xfId="0" applyNumberFormat="1" applyFont="1" applyFill="1" applyBorder="1" applyAlignment="1">
      <alignment horizontal="center" vertical="center"/>
    </xf>
    <xf numFmtId="0" fontId="15" fillId="7" borderId="0" xfId="0" applyFont="1" applyFill="1" applyBorder="1" applyAlignment="1">
      <alignment vertical="center"/>
    </xf>
    <xf numFmtId="0" fontId="22" fillId="7" borderId="0" xfId="0" applyFont="1" applyFill="1" applyBorder="1" applyAlignment="1">
      <alignment vertical="center"/>
    </xf>
    <xf numFmtId="0" fontId="21" fillId="7" borderId="0" xfId="0" applyFont="1" applyFill="1" applyBorder="1" applyAlignment="1">
      <alignment vertical="center"/>
    </xf>
    <xf numFmtId="0" fontId="0" fillId="7" borderId="0" xfId="0" applyFont="1" applyFill="1" applyBorder="1" applyAlignment="1">
      <alignment vertical="center"/>
    </xf>
    <xf numFmtId="0" fontId="20" fillId="7" borderId="0" xfId="0" applyFont="1" applyFill="1" applyBorder="1" applyAlignment="1">
      <alignment vertical="center" textRotation="90"/>
    </xf>
    <xf numFmtId="165" fontId="9" fillId="7" borderId="0" xfId="0" applyNumberFormat="1" applyFont="1" applyFill="1" applyBorder="1" applyAlignment="1">
      <alignment horizontal="center" vertical="center"/>
    </xf>
    <xf numFmtId="0" fontId="12" fillId="7" borderId="0" xfId="0" applyFont="1" applyFill="1" applyBorder="1" applyAlignment="1">
      <alignment horizontal="center" vertical="center"/>
    </xf>
    <xf numFmtId="0" fontId="29" fillId="7" borderId="0" xfId="0" applyFont="1" applyFill="1" applyBorder="1" applyAlignment="1">
      <alignment vertical="center"/>
    </xf>
    <xf numFmtId="0" fontId="31" fillId="7" borderId="0" xfId="0" applyFont="1" applyFill="1" applyBorder="1" applyAlignment="1">
      <alignment vertical="center"/>
    </xf>
    <xf numFmtId="0" fontId="31" fillId="7" borderId="0" xfId="0" applyFont="1" applyFill="1" applyBorder="1" applyAlignment="1">
      <alignment vertical="center" wrapText="1"/>
    </xf>
    <xf numFmtId="0" fontId="28" fillId="7" borderId="0" xfId="0" applyFont="1" applyFill="1" applyBorder="1" applyAlignment="1">
      <alignment vertical="center"/>
    </xf>
    <xf numFmtId="0" fontId="30" fillId="7" borderId="0" xfId="0" applyFont="1" applyFill="1" applyBorder="1" applyAlignment="1">
      <alignment vertical="center" wrapText="1"/>
    </xf>
    <xf numFmtId="0" fontId="29" fillId="7" borderId="0" xfId="3" applyFont="1" applyFill="1" applyBorder="1" applyAlignment="1">
      <alignment vertical="center"/>
    </xf>
    <xf numFmtId="0" fontId="35" fillId="7" borderId="0" xfId="0" applyFont="1" applyFill="1" applyBorder="1" applyAlignment="1">
      <alignment vertical="center" textRotation="90"/>
    </xf>
    <xf numFmtId="0" fontId="34" fillId="7" borderId="0" xfId="0" applyFont="1" applyFill="1" applyBorder="1" applyAlignment="1">
      <alignment vertical="center"/>
    </xf>
    <xf numFmtId="0" fontId="12" fillId="7" borderId="0" xfId="0" applyFont="1" applyFill="1" applyBorder="1" applyAlignment="1">
      <alignment vertical="center"/>
    </xf>
    <xf numFmtId="0" fontId="33" fillId="7" borderId="0" xfId="0" applyFont="1" applyFill="1" applyBorder="1" applyAlignment="1">
      <alignment vertical="center"/>
    </xf>
    <xf numFmtId="0" fontId="37" fillId="7" borderId="0" xfId="0" applyFont="1" applyFill="1" applyBorder="1" applyAlignment="1">
      <alignment vertical="center"/>
    </xf>
    <xf numFmtId="0" fontId="37" fillId="7" borderId="0" xfId="0" applyFont="1" applyFill="1" applyBorder="1" applyAlignment="1">
      <alignment vertical="center" wrapText="1"/>
    </xf>
    <xf numFmtId="0" fontId="33" fillId="7" borderId="0" xfId="3" applyFont="1" applyFill="1" applyBorder="1" applyAlignment="1">
      <alignment vertical="center"/>
    </xf>
    <xf numFmtId="0" fontId="36" fillId="7" borderId="0" xfId="0" applyFont="1" applyFill="1" applyBorder="1" applyAlignment="1">
      <alignment vertical="center" wrapText="1"/>
    </xf>
    <xf numFmtId="0" fontId="38" fillId="7" borderId="0" xfId="0" applyFont="1" applyFill="1"/>
    <xf numFmtId="0" fontId="9" fillId="7" borderId="0" xfId="0" applyFont="1" applyFill="1" applyBorder="1" applyAlignment="1">
      <alignment horizontal="center" vertical="center"/>
    </xf>
    <xf numFmtId="0" fontId="9" fillId="8" borderId="16" xfId="0" applyNumberFormat="1" applyFont="1" applyFill="1" applyBorder="1" applyAlignment="1">
      <alignment horizontal="center" vertical="center"/>
    </xf>
    <xf numFmtId="165" fontId="9" fillId="8" borderId="1" xfId="0" applyNumberFormat="1" applyFont="1" applyFill="1" applyBorder="1" applyAlignment="1">
      <alignment horizontal="center" vertical="center"/>
    </xf>
    <xf numFmtId="164" fontId="9" fillId="8" borderId="1" xfId="0" applyNumberFormat="1" applyFont="1" applyFill="1" applyBorder="1" applyAlignment="1">
      <alignment horizontal="center" vertical="center"/>
    </xf>
    <xf numFmtId="9" fontId="9" fillId="8" borderId="1" xfId="0" applyNumberFormat="1" applyFont="1" applyFill="1" applyBorder="1" applyAlignment="1">
      <alignment horizontal="center" vertical="center"/>
    </xf>
    <xf numFmtId="0" fontId="12" fillId="7" borderId="22" xfId="0" applyFont="1" applyFill="1" applyBorder="1"/>
    <xf numFmtId="9" fontId="9" fillId="7" borderId="0" xfId="2" applyFont="1" applyFill="1" applyBorder="1" applyAlignment="1">
      <alignment horizontal="center" vertical="center" wrapText="1"/>
    </xf>
    <xf numFmtId="9" fontId="9" fillId="7" borderId="0" xfId="2" applyFont="1" applyFill="1" applyBorder="1" applyAlignment="1">
      <alignment horizontal="center" vertical="center"/>
    </xf>
    <xf numFmtId="169" fontId="9" fillId="5" borderId="24" xfId="2" applyNumberFormat="1" applyFont="1" applyFill="1" applyBorder="1" applyAlignment="1">
      <alignment horizontal="center" vertical="center"/>
    </xf>
    <xf numFmtId="169" fontId="9" fillId="5" borderId="1" xfId="2" applyNumberFormat="1" applyFont="1" applyFill="1" applyBorder="1" applyAlignment="1">
      <alignment horizontal="center" vertical="center"/>
    </xf>
    <xf numFmtId="0" fontId="9" fillId="5" borderId="20" xfId="0" applyNumberFormat="1" applyFont="1" applyFill="1" applyBorder="1" applyAlignment="1">
      <alignment horizontal="center" vertical="center"/>
    </xf>
    <xf numFmtId="0" fontId="9" fillId="5" borderId="9" xfId="0" applyNumberFormat="1" applyFont="1" applyFill="1" applyBorder="1" applyAlignment="1">
      <alignment horizontal="center" vertical="center"/>
    </xf>
    <xf numFmtId="0" fontId="9" fillId="5" borderId="16" xfId="0" applyNumberFormat="1" applyFont="1" applyFill="1" applyBorder="1" applyAlignment="1">
      <alignment horizontal="center" vertical="center"/>
    </xf>
    <xf numFmtId="169" fontId="9" fillId="8" borderId="1" xfId="0" applyNumberFormat="1" applyFont="1" applyFill="1" applyBorder="1" applyAlignment="1">
      <alignment horizontal="center" vertical="center"/>
    </xf>
    <xf numFmtId="0" fontId="39" fillId="7" borderId="0" xfId="0" applyFont="1" applyFill="1" applyAlignment="1">
      <alignment vertical="center"/>
    </xf>
    <xf numFmtId="0" fontId="3" fillId="7" borderId="0" xfId="0" applyFont="1" applyFill="1" applyAlignment="1">
      <alignment vertical="center"/>
    </xf>
    <xf numFmtId="170" fontId="9" fillId="5" borderId="24" xfId="0" applyNumberFormat="1" applyFont="1" applyFill="1" applyBorder="1" applyAlignment="1">
      <alignment horizontal="center" vertical="center"/>
    </xf>
    <xf numFmtId="170" fontId="9" fillId="5" borderId="1" xfId="0" applyNumberFormat="1" applyFont="1" applyFill="1" applyBorder="1" applyAlignment="1">
      <alignment horizontal="center" vertical="center"/>
    </xf>
    <xf numFmtId="170" fontId="9" fillId="8" borderId="1" xfId="0" applyNumberFormat="1" applyFont="1" applyFill="1" applyBorder="1" applyAlignment="1">
      <alignment horizontal="center" vertical="center"/>
    </xf>
    <xf numFmtId="0" fontId="11" fillId="8" borderId="0" xfId="0" applyFont="1" applyFill="1" applyAlignment="1">
      <alignment vertical="center"/>
    </xf>
    <xf numFmtId="0" fontId="40" fillId="5" borderId="46" xfId="0" applyFont="1" applyFill="1" applyBorder="1" applyAlignment="1">
      <alignment horizontal="center" vertical="center" wrapText="1"/>
    </xf>
    <xf numFmtId="0" fontId="40" fillId="5" borderId="51" xfId="0" applyFont="1" applyFill="1" applyBorder="1" applyAlignment="1">
      <alignment horizontal="center" vertical="center" wrapText="1"/>
    </xf>
    <xf numFmtId="0" fontId="23" fillId="7" borderId="0" xfId="0" applyFont="1" applyFill="1" applyAlignment="1">
      <alignment vertical="center"/>
    </xf>
    <xf numFmtId="0" fontId="9" fillId="7" borderId="0" xfId="0" applyFont="1" applyFill="1" applyBorder="1" applyAlignment="1">
      <alignment horizontal="center" vertical="center"/>
    </xf>
    <xf numFmtId="165" fontId="9" fillId="7" borderId="0" xfId="0" applyNumberFormat="1" applyFont="1" applyFill="1" applyBorder="1" applyAlignment="1">
      <alignment horizontal="center" vertical="center"/>
    </xf>
    <xf numFmtId="9" fontId="9" fillId="7" borderId="20" xfId="2" applyFont="1" applyFill="1" applyBorder="1" applyAlignment="1">
      <alignment horizontal="center" vertical="center" wrapText="1"/>
    </xf>
    <xf numFmtId="164" fontId="9" fillId="7" borderId="0" xfId="0" applyNumberFormat="1" applyFont="1" applyFill="1" applyBorder="1" applyAlignment="1">
      <alignment horizontal="center" vertical="center"/>
    </xf>
    <xf numFmtId="0" fontId="41" fillId="8" borderId="0" xfId="0" applyFont="1" applyFill="1"/>
    <xf numFmtId="0" fontId="9" fillId="7" borderId="0" xfId="0" applyFont="1" applyFill="1" applyBorder="1" applyAlignment="1">
      <alignment horizontal="center" vertical="center"/>
    </xf>
    <xf numFmtId="0" fontId="0" fillId="5" borderId="0" xfId="0" applyFill="1" applyBorder="1" applyAlignment="1"/>
    <xf numFmtId="0" fontId="0" fillId="5" borderId="2" xfId="0" applyFill="1" applyBorder="1" applyAlignment="1"/>
    <xf numFmtId="0" fontId="0" fillId="5" borderId="3" xfId="0" applyFill="1" applyBorder="1" applyAlignment="1"/>
    <xf numFmtId="0" fontId="9" fillId="5" borderId="22" xfId="0" applyFont="1" applyFill="1" applyBorder="1" applyAlignment="1">
      <alignment vertical="center"/>
    </xf>
    <xf numFmtId="0" fontId="24" fillId="5" borderId="0" xfId="0" applyFont="1" applyFill="1" applyBorder="1" applyAlignment="1">
      <alignment horizontal="center" vertical="center"/>
    </xf>
    <xf numFmtId="0" fontId="24" fillId="5" borderId="2" xfId="0" applyFont="1" applyFill="1" applyBorder="1" applyAlignment="1">
      <alignment horizontal="center" vertical="center"/>
    </xf>
    <xf numFmtId="0" fontId="15" fillId="7" borderId="0" xfId="0" applyFont="1" applyFill="1" applyAlignment="1">
      <alignment vertical="center"/>
    </xf>
    <xf numFmtId="9" fontId="0" fillId="5" borderId="0" xfId="0" applyNumberFormat="1" applyFill="1" applyBorder="1" applyAlignment="1"/>
    <xf numFmtId="9" fontId="9" fillId="5" borderId="22" xfId="2" applyFont="1" applyFill="1" applyBorder="1" applyAlignment="1">
      <alignment vertical="center"/>
    </xf>
    <xf numFmtId="0" fontId="10" fillId="7" borderId="0" xfId="0" applyFont="1" applyFill="1" applyAlignment="1"/>
    <xf numFmtId="0" fontId="24" fillId="7" borderId="22" xfId="0" applyFont="1" applyFill="1" applyBorder="1" applyAlignment="1">
      <alignment vertical="center"/>
    </xf>
    <xf numFmtId="165" fontId="2" fillId="5" borderId="0" xfId="0" applyNumberFormat="1" applyFont="1" applyFill="1" applyBorder="1" applyAlignment="1">
      <alignment horizontal="center" vertical="center"/>
    </xf>
    <xf numFmtId="165" fontId="2" fillId="5" borderId="2" xfId="0" applyNumberFormat="1" applyFont="1" applyFill="1" applyBorder="1" applyAlignment="1">
      <alignment horizontal="center" vertical="center"/>
    </xf>
    <xf numFmtId="165" fontId="16" fillId="8" borderId="6" xfId="0" applyNumberFormat="1" applyFont="1" applyFill="1" applyBorder="1" applyAlignment="1">
      <alignment horizontal="center" vertical="center"/>
    </xf>
    <xf numFmtId="165" fontId="16" fillId="8" borderId="7" xfId="0" applyNumberFormat="1" applyFont="1" applyFill="1" applyBorder="1" applyAlignment="1">
      <alignment horizontal="center" vertical="center"/>
    </xf>
    <xf numFmtId="165" fontId="2" fillId="3" borderId="0" xfId="1" applyNumberFormat="1" applyFont="1" applyFill="1" applyBorder="1" applyAlignment="1">
      <alignment horizontal="center" vertical="center"/>
    </xf>
    <xf numFmtId="165" fontId="2" fillId="2" borderId="0" xfId="1" applyNumberFormat="1" applyFont="1" applyFill="1" applyBorder="1" applyAlignment="1">
      <alignment horizontal="center" vertical="center"/>
    </xf>
    <xf numFmtId="165" fontId="2" fillId="4" borderId="0" xfId="1" applyNumberFormat="1" applyFont="1" applyFill="1" applyBorder="1" applyAlignment="1">
      <alignment horizontal="center" vertical="center"/>
    </xf>
    <xf numFmtId="165" fontId="2" fillId="2" borderId="2" xfId="1" applyNumberFormat="1" applyFont="1" applyFill="1" applyBorder="1" applyAlignment="1">
      <alignment horizontal="center" vertical="center"/>
    </xf>
    <xf numFmtId="165" fontId="2" fillId="2" borderId="3" xfId="1" applyNumberFormat="1" applyFont="1" applyFill="1" applyBorder="1" applyAlignment="1">
      <alignment horizontal="center" vertical="center"/>
    </xf>
    <xf numFmtId="165" fontId="2" fillId="4" borderId="3"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xf>
    <xf numFmtId="165" fontId="0" fillId="9" borderId="0" xfId="0" applyNumberFormat="1" applyFont="1" applyFill="1" applyBorder="1" applyAlignment="1">
      <alignment horizontal="center" vertical="center"/>
    </xf>
    <xf numFmtId="165" fontId="0" fillId="5" borderId="0" xfId="0" applyNumberFormat="1" applyFont="1" applyFill="1" applyBorder="1" applyAlignment="1">
      <alignment horizontal="center" vertical="center"/>
    </xf>
    <xf numFmtId="165" fontId="0" fillId="6" borderId="2" xfId="0" applyNumberFormat="1" applyFont="1" applyFill="1" applyBorder="1" applyAlignment="1">
      <alignment horizontal="center" vertical="center"/>
    </xf>
    <xf numFmtId="165" fontId="0" fillId="9" borderId="3" xfId="0" applyNumberFormat="1" applyFont="1" applyFill="1" applyBorder="1" applyAlignment="1">
      <alignment horizontal="center" vertical="center"/>
    </xf>
    <xf numFmtId="165" fontId="0" fillId="5" borderId="3" xfId="0" applyNumberFormat="1" applyFont="1" applyFill="1" applyBorder="1" applyAlignment="1">
      <alignment horizontal="center" vertical="center"/>
    </xf>
    <xf numFmtId="165" fontId="0" fillId="6" borderId="4" xfId="0" applyNumberFormat="1" applyFont="1" applyFill="1" applyBorder="1" applyAlignment="1">
      <alignment horizontal="center" vertical="center"/>
    </xf>
    <xf numFmtId="0" fontId="9" fillId="8" borderId="24" xfId="0" applyFont="1" applyFill="1" applyBorder="1" applyAlignment="1">
      <alignment horizontal="center" vertical="center"/>
    </xf>
    <xf numFmtId="0" fontId="9" fillId="8" borderId="17" xfId="0" applyFont="1" applyFill="1" applyBorder="1" applyAlignment="1">
      <alignment horizontal="center" vertical="center"/>
    </xf>
    <xf numFmtId="0" fontId="9" fillId="8" borderId="18" xfId="0" applyFont="1" applyFill="1" applyBorder="1" applyAlignment="1">
      <alignment horizontal="center" vertical="center"/>
    </xf>
    <xf numFmtId="174" fontId="9" fillId="9" borderId="24" xfId="2" applyNumberFormat="1" applyFont="1" applyFill="1" applyBorder="1" applyAlignment="1">
      <alignment horizontal="center" vertical="center"/>
    </xf>
    <xf numFmtId="174" fontId="9" fillId="9" borderId="17" xfId="2" applyNumberFormat="1" applyFont="1" applyFill="1" applyBorder="1" applyAlignment="1">
      <alignment horizontal="center" vertical="center"/>
    </xf>
    <xf numFmtId="174" fontId="9" fillId="9" borderId="18" xfId="2" applyNumberFormat="1" applyFont="1" applyFill="1" applyBorder="1" applyAlignment="1">
      <alignment horizontal="center" vertical="center"/>
    </xf>
    <xf numFmtId="165" fontId="9" fillId="5" borderId="0" xfId="0" applyNumberFormat="1" applyFont="1" applyFill="1" applyBorder="1" applyAlignment="1">
      <alignment horizontal="center" vertical="center"/>
    </xf>
    <xf numFmtId="165" fontId="9" fillId="5" borderId="3" xfId="0" applyNumberFormat="1" applyFont="1" applyFill="1" applyBorder="1" applyAlignment="1">
      <alignment horizontal="center" vertical="center"/>
    </xf>
    <xf numFmtId="1" fontId="10" fillId="7" borderId="0" xfId="1" applyNumberFormat="1" applyFont="1" applyFill="1" applyBorder="1" applyAlignment="1">
      <alignment horizontal="center" vertical="center"/>
    </xf>
    <xf numFmtId="1" fontId="10" fillId="7" borderId="0" xfId="0" applyNumberFormat="1" applyFont="1" applyFill="1" applyAlignment="1">
      <alignment horizontal="center" vertical="center"/>
    </xf>
    <xf numFmtId="1" fontId="10" fillId="7" borderId="0" xfId="0" applyNumberFormat="1" applyFont="1" applyFill="1" applyBorder="1" applyAlignment="1">
      <alignment horizontal="center" vertical="center"/>
    </xf>
    <xf numFmtId="0" fontId="0" fillId="10" borderId="0" xfId="0" applyFill="1"/>
    <xf numFmtId="0" fontId="0" fillId="7" borderId="0" xfId="0" applyFill="1" applyAlignment="1"/>
    <xf numFmtId="166" fontId="0" fillId="5" borderId="33" xfId="0" applyNumberFormat="1" applyFont="1" applyFill="1" applyBorder="1" applyAlignment="1">
      <alignment horizontal="center" vertical="center"/>
    </xf>
    <xf numFmtId="166" fontId="0" fillId="5" borderId="27" xfId="0" applyNumberFormat="1" applyFont="1" applyFill="1" applyBorder="1" applyAlignment="1">
      <alignment horizontal="center" vertical="center"/>
    </xf>
    <xf numFmtId="166" fontId="0" fillId="5" borderId="26" xfId="0" applyNumberFormat="1" applyFont="1" applyFill="1" applyBorder="1" applyAlignment="1">
      <alignment horizontal="center" vertical="center"/>
    </xf>
    <xf numFmtId="164" fontId="0" fillId="5" borderId="32" xfId="0" applyNumberFormat="1" applyFont="1" applyFill="1" applyBorder="1" applyAlignment="1">
      <alignment horizontal="center" vertical="center"/>
    </xf>
    <xf numFmtId="164" fontId="0" fillId="5" borderId="28" xfId="0" applyNumberFormat="1" applyFont="1" applyFill="1" applyBorder="1" applyAlignment="1">
      <alignment horizontal="center" vertical="center"/>
    </xf>
    <xf numFmtId="164" fontId="0" fillId="5" borderId="25" xfId="0" applyNumberFormat="1" applyFont="1" applyFill="1" applyBorder="1" applyAlignment="1">
      <alignment horizontal="center" vertical="center"/>
    </xf>
    <xf numFmtId="169" fontId="0" fillId="5" borderId="34" xfId="0" applyNumberFormat="1" applyFont="1" applyFill="1" applyBorder="1" applyAlignment="1">
      <alignment horizontal="center" vertical="center"/>
    </xf>
    <xf numFmtId="169" fontId="0" fillId="5" borderId="30" xfId="0" applyNumberFormat="1" applyFont="1" applyFill="1" applyBorder="1" applyAlignment="1">
      <alignment horizontal="center" vertical="center"/>
    </xf>
    <xf numFmtId="169" fontId="0" fillId="5" borderId="31" xfId="0" applyNumberFormat="1" applyFont="1" applyFill="1" applyBorder="1" applyAlignment="1">
      <alignment horizontal="center" vertical="center"/>
    </xf>
    <xf numFmtId="9" fontId="45" fillId="9" borderId="35" xfId="2" applyFont="1" applyFill="1" applyBorder="1" applyAlignment="1">
      <alignment horizontal="center" vertical="center"/>
    </xf>
    <xf numFmtId="9" fontId="10" fillId="9" borderId="29" xfId="2" applyFont="1" applyFill="1" applyBorder="1" applyAlignment="1">
      <alignment horizontal="center" vertical="center"/>
    </xf>
    <xf numFmtId="9" fontId="45" fillId="9" borderId="29" xfId="2" applyFont="1" applyFill="1" applyBorder="1" applyAlignment="1">
      <alignment horizontal="center" vertical="center"/>
    </xf>
    <xf numFmtId="0" fontId="19" fillId="7" borderId="0" xfId="0" applyFont="1" applyFill="1" applyBorder="1" applyAlignment="1">
      <alignment horizontal="center" vertical="center"/>
    </xf>
    <xf numFmtId="0" fontId="46" fillId="7" borderId="0" xfId="0" applyFont="1" applyFill="1" applyAlignment="1">
      <alignment vertical="center"/>
    </xf>
    <xf numFmtId="9" fontId="10" fillId="7" borderId="0" xfId="2" applyFont="1" applyFill="1" applyBorder="1" applyAlignment="1">
      <alignment vertical="center"/>
    </xf>
    <xf numFmtId="0" fontId="10" fillId="7" borderId="0" xfId="0" applyFont="1" applyFill="1" applyBorder="1"/>
    <xf numFmtId="0" fontId="47" fillId="7" borderId="0" xfId="0" applyFont="1" applyFill="1" applyBorder="1" applyAlignment="1"/>
    <xf numFmtId="0" fontId="48" fillId="7" borderId="0" xfId="0" applyFont="1" applyFill="1" applyBorder="1" applyAlignment="1">
      <alignment vertical="center"/>
    </xf>
    <xf numFmtId="165" fontId="9" fillId="5" borderId="24" xfId="0" applyNumberFormat="1" applyFont="1" applyFill="1" applyBorder="1" applyAlignment="1">
      <alignment horizontal="center" vertical="center"/>
    </xf>
    <xf numFmtId="164" fontId="9" fillId="5" borderId="24" xfId="0" applyNumberFormat="1" applyFont="1" applyFill="1" applyBorder="1" applyAlignment="1">
      <alignment horizontal="center" vertical="center"/>
    </xf>
    <xf numFmtId="170" fontId="9" fillId="5" borderId="24" xfId="0" applyNumberFormat="1" applyFont="1" applyFill="1" applyBorder="1" applyAlignment="1">
      <alignment horizontal="center" vertical="center"/>
    </xf>
    <xf numFmtId="0" fontId="9" fillId="7" borderId="0" xfId="0" applyFont="1" applyFill="1" applyBorder="1" applyAlignment="1">
      <alignment horizontal="center" vertical="center"/>
    </xf>
    <xf numFmtId="0" fontId="9" fillId="8" borderId="23" xfId="0" applyFont="1" applyFill="1" applyBorder="1" applyAlignment="1">
      <alignment horizontal="center" vertical="center"/>
    </xf>
    <xf numFmtId="0" fontId="24" fillId="5" borderId="0" xfId="0" applyFont="1" applyFill="1" applyBorder="1" applyAlignment="1">
      <alignment vertical="center"/>
    </xf>
    <xf numFmtId="0" fontId="9" fillId="5" borderId="0" xfId="0" applyFont="1" applyFill="1" applyBorder="1" applyAlignment="1">
      <alignment vertical="center"/>
    </xf>
    <xf numFmtId="9" fontId="9" fillId="5" borderId="0" xfId="2" applyFont="1" applyFill="1" applyBorder="1" applyAlignment="1">
      <alignment vertical="center"/>
    </xf>
    <xf numFmtId="9" fontId="9" fillId="5" borderId="0" xfId="2" applyFont="1" applyFill="1" applyBorder="1" applyAlignment="1">
      <alignment horizontal="center" vertical="center"/>
    </xf>
    <xf numFmtId="9" fontId="9" fillId="5" borderId="3" xfId="2" applyFont="1" applyFill="1" applyBorder="1" applyAlignment="1">
      <alignment horizontal="center" vertical="center"/>
    </xf>
    <xf numFmtId="9" fontId="9" fillId="5" borderId="23" xfId="2" applyFont="1" applyFill="1" applyBorder="1" applyAlignment="1">
      <alignment vertical="center"/>
    </xf>
    <xf numFmtId="0" fontId="49" fillId="7" borderId="0" xfId="0" applyFont="1" applyFill="1" applyBorder="1" applyAlignment="1">
      <alignment vertical="center"/>
    </xf>
    <xf numFmtId="170" fontId="9" fillId="5" borderId="24" xfId="0" applyNumberFormat="1" applyFont="1" applyFill="1" applyBorder="1" applyAlignment="1">
      <alignment horizontal="center" vertical="center"/>
    </xf>
    <xf numFmtId="0" fontId="9" fillId="7" borderId="0" xfId="0" applyFont="1" applyFill="1" applyBorder="1" applyAlignment="1">
      <alignment horizontal="center" vertical="center"/>
    </xf>
    <xf numFmtId="165" fontId="9" fillId="5" borderId="24" xfId="0" applyNumberFormat="1" applyFont="1" applyFill="1" applyBorder="1" applyAlignment="1">
      <alignment horizontal="center" vertical="center"/>
    </xf>
    <xf numFmtId="164" fontId="9" fillId="5" borderId="24" xfId="0" applyNumberFormat="1" applyFont="1" applyFill="1" applyBorder="1" applyAlignment="1">
      <alignment horizontal="center" vertical="center"/>
    </xf>
    <xf numFmtId="165" fontId="9" fillId="7" borderId="0" xfId="0" applyNumberFormat="1" applyFont="1" applyFill="1" applyBorder="1" applyAlignment="1">
      <alignment horizontal="center" vertical="center"/>
    </xf>
    <xf numFmtId="0" fontId="9" fillId="8" borderId="23" xfId="0" applyFont="1" applyFill="1" applyBorder="1" applyAlignment="1">
      <alignment horizontal="center" vertical="center"/>
    </xf>
    <xf numFmtId="0" fontId="45" fillId="7" borderId="0" xfId="0" applyFont="1" applyFill="1" applyBorder="1" applyAlignment="1">
      <alignment vertical="center" wrapText="1"/>
    </xf>
    <xf numFmtId="165" fontId="16" fillId="8" borderId="14" xfId="0" applyNumberFormat="1" applyFont="1" applyFill="1" applyBorder="1" applyAlignment="1">
      <alignment horizontal="center" vertical="center"/>
    </xf>
    <xf numFmtId="177" fontId="10" fillId="7" borderId="0" xfId="0" applyNumberFormat="1" applyFont="1" applyFill="1" applyAlignment="1">
      <alignment horizontal="left" vertical="center"/>
    </xf>
    <xf numFmtId="164" fontId="10" fillId="7" borderId="0" xfId="0" applyNumberFormat="1" applyFont="1" applyFill="1" applyAlignment="1">
      <alignment horizontal="left" vertical="center"/>
    </xf>
    <xf numFmtId="9" fontId="9" fillId="5" borderId="2" xfId="2" applyFont="1" applyFill="1" applyBorder="1" applyAlignment="1">
      <alignment horizontal="center" vertical="center"/>
    </xf>
    <xf numFmtId="9" fontId="9" fillId="5" borderId="4" xfId="2" applyFont="1" applyFill="1" applyBorder="1" applyAlignment="1">
      <alignment horizontal="center" vertical="center"/>
    </xf>
    <xf numFmtId="0" fontId="15" fillId="7" borderId="0" xfId="0" applyNumberFormat="1" applyFont="1" applyFill="1" applyBorder="1" applyAlignment="1">
      <alignment vertical="center"/>
    </xf>
    <xf numFmtId="165" fontId="50" fillId="5" borderId="20" xfId="1" applyNumberFormat="1" applyFont="1" applyFill="1" applyBorder="1" applyAlignment="1">
      <alignment horizontal="center" vertical="center"/>
    </xf>
    <xf numFmtId="9" fontId="50" fillId="5" borderId="20" xfId="2" applyNumberFormat="1" applyFont="1" applyFill="1" applyBorder="1" applyAlignment="1">
      <alignment horizontal="center" vertical="center"/>
    </xf>
    <xf numFmtId="165" fontId="15" fillId="8" borderId="24" xfId="1" applyNumberFormat="1" applyFont="1" applyFill="1" applyBorder="1" applyAlignment="1">
      <alignment horizontal="center" vertical="center"/>
    </xf>
    <xf numFmtId="0" fontId="51" fillId="5" borderId="3" xfId="0" applyFont="1" applyFill="1" applyBorder="1" applyAlignment="1">
      <alignment horizontal="center" vertical="center"/>
    </xf>
    <xf numFmtId="175" fontId="31" fillId="8" borderId="18" xfId="0" applyNumberFormat="1" applyFont="1" applyFill="1" applyBorder="1" applyAlignment="1">
      <alignment horizontal="center" vertical="center"/>
    </xf>
    <xf numFmtId="0" fontId="9" fillId="7" borderId="0" xfId="0" applyFont="1" applyFill="1" applyBorder="1" applyAlignment="1">
      <alignment horizontal="center" vertical="center"/>
    </xf>
    <xf numFmtId="0" fontId="16" fillId="8" borderId="49" xfId="0" applyFont="1" applyFill="1" applyBorder="1" applyAlignment="1">
      <alignment horizontal="center" vertical="center"/>
    </xf>
    <xf numFmtId="0" fontId="16" fillId="8" borderId="36" xfId="0" applyFont="1" applyFill="1" applyBorder="1" applyAlignment="1">
      <alignment horizontal="center" vertical="center"/>
    </xf>
    <xf numFmtId="178" fontId="9" fillId="5" borderId="21" xfId="0" applyNumberFormat="1" applyFont="1" applyFill="1" applyBorder="1" applyAlignment="1">
      <alignment horizontal="center" vertical="center"/>
    </xf>
    <xf numFmtId="178" fontId="9" fillId="5" borderId="9" xfId="0" applyNumberFormat="1" applyFont="1" applyFill="1" applyBorder="1" applyAlignment="1">
      <alignment horizontal="center" vertical="center"/>
    </xf>
    <xf numFmtId="178" fontId="9" fillId="8" borderId="9" xfId="0" applyNumberFormat="1" applyFont="1" applyFill="1" applyBorder="1" applyAlignment="1">
      <alignment horizontal="center" vertical="center"/>
    </xf>
    <xf numFmtId="0" fontId="9" fillId="7" borderId="0" xfId="0" applyFont="1" applyFill="1" applyBorder="1" applyAlignment="1">
      <alignment horizontal="center" vertical="center"/>
    </xf>
    <xf numFmtId="0" fontId="9" fillId="8" borderId="23" xfId="0" applyFont="1" applyFill="1" applyBorder="1" applyAlignment="1">
      <alignment horizontal="center" vertical="center"/>
    </xf>
    <xf numFmtId="164" fontId="9" fillId="5" borderId="24" xfId="0" applyNumberFormat="1" applyFont="1" applyFill="1" applyBorder="1" applyAlignment="1">
      <alignment horizontal="center" vertical="center"/>
    </xf>
    <xf numFmtId="165" fontId="9" fillId="5" borderId="24" xfId="0" applyNumberFormat="1" applyFont="1" applyFill="1" applyBorder="1" applyAlignment="1">
      <alignment horizontal="center" vertical="center"/>
    </xf>
    <xf numFmtId="0" fontId="28" fillId="9" borderId="40" xfId="0" applyFont="1" applyFill="1" applyBorder="1" applyAlignment="1">
      <alignment horizontal="center" vertical="center"/>
    </xf>
    <xf numFmtId="0" fontId="28" fillId="9" borderId="39" xfId="0" applyFont="1" applyFill="1" applyBorder="1" applyAlignment="1">
      <alignment horizontal="center" vertical="center"/>
    </xf>
    <xf numFmtId="0" fontId="28" fillId="9" borderId="41" xfId="0" applyFont="1" applyFill="1" applyBorder="1" applyAlignment="1">
      <alignment horizontal="center" vertical="center"/>
    </xf>
    <xf numFmtId="0" fontId="29" fillId="9" borderId="40" xfId="0" applyFont="1" applyFill="1" applyBorder="1" applyAlignment="1">
      <alignment horizontal="center" vertical="center"/>
    </xf>
    <xf numFmtId="0" fontId="29" fillId="9" borderId="39" xfId="0" applyFont="1" applyFill="1" applyBorder="1" applyAlignment="1">
      <alignment horizontal="center" vertical="center"/>
    </xf>
    <xf numFmtId="0" fontId="29" fillId="9" borderId="41" xfId="0" applyFont="1" applyFill="1" applyBorder="1" applyAlignment="1">
      <alignment horizontal="center" vertical="center"/>
    </xf>
    <xf numFmtId="0" fontId="40" fillId="5" borderId="40" xfId="3" applyFont="1" applyFill="1" applyBorder="1" applyAlignment="1">
      <alignment horizontal="center" vertical="center"/>
    </xf>
    <xf numFmtId="0" fontId="40" fillId="5" borderId="39" xfId="3" applyFont="1" applyFill="1" applyBorder="1" applyAlignment="1">
      <alignment horizontal="center" vertical="center"/>
    </xf>
    <xf numFmtId="0" fontId="40" fillId="5" borderId="41" xfId="3" applyFont="1" applyFill="1" applyBorder="1" applyAlignment="1">
      <alignment horizontal="center" vertical="center"/>
    </xf>
    <xf numFmtId="0" fontId="31" fillId="5" borderId="46" xfId="0" applyFont="1" applyFill="1" applyBorder="1" applyAlignment="1">
      <alignment horizontal="center" vertical="center" wrapText="1"/>
    </xf>
    <xf numFmtId="0" fontId="31" fillId="5" borderId="49" xfId="0" applyFont="1" applyFill="1" applyBorder="1" applyAlignment="1">
      <alignment horizontal="center" vertical="center"/>
    </xf>
    <xf numFmtId="0" fontId="31" fillId="5" borderId="50" xfId="0" applyFont="1" applyFill="1" applyBorder="1" applyAlignment="1">
      <alignment horizontal="center" vertical="center"/>
    </xf>
    <xf numFmtId="0" fontId="31" fillId="5" borderId="22" xfId="0" applyFont="1" applyFill="1" applyBorder="1" applyAlignment="1">
      <alignment horizontal="center" vertical="center"/>
    </xf>
    <xf numFmtId="0" fontId="31" fillId="5" borderId="0" xfId="0" applyFont="1" applyFill="1" applyBorder="1" applyAlignment="1">
      <alignment horizontal="center" vertical="center"/>
    </xf>
    <xf numFmtId="0" fontId="31" fillId="5" borderId="2" xfId="0" applyFont="1" applyFill="1" applyBorder="1" applyAlignment="1">
      <alignment horizontal="center" vertical="center"/>
    </xf>
    <xf numFmtId="0" fontId="31" fillId="5" borderId="37" xfId="0" applyFont="1" applyFill="1" applyBorder="1" applyAlignment="1">
      <alignment horizontal="center" vertical="center"/>
    </xf>
    <xf numFmtId="0" fontId="31" fillId="5" borderId="36" xfId="0" applyFont="1" applyFill="1" applyBorder="1" applyAlignment="1">
      <alignment horizontal="center" vertical="center"/>
    </xf>
    <xf numFmtId="0" fontId="31" fillId="5" borderId="38" xfId="0" applyFont="1" applyFill="1" applyBorder="1" applyAlignment="1">
      <alignment horizontal="center" vertical="center"/>
    </xf>
    <xf numFmtId="0" fontId="44" fillId="5" borderId="46" xfId="3" applyFont="1" applyFill="1" applyBorder="1" applyAlignment="1">
      <alignment horizontal="center" vertical="center" wrapText="1"/>
    </xf>
    <xf numFmtId="0" fontId="31" fillId="5" borderId="49" xfId="3" applyFont="1" applyFill="1" applyBorder="1" applyAlignment="1">
      <alignment horizontal="center" vertical="center"/>
    </xf>
    <xf numFmtId="0" fontId="31" fillId="5" borderId="50" xfId="3" applyFont="1" applyFill="1" applyBorder="1" applyAlignment="1">
      <alignment horizontal="center" vertical="center"/>
    </xf>
    <xf numFmtId="0" fontId="31" fillId="5" borderId="22" xfId="3" applyFont="1" applyFill="1" applyBorder="1" applyAlignment="1">
      <alignment horizontal="center" vertical="center"/>
    </xf>
    <xf numFmtId="0" fontId="31" fillId="5" borderId="0" xfId="3" applyFont="1" applyFill="1" applyBorder="1" applyAlignment="1">
      <alignment horizontal="center" vertical="center"/>
    </xf>
    <xf numFmtId="0" fontId="31" fillId="5" borderId="2" xfId="3" applyFont="1" applyFill="1" applyBorder="1" applyAlignment="1">
      <alignment horizontal="center" vertical="center"/>
    </xf>
    <xf numFmtId="0" fontId="31" fillId="5" borderId="37" xfId="3" applyFont="1" applyFill="1" applyBorder="1" applyAlignment="1">
      <alignment horizontal="center" vertical="center"/>
    </xf>
    <xf numFmtId="0" fontId="31" fillId="5" borderId="36" xfId="3" applyFont="1" applyFill="1" applyBorder="1" applyAlignment="1">
      <alignment horizontal="center" vertical="center"/>
    </xf>
    <xf numFmtId="0" fontId="31" fillId="5" borderId="38" xfId="3" applyFont="1" applyFill="1" applyBorder="1" applyAlignment="1">
      <alignment horizontal="center" vertical="center"/>
    </xf>
    <xf numFmtId="0" fontId="31" fillId="5" borderId="46" xfId="0" applyFont="1" applyFill="1" applyBorder="1" applyAlignment="1">
      <alignment horizontal="center" vertical="center"/>
    </xf>
    <xf numFmtId="0" fontId="31" fillId="5" borderId="23" xfId="0" applyFont="1" applyFill="1" applyBorder="1" applyAlignment="1">
      <alignment horizontal="center" vertical="center"/>
    </xf>
    <xf numFmtId="0" fontId="31" fillId="5" borderId="3" xfId="0" applyFont="1" applyFill="1" applyBorder="1" applyAlignment="1">
      <alignment horizontal="center" vertical="center"/>
    </xf>
    <xf numFmtId="0" fontId="31" fillId="5" borderId="4" xfId="0" applyFont="1" applyFill="1" applyBorder="1" applyAlignment="1">
      <alignment horizontal="center" vertical="center"/>
    </xf>
    <xf numFmtId="0" fontId="31" fillId="5" borderId="52" xfId="0" applyFont="1" applyFill="1" applyBorder="1" applyAlignment="1">
      <alignment horizontal="center" vertical="center" wrapText="1"/>
    </xf>
    <xf numFmtId="0" fontId="31" fillId="5" borderId="53" xfId="0" applyFont="1" applyFill="1" applyBorder="1" applyAlignment="1">
      <alignment horizontal="center" vertical="center" wrapText="1"/>
    </xf>
    <xf numFmtId="0" fontId="31" fillId="5" borderId="39" xfId="0" applyFont="1" applyFill="1" applyBorder="1" applyAlignment="1">
      <alignment horizontal="center" vertical="center" wrapText="1"/>
    </xf>
    <xf numFmtId="0" fontId="31" fillId="5" borderId="41" xfId="0" applyFont="1" applyFill="1" applyBorder="1" applyAlignment="1">
      <alignment horizontal="center" vertical="center" wrapText="1"/>
    </xf>
    <xf numFmtId="0" fontId="44" fillId="5" borderId="49" xfId="3" applyFont="1" applyFill="1" applyBorder="1" applyAlignment="1">
      <alignment horizontal="center" vertical="center" wrapText="1"/>
    </xf>
    <xf numFmtId="0" fontId="44" fillId="5" borderId="50" xfId="3" applyFont="1" applyFill="1" applyBorder="1" applyAlignment="1">
      <alignment horizontal="center" vertical="center" wrapText="1"/>
    </xf>
    <xf numFmtId="0" fontId="44" fillId="5" borderId="22" xfId="3" applyFont="1" applyFill="1" applyBorder="1" applyAlignment="1">
      <alignment horizontal="center" vertical="center" wrapText="1"/>
    </xf>
    <xf numFmtId="0" fontId="44" fillId="5" borderId="0" xfId="3" applyFont="1" applyFill="1" applyBorder="1" applyAlignment="1">
      <alignment horizontal="center" vertical="center" wrapText="1"/>
    </xf>
    <xf numFmtId="0" fontId="44" fillId="5" borderId="2" xfId="3" applyFont="1" applyFill="1" applyBorder="1" applyAlignment="1">
      <alignment horizontal="center" vertical="center" wrapText="1"/>
    </xf>
    <xf numFmtId="0" fontId="44" fillId="5" borderId="37" xfId="3" applyFont="1" applyFill="1" applyBorder="1" applyAlignment="1">
      <alignment horizontal="center" vertical="center" wrapText="1"/>
    </xf>
    <xf numFmtId="0" fontId="44" fillId="5" borderId="36" xfId="3" applyFont="1" applyFill="1" applyBorder="1" applyAlignment="1">
      <alignment horizontal="center" vertical="center" wrapText="1"/>
    </xf>
    <xf numFmtId="0" fontId="44" fillId="5" borderId="38" xfId="3" applyFont="1" applyFill="1" applyBorder="1" applyAlignment="1">
      <alignment horizontal="center" vertical="center" wrapText="1"/>
    </xf>
    <xf numFmtId="0" fontId="27" fillId="8" borderId="24" xfId="0" applyFont="1" applyFill="1" applyBorder="1" applyAlignment="1">
      <alignment horizontal="center" vertical="center"/>
    </xf>
    <xf numFmtId="0" fontId="27" fillId="8" borderId="17" xfId="0" applyFont="1" applyFill="1" applyBorder="1" applyAlignment="1">
      <alignment horizontal="center" vertical="center"/>
    </xf>
    <xf numFmtId="0" fontId="27" fillId="8" borderId="18" xfId="0" applyFont="1" applyFill="1" applyBorder="1" applyAlignment="1">
      <alignment horizontal="center" vertical="center"/>
    </xf>
    <xf numFmtId="0" fontId="15" fillId="8" borderId="19" xfId="0" applyFont="1" applyFill="1" applyBorder="1" applyAlignment="1">
      <alignment horizontal="center" vertical="center"/>
    </xf>
    <xf numFmtId="0" fontId="15" fillId="8" borderId="20" xfId="0" applyFont="1" applyFill="1" applyBorder="1" applyAlignment="1">
      <alignment horizontal="center" vertical="center"/>
    </xf>
    <xf numFmtId="0" fontId="15" fillId="8" borderId="21" xfId="0" applyFont="1" applyFill="1" applyBorder="1" applyAlignment="1">
      <alignment horizontal="center" vertical="center"/>
    </xf>
    <xf numFmtId="0" fontId="15" fillId="8" borderId="22" xfId="0" applyFont="1" applyFill="1" applyBorder="1" applyAlignment="1">
      <alignment horizontal="center" vertical="center"/>
    </xf>
    <xf numFmtId="0" fontId="15" fillId="8" borderId="0" xfId="0" applyFont="1" applyFill="1" applyBorder="1" applyAlignment="1">
      <alignment horizontal="center" vertical="center"/>
    </xf>
    <xf numFmtId="0" fontId="15" fillId="8" borderId="2" xfId="0" applyFont="1" applyFill="1" applyBorder="1" applyAlignment="1">
      <alignment horizontal="center" vertical="center"/>
    </xf>
    <xf numFmtId="0" fontId="15" fillId="8" borderId="23" xfId="0" applyFont="1" applyFill="1" applyBorder="1" applyAlignment="1">
      <alignment horizontal="center" vertical="center"/>
    </xf>
    <xf numFmtId="0" fontId="15" fillId="8" borderId="3" xfId="0" applyFont="1" applyFill="1" applyBorder="1" applyAlignment="1">
      <alignment horizontal="center" vertical="center"/>
    </xf>
    <xf numFmtId="0" fontId="15" fillId="8" borderId="4" xfId="0" applyFont="1" applyFill="1" applyBorder="1" applyAlignment="1">
      <alignment horizontal="center" vertical="center"/>
    </xf>
    <xf numFmtId="0" fontId="20" fillId="8" borderId="17" xfId="0" applyFont="1" applyFill="1" applyBorder="1" applyAlignment="1">
      <alignment horizontal="center" vertical="center" textRotation="90"/>
    </xf>
    <xf numFmtId="0" fontId="20" fillId="8" borderId="18" xfId="0" applyFont="1" applyFill="1" applyBorder="1" applyAlignment="1">
      <alignment horizontal="center" vertical="center" textRotation="90"/>
    </xf>
    <xf numFmtId="0" fontId="28" fillId="9" borderId="37" xfId="0" applyFont="1" applyFill="1" applyBorder="1" applyAlignment="1">
      <alignment horizontal="center" vertical="center"/>
    </xf>
    <xf numFmtId="0" fontId="28" fillId="9" borderId="36" xfId="0" applyFont="1" applyFill="1" applyBorder="1" applyAlignment="1">
      <alignment horizontal="center" vertical="center"/>
    </xf>
    <xf numFmtId="0" fontId="28" fillId="9" borderId="38" xfId="0" applyFont="1" applyFill="1" applyBorder="1" applyAlignment="1">
      <alignment horizontal="center" vertical="center"/>
    </xf>
    <xf numFmtId="0" fontId="30" fillId="9" borderId="54" xfId="0" applyFont="1" applyFill="1" applyBorder="1" applyAlignment="1">
      <alignment horizontal="center" vertical="center" wrapText="1"/>
    </xf>
    <xf numFmtId="0" fontId="30" fillId="9" borderId="55" xfId="0" applyFont="1" applyFill="1" applyBorder="1" applyAlignment="1">
      <alignment horizontal="center" vertical="center" wrapText="1"/>
    </xf>
    <xf numFmtId="0" fontId="30" fillId="9" borderId="56" xfId="0" applyFont="1" applyFill="1" applyBorder="1" applyAlignment="1">
      <alignment horizontal="center" vertical="center" wrapText="1"/>
    </xf>
    <xf numFmtId="0" fontId="14" fillId="7" borderId="0" xfId="0" applyFont="1" applyFill="1" applyAlignment="1">
      <alignment horizontal="center" vertical="center"/>
    </xf>
    <xf numFmtId="0" fontId="23" fillId="8" borderId="0" xfId="0" applyFont="1" applyFill="1" applyBorder="1" applyAlignment="1">
      <alignment horizontal="center" vertical="center"/>
    </xf>
    <xf numFmtId="0" fontId="52" fillId="8" borderId="0" xfId="0" applyFont="1" applyFill="1" applyAlignment="1">
      <alignment horizontal="center" vertical="center"/>
    </xf>
    <xf numFmtId="0" fontId="11" fillId="8" borderId="0" xfId="0" applyFont="1" applyFill="1" applyAlignment="1">
      <alignment horizontal="center" vertical="center"/>
    </xf>
    <xf numFmtId="0" fontId="45" fillId="7" borderId="0" xfId="0" applyFont="1" applyFill="1" applyBorder="1" applyAlignment="1">
      <alignment horizontal="center" vertical="center" wrapText="1"/>
    </xf>
    <xf numFmtId="0" fontId="45" fillId="7" borderId="0" xfId="0" applyFont="1" applyFill="1" applyBorder="1" applyAlignment="1">
      <alignment horizontal="center" vertical="top" wrapText="1"/>
    </xf>
    <xf numFmtId="0" fontId="9" fillId="5" borderId="19"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49" fillId="7" borderId="0" xfId="0" applyFont="1" applyFill="1" applyBorder="1" applyAlignment="1">
      <alignment horizontal="center" vertical="center"/>
    </xf>
    <xf numFmtId="0" fontId="15" fillId="8" borderId="17" xfId="0" applyFont="1" applyFill="1" applyBorder="1" applyAlignment="1">
      <alignment horizontal="center" vertical="center"/>
    </xf>
    <xf numFmtId="0" fontId="15" fillId="5" borderId="22" xfId="0" applyFont="1" applyFill="1" applyBorder="1" applyAlignment="1">
      <alignment horizontal="center" vertical="center"/>
    </xf>
    <xf numFmtId="0" fontId="15" fillId="5" borderId="0" xfId="0" applyFont="1" applyFill="1" applyBorder="1" applyAlignment="1">
      <alignment horizontal="center" vertical="center"/>
    </xf>
    <xf numFmtId="0" fontId="15" fillId="5" borderId="2" xfId="0" applyFont="1" applyFill="1" applyBorder="1" applyAlignment="1">
      <alignment horizontal="center" vertical="center"/>
    </xf>
    <xf numFmtId="0" fontId="16" fillId="8" borderId="19" xfId="0" applyFont="1" applyFill="1" applyBorder="1" applyAlignment="1">
      <alignment horizontal="center" vertical="center"/>
    </xf>
    <xf numFmtId="0" fontId="16" fillId="8" borderId="20" xfId="0" applyFont="1" applyFill="1" applyBorder="1" applyAlignment="1">
      <alignment horizontal="center" vertical="center"/>
    </xf>
    <xf numFmtId="0" fontId="16" fillId="8" borderId="21" xfId="0" applyFont="1" applyFill="1" applyBorder="1" applyAlignment="1">
      <alignment horizontal="center" vertical="center"/>
    </xf>
    <xf numFmtId="0" fontId="16" fillId="8" borderId="23" xfId="0" applyFont="1" applyFill="1" applyBorder="1" applyAlignment="1">
      <alignment horizontal="center" vertical="center"/>
    </xf>
    <xf numFmtId="0" fontId="16" fillId="8" borderId="3" xfId="0" applyFont="1" applyFill="1" applyBorder="1" applyAlignment="1">
      <alignment horizontal="center" vertical="center"/>
    </xf>
    <xf numFmtId="0" fontId="16" fillId="8" borderId="4" xfId="0" applyFont="1" applyFill="1" applyBorder="1" applyAlignment="1">
      <alignment horizontal="center" vertical="center"/>
    </xf>
    <xf numFmtId="0" fontId="15" fillId="8" borderId="18" xfId="0" applyFont="1" applyFill="1" applyBorder="1" applyAlignment="1">
      <alignment horizontal="center" vertical="center"/>
    </xf>
    <xf numFmtId="0" fontId="15" fillId="5" borderId="23" xfId="0" applyFont="1" applyFill="1" applyBorder="1" applyAlignment="1">
      <alignment horizontal="center" vertical="center"/>
    </xf>
    <xf numFmtId="0" fontId="15" fillId="5" borderId="3" xfId="0" applyFont="1" applyFill="1" applyBorder="1" applyAlignment="1">
      <alignment horizontal="center" vertical="center"/>
    </xf>
    <xf numFmtId="0" fontId="15" fillId="5" borderId="4" xfId="0" applyFont="1" applyFill="1" applyBorder="1" applyAlignment="1">
      <alignment horizontal="center" vertical="center"/>
    </xf>
    <xf numFmtId="0" fontId="23" fillId="8" borderId="0" xfId="0" applyFont="1" applyFill="1" applyAlignment="1">
      <alignment horizontal="center" vertical="center"/>
    </xf>
    <xf numFmtId="0" fontId="16" fillId="8" borderId="22" xfId="0" applyFont="1" applyFill="1" applyBorder="1" applyAlignment="1">
      <alignment horizontal="center" vertical="center"/>
    </xf>
    <xf numFmtId="0" fontId="16" fillId="8" borderId="0" xfId="0" applyFont="1" applyFill="1" applyBorder="1" applyAlignment="1">
      <alignment horizontal="center" vertical="center"/>
    </xf>
    <xf numFmtId="0" fontId="16" fillId="8" borderId="2" xfId="0" applyFont="1" applyFill="1" applyBorder="1" applyAlignment="1">
      <alignment horizontal="center" vertical="center"/>
    </xf>
    <xf numFmtId="0" fontId="15" fillId="9" borderId="19" xfId="0" applyFont="1" applyFill="1" applyBorder="1" applyAlignment="1">
      <alignment horizontal="center" vertical="center"/>
    </xf>
    <xf numFmtId="0" fontId="15" fillId="9" borderId="20" xfId="0" applyFont="1" applyFill="1" applyBorder="1" applyAlignment="1">
      <alignment horizontal="center" vertical="center"/>
    </xf>
    <xf numFmtId="0" fontId="15" fillId="9" borderId="21" xfId="0" applyFont="1" applyFill="1" applyBorder="1" applyAlignment="1">
      <alignment horizontal="center" vertical="center"/>
    </xf>
    <xf numFmtId="0" fontId="15" fillId="9" borderId="22" xfId="0" applyFont="1" applyFill="1" applyBorder="1" applyAlignment="1">
      <alignment horizontal="center" vertical="center"/>
    </xf>
    <xf numFmtId="0" fontId="15" fillId="9" borderId="0" xfId="0" applyFont="1" applyFill="1" applyBorder="1" applyAlignment="1">
      <alignment horizontal="center" vertical="center"/>
    </xf>
    <xf numFmtId="0" fontId="15" fillId="9" borderId="2" xfId="0" applyFont="1" applyFill="1" applyBorder="1" applyAlignment="1">
      <alignment horizontal="center" vertical="center"/>
    </xf>
    <xf numFmtId="0" fontId="15" fillId="9" borderId="23" xfId="0" applyFont="1" applyFill="1" applyBorder="1" applyAlignment="1">
      <alignment horizontal="center" vertical="center"/>
    </xf>
    <xf numFmtId="0" fontId="15" fillId="9" borderId="3" xfId="0" applyFont="1" applyFill="1" applyBorder="1" applyAlignment="1">
      <alignment horizontal="center" vertical="center"/>
    </xf>
    <xf numFmtId="0" fontId="15" fillId="9" borderId="4" xfId="0" applyFont="1" applyFill="1" applyBorder="1" applyAlignment="1">
      <alignment horizontal="center" vertical="center"/>
    </xf>
    <xf numFmtId="0" fontId="26" fillId="5" borderId="19" xfId="0" applyFont="1" applyFill="1" applyBorder="1" applyAlignment="1">
      <alignment horizontal="center" vertical="center"/>
    </xf>
    <xf numFmtId="0" fontId="26" fillId="5" borderId="20" xfId="0" applyFont="1" applyFill="1" applyBorder="1" applyAlignment="1">
      <alignment horizontal="center" vertical="center"/>
    </xf>
    <xf numFmtId="0" fontId="26" fillId="5" borderId="21" xfId="0" applyFont="1" applyFill="1" applyBorder="1" applyAlignment="1">
      <alignment horizontal="center" vertical="center"/>
    </xf>
    <xf numFmtId="0" fontId="26" fillId="5" borderId="22" xfId="0" applyFont="1" applyFill="1" applyBorder="1" applyAlignment="1">
      <alignment horizontal="center" vertical="center"/>
    </xf>
    <xf numFmtId="0" fontId="26" fillId="5" borderId="0" xfId="0" applyFont="1" applyFill="1" applyBorder="1" applyAlignment="1">
      <alignment horizontal="center" vertical="center"/>
    </xf>
    <xf numFmtId="0" fontId="26" fillId="5" borderId="2" xfId="0" applyFont="1" applyFill="1" applyBorder="1" applyAlignment="1">
      <alignment horizontal="center" vertical="center"/>
    </xf>
    <xf numFmtId="0" fontId="26" fillId="5" borderId="23" xfId="0" applyFont="1" applyFill="1" applyBorder="1" applyAlignment="1">
      <alignment horizontal="center" vertical="center"/>
    </xf>
    <xf numFmtId="0" fontId="26" fillId="5" borderId="3" xfId="0" applyFont="1" applyFill="1" applyBorder="1" applyAlignment="1">
      <alignment horizontal="center" vertical="center"/>
    </xf>
    <xf numFmtId="0" fontId="26" fillId="5" borderId="4" xfId="0" applyFont="1" applyFill="1" applyBorder="1" applyAlignment="1">
      <alignment horizontal="center" vertical="center"/>
    </xf>
    <xf numFmtId="0" fontId="15" fillId="8" borderId="24" xfId="0" applyFont="1" applyFill="1" applyBorder="1" applyAlignment="1">
      <alignment horizontal="center" vertical="center"/>
    </xf>
    <xf numFmtId="0" fontId="15" fillId="8" borderId="17" xfId="0" applyNumberFormat="1" applyFont="1" applyFill="1" applyBorder="1" applyAlignment="1">
      <alignment horizontal="center" vertical="center"/>
    </xf>
    <xf numFmtId="0" fontId="10" fillId="7" borderId="0" xfId="0" applyFont="1" applyFill="1" applyBorder="1" applyAlignment="1">
      <alignment horizontal="center"/>
    </xf>
    <xf numFmtId="165" fontId="16" fillId="8" borderId="21" xfId="1" applyNumberFormat="1" applyFont="1" applyFill="1" applyBorder="1" applyAlignment="1">
      <alignment horizontal="center" vertical="center"/>
    </xf>
    <xf numFmtId="165" fontId="16" fillId="8" borderId="4" xfId="1" applyNumberFormat="1" applyFont="1" applyFill="1" applyBorder="1" applyAlignment="1">
      <alignment horizontal="center" vertical="center"/>
    </xf>
    <xf numFmtId="0" fontId="9" fillId="8" borderId="24" xfId="0" applyFont="1" applyFill="1" applyBorder="1" applyAlignment="1">
      <alignment horizontal="center" vertical="center"/>
    </xf>
    <xf numFmtId="0" fontId="9" fillId="8" borderId="18" xfId="0" applyFont="1" applyFill="1" applyBorder="1" applyAlignment="1">
      <alignment horizontal="center" vertical="center"/>
    </xf>
    <xf numFmtId="0" fontId="9" fillId="8" borderId="24" xfId="0" applyFont="1" applyFill="1" applyBorder="1" applyAlignment="1">
      <alignment horizontal="center" vertical="center" wrapText="1"/>
    </xf>
    <xf numFmtId="0" fontId="10" fillId="7" borderId="0" xfId="0" applyFont="1" applyFill="1" applyAlignment="1">
      <alignment horizontal="center"/>
    </xf>
    <xf numFmtId="165" fontId="32" fillId="5" borderId="20" xfId="0" applyNumberFormat="1" applyFont="1" applyFill="1" applyBorder="1" applyAlignment="1">
      <alignment horizontal="center" vertical="center"/>
    </xf>
    <xf numFmtId="165" fontId="32" fillId="5" borderId="21" xfId="0" applyNumberFormat="1" applyFont="1" applyFill="1" applyBorder="1" applyAlignment="1">
      <alignment horizontal="center" vertical="center"/>
    </xf>
    <xf numFmtId="165" fontId="32" fillId="5" borderId="3" xfId="0" applyNumberFormat="1" applyFont="1" applyFill="1" applyBorder="1" applyAlignment="1">
      <alignment horizontal="center" vertical="center"/>
    </xf>
    <xf numFmtId="165" fontId="32" fillId="5" borderId="4" xfId="0" applyNumberFormat="1" applyFont="1" applyFill="1" applyBorder="1" applyAlignment="1">
      <alignment horizontal="center" vertical="center"/>
    </xf>
    <xf numFmtId="171" fontId="15" fillId="8" borderId="19" xfId="0" applyNumberFormat="1" applyFont="1" applyFill="1" applyBorder="1" applyAlignment="1">
      <alignment horizontal="center" vertical="center"/>
    </xf>
    <xf numFmtId="171" fontId="15" fillId="8" borderId="20" xfId="0" applyNumberFormat="1" applyFont="1" applyFill="1" applyBorder="1" applyAlignment="1">
      <alignment horizontal="center" vertical="center"/>
    </xf>
    <xf numFmtId="171" fontId="15" fillId="8" borderId="21" xfId="0" applyNumberFormat="1" applyFont="1" applyFill="1" applyBorder="1" applyAlignment="1">
      <alignment horizontal="center" vertical="center"/>
    </xf>
    <xf numFmtId="171" fontId="15" fillId="8" borderId="23" xfId="0" applyNumberFormat="1" applyFont="1" applyFill="1" applyBorder="1" applyAlignment="1">
      <alignment horizontal="center" vertical="center"/>
    </xf>
    <xf numFmtId="171" fontId="15" fillId="8" borderId="3" xfId="0" applyNumberFormat="1" applyFont="1" applyFill="1" applyBorder="1" applyAlignment="1">
      <alignment horizontal="center" vertical="center"/>
    </xf>
    <xf numFmtId="171" fontId="15" fillId="8" borderId="4" xfId="0" applyNumberFormat="1" applyFont="1" applyFill="1" applyBorder="1" applyAlignment="1">
      <alignment horizontal="center" vertical="center"/>
    </xf>
    <xf numFmtId="0" fontId="32" fillId="5" borderId="20" xfId="0" applyFont="1" applyFill="1" applyBorder="1" applyAlignment="1">
      <alignment horizontal="center" vertical="center"/>
    </xf>
    <xf numFmtId="0" fontId="32" fillId="5" borderId="21" xfId="0" applyFont="1" applyFill="1" applyBorder="1" applyAlignment="1">
      <alignment horizontal="center" vertical="center"/>
    </xf>
    <xf numFmtId="0" fontId="32" fillId="5" borderId="3" xfId="0" applyFont="1" applyFill="1" applyBorder="1" applyAlignment="1">
      <alignment horizontal="center" vertical="center"/>
    </xf>
    <xf numFmtId="0" fontId="32" fillId="5" borderId="4" xfId="0" applyFont="1" applyFill="1" applyBorder="1" applyAlignment="1">
      <alignment horizontal="center" vertical="center"/>
    </xf>
    <xf numFmtId="166" fontId="32" fillId="5" borderId="20" xfId="0" applyNumberFormat="1" applyFont="1" applyFill="1" applyBorder="1" applyAlignment="1">
      <alignment horizontal="center" vertical="center"/>
    </xf>
    <xf numFmtId="166" fontId="32" fillId="5" borderId="21" xfId="0" applyNumberFormat="1" applyFont="1" applyFill="1" applyBorder="1" applyAlignment="1">
      <alignment horizontal="center" vertical="center"/>
    </xf>
    <xf numFmtId="166" fontId="32" fillId="5" borderId="3" xfId="0" applyNumberFormat="1" applyFont="1" applyFill="1" applyBorder="1" applyAlignment="1">
      <alignment horizontal="center" vertical="center"/>
    </xf>
    <xf numFmtId="166" fontId="32" fillId="5" borderId="4" xfId="0" applyNumberFormat="1" applyFont="1" applyFill="1" applyBorder="1" applyAlignment="1">
      <alignment horizontal="center" vertical="center"/>
    </xf>
    <xf numFmtId="0" fontId="9" fillId="9" borderId="19" xfId="0" applyFont="1" applyFill="1" applyBorder="1" applyAlignment="1">
      <alignment horizontal="center" vertical="center"/>
    </xf>
    <xf numFmtId="0" fontId="9" fillId="9" borderId="23" xfId="0" applyFont="1" applyFill="1" applyBorder="1" applyAlignment="1">
      <alignment horizontal="center" vertical="center"/>
    </xf>
    <xf numFmtId="0" fontId="42" fillId="5" borderId="19" xfId="0" applyFont="1" applyFill="1" applyBorder="1" applyAlignment="1">
      <alignment horizontal="center" vertical="center"/>
    </xf>
    <xf numFmtId="0" fontId="42" fillId="5" borderId="21" xfId="0" applyFont="1" applyFill="1" applyBorder="1" applyAlignment="1">
      <alignment horizontal="center" vertical="center"/>
    </xf>
    <xf numFmtId="0" fontId="42" fillId="5" borderId="22" xfId="0" applyFont="1" applyFill="1" applyBorder="1" applyAlignment="1">
      <alignment horizontal="center" vertical="center"/>
    </xf>
    <xf numFmtId="0" fontId="42" fillId="5" borderId="2" xfId="0" applyFont="1" applyFill="1" applyBorder="1" applyAlignment="1">
      <alignment horizontal="center" vertical="center"/>
    </xf>
    <xf numFmtId="166" fontId="9" fillId="5" borderId="19" xfId="0" applyNumberFormat="1" applyFont="1" applyFill="1" applyBorder="1" applyAlignment="1">
      <alignment horizontal="center" vertical="center"/>
    </xf>
    <xf numFmtId="166" fontId="9" fillId="5" borderId="21" xfId="0" applyNumberFormat="1" applyFont="1" applyFill="1" applyBorder="1" applyAlignment="1">
      <alignment horizontal="center" vertical="center"/>
    </xf>
    <xf numFmtId="166" fontId="9" fillId="5" borderId="23" xfId="0" applyNumberFormat="1" applyFont="1" applyFill="1" applyBorder="1" applyAlignment="1">
      <alignment horizontal="center" vertical="center"/>
    </xf>
    <xf numFmtId="166" fontId="9" fillId="5" borderId="4" xfId="0" applyNumberFormat="1" applyFont="1" applyFill="1" applyBorder="1" applyAlignment="1">
      <alignment horizontal="center" vertical="center"/>
    </xf>
    <xf numFmtId="0" fontId="42" fillId="5" borderId="23" xfId="0" applyFont="1" applyFill="1" applyBorder="1" applyAlignment="1">
      <alignment horizontal="center" vertical="center"/>
    </xf>
    <xf numFmtId="0" fontId="42" fillId="5" borderId="4" xfId="0" applyFont="1" applyFill="1" applyBorder="1" applyAlignment="1">
      <alignment horizontal="center" vertical="center"/>
    </xf>
    <xf numFmtId="0" fontId="9" fillId="9" borderId="24" xfId="0" applyFont="1" applyFill="1" applyBorder="1" applyAlignment="1">
      <alignment horizontal="center" vertical="center"/>
    </xf>
    <xf numFmtId="0" fontId="9" fillId="9" borderId="18" xfId="0" applyFont="1" applyFill="1" applyBorder="1" applyAlignment="1">
      <alignment horizontal="center" vertical="center"/>
    </xf>
    <xf numFmtId="0" fontId="9" fillId="9" borderId="21" xfId="0" applyFont="1" applyFill="1" applyBorder="1" applyAlignment="1">
      <alignment horizontal="center" vertical="center"/>
    </xf>
    <xf numFmtId="0" fontId="9" fillId="9" borderId="4" xfId="0" applyFont="1" applyFill="1" applyBorder="1" applyAlignment="1">
      <alignment horizontal="center" vertical="center"/>
    </xf>
    <xf numFmtId="166" fontId="9" fillId="5" borderId="22" xfId="0" applyNumberFormat="1" applyFont="1" applyFill="1" applyBorder="1" applyAlignment="1">
      <alignment horizontal="center" vertical="center"/>
    </xf>
    <xf numFmtId="166" fontId="9" fillId="5" borderId="2" xfId="0" applyNumberFormat="1" applyFont="1" applyFill="1" applyBorder="1" applyAlignment="1">
      <alignment horizontal="center" vertical="center"/>
    </xf>
    <xf numFmtId="0" fontId="9" fillId="7" borderId="0" xfId="0" applyFont="1" applyFill="1" applyBorder="1" applyAlignment="1">
      <alignment horizontal="center" vertical="center"/>
    </xf>
    <xf numFmtId="0" fontId="9" fillId="9" borderId="20" xfId="0" applyFont="1" applyFill="1" applyBorder="1" applyAlignment="1">
      <alignment horizontal="center" vertical="center"/>
    </xf>
    <xf numFmtId="0" fontId="0" fillId="5" borderId="19" xfId="0" applyFont="1" applyFill="1" applyBorder="1" applyAlignment="1">
      <alignment horizontal="center" vertical="center"/>
    </xf>
    <xf numFmtId="0" fontId="0" fillId="5" borderId="20" xfId="0" applyFont="1" applyFill="1" applyBorder="1" applyAlignment="1">
      <alignment horizontal="center" vertical="center"/>
    </xf>
    <xf numFmtId="0" fontId="0" fillId="5" borderId="21" xfId="0" applyFont="1" applyFill="1" applyBorder="1" applyAlignment="1">
      <alignment horizontal="center" vertical="center"/>
    </xf>
    <xf numFmtId="0" fontId="0" fillId="5" borderId="22" xfId="0" applyFont="1" applyFill="1" applyBorder="1" applyAlignment="1">
      <alignment horizontal="center" vertical="center"/>
    </xf>
    <xf numFmtId="0" fontId="0" fillId="5" borderId="0" xfId="0" applyFont="1" applyFill="1" applyBorder="1" applyAlignment="1">
      <alignment horizontal="center" vertical="center"/>
    </xf>
    <xf numFmtId="0" fontId="0" fillId="5" borderId="2" xfId="0" applyFont="1" applyFill="1" applyBorder="1" applyAlignment="1">
      <alignment horizontal="center" vertical="center"/>
    </xf>
    <xf numFmtId="0" fontId="0" fillId="5" borderId="23" xfId="0" applyFont="1" applyFill="1" applyBorder="1" applyAlignment="1">
      <alignment horizontal="center" vertical="center"/>
    </xf>
    <xf numFmtId="0" fontId="0" fillId="5" borderId="3" xfId="0" applyFont="1" applyFill="1" applyBorder="1" applyAlignment="1">
      <alignment horizontal="center" vertical="center"/>
    </xf>
    <xf numFmtId="0" fontId="0" fillId="5" borderId="4" xfId="0" applyFont="1" applyFill="1" applyBorder="1" applyAlignment="1">
      <alignment horizontal="center" vertical="center"/>
    </xf>
    <xf numFmtId="165" fontId="15" fillId="9" borderId="17" xfId="0" applyNumberFormat="1" applyFont="1" applyFill="1" applyBorder="1" applyAlignment="1">
      <alignment horizontal="center" vertical="center"/>
    </xf>
    <xf numFmtId="165" fontId="15" fillId="9" borderId="18" xfId="0" applyNumberFormat="1" applyFont="1" applyFill="1" applyBorder="1" applyAlignment="1">
      <alignment horizontal="center" vertical="center"/>
    </xf>
    <xf numFmtId="0" fontId="9" fillId="9" borderId="19" xfId="0" applyFont="1" applyFill="1" applyBorder="1" applyAlignment="1">
      <alignment horizontal="center" vertical="center" wrapText="1"/>
    </xf>
    <xf numFmtId="164" fontId="9" fillId="9" borderId="21" xfId="0" applyNumberFormat="1" applyFont="1" applyFill="1" applyBorder="1" applyAlignment="1">
      <alignment horizontal="center" vertical="center"/>
    </xf>
    <xf numFmtId="164" fontId="9" fillId="9" borderId="4" xfId="0" applyNumberFormat="1" applyFont="1" applyFill="1" applyBorder="1" applyAlignment="1">
      <alignment horizontal="center" vertical="center"/>
    </xf>
    <xf numFmtId="0" fontId="15" fillId="9" borderId="24" xfId="0" applyFont="1" applyFill="1" applyBorder="1" applyAlignment="1">
      <alignment horizontal="center" vertical="center"/>
    </xf>
    <xf numFmtId="0" fontId="15" fillId="9" borderId="17" xfId="0" applyFont="1" applyFill="1" applyBorder="1" applyAlignment="1">
      <alignment horizontal="center" vertical="center"/>
    </xf>
    <xf numFmtId="0" fontId="9" fillId="9" borderId="3" xfId="0" applyFont="1" applyFill="1" applyBorder="1" applyAlignment="1">
      <alignment horizontal="center" vertical="center"/>
    </xf>
    <xf numFmtId="9" fontId="9" fillId="9" borderId="20" xfId="0" applyNumberFormat="1" applyFont="1" applyFill="1" applyBorder="1" applyAlignment="1">
      <alignment horizontal="center" vertical="center" wrapText="1"/>
    </xf>
    <xf numFmtId="0" fontId="9" fillId="9" borderId="21"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9" fillId="9" borderId="4" xfId="0" applyFont="1" applyFill="1" applyBorder="1" applyAlignment="1">
      <alignment horizontal="center" vertical="center" wrapText="1"/>
    </xf>
    <xf numFmtId="165" fontId="9" fillId="9" borderId="21" xfId="0" applyNumberFormat="1" applyFont="1" applyFill="1" applyBorder="1" applyAlignment="1">
      <alignment horizontal="center" vertical="center"/>
    </xf>
    <xf numFmtId="165" fontId="9" fillId="9" borderId="4" xfId="0" applyNumberFormat="1" applyFont="1" applyFill="1" applyBorder="1" applyAlignment="1">
      <alignment horizontal="center" vertical="center"/>
    </xf>
    <xf numFmtId="9" fontId="9" fillId="9" borderId="20" xfId="2" applyFont="1" applyFill="1" applyBorder="1" applyAlignment="1">
      <alignment horizontal="center" vertical="center"/>
    </xf>
    <xf numFmtId="9" fontId="9" fillId="9" borderId="3" xfId="2" applyFont="1" applyFill="1" applyBorder="1" applyAlignment="1">
      <alignment horizontal="center" vertical="center"/>
    </xf>
    <xf numFmtId="0" fontId="21" fillId="5" borderId="42" xfId="0" applyFont="1" applyFill="1" applyBorder="1" applyAlignment="1">
      <alignment horizontal="center" vertical="center" wrapText="1"/>
    </xf>
    <xf numFmtId="0" fontId="21" fillId="5" borderId="20" xfId="0" applyFont="1" applyFill="1" applyBorder="1" applyAlignment="1">
      <alignment horizontal="center" vertical="center" wrapText="1"/>
    </xf>
    <xf numFmtId="0" fontId="21" fillId="5" borderId="21" xfId="0" applyFont="1" applyFill="1" applyBorder="1" applyAlignment="1">
      <alignment horizontal="center" vertical="center" wrapText="1"/>
    </xf>
    <xf numFmtId="0" fontId="21" fillId="5" borderId="43" xfId="0" applyFont="1" applyFill="1" applyBorder="1" applyAlignment="1">
      <alignment horizontal="center" vertical="center" wrapText="1"/>
    </xf>
    <xf numFmtId="0" fontId="21" fillId="5" borderId="0" xfId="0" applyFont="1" applyFill="1" applyBorder="1" applyAlignment="1">
      <alignment horizontal="center" vertical="center" wrapText="1"/>
    </xf>
    <xf numFmtId="0" fontId="21" fillId="5" borderId="2" xfId="0" applyFont="1" applyFill="1" applyBorder="1" applyAlignment="1">
      <alignment horizontal="center" vertical="center" wrapText="1"/>
    </xf>
    <xf numFmtId="0" fontId="43" fillId="8" borderId="19" xfId="0" applyFont="1" applyFill="1" applyBorder="1" applyAlignment="1">
      <alignment horizontal="center" vertical="center" wrapText="1"/>
    </xf>
    <xf numFmtId="0" fontId="43" fillId="8" borderId="21" xfId="0" applyFont="1" applyFill="1" applyBorder="1" applyAlignment="1">
      <alignment horizontal="center" vertical="center" wrapText="1"/>
    </xf>
    <xf numFmtId="0" fontId="43" fillId="8" borderId="22" xfId="0" applyFont="1" applyFill="1" applyBorder="1" applyAlignment="1">
      <alignment horizontal="center" vertical="center" wrapText="1"/>
    </xf>
    <xf numFmtId="0" fontId="43" fillId="8" borderId="2" xfId="0" applyFont="1" applyFill="1" applyBorder="1" applyAlignment="1">
      <alignment horizontal="center" vertical="center" wrapText="1"/>
    </xf>
    <xf numFmtId="0" fontId="43" fillId="8" borderId="23" xfId="0" applyFont="1" applyFill="1" applyBorder="1" applyAlignment="1">
      <alignment horizontal="center" vertical="center" wrapText="1"/>
    </xf>
    <xf numFmtId="0" fontId="43" fillId="8" borderId="4" xfId="0" applyFont="1" applyFill="1" applyBorder="1" applyAlignment="1">
      <alignment horizontal="center" vertical="center" wrapText="1"/>
    </xf>
    <xf numFmtId="0" fontId="9" fillId="8" borderId="19" xfId="0" applyFont="1" applyFill="1" applyBorder="1" applyAlignment="1">
      <alignment horizontal="center" vertical="center"/>
    </xf>
    <xf numFmtId="0" fontId="9" fillId="8" borderId="21" xfId="0" applyFont="1" applyFill="1" applyBorder="1" applyAlignment="1">
      <alignment horizontal="center" vertical="center"/>
    </xf>
    <xf numFmtId="0" fontId="9" fillId="8" borderId="23" xfId="0" applyFont="1" applyFill="1" applyBorder="1" applyAlignment="1">
      <alignment horizontal="center" vertical="center"/>
    </xf>
    <xf numFmtId="0" fontId="9" fillId="8" borderId="4" xfId="0" applyFont="1" applyFill="1" applyBorder="1" applyAlignment="1">
      <alignment horizontal="center" vertical="center"/>
    </xf>
    <xf numFmtId="0" fontId="21" fillId="5" borderId="19" xfId="0" applyFont="1" applyFill="1" applyBorder="1" applyAlignment="1">
      <alignment horizontal="center" vertical="center"/>
    </xf>
    <xf numFmtId="0" fontId="21" fillId="5" borderId="20" xfId="0" applyFont="1" applyFill="1" applyBorder="1" applyAlignment="1">
      <alignment horizontal="center" vertical="center"/>
    </xf>
    <xf numFmtId="0" fontId="21" fillId="5" borderId="21" xfId="0" applyFont="1" applyFill="1" applyBorder="1" applyAlignment="1">
      <alignment horizontal="center" vertical="center"/>
    </xf>
    <xf numFmtId="0" fontId="21" fillId="5" borderId="23" xfId="0" applyFont="1" applyFill="1" applyBorder="1" applyAlignment="1">
      <alignment horizontal="center" vertical="center"/>
    </xf>
    <xf numFmtId="0" fontId="21" fillId="5" borderId="3" xfId="0" applyFont="1" applyFill="1" applyBorder="1" applyAlignment="1">
      <alignment horizontal="center" vertical="center"/>
    </xf>
    <xf numFmtId="0" fontId="21" fillId="5" borderId="4" xfId="0" applyFont="1" applyFill="1" applyBorder="1" applyAlignment="1">
      <alignment horizontal="center" vertical="center"/>
    </xf>
    <xf numFmtId="0" fontId="24" fillId="8" borderId="19" xfId="0" applyFont="1" applyFill="1" applyBorder="1" applyAlignment="1">
      <alignment horizontal="center" vertical="center"/>
    </xf>
    <xf numFmtId="0" fontId="24" fillId="8" borderId="21" xfId="0" applyFont="1" applyFill="1" applyBorder="1" applyAlignment="1">
      <alignment horizontal="center" vertical="center"/>
    </xf>
    <xf numFmtId="0" fontId="24" fillId="8" borderId="22" xfId="0" applyFont="1" applyFill="1" applyBorder="1" applyAlignment="1">
      <alignment horizontal="center" vertical="center"/>
    </xf>
    <xf numFmtId="0" fontId="24" fillId="8" borderId="2" xfId="0" applyFont="1" applyFill="1" applyBorder="1" applyAlignment="1">
      <alignment horizontal="center" vertical="center"/>
    </xf>
    <xf numFmtId="0" fontId="24" fillId="8" borderId="23" xfId="0" applyFont="1" applyFill="1" applyBorder="1" applyAlignment="1">
      <alignment horizontal="center" vertical="center"/>
    </xf>
    <xf numFmtId="0" fontId="24" fillId="8" borderId="4" xfId="0" applyFont="1" applyFill="1" applyBorder="1" applyAlignment="1">
      <alignment horizontal="center" vertical="center"/>
    </xf>
    <xf numFmtId="0" fontId="23" fillId="8" borderId="20" xfId="0" applyFont="1" applyFill="1" applyBorder="1" applyAlignment="1">
      <alignment horizontal="center" vertical="center"/>
    </xf>
    <xf numFmtId="0" fontId="23" fillId="8" borderId="21" xfId="0" applyFont="1" applyFill="1" applyBorder="1" applyAlignment="1">
      <alignment horizontal="center" vertical="center"/>
    </xf>
    <xf numFmtId="0" fontId="23" fillId="8" borderId="2" xfId="0" applyFont="1" applyFill="1" applyBorder="1" applyAlignment="1">
      <alignment horizontal="center" vertical="center"/>
    </xf>
    <xf numFmtId="0" fontId="23" fillId="8" borderId="3" xfId="0" applyFont="1" applyFill="1" applyBorder="1" applyAlignment="1">
      <alignment horizontal="center" vertical="center"/>
    </xf>
    <xf numFmtId="0" fontId="23" fillId="8" borderId="4" xfId="0" applyFont="1" applyFill="1" applyBorder="1" applyAlignment="1">
      <alignment horizontal="center" vertical="center"/>
    </xf>
    <xf numFmtId="0" fontId="24" fillId="8" borderId="0" xfId="0" applyFont="1" applyFill="1" applyAlignment="1">
      <alignment horizontal="center" vertical="center"/>
    </xf>
    <xf numFmtId="9" fontId="9" fillId="9" borderId="19" xfId="0" applyNumberFormat="1" applyFont="1" applyFill="1" applyBorder="1" applyAlignment="1">
      <alignment horizontal="center" vertical="center" wrapText="1"/>
    </xf>
    <xf numFmtId="9" fontId="9" fillId="9" borderId="23" xfId="0" applyNumberFormat="1" applyFont="1" applyFill="1" applyBorder="1" applyAlignment="1">
      <alignment horizontal="center" vertical="center" wrapText="1"/>
    </xf>
    <xf numFmtId="176" fontId="9" fillId="9" borderId="21" xfId="0" applyNumberFormat="1" applyFont="1" applyFill="1" applyBorder="1" applyAlignment="1">
      <alignment horizontal="center" vertical="center" wrapText="1"/>
    </xf>
    <xf numFmtId="176" fontId="9" fillId="9" borderId="4" xfId="0" applyNumberFormat="1" applyFont="1" applyFill="1" applyBorder="1" applyAlignment="1">
      <alignment horizontal="center" vertical="center" wrapText="1"/>
    </xf>
    <xf numFmtId="0" fontId="9" fillId="9" borderId="23" xfId="0" applyFont="1" applyFill="1" applyBorder="1" applyAlignment="1">
      <alignment horizontal="center" vertical="center" wrapText="1"/>
    </xf>
    <xf numFmtId="0" fontId="9" fillId="9" borderId="8" xfId="0" applyFont="1" applyFill="1" applyBorder="1" applyAlignment="1">
      <alignment horizontal="center" vertical="center"/>
    </xf>
    <xf numFmtId="0" fontId="9" fillId="9" borderId="16" xfId="0" applyFont="1" applyFill="1" applyBorder="1" applyAlignment="1">
      <alignment horizontal="center" vertical="center"/>
    </xf>
    <xf numFmtId="0" fontId="9" fillId="9" borderId="9" xfId="0" applyFont="1" applyFill="1" applyBorder="1" applyAlignment="1">
      <alignment horizontal="center" vertical="center"/>
    </xf>
    <xf numFmtId="9" fontId="9" fillId="9" borderId="20" xfId="2" applyNumberFormat="1" applyFont="1" applyFill="1" applyBorder="1" applyAlignment="1">
      <alignment horizontal="center" vertical="center"/>
    </xf>
    <xf numFmtId="9" fontId="9" fillId="9" borderId="3" xfId="2" applyNumberFormat="1" applyFont="1" applyFill="1" applyBorder="1" applyAlignment="1">
      <alignment horizontal="center" vertical="center"/>
    </xf>
    <xf numFmtId="0" fontId="0" fillId="5" borderId="19" xfId="0" applyFill="1" applyBorder="1" applyAlignment="1">
      <alignment horizontal="center" vertical="center"/>
    </xf>
    <xf numFmtId="0" fontId="0" fillId="5" borderId="20" xfId="0" applyFill="1" applyBorder="1" applyAlignment="1">
      <alignment horizontal="center" vertical="center"/>
    </xf>
    <xf numFmtId="0" fontId="0" fillId="5" borderId="21" xfId="0" applyFill="1" applyBorder="1" applyAlignment="1">
      <alignment horizontal="center" vertical="center"/>
    </xf>
    <xf numFmtId="0" fontId="0" fillId="5" borderId="22" xfId="0" applyFill="1" applyBorder="1" applyAlignment="1">
      <alignment horizontal="center" vertical="center"/>
    </xf>
    <xf numFmtId="0" fontId="0" fillId="5" borderId="0" xfId="0" applyFill="1" applyBorder="1" applyAlignment="1">
      <alignment horizontal="center" vertical="center"/>
    </xf>
    <xf numFmtId="0" fontId="0" fillId="5" borderId="2" xfId="0" applyFill="1" applyBorder="1" applyAlignment="1">
      <alignment horizontal="center" vertical="center"/>
    </xf>
    <xf numFmtId="0" fontId="0" fillId="5" borderId="23" xfId="0" applyFill="1" applyBorder="1" applyAlignment="1">
      <alignment horizontal="center" vertical="center"/>
    </xf>
    <xf numFmtId="0" fontId="0" fillId="5" borderId="3" xfId="0" applyFill="1" applyBorder="1" applyAlignment="1">
      <alignment horizontal="center" vertical="center"/>
    </xf>
    <xf numFmtId="0" fontId="0" fillId="5" borderId="4" xfId="0" applyFill="1" applyBorder="1" applyAlignment="1">
      <alignment horizontal="center" vertical="center"/>
    </xf>
    <xf numFmtId="0" fontId="8" fillId="5" borderId="22" xfId="0" applyFont="1" applyFill="1" applyBorder="1" applyAlignment="1">
      <alignment horizontal="center" vertical="center"/>
    </xf>
    <xf numFmtId="0" fontId="8" fillId="5" borderId="0" xfId="0" applyFont="1" applyFill="1" applyBorder="1" applyAlignment="1">
      <alignment horizontal="center" vertical="center"/>
    </xf>
    <xf numFmtId="0" fontId="8" fillId="5" borderId="2" xfId="0" applyFont="1" applyFill="1" applyBorder="1" applyAlignment="1">
      <alignment horizontal="center" vertical="center"/>
    </xf>
    <xf numFmtId="0" fontId="8" fillId="5" borderId="23"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9" fontId="9" fillId="9" borderId="20" xfId="2" applyFont="1" applyFill="1" applyBorder="1" applyAlignment="1">
      <alignment horizontal="center" vertical="center" wrapText="1"/>
    </xf>
    <xf numFmtId="9" fontId="9" fillId="9" borderId="3" xfId="2" applyFont="1" applyFill="1" applyBorder="1" applyAlignment="1">
      <alignment horizontal="center" vertical="center" wrapText="1"/>
    </xf>
    <xf numFmtId="0" fontId="9" fillId="9" borderId="24" xfId="0" applyFont="1" applyFill="1" applyBorder="1" applyAlignment="1">
      <alignment horizontal="center" vertical="center" wrapText="1"/>
    </xf>
    <xf numFmtId="0" fontId="9" fillId="9" borderId="18" xfId="0" applyFont="1" applyFill="1" applyBorder="1" applyAlignment="1">
      <alignment horizontal="center" vertical="center" wrapText="1"/>
    </xf>
    <xf numFmtId="0" fontId="9" fillId="8" borderId="8" xfId="0" applyFont="1" applyFill="1" applyBorder="1" applyAlignment="1">
      <alignment horizontal="center" vertical="center"/>
    </xf>
    <xf numFmtId="0" fontId="9" fillId="8" borderId="9" xfId="0" applyFont="1" applyFill="1" applyBorder="1" applyAlignment="1">
      <alignment horizontal="center" vertical="center"/>
    </xf>
    <xf numFmtId="165" fontId="9" fillId="7" borderId="0" xfId="0" applyNumberFormat="1" applyFont="1" applyFill="1" applyBorder="1" applyAlignment="1">
      <alignment horizontal="center" vertical="center"/>
    </xf>
    <xf numFmtId="0" fontId="16" fillId="8" borderId="48" xfId="0" applyFont="1" applyFill="1" applyBorder="1" applyAlignment="1">
      <alignment horizontal="center" vertical="center"/>
    </xf>
    <xf numFmtId="0" fontId="16" fillId="8" borderId="49" xfId="0" applyFont="1" applyFill="1" applyBorder="1" applyAlignment="1">
      <alignment horizontal="center" vertical="center"/>
    </xf>
    <xf numFmtId="0" fontId="16" fillId="8" borderId="47" xfId="0" applyFont="1" applyFill="1" applyBorder="1" applyAlignment="1">
      <alignment horizontal="center" vertical="center"/>
    </xf>
    <xf numFmtId="0" fontId="16" fillId="8" borderId="45" xfId="0" applyFont="1" applyFill="1" applyBorder="1" applyAlignment="1">
      <alignment horizontal="center" vertical="center"/>
    </xf>
    <xf numFmtId="0" fontId="16" fillId="8" borderId="36" xfId="0" applyFont="1" applyFill="1" applyBorder="1" applyAlignment="1">
      <alignment horizontal="center" vertical="center"/>
    </xf>
    <xf numFmtId="0" fontId="16" fillId="8" borderId="44" xfId="0" applyFont="1" applyFill="1" applyBorder="1" applyAlignment="1">
      <alignment horizontal="center" vertical="center"/>
    </xf>
    <xf numFmtId="0" fontId="24" fillId="8" borderId="49" xfId="0" applyFont="1" applyFill="1" applyBorder="1" applyAlignment="1">
      <alignment horizontal="center" vertical="center"/>
    </xf>
    <xf numFmtId="0" fontId="24" fillId="8" borderId="47" xfId="0" applyFont="1" applyFill="1" applyBorder="1" applyAlignment="1">
      <alignment horizontal="center" vertical="center"/>
    </xf>
    <xf numFmtId="0" fontId="24" fillId="8" borderId="36" xfId="0" applyFont="1" applyFill="1" applyBorder="1" applyAlignment="1">
      <alignment horizontal="center" vertical="center"/>
    </xf>
    <xf numFmtId="0" fontId="24" fillId="8" borderId="44" xfId="0" applyFont="1" applyFill="1" applyBorder="1" applyAlignment="1">
      <alignment horizontal="center" vertical="center"/>
    </xf>
    <xf numFmtId="0" fontId="9" fillId="5" borderId="19" xfId="0" applyFont="1" applyFill="1" applyBorder="1" applyAlignment="1">
      <alignment horizontal="center" vertical="center"/>
    </xf>
    <xf numFmtId="0" fontId="9" fillId="5" borderId="20" xfId="0" applyFont="1" applyFill="1" applyBorder="1" applyAlignment="1">
      <alignment horizontal="center" vertical="center"/>
    </xf>
    <xf numFmtId="0" fontId="9" fillId="5" borderId="21" xfId="0" applyFont="1" applyFill="1" applyBorder="1" applyAlignment="1">
      <alignment horizontal="center" vertical="center"/>
    </xf>
    <xf numFmtId="0" fontId="9" fillId="5" borderId="22" xfId="0" applyFont="1" applyFill="1" applyBorder="1" applyAlignment="1">
      <alignment horizontal="center" vertical="center"/>
    </xf>
    <xf numFmtId="0" fontId="9" fillId="5" borderId="0" xfId="0" applyFont="1" applyFill="1" applyBorder="1" applyAlignment="1">
      <alignment horizontal="center" vertical="center"/>
    </xf>
    <xf numFmtId="0" fontId="9" fillId="5" borderId="2" xfId="0" applyFont="1" applyFill="1" applyBorder="1" applyAlignment="1">
      <alignment horizontal="center" vertical="center"/>
    </xf>
    <xf numFmtId="0" fontId="9" fillId="5" borderId="23"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16" fillId="8" borderId="8" xfId="0" applyFont="1" applyFill="1" applyBorder="1" applyAlignment="1">
      <alignment horizontal="center" vertical="center"/>
    </xf>
    <xf numFmtId="0" fontId="16" fillId="8" borderId="16" xfId="0" applyFont="1" applyFill="1" applyBorder="1" applyAlignment="1">
      <alignment horizontal="center" vertical="center"/>
    </xf>
    <xf numFmtId="0" fontId="16" fillId="8" borderId="9" xfId="0" applyFont="1" applyFill="1" applyBorder="1" applyAlignment="1">
      <alignment horizontal="center" vertical="center"/>
    </xf>
    <xf numFmtId="0" fontId="24" fillId="8" borderId="48" xfId="0" applyFont="1" applyFill="1" applyBorder="1" applyAlignment="1">
      <alignment horizontal="center" vertical="center"/>
    </xf>
    <xf numFmtId="0" fontId="24" fillId="8" borderId="45" xfId="0" applyFont="1" applyFill="1" applyBorder="1" applyAlignment="1">
      <alignment horizontal="center" vertical="center"/>
    </xf>
    <xf numFmtId="0" fontId="9" fillId="9" borderId="22" xfId="0" applyFont="1" applyFill="1" applyBorder="1" applyAlignment="1">
      <alignment horizontal="center" vertical="center"/>
    </xf>
    <xf numFmtId="0" fontId="9" fillId="9" borderId="2" xfId="0" applyFont="1" applyFill="1" applyBorder="1" applyAlignment="1">
      <alignment horizontal="center" vertical="center"/>
    </xf>
    <xf numFmtId="0" fontId="9" fillId="9" borderId="0" xfId="0" applyFont="1" applyFill="1" applyBorder="1" applyAlignment="1">
      <alignment horizontal="center" vertical="center" wrapText="1"/>
    </xf>
    <xf numFmtId="0" fontId="9" fillId="9" borderId="17" xfId="0" applyFont="1" applyFill="1" applyBorder="1" applyAlignment="1">
      <alignment horizontal="center" vertical="center" wrapText="1"/>
    </xf>
    <xf numFmtId="9" fontId="9" fillId="7" borderId="20" xfId="2" applyFont="1" applyFill="1" applyBorder="1" applyAlignment="1">
      <alignment horizontal="center" vertical="center" wrapText="1"/>
    </xf>
    <xf numFmtId="9" fontId="9" fillId="7" borderId="0" xfId="2" applyFont="1" applyFill="1" applyBorder="1" applyAlignment="1">
      <alignment horizontal="center" vertical="center" wrapText="1"/>
    </xf>
    <xf numFmtId="164" fontId="9" fillId="7" borderId="0" xfId="0" applyNumberFormat="1" applyFont="1" applyFill="1" applyBorder="1" applyAlignment="1">
      <alignment horizontal="center" vertical="center"/>
    </xf>
    <xf numFmtId="0" fontId="9" fillId="5" borderId="24" xfId="0" applyFont="1" applyFill="1" applyBorder="1" applyAlignment="1">
      <alignment horizontal="center" vertical="center"/>
    </xf>
    <xf numFmtId="0" fontId="9" fillId="5" borderId="18" xfId="0" applyFont="1" applyFill="1" applyBorder="1" applyAlignment="1">
      <alignment horizontal="center" vertical="center"/>
    </xf>
    <xf numFmtId="172" fontId="9" fillId="5" borderId="24" xfId="0" applyNumberFormat="1" applyFont="1" applyFill="1" applyBorder="1" applyAlignment="1">
      <alignment horizontal="center" vertical="center"/>
    </xf>
    <xf numFmtId="172" fontId="9" fillId="5" borderId="18" xfId="0" applyNumberFormat="1" applyFont="1" applyFill="1" applyBorder="1" applyAlignment="1">
      <alignment horizontal="center" vertical="center"/>
    </xf>
    <xf numFmtId="165" fontId="9" fillId="5" borderId="24" xfId="0" applyNumberFormat="1" applyFont="1" applyFill="1" applyBorder="1" applyAlignment="1">
      <alignment horizontal="center" vertical="center"/>
    </xf>
    <xf numFmtId="165" fontId="9" fillId="5" borderId="18" xfId="0" applyNumberFormat="1" applyFont="1" applyFill="1" applyBorder="1" applyAlignment="1">
      <alignment horizontal="center" vertical="center"/>
    </xf>
    <xf numFmtId="173" fontId="9" fillId="5" borderId="24" xfId="0" applyNumberFormat="1" applyFont="1" applyFill="1" applyBorder="1" applyAlignment="1">
      <alignment horizontal="center" vertical="center"/>
    </xf>
    <xf numFmtId="173" fontId="9" fillId="5" borderId="18" xfId="0" applyNumberFormat="1" applyFont="1" applyFill="1" applyBorder="1" applyAlignment="1">
      <alignment horizontal="center" vertical="center"/>
    </xf>
    <xf numFmtId="169" fontId="9" fillId="5" borderId="24" xfId="0" applyNumberFormat="1" applyFont="1" applyFill="1" applyBorder="1" applyAlignment="1">
      <alignment horizontal="center" vertical="center"/>
    </xf>
    <xf numFmtId="169" fontId="9" fillId="5" borderId="18" xfId="0" applyNumberFormat="1" applyFont="1" applyFill="1" applyBorder="1" applyAlignment="1">
      <alignment horizontal="center" vertical="center"/>
    </xf>
    <xf numFmtId="164" fontId="9" fillId="5" borderId="24" xfId="0" applyNumberFormat="1" applyFont="1" applyFill="1" applyBorder="1" applyAlignment="1">
      <alignment horizontal="center" vertical="center"/>
    </xf>
    <xf numFmtId="164" fontId="9" fillId="5" borderId="18" xfId="0" applyNumberFormat="1" applyFont="1" applyFill="1" applyBorder="1" applyAlignment="1">
      <alignment horizontal="center" vertical="center"/>
    </xf>
    <xf numFmtId="176" fontId="9" fillId="5" borderId="20" xfId="0" applyNumberFormat="1" applyFont="1" applyFill="1" applyBorder="1" applyAlignment="1">
      <alignment horizontal="center" vertical="center"/>
    </xf>
    <xf numFmtId="176" fontId="9" fillId="5" borderId="21" xfId="0" applyNumberFormat="1" applyFont="1" applyFill="1" applyBorder="1" applyAlignment="1">
      <alignment horizontal="center" vertical="center"/>
    </xf>
    <xf numFmtId="176" fontId="9" fillId="5" borderId="3" xfId="0" applyNumberFormat="1" applyFont="1" applyFill="1" applyBorder="1" applyAlignment="1">
      <alignment horizontal="center" vertical="center"/>
    </xf>
    <xf numFmtId="176" fontId="9" fillId="5" borderId="4" xfId="0" applyNumberFormat="1" applyFont="1" applyFill="1" applyBorder="1" applyAlignment="1">
      <alignment horizontal="center" vertical="center"/>
    </xf>
    <xf numFmtId="176" fontId="9" fillId="5" borderId="20" xfId="2" applyNumberFormat="1" applyFont="1" applyFill="1" applyBorder="1" applyAlignment="1">
      <alignment horizontal="center" vertical="center"/>
    </xf>
    <xf numFmtId="176" fontId="9" fillId="5" borderId="21" xfId="2" applyNumberFormat="1" applyFont="1" applyFill="1" applyBorder="1" applyAlignment="1">
      <alignment horizontal="center" vertical="center"/>
    </xf>
    <xf numFmtId="176" fontId="9" fillId="5" borderId="3" xfId="2" applyNumberFormat="1" applyFont="1" applyFill="1" applyBorder="1" applyAlignment="1">
      <alignment horizontal="center" vertical="center"/>
    </xf>
    <xf numFmtId="176" fontId="9" fillId="5" borderId="4" xfId="2" applyNumberFormat="1" applyFont="1" applyFill="1" applyBorder="1" applyAlignment="1">
      <alignment horizontal="center" vertical="center"/>
    </xf>
    <xf numFmtId="176" fontId="9" fillId="5" borderId="19" xfId="2" applyNumberFormat="1" applyFont="1" applyFill="1" applyBorder="1" applyAlignment="1">
      <alignment horizontal="center" vertical="center"/>
    </xf>
    <xf numFmtId="176" fontId="9" fillId="5" borderId="23" xfId="2" applyNumberFormat="1" applyFont="1" applyFill="1" applyBorder="1" applyAlignment="1">
      <alignment horizontal="center" vertical="center"/>
    </xf>
    <xf numFmtId="178" fontId="9" fillId="5" borderId="24" xfId="0" applyNumberFormat="1" applyFont="1" applyFill="1" applyBorder="1" applyAlignment="1">
      <alignment horizontal="center" vertical="center"/>
    </xf>
    <xf numFmtId="178" fontId="9" fillId="5" borderId="18" xfId="0" applyNumberFormat="1" applyFont="1" applyFill="1" applyBorder="1" applyAlignment="1">
      <alignment horizontal="center" vertical="center"/>
    </xf>
    <xf numFmtId="9" fontId="9" fillId="5" borderId="24" xfId="0" applyNumberFormat="1" applyFont="1" applyFill="1" applyBorder="1" applyAlignment="1">
      <alignment horizontal="center" vertical="center"/>
    </xf>
    <xf numFmtId="9" fontId="9" fillId="5" borderId="18" xfId="0" applyNumberFormat="1" applyFont="1" applyFill="1" applyBorder="1" applyAlignment="1">
      <alignment horizontal="center" vertical="center"/>
    </xf>
    <xf numFmtId="0" fontId="24" fillId="8" borderId="20" xfId="0" applyFont="1" applyFill="1" applyBorder="1" applyAlignment="1">
      <alignment horizontal="center" vertical="center"/>
    </xf>
    <xf numFmtId="0" fontId="24" fillId="8" borderId="0" xfId="0" applyFont="1" applyFill="1" applyBorder="1" applyAlignment="1">
      <alignment horizontal="center" vertical="center"/>
    </xf>
    <xf numFmtId="0" fontId="24" fillId="8" borderId="3" xfId="0" applyFont="1" applyFill="1" applyBorder="1" applyAlignment="1">
      <alignment horizontal="center" vertical="center"/>
    </xf>
    <xf numFmtId="0" fontId="15" fillId="9" borderId="18" xfId="0" applyFont="1" applyFill="1" applyBorder="1" applyAlignment="1">
      <alignment horizontal="center" vertical="center"/>
    </xf>
    <xf numFmtId="0" fontId="12" fillId="7" borderId="0" xfId="0" applyFont="1" applyFill="1" applyAlignment="1">
      <alignment horizontal="center" vertical="center"/>
    </xf>
    <xf numFmtId="0" fontId="12" fillId="7" borderId="0" xfId="0" applyFont="1" applyFill="1" applyAlignment="1">
      <alignment horizontal="center"/>
    </xf>
    <xf numFmtId="0" fontId="17" fillId="7" borderId="0" xfId="0" applyFont="1" applyFill="1" applyBorder="1" applyAlignment="1">
      <alignment vertical="center" wrapText="1"/>
    </xf>
    <xf numFmtId="9" fontId="17" fillId="7" borderId="0" xfId="2" applyFont="1" applyFill="1" applyBorder="1" applyAlignment="1">
      <alignment vertical="center"/>
    </xf>
    <xf numFmtId="9" fontId="12" fillId="7" borderId="0" xfId="0" applyNumberFormat="1" applyFont="1" applyFill="1" applyAlignment="1">
      <alignment horizontal="center" vertical="center"/>
    </xf>
    <xf numFmtId="9" fontId="12" fillId="7" borderId="0" xfId="2" applyFont="1" applyFill="1" applyAlignment="1">
      <alignment horizontal="center" vertical="center"/>
    </xf>
    <xf numFmtId="9" fontId="12" fillId="7" borderId="0" xfId="2" applyFont="1" applyFill="1"/>
    <xf numFmtId="0" fontId="12" fillId="7" borderId="0" xfId="0" applyFont="1" applyFill="1" applyAlignment="1">
      <alignment horizontal="center"/>
    </xf>
    <xf numFmtId="165" fontId="12" fillId="7" borderId="0" xfId="0" applyNumberFormat="1" applyFont="1" applyFill="1" applyAlignment="1">
      <alignment horizontal="center"/>
    </xf>
    <xf numFmtId="0" fontId="12" fillId="7" borderId="0" xfId="0" applyFont="1" applyFill="1" applyBorder="1" applyAlignment="1">
      <alignment horizontal="center" vertical="center"/>
    </xf>
    <xf numFmtId="165" fontId="12" fillId="7" borderId="0" xfId="0" applyNumberFormat="1" applyFont="1" applyFill="1"/>
    <xf numFmtId="165" fontId="12" fillId="7" borderId="0" xfId="0" applyNumberFormat="1" applyFont="1" applyFill="1" applyBorder="1" applyAlignment="1">
      <alignment horizontal="center" vertical="center"/>
    </xf>
    <xf numFmtId="165" fontId="12" fillId="7" borderId="0" xfId="2" applyNumberFormat="1" applyFont="1" applyFill="1"/>
    <xf numFmtId="0" fontId="12" fillId="7" borderId="0" xfId="0" applyNumberFormat="1" applyFont="1" applyFill="1" applyBorder="1" applyAlignment="1">
      <alignment vertical="center"/>
    </xf>
    <xf numFmtId="0" fontId="12" fillId="7" borderId="0" xfId="0" applyNumberFormat="1" applyFont="1" applyFill="1" applyAlignment="1">
      <alignment vertical="center"/>
    </xf>
    <xf numFmtId="0" fontId="12" fillId="7" borderId="0" xfId="0" applyFont="1" applyFill="1" applyAlignment="1"/>
    <xf numFmtId="164" fontId="12" fillId="7" borderId="0" xfId="2" applyNumberFormat="1" applyFont="1" applyFill="1"/>
    <xf numFmtId="0" fontId="12" fillId="7" borderId="0" xfId="2" applyNumberFormat="1" applyFont="1" applyFill="1" applyAlignment="1">
      <alignment vertical="center"/>
    </xf>
    <xf numFmtId="168" fontId="12" fillId="7" borderId="0" xfId="2" applyNumberFormat="1" applyFont="1" applyFill="1"/>
    <xf numFmtId="168" fontId="12" fillId="7" borderId="0" xfId="2" applyNumberFormat="1" applyFont="1" applyFill="1" applyAlignment="1">
      <alignment vertical="center"/>
    </xf>
    <xf numFmtId="1" fontId="12" fillId="7" borderId="0" xfId="2" applyNumberFormat="1" applyFont="1" applyFill="1"/>
    <xf numFmtId="0" fontId="12" fillId="7" borderId="0" xfId="2" applyNumberFormat="1" applyFont="1" applyFill="1"/>
    <xf numFmtId="166" fontId="12" fillId="7" borderId="0" xfId="0" applyNumberFormat="1" applyFont="1" applyFill="1"/>
    <xf numFmtId="167" fontId="12" fillId="7" borderId="0" xfId="0" applyNumberFormat="1" applyFont="1" applyFill="1"/>
    <xf numFmtId="20" fontId="12" fillId="7" borderId="0" xfId="0" applyNumberFormat="1" applyFont="1" applyFill="1"/>
    <xf numFmtId="0" fontId="12" fillId="7" borderId="0" xfId="0" applyFont="1" applyFill="1" applyAlignment="1">
      <alignment vertical="center"/>
    </xf>
    <xf numFmtId="166" fontId="0" fillId="7" borderId="0" xfId="0" applyNumberFormat="1" applyFill="1" applyAlignment="1">
      <alignment horizontal="center" vertical="center"/>
    </xf>
    <xf numFmtId="10" fontId="12" fillId="7" borderId="0" xfId="0" applyNumberFormat="1" applyFont="1" applyFill="1" applyAlignment="1">
      <alignment horizontal="center" vertical="center"/>
    </xf>
    <xf numFmtId="10" fontId="12" fillId="7" borderId="0" xfId="0" applyNumberFormat="1" applyFont="1" applyFill="1"/>
    <xf numFmtId="9" fontId="12" fillId="7" borderId="0" xfId="2" applyNumberFormat="1" applyFont="1" applyFill="1" applyAlignment="1">
      <alignment horizontal="center" vertical="center"/>
    </xf>
    <xf numFmtId="9" fontId="12" fillId="7" borderId="0" xfId="2" applyNumberFormat="1" applyFont="1" applyFill="1"/>
    <xf numFmtId="0" fontId="17" fillId="7" borderId="0" xfId="2" applyNumberFormat="1" applyFont="1" applyFill="1" applyBorder="1" applyAlignment="1">
      <alignment horizontal="center" vertical="center"/>
    </xf>
    <xf numFmtId="169" fontId="12" fillId="7" borderId="0" xfId="0" applyNumberFormat="1" applyFont="1" applyFill="1" applyAlignment="1">
      <alignment horizontal="center"/>
    </xf>
    <xf numFmtId="9" fontId="12" fillId="7" borderId="0" xfId="0" applyNumberFormat="1" applyFont="1" applyFill="1" applyAlignment="1">
      <alignment horizontal="center"/>
    </xf>
  </cellXfs>
  <cellStyles count="4">
    <cellStyle name="Lien hypertexte" xfId="3" builtinId="8"/>
    <cellStyle name="Milliers" xfId="1" builtinId="3"/>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en-US" b="1">
                <a:solidFill>
                  <a:schemeClr val="bg1"/>
                </a:solidFill>
              </a:rPr>
              <a:t>Estimated</a:t>
            </a:r>
            <a:r>
              <a:rPr lang="en-US" b="1" baseline="0">
                <a:solidFill>
                  <a:schemeClr val="bg1"/>
                </a:solidFill>
              </a:rPr>
              <a:t> Total per Week</a:t>
            </a:r>
          </a:p>
        </c:rich>
      </c:tx>
      <c:layout>
        <c:manualLayout>
          <c:xMode val="edge"/>
          <c:yMode val="edge"/>
          <c:x val="0.35596290849673196"/>
          <c:y val="1.76763037317878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5">
                  <a:lumMod val="50000"/>
                </a:schemeClr>
              </a:solidFill>
              <a:round/>
            </a:ln>
            <a:effectLst/>
          </c:spPr>
          <c:marker>
            <c:symbol val="none"/>
          </c:marker>
          <c:cat>
            <c:strRef>
              <c:f>'Global Analysis'!$AF$40:$AF$46</c:f>
              <c:strCache>
                <c:ptCount val="7"/>
                <c:pt idx="0">
                  <c:v>Week 1</c:v>
                </c:pt>
                <c:pt idx="1">
                  <c:v>Week 2</c:v>
                </c:pt>
                <c:pt idx="2">
                  <c:v>Week 3</c:v>
                </c:pt>
                <c:pt idx="3">
                  <c:v>Week 4</c:v>
                </c:pt>
                <c:pt idx="4">
                  <c:v>Week 5</c:v>
                </c:pt>
                <c:pt idx="5">
                  <c:v>Week 6</c:v>
                </c:pt>
                <c:pt idx="6">
                  <c:v>Week 7</c:v>
                </c:pt>
              </c:strCache>
            </c:strRef>
          </c:cat>
          <c:val>
            <c:numRef>
              <c:f>'Global Analysis'!$AG$40:$AG$46</c:f>
              <c:numCache>
                <c:formatCode>0" kg"</c:formatCode>
                <c:ptCount val="7"/>
                <c:pt idx="0">
                  <c:v>349</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smooth val="0"/>
        <c:axId val="1205957392"/>
        <c:axId val="1205958480"/>
      </c:lineChart>
      <c:catAx>
        <c:axId val="1205957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fr-FR"/>
          </a:p>
        </c:txPr>
        <c:crossAx val="1205958480"/>
        <c:crosses val="autoZero"/>
        <c:auto val="1"/>
        <c:lblAlgn val="ctr"/>
        <c:lblOffset val="100"/>
        <c:noMultiLvlLbl val="0"/>
      </c:catAx>
      <c:valAx>
        <c:axId val="1205958480"/>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bg1"/>
                </a:solidFill>
                <a:latin typeface="+mn-lt"/>
                <a:ea typeface="+mn-ea"/>
                <a:cs typeface="+mn-cs"/>
              </a:defRPr>
            </a:pPr>
            <a:endParaRPr lang="fr-FR"/>
          </a:p>
        </c:txPr>
        <c:crossAx val="1205957392"/>
        <c:crosses val="autoZero"/>
        <c:crossBetween val="between"/>
      </c:valAx>
      <c:spPr>
        <a:noFill/>
        <a:ln>
          <a:no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Volume per Week</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tx>
            <c:strRef>
              <c:f>'Global Analysis'!$Z$46</c:f>
              <c:strCache>
                <c:ptCount val="1"/>
                <c:pt idx="0">
                  <c:v>Squat</c:v>
                </c:pt>
              </c:strCache>
            </c:strRef>
          </c:tx>
          <c:spPr>
            <a:ln w="28575" cap="rnd">
              <a:solidFill>
                <a:schemeClr val="accent5">
                  <a:lumMod val="75000"/>
                </a:schemeClr>
              </a:solidFill>
              <a:round/>
            </a:ln>
            <a:effectLst/>
          </c:spPr>
          <c:marker>
            <c:symbol val="none"/>
          </c:marker>
          <c:cat>
            <c:strRef>
              <c:f>'Global Analysis'!$Y$47:$Y$53</c:f>
              <c:strCache>
                <c:ptCount val="7"/>
                <c:pt idx="0">
                  <c:v>Week 1</c:v>
                </c:pt>
                <c:pt idx="1">
                  <c:v>Week 2</c:v>
                </c:pt>
                <c:pt idx="2">
                  <c:v>Week 3</c:v>
                </c:pt>
                <c:pt idx="3">
                  <c:v>Week 4</c:v>
                </c:pt>
                <c:pt idx="4">
                  <c:v>Week 5</c:v>
                </c:pt>
                <c:pt idx="5">
                  <c:v>Week 6</c:v>
                </c:pt>
                <c:pt idx="6">
                  <c:v>Week 7</c:v>
                </c:pt>
              </c:strCache>
            </c:strRef>
          </c:cat>
          <c:val>
            <c:numRef>
              <c:f>'Global Analysis'!$Z$47:$Z$53</c:f>
              <c:numCache>
                <c:formatCode>0" kg"</c:formatCode>
                <c:ptCount val="7"/>
                <c:pt idx="0">
                  <c:v>250</c:v>
                </c:pt>
                <c:pt idx="1">
                  <c:v>0</c:v>
                </c:pt>
                <c:pt idx="2">
                  <c:v>0</c:v>
                </c:pt>
                <c:pt idx="3">
                  <c:v>0</c:v>
                </c:pt>
                <c:pt idx="4">
                  <c:v>0</c:v>
                </c:pt>
                <c:pt idx="5">
                  <c:v>0</c:v>
                </c:pt>
                <c:pt idx="6">
                  <c:v>0</c:v>
                </c:pt>
              </c:numCache>
            </c:numRef>
          </c:val>
          <c:smooth val="1"/>
        </c:ser>
        <c:ser>
          <c:idx val="1"/>
          <c:order val="1"/>
          <c:tx>
            <c:strRef>
              <c:f>'Global Analysis'!$AA$46</c:f>
              <c:strCache>
                <c:ptCount val="1"/>
                <c:pt idx="0">
                  <c:v>Bench</c:v>
                </c:pt>
              </c:strCache>
            </c:strRef>
          </c:tx>
          <c:spPr>
            <a:ln w="28575" cap="rnd">
              <a:solidFill>
                <a:schemeClr val="accent2">
                  <a:lumMod val="75000"/>
                </a:schemeClr>
              </a:solidFill>
              <a:round/>
            </a:ln>
            <a:effectLst/>
          </c:spPr>
          <c:marker>
            <c:symbol val="none"/>
          </c:marker>
          <c:cat>
            <c:strRef>
              <c:f>'Global Analysis'!$Y$47:$Y$53</c:f>
              <c:strCache>
                <c:ptCount val="7"/>
                <c:pt idx="0">
                  <c:v>Week 1</c:v>
                </c:pt>
                <c:pt idx="1">
                  <c:v>Week 2</c:v>
                </c:pt>
                <c:pt idx="2">
                  <c:v>Week 3</c:v>
                </c:pt>
                <c:pt idx="3">
                  <c:v>Week 4</c:v>
                </c:pt>
                <c:pt idx="4">
                  <c:v>Week 5</c:v>
                </c:pt>
                <c:pt idx="5">
                  <c:v>Week 6</c:v>
                </c:pt>
                <c:pt idx="6">
                  <c:v>Week 7</c:v>
                </c:pt>
              </c:strCache>
            </c:strRef>
          </c:cat>
          <c:val>
            <c:numRef>
              <c:f>'Global Analysis'!$AA$47:$AA$53</c:f>
              <c:numCache>
                <c:formatCode>0" kg"</c:formatCode>
                <c:ptCount val="7"/>
                <c:pt idx="0">
                  <c:v>0</c:v>
                </c:pt>
                <c:pt idx="1">
                  <c:v>0</c:v>
                </c:pt>
                <c:pt idx="2">
                  <c:v>0</c:v>
                </c:pt>
                <c:pt idx="3">
                  <c:v>0</c:v>
                </c:pt>
                <c:pt idx="4">
                  <c:v>0</c:v>
                </c:pt>
                <c:pt idx="5">
                  <c:v>0</c:v>
                </c:pt>
                <c:pt idx="6">
                  <c:v>0</c:v>
                </c:pt>
              </c:numCache>
            </c:numRef>
          </c:val>
          <c:smooth val="1"/>
        </c:ser>
        <c:ser>
          <c:idx val="2"/>
          <c:order val="2"/>
          <c:tx>
            <c:strRef>
              <c:f>'Global Analysis'!$AB$46</c:f>
              <c:strCache>
                <c:ptCount val="1"/>
                <c:pt idx="0">
                  <c:v>Deadlift</c:v>
                </c:pt>
              </c:strCache>
            </c:strRef>
          </c:tx>
          <c:spPr>
            <a:ln w="28575" cap="rnd">
              <a:solidFill>
                <a:schemeClr val="accent6">
                  <a:lumMod val="75000"/>
                </a:schemeClr>
              </a:solidFill>
              <a:round/>
            </a:ln>
            <a:effectLst/>
          </c:spPr>
          <c:marker>
            <c:symbol val="none"/>
          </c:marker>
          <c:cat>
            <c:strRef>
              <c:f>'Global Analysis'!$Y$47:$Y$53</c:f>
              <c:strCache>
                <c:ptCount val="7"/>
                <c:pt idx="0">
                  <c:v>Week 1</c:v>
                </c:pt>
                <c:pt idx="1">
                  <c:v>Week 2</c:v>
                </c:pt>
                <c:pt idx="2">
                  <c:v>Week 3</c:v>
                </c:pt>
                <c:pt idx="3">
                  <c:v>Week 4</c:v>
                </c:pt>
                <c:pt idx="4">
                  <c:v>Week 5</c:v>
                </c:pt>
                <c:pt idx="5">
                  <c:v>Week 6</c:v>
                </c:pt>
                <c:pt idx="6">
                  <c:v>Week 7</c:v>
                </c:pt>
              </c:strCache>
            </c:strRef>
          </c:cat>
          <c:val>
            <c:numRef>
              <c:f>'Global Analysis'!$AB$47:$AB$53</c:f>
              <c:numCache>
                <c:formatCode>0" kg"</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smooth val="0"/>
        <c:axId val="1389293568"/>
        <c:axId val="1389288128"/>
      </c:lineChart>
      <c:catAx>
        <c:axId val="1389293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fr-FR"/>
          </a:p>
        </c:txPr>
        <c:crossAx val="1389288128"/>
        <c:crosses val="autoZero"/>
        <c:auto val="1"/>
        <c:lblAlgn val="ctr"/>
        <c:lblOffset val="100"/>
        <c:noMultiLvlLbl val="0"/>
      </c:catAx>
      <c:valAx>
        <c:axId val="1389288128"/>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3892935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baseline="0">
                <a:solidFill>
                  <a:schemeClr val="bg1"/>
                </a:solidFill>
              </a:rPr>
              <a:t>nReps per Week</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tx>
            <c:strRef>
              <c:f>'Global Analysis'!$Z$58</c:f>
              <c:strCache>
                <c:ptCount val="1"/>
                <c:pt idx="0">
                  <c:v>Squat</c:v>
                </c:pt>
              </c:strCache>
            </c:strRef>
          </c:tx>
          <c:spPr>
            <a:ln w="28575" cap="rnd">
              <a:solidFill>
                <a:schemeClr val="accent5">
                  <a:lumMod val="75000"/>
                </a:schemeClr>
              </a:solidFill>
              <a:round/>
            </a:ln>
            <a:effectLst/>
          </c:spPr>
          <c:marker>
            <c:symbol val="none"/>
          </c:marker>
          <c:cat>
            <c:strRef>
              <c:f>'Global Analysis'!$Y$59:$Y$65</c:f>
              <c:strCache>
                <c:ptCount val="7"/>
                <c:pt idx="0">
                  <c:v>Week 1</c:v>
                </c:pt>
                <c:pt idx="1">
                  <c:v>Week 2</c:v>
                </c:pt>
                <c:pt idx="2">
                  <c:v>Week 3</c:v>
                </c:pt>
                <c:pt idx="3">
                  <c:v>Week 4</c:v>
                </c:pt>
                <c:pt idx="4">
                  <c:v>Week 5</c:v>
                </c:pt>
                <c:pt idx="5">
                  <c:v>Week 6</c:v>
                </c:pt>
                <c:pt idx="6">
                  <c:v>Week 7</c:v>
                </c:pt>
              </c:strCache>
            </c:strRef>
          </c:cat>
          <c:val>
            <c:numRef>
              <c:f>'Global Analysis'!$Z$59:$Z$65</c:f>
              <c:numCache>
                <c:formatCode>0" Reps"</c:formatCode>
                <c:ptCount val="7"/>
                <c:pt idx="0">
                  <c:v>2</c:v>
                </c:pt>
                <c:pt idx="1">
                  <c:v>0</c:v>
                </c:pt>
                <c:pt idx="2">
                  <c:v>0</c:v>
                </c:pt>
                <c:pt idx="3">
                  <c:v>0</c:v>
                </c:pt>
                <c:pt idx="4">
                  <c:v>0</c:v>
                </c:pt>
                <c:pt idx="5">
                  <c:v>0</c:v>
                </c:pt>
                <c:pt idx="6">
                  <c:v>0</c:v>
                </c:pt>
              </c:numCache>
            </c:numRef>
          </c:val>
          <c:smooth val="1"/>
        </c:ser>
        <c:ser>
          <c:idx val="1"/>
          <c:order val="1"/>
          <c:tx>
            <c:strRef>
              <c:f>'Global Analysis'!$AA$58</c:f>
              <c:strCache>
                <c:ptCount val="1"/>
                <c:pt idx="0">
                  <c:v>Bench</c:v>
                </c:pt>
              </c:strCache>
            </c:strRef>
          </c:tx>
          <c:spPr>
            <a:ln w="28575" cap="rnd">
              <a:solidFill>
                <a:schemeClr val="accent2">
                  <a:lumMod val="75000"/>
                </a:schemeClr>
              </a:solidFill>
              <a:round/>
            </a:ln>
            <a:effectLst/>
          </c:spPr>
          <c:marker>
            <c:symbol val="none"/>
          </c:marker>
          <c:cat>
            <c:strRef>
              <c:f>'Global Analysis'!$Y$59:$Y$65</c:f>
              <c:strCache>
                <c:ptCount val="7"/>
                <c:pt idx="0">
                  <c:v>Week 1</c:v>
                </c:pt>
                <c:pt idx="1">
                  <c:v>Week 2</c:v>
                </c:pt>
                <c:pt idx="2">
                  <c:v>Week 3</c:v>
                </c:pt>
                <c:pt idx="3">
                  <c:v>Week 4</c:v>
                </c:pt>
                <c:pt idx="4">
                  <c:v>Week 5</c:v>
                </c:pt>
                <c:pt idx="5">
                  <c:v>Week 6</c:v>
                </c:pt>
                <c:pt idx="6">
                  <c:v>Week 7</c:v>
                </c:pt>
              </c:strCache>
            </c:strRef>
          </c:cat>
          <c:val>
            <c:numRef>
              <c:f>'Global Analysis'!$AA$59:$AA$65</c:f>
              <c:numCache>
                <c:formatCode>0" Reps"</c:formatCode>
                <c:ptCount val="7"/>
                <c:pt idx="0">
                  <c:v>0</c:v>
                </c:pt>
                <c:pt idx="1">
                  <c:v>0</c:v>
                </c:pt>
                <c:pt idx="2">
                  <c:v>0</c:v>
                </c:pt>
                <c:pt idx="3">
                  <c:v>0</c:v>
                </c:pt>
                <c:pt idx="4">
                  <c:v>0</c:v>
                </c:pt>
                <c:pt idx="5">
                  <c:v>0</c:v>
                </c:pt>
                <c:pt idx="6">
                  <c:v>0</c:v>
                </c:pt>
              </c:numCache>
            </c:numRef>
          </c:val>
          <c:smooth val="1"/>
        </c:ser>
        <c:ser>
          <c:idx val="2"/>
          <c:order val="2"/>
          <c:tx>
            <c:strRef>
              <c:f>'Global Analysis'!$AB$58</c:f>
              <c:strCache>
                <c:ptCount val="1"/>
                <c:pt idx="0">
                  <c:v>Deadlift</c:v>
                </c:pt>
              </c:strCache>
            </c:strRef>
          </c:tx>
          <c:spPr>
            <a:ln w="28575" cap="rnd">
              <a:solidFill>
                <a:schemeClr val="accent6">
                  <a:lumMod val="75000"/>
                </a:schemeClr>
              </a:solidFill>
              <a:round/>
            </a:ln>
            <a:effectLst/>
          </c:spPr>
          <c:marker>
            <c:symbol val="none"/>
          </c:marker>
          <c:cat>
            <c:strRef>
              <c:f>'Global Analysis'!$Y$59:$Y$65</c:f>
              <c:strCache>
                <c:ptCount val="7"/>
                <c:pt idx="0">
                  <c:v>Week 1</c:v>
                </c:pt>
                <c:pt idx="1">
                  <c:v>Week 2</c:v>
                </c:pt>
                <c:pt idx="2">
                  <c:v>Week 3</c:v>
                </c:pt>
                <c:pt idx="3">
                  <c:v>Week 4</c:v>
                </c:pt>
                <c:pt idx="4">
                  <c:v>Week 5</c:v>
                </c:pt>
                <c:pt idx="5">
                  <c:v>Week 6</c:v>
                </c:pt>
                <c:pt idx="6">
                  <c:v>Week 7</c:v>
                </c:pt>
              </c:strCache>
            </c:strRef>
          </c:cat>
          <c:val>
            <c:numRef>
              <c:f>'Global Analysis'!$AB$59:$AB$65</c:f>
              <c:numCache>
                <c:formatCode>0" Reps"</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smooth val="0"/>
        <c:axId val="1389279424"/>
        <c:axId val="1389293024"/>
      </c:lineChart>
      <c:catAx>
        <c:axId val="1389279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fr-FR"/>
          </a:p>
        </c:txPr>
        <c:crossAx val="1389293024"/>
        <c:crosses val="autoZero"/>
        <c:auto val="1"/>
        <c:lblAlgn val="ctr"/>
        <c:lblOffset val="100"/>
        <c:noMultiLvlLbl val="0"/>
      </c:catAx>
      <c:valAx>
        <c:axId val="1389293024"/>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Reps&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3892794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legend>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Bodyweight</a:t>
            </a:r>
            <a:r>
              <a:rPr lang="fr-FR" b="1" baseline="0">
                <a:solidFill>
                  <a:schemeClr val="bg1"/>
                </a:solidFill>
              </a:rPr>
              <a:t> per Week</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5">
                  <a:lumMod val="50000"/>
                </a:schemeClr>
              </a:solidFill>
              <a:round/>
            </a:ln>
            <a:effectLst/>
          </c:spPr>
          <c:marker>
            <c:symbol val="none"/>
          </c:marker>
          <c:cat>
            <c:strRef>
              <c:f>'Global Analysis'!$Z$75:$Z$81</c:f>
              <c:strCache>
                <c:ptCount val="7"/>
                <c:pt idx="0">
                  <c:v>Week 1</c:v>
                </c:pt>
                <c:pt idx="1">
                  <c:v>Week 2</c:v>
                </c:pt>
                <c:pt idx="2">
                  <c:v>Week 3</c:v>
                </c:pt>
                <c:pt idx="3">
                  <c:v>Week 4</c:v>
                </c:pt>
                <c:pt idx="4">
                  <c:v>Week 5</c:v>
                </c:pt>
                <c:pt idx="5">
                  <c:v>Week 6</c:v>
                </c:pt>
                <c:pt idx="6">
                  <c:v>Week 7</c:v>
                </c:pt>
              </c:strCache>
            </c:strRef>
          </c:cat>
          <c:val>
            <c:numRef>
              <c:f>'Global Analysis'!$AA$75:$AA$81</c:f>
              <c:numCache>
                <c:formatCode>0.0" kg"</c:formatCode>
                <c:ptCount val="7"/>
                <c:pt idx="0">
                  <c:v>0</c:v>
                </c:pt>
                <c:pt idx="1">
                  <c:v>0</c:v>
                </c:pt>
                <c:pt idx="2">
                  <c:v>0</c:v>
                </c:pt>
                <c:pt idx="3">
                  <c:v>0</c:v>
                </c:pt>
                <c:pt idx="4" formatCode="General">
                  <c:v>0</c:v>
                </c:pt>
                <c:pt idx="5" formatCode="General">
                  <c:v>0</c:v>
                </c:pt>
                <c:pt idx="6" formatCode="General">
                  <c:v>0</c:v>
                </c:pt>
              </c:numCache>
            </c:numRef>
          </c:val>
          <c:smooth val="1"/>
        </c:ser>
        <c:dLbls>
          <c:showLegendKey val="0"/>
          <c:showVal val="0"/>
          <c:showCatName val="0"/>
          <c:showSerName val="0"/>
          <c:showPercent val="0"/>
          <c:showBubbleSize val="0"/>
        </c:dLbls>
        <c:smooth val="0"/>
        <c:axId val="1389282144"/>
        <c:axId val="1389288672"/>
      </c:lineChart>
      <c:catAx>
        <c:axId val="1389282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389288672"/>
        <c:crosses val="autoZero"/>
        <c:auto val="1"/>
        <c:lblAlgn val="ctr"/>
        <c:lblOffset val="100"/>
        <c:noMultiLvlLbl val="0"/>
      </c:catAx>
      <c:valAx>
        <c:axId val="1389288672"/>
        <c:scaling>
          <c:orientation val="minMax"/>
        </c:scaling>
        <c:delete val="0"/>
        <c:axPos val="l"/>
        <c:majorGridlines>
          <c:spPr>
            <a:ln w="9525" cap="flat" cmpd="sng" algn="ctr">
              <a:solidFill>
                <a:schemeClr val="accent5">
                  <a:lumMod val="40000"/>
                  <a:lumOff val="60000"/>
                </a:schemeClr>
              </a:solidFill>
              <a:round/>
            </a:ln>
            <a:effectLst/>
          </c:spPr>
        </c:majorGridlines>
        <c:numFmt formatCode="0.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389282144"/>
        <c:crosses val="autoZero"/>
        <c:crossBetween val="between"/>
      </c:valAx>
      <c:spPr>
        <a:noFill/>
        <a:ln>
          <a:no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1508867048553238E-2"/>
          <c:y val="2.7572889985137398E-2"/>
          <c:w val="0.93170281178356351"/>
          <c:h val="0.88107034436960441"/>
        </c:manualLayout>
      </c:layout>
      <c:areaChart>
        <c:grouping val="stacked"/>
        <c:varyColors val="0"/>
        <c:ser>
          <c:idx val="0"/>
          <c:order val="0"/>
          <c:spPr>
            <a:solidFill>
              <a:schemeClr val="accent5">
                <a:lumMod val="50000"/>
              </a:schemeClr>
            </a:solidFill>
            <a:ln>
              <a:noFill/>
            </a:ln>
            <a:effectLst>
              <a:softEdge rad="0"/>
            </a:effectLst>
          </c:spPr>
          <c:cat>
            <c:strRef>
              <c:f>'Global Analysis'!$AB$9:$AH$9</c:f>
              <c:strCache>
                <c:ptCount val="7"/>
                <c:pt idx="0">
                  <c:v>Week 1</c:v>
                </c:pt>
                <c:pt idx="1">
                  <c:v>Week 2</c:v>
                </c:pt>
                <c:pt idx="2">
                  <c:v>Week 3</c:v>
                </c:pt>
                <c:pt idx="3">
                  <c:v>Week 4</c:v>
                </c:pt>
                <c:pt idx="4">
                  <c:v>Week 5</c:v>
                </c:pt>
                <c:pt idx="5">
                  <c:v>Week 6</c:v>
                </c:pt>
                <c:pt idx="6">
                  <c:v>Week 7</c:v>
                </c:pt>
              </c:strCache>
            </c:strRef>
          </c:cat>
          <c:val>
            <c:numRef>
              <c:f>'Global Analysis'!$AB$15:$AH$15</c:f>
              <c:numCache>
                <c:formatCode>0%</c:formatCode>
                <c:ptCount val="7"/>
                <c:pt idx="0">
                  <c:v>0.28928571428571426</c:v>
                </c:pt>
                <c:pt idx="1">
                  <c:v>0.28928571428571426</c:v>
                </c:pt>
                <c:pt idx="2">
                  <c:v>0.28928571428571426</c:v>
                </c:pt>
                <c:pt idx="3">
                  <c:v>0.28928571428571426</c:v>
                </c:pt>
                <c:pt idx="4">
                  <c:v>0.28928571428571426</c:v>
                </c:pt>
                <c:pt idx="5">
                  <c:v>0.28928571428571426</c:v>
                </c:pt>
                <c:pt idx="6">
                  <c:v>0.33571428571428574</c:v>
                </c:pt>
              </c:numCache>
            </c:numRef>
          </c:val>
        </c:ser>
        <c:dLbls>
          <c:showLegendKey val="0"/>
          <c:showVal val="0"/>
          <c:showCatName val="0"/>
          <c:showSerName val="0"/>
          <c:showPercent val="0"/>
          <c:showBubbleSize val="0"/>
        </c:dLbls>
        <c:axId val="1389283776"/>
        <c:axId val="1389294112"/>
      </c:areaChart>
      <c:catAx>
        <c:axId val="1389283776"/>
        <c:scaling>
          <c:orientation val="minMax"/>
        </c:scaling>
        <c:delete val="0"/>
        <c:axPos val="b"/>
        <c:numFmt formatCode="General" sourceLinked="1"/>
        <c:majorTickMark val="out"/>
        <c:minorTickMark val="none"/>
        <c:tickLblPos val="nextTo"/>
        <c:spPr>
          <a:solidFill>
            <a:schemeClr val="accent5">
              <a:lumMod val="60000"/>
              <a:lumOff val="40000"/>
            </a:schemeClr>
          </a:solidFill>
          <a:ln w="9525" cap="flat" cmpd="sng" algn="ctr">
            <a:no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389294112"/>
        <c:crosses val="autoZero"/>
        <c:auto val="1"/>
        <c:lblAlgn val="ctr"/>
        <c:lblOffset val="100"/>
        <c:noMultiLvlLbl val="0"/>
      </c:catAx>
      <c:valAx>
        <c:axId val="1389294112"/>
        <c:scaling>
          <c:orientation val="minMax"/>
        </c:scaling>
        <c:delete val="0"/>
        <c:axPos val="l"/>
        <c:majorGridlines>
          <c:spPr>
            <a:ln w="9525" cap="flat" cmpd="sng" algn="ctr">
              <a:solidFill>
                <a:schemeClr val="bg1"/>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389283776"/>
        <c:crosses val="autoZero"/>
        <c:crossBetween val="midCat"/>
      </c:valAx>
      <c:spPr>
        <a:solidFill>
          <a:schemeClr val="accent5">
            <a:lumMod val="60000"/>
            <a:lumOff val="40000"/>
          </a:schemeClr>
        </a:solidFill>
        <a:ln>
          <a:noFill/>
        </a:ln>
        <a:effectLst/>
      </c:spPr>
    </c:plotArea>
    <c:plotVisOnly val="1"/>
    <c:dispBlanksAs val="zero"/>
    <c:showDLblsOverMax val="0"/>
  </c:chart>
  <c:spPr>
    <a:solidFill>
      <a:schemeClr val="accent5">
        <a:lumMod val="60000"/>
        <a:lumOff val="40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Squat</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5">
                  <a:lumMod val="75000"/>
                </a:schemeClr>
              </a:solidFill>
              <a:round/>
            </a:ln>
            <a:effectLst/>
          </c:spPr>
          <c:marker>
            <c:symbol val="none"/>
          </c:marker>
          <c:cat>
            <c:strRef>
              <c:f>'Global Analysis'!$Y$23:$Y$29</c:f>
              <c:strCache>
                <c:ptCount val="7"/>
                <c:pt idx="0">
                  <c:v>Week 1</c:v>
                </c:pt>
                <c:pt idx="1">
                  <c:v>Week 2</c:v>
                </c:pt>
                <c:pt idx="2">
                  <c:v>Week 3</c:v>
                </c:pt>
                <c:pt idx="3">
                  <c:v>Week 4</c:v>
                </c:pt>
                <c:pt idx="4">
                  <c:v>Week 5</c:v>
                </c:pt>
                <c:pt idx="5">
                  <c:v>Week 6</c:v>
                </c:pt>
                <c:pt idx="6">
                  <c:v>Week 7</c:v>
                </c:pt>
              </c:strCache>
            </c:strRef>
          </c:cat>
          <c:val>
            <c:numRef>
              <c:f>'Global Analysis'!$Z$23:$Z$29</c:f>
              <c:numCache>
                <c:formatCode>0" kg"</c:formatCode>
                <c:ptCount val="7"/>
                <c:pt idx="0">
                  <c:v>349</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smooth val="0"/>
        <c:axId val="1593916736"/>
        <c:axId val="1593928160"/>
      </c:lineChart>
      <c:catAx>
        <c:axId val="1593916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593928160"/>
        <c:crosses val="autoZero"/>
        <c:auto val="1"/>
        <c:lblAlgn val="ctr"/>
        <c:lblOffset val="100"/>
        <c:noMultiLvlLbl val="0"/>
      </c:catAx>
      <c:valAx>
        <c:axId val="1593928160"/>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593916736"/>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Bench</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2">
                  <a:lumMod val="75000"/>
                </a:schemeClr>
              </a:solidFill>
              <a:round/>
            </a:ln>
            <a:effectLst/>
          </c:spPr>
          <c:marker>
            <c:symbol val="none"/>
          </c:marker>
          <c:cat>
            <c:strRef>
              <c:f>'Global Analysis'!$Y$23:$Y$29</c:f>
              <c:strCache>
                <c:ptCount val="7"/>
                <c:pt idx="0">
                  <c:v>Week 1</c:v>
                </c:pt>
                <c:pt idx="1">
                  <c:v>Week 2</c:v>
                </c:pt>
                <c:pt idx="2">
                  <c:v>Week 3</c:v>
                </c:pt>
                <c:pt idx="3">
                  <c:v>Week 4</c:v>
                </c:pt>
                <c:pt idx="4">
                  <c:v>Week 5</c:v>
                </c:pt>
                <c:pt idx="5">
                  <c:v>Week 6</c:v>
                </c:pt>
                <c:pt idx="6">
                  <c:v>Week 7</c:v>
                </c:pt>
              </c:strCache>
            </c:strRef>
          </c:cat>
          <c:val>
            <c:numRef>
              <c:f>'Global Analysis'!$AA$23:$AA$29</c:f>
              <c:numCache>
                <c:formatCode>0" kg"</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smooth val="0"/>
        <c:axId val="1599473264"/>
        <c:axId val="1599468912"/>
      </c:lineChart>
      <c:catAx>
        <c:axId val="15994732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599468912"/>
        <c:crosses val="autoZero"/>
        <c:auto val="1"/>
        <c:lblAlgn val="ctr"/>
        <c:lblOffset val="100"/>
        <c:noMultiLvlLbl val="0"/>
      </c:catAx>
      <c:valAx>
        <c:axId val="1599468912"/>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599473264"/>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r>
              <a:rPr lang="fr-FR" b="1">
                <a:solidFill>
                  <a:schemeClr val="bg1"/>
                </a:solidFill>
              </a:rPr>
              <a:t>e1RM Comp Deadlift</a:t>
            </a: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bg1"/>
              </a:solidFill>
              <a:latin typeface="+mn-lt"/>
              <a:ea typeface="+mn-ea"/>
              <a:cs typeface="+mn-cs"/>
            </a:defRPr>
          </a:pPr>
          <a:endParaRPr lang="fr-FR"/>
        </a:p>
      </c:txPr>
    </c:title>
    <c:autoTitleDeleted val="0"/>
    <c:plotArea>
      <c:layout/>
      <c:lineChart>
        <c:grouping val="standard"/>
        <c:varyColors val="0"/>
        <c:ser>
          <c:idx val="0"/>
          <c:order val="0"/>
          <c:spPr>
            <a:ln w="28575" cap="rnd">
              <a:solidFill>
                <a:schemeClr val="accent6">
                  <a:lumMod val="75000"/>
                </a:schemeClr>
              </a:solidFill>
              <a:round/>
            </a:ln>
            <a:effectLst/>
          </c:spPr>
          <c:marker>
            <c:symbol val="none"/>
          </c:marker>
          <c:cat>
            <c:strRef>
              <c:f>'Global Analysis'!$Y$23:$Y$29</c:f>
              <c:strCache>
                <c:ptCount val="7"/>
                <c:pt idx="0">
                  <c:v>Week 1</c:v>
                </c:pt>
                <c:pt idx="1">
                  <c:v>Week 2</c:v>
                </c:pt>
                <c:pt idx="2">
                  <c:v>Week 3</c:v>
                </c:pt>
                <c:pt idx="3">
                  <c:v>Week 4</c:v>
                </c:pt>
                <c:pt idx="4">
                  <c:v>Week 5</c:v>
                </c:pt>
                <c:pt idx="5">
                  <c:v>Week 6</c:v>
                </c:pt>
                <c:pt idx="6">
                  <c:v>Week 7</c:v>
                </c:pt>
              </c:strCache>
            </c:strRef>
          </c:cat>
          <c:val>
            <c:numRef>
              <c:f>'Global Analysis'!$AB$23:$AB$29</c:f>
              <c:numCache>
                <c:formatCode>0" kg"</c:formatCode>
                <c:ptCount val="7"/>
                <c:pt idx="0">
                  <c:v>0</c:v>
                </c:pt>
                <c:pt idx="1">
                  <c:v>0</c:v>
                </c:pt>
                <c:pt idx="2">
                  <c:v>0</c:v>
                </c:pt>
                <c:pt idx="3">
                  <c:v>0</c:v>
                </c:pt>
                <c:pt idx="4">
                  <c:v>0</c:v>
                </c:pt>
                <c:pt idx="5">
                  <c:v>0</c:v>
                </c:pt>
                <c:pt idx="6">
                  <c:v>0</c:v>
                </c:pt>
              </c:numCache>
            </c:numRef>
          </c:val>
          <c:smooth val="1"/>
        </c:ser>
        <c:dLbls>
          <c:showLegendKey val="0"/>
          <c:showVal val="0"/>
          <c:showCatName val="0"/>
          <c:showSerName val="0"/>
          <c:showPercent val="0"/>
          <c:showBubbleSize val="0"/>
        </c:dLbls>
        <c:smooth val="0"/>
        <c:axId val="1599474352"/>
        <c:axId val="1599464016"/>
      </c:lineChart>
      <c:catAx>
        <c:axId val="15994743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599464016"/>
        <c:crosses val="autoZero"/>
        <c:auto val="1"/>
        <c:lblAlgn val="ctr"/>
        <c:lblOffset val="100"/>
        <c:noMultiLvlLbl val="0"/>
      </c:catAx>
      <c:valAx>
        <c:axId val="1599464016"/>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1599474352"/>
        <c:crosses val="autoZero"/>
        <c:crossBetween val="between"/>
      </c:valAx>
      <c:spPr>
        <a:solidFill>
          <a:schemeClr val="accent5">
            <a:lumMod val="60000"/>
            <a:lumOff val="40000"/>
          </a:schemeClr>
        </a:solidFill>
        <a:ln>
          <a:solidFill>
            <a:schemeClr val="accent5">
              <a:lumMod val="60000"/>
              <a:lumOff val="40000"/>
            </a:schemeClr>
          </a:solidFill>
        </a:ln>
        <a:effectLst/>
      </c:spPr>
    </c:plotArea>
    <c:plotVisOnly val="1"/>
    <c:dispBlanksAs val="gap"/>
    <c:showDLblsOverMax val="0"/>
  </c:chart>
  <c:spPr>
    <a:solidFill>
      <a:schemeClr val="accent5">
        <a:lumMod val="60000"/>
        <a:lumOff val="40000"/>
      </a:schemeClr>
    </a:solidFill>
    <a:ln w="12700" cap="flat" cmpd="sng" algn="ctr">
      <a:solidFill>
        <a:schemeClr val="tx1"/>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2.png"/><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0</xdr:col>
      <xdr:colOff>411480</xdr:colOff>
      <xdr:row>1</xdr:row>
      <xdr:rowOff>53340</xdr:rowOff>
    </xdr:from>
    <xdr:to>
      <xdr:col>3</xdr:col>
      <xdr:colOff>411480</xdr:colOff>
      <xdr:row>13</xdr:row>
      <xdr:rowOff>45720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1480" y="243840"/>
          <a:ext cx="2278380" cy="22783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335280</xdr:colOff>
      <xdr:row>5</xdr:row>
      <xdr:rowOff>175260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213360</xdr:colOff>
      <xdr:row>5</xdr:row>
      <xdr:rowOff>152400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106680</xdr:colOff>
      <xdr:row>1</xdr:row>
      <xdr:rowOff>91440</xdr:rowOff>
    </xdr:from>
    <xdr:to>
      <xdr:col>2</xdr:col>
      <xdr:colOff>106680</xdr:colOff>
      <xdr:row>7</xdr:row>
      <xdr:rowOff>76200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680" y="281940"/>
          <a:ext cx="1127760" cy="11277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8465</xdr:rowOff>
    </xdr:from>
    <xdr:to>
      <xdr:col>2</xdr:col>
      <xdr:colOff>128693</xdr:colOff>
      <xdr:row>5</xdr:row>
      <xdr:rowOff>162558</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8465"/>
          <a:ext cx="1127760" cy="112776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55920</xdr:colOff>
      <xdr:row>36</xdr:row>
      <xdr:rowOff>76201</xdr:rowOff>
    </xdr:from>
    <xdr:to>
      <xdr:col>8</xdr:col>
      <xdr:colOff>628560</xdr:colOff>
      <xdr:row>56</xdr:row>
      <xdr:rowOff>114301</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189360</xdr:colOff>
      <xdr:row>36</xdr:row>
      <xdr:rowOff>72841</xdr:rowOff>
    </xdr:from>
    <xdr:to>
      <xdr:col>16</xdr:col>
      <xdr:colOff>769620</xdr:colOff>
      <xdr:row>56</xdr:row>
      <xdr:rowOff>114301</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53340</xdr:colOff>
      <xdr:row>58</xdr:row>
      <xdr:rowOff>22860</xdr:rowOff>
    </xdr:from>
    <xdr:to>
      <xdr:col>8</xdr:col>
      <xdr:colOff>625980</xdr:colOff>
      <xdr:row>77</xdr:row>
      <xdr:rowOff>148140</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182880</xdr:colOff>
      <xdr:row>58</xdr:row>
      <xdr:rowOff>25285</xdr:rowOff>
    </xdr:from>
    <xdr:to>
      <xdr:col>16</xdr:col>
      <xdr:colOff>762000</xdr:colOff>
      <xdr:row>77</xdr:row>
      <xdr:rowOff>151015</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26786</xdr:colOff>
      <xdr:row>19</xdr:row>
      <xdr:rowOff>7852</xdr:rowOff>
    </xdr:from>
    <xdr:to>
      <xdr:col>14</xdr:col>
      <xdr:colOff>743065</xdr:colOff>
      <xdr:row>34</xdr:row>
      <xdr:rowOff>154480</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0</xdr:row>
      <xdr:rowOff>0</xdr:rowOff>
    </xdr:from>
    <xdr:to>
      <xdr:col>1</xdr:col>
      <xdr:colOff>388620</xdr:colOff>
      <xdr:row>5</xdr:row>
      <xdr:rowOff>175260</xdr:rowOff>
    </xdr:to>
    <xdr:pic>
      <xdr:nvPicPr>
        <xdr:cNvPr id="10" name="Image 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0"/>
          <a:ext cx="1127760" cy="1127760"/>
        </a:xfrm>
        <a:prstGeom prst="rect">
          <a:avLst/>
        </a:prstGeom>
      </xdr:spPr>
    </xdr:pic>
    <xdr:clientData/>
  </xdr:twoCellAnchor>
  <xdr:twoCellAnchor>
    <xdr:from>
      <xdr:col>1</xdr:col>
      <xdr:colOff>35923</xdr:colOff>
      <xdr:row>79</xdr:row>
      <xdr:rowOff>53933</xdr:rowOff>
    </xdr:from>
    <xdr:to>
      <xdr:col>6</xdr:col>
      <xdr:colOff>275409</xdr:colOff>
      <xdr:row>93</xdr:row>
      <xdr:rowOff>108362</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6</xdr:col>
      <xdr:colOff>286294</xdr:colOff>
      <xdr:row>79</xdr:row>
      <xdr:rowOff>53340</xdr:rowOff>
    </xdr:from>
    <xdr:to>
      <xdr:col>11</xdr:col>
      <xdr:colOff>525779</xdr:colOff>
      <xdr:row>93</xdr:row>
      <xdr:rowOff>107769</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540328</xdr:colOff>
      <xdr:row>79</xdr:row>
      <xdr:rowOff>52647</xdr:rowOff>
    </xdr:from>
    <xdr:to>
      <xdr:col>16</xdr:col>
      <xdr:colOff>779813</xdr:colOff>
      <xdr:row>93</xdr:row>
      <xdr:rowOff>107076</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8" tint="-0.499984740745262"/>
  </sheetPr>
  <dimension ref="A1:AP306"/>
  <sheetViews>
    <sheetView showGridLines="0" zoomScaleNormal="100" workbookViewId="0"/>
  </sheetViews>
  <sheetFormatPr baseColWidth="10" defaultRowHeight="14.4" x14ac:dyDescent="0.3"/>
  <cols>
    <col min="1" max="1" width="10.109375" customWidth="1"/>
  </cols>
  <sheetData>
    <row r="1" spans="1:42" ht="15" customHeight="1" x14ac:dyDescent="0.3">
      <c r="A1" s="1"/>
      <c r="B1" s="1"/>
      <c r="C1" s="1"/>
      <c r="D1" s="1"/>
      <c r="E1" s="1"/>
      <c r="F1" s="1"/>
      <c r="G1" s="1"/>
      <c r="H1" s="1"/>
      <c r="I1" s="1"/>
      <c r="J1" s="1"/>
      <c r="K1" s="1"/>
      <c r="L1" s="1"/>
      <c r="M1" s="1"/>
      <c r="N1" s="1"/>
      <c r="O1" s="1"/>
      <c r="P1" s="1"/>
      <c r="Q1" s="1"/>
      <c r="R1" s="1"/>
      <c r="S1" s="1"/>
      <c r="T1" s="1"/>
      <c r="U1" s="1"/>
      <c r="V1" s="1"/>
      <c r="W1" s="1"/>
      <c r="X1" s="1"/>
      <c r="Y1" s="1"/>
      <c r="Z1" s="22"/>
      <c r="AA1" s="22"/>
      <c r="AB1" s="22"/>
      <c r="AC1" s="22"/>
      <c r="AD1" s="22"/>
      <c r="AE1" s="22"/>
      <c r="AF1" s="22"/>
      <c r="AG1" s="22"/>
      <c r="AH1" s="22"/>
      <c r="AI1" s="22"/>
      <c r="AJ1" s="22"/>
      <c r="AK1" s="22"/>
      <c r="AL1" s="22"/>
      <c r="AM1" s="22"/>
      <c r="AN1" s="22"/>
      <c r="AO1" s="22"/>
      <c r="AP1" s="22"/>
    </row>
    <row r="2" spans="1:42" ht="15" customHeight="1" x14ac:dyDescent="0.3">
      <c r="A2" s="1"/>
      <c r="B2" s="275"/>
      <c r="C2" s="275"/>
      <c r="D2" s="275"/>
      <c r="E2" s="275"/>
      <c r="F2" s="275"/>
      <c r="G2" s="275"/>
      <c r="H2" s="275"/>
      <c r="I2" s="275"/>
      <c r="J2" s="275"/>
      <c r="K2" s="275"/>
      <c r="L2" s="275"/>
      <c r="M2" s="275"/>
      <c r="N2" s="275"/>
      <c r="O2" s="275"/>
      <c r="P2" s="275"/>
      <c r="Q2" s="275"/>
      <c r="R2" s="1"/>
      <c r="S2" s="1"/>
      <c r="T2" s="1"/>
      <c r="U2" s="1"/>
      <c r="V2" s="1"/>
      <c r="W2" s="1"/>
      <c r="X2" s="1"/>
      <c r="Y2" s="1"/>
      <c r="Z2" s="22"/>
      <c r="AA2" s="22"/>
      <c r="AB2" s="22"/>
      <c r="AC2" s="22"/>
      <c r="AD2" s="22"/>
      <c r="AE2" s="22"/>
      <c r="AF2" s="22"/>
      <c r="AG2" s="22"/>
      <c r="AH2" s="22"/>
      <c r="AI2" s="22"/>
      <c r="AJ2" s="22"/>
      <c r="AK2" s="22"/>
      <c r="AL2" s="22"/>
      <c r="AM2" s="22"/>
      <c r="AN2" s="22"/>
      <c r="AO2" s="22"/>
      <c r="AP2" s="22"/>
    </row>
    <row r="3" spans="1:42" ht="15" customHeight="1" x14ac:dyDescent="0.3">
      <c r="A3" s="26"/>
      <c r="B3" s="277" t="s">
        <v>204</v>
      </c>
      <c r="C3" s="277"/>
      <c r="D3" s="277"/>
      <c r="E3" s="277"/>
      <c r="F3" s="277"/>
      <c r="G3" s="277"/>
      <c r="H3" s="277"/>
      <c r="I3" s="277"/>
      <c r="J3" s="277"/>
      <c r="K3" s="277"/>
      <c r="L3" s="277"/>
      <c r="M3" s="277"/>
      <c r="N3" s="277"/>
      <c r="O3" s="277"/>
      <c r="P3" s="277"/>
      <c r="Q3" s="277"/>
      <c r="R3" s="26"/>
      <c r="S3" s="26"/>
      <c r="T3" s="26"/>
      <c r="U3" s="26"/>
      <c r="V3" s="26"/>
      <c r="W3" s="26"/>
      <c r="X3" s="26"/>
      <c r="Y3" s="26"/>
      <c r="Z3" s="25"/>
      <c r="AA3" s="25"/>
      <c r="AB3" s="25"/>
      <c r="AC3" s="25"/>
      <c r="AD3" s="25"/>
      <c r="AE3" s="25"/>
      <c r="AF3" s="25"/>
      <c r="AG3" s="25"/>
      <c r="AH3" s="25"/>
      <c r="AI3" s="25"/>
      <c r="AJ3" s="25"/>
      <c r="AK3" s="25"/>
      <c r="AL3" s="25"/>
      <c r="AM3" s="25"/>
      <c r="AN3" s="25"/>
      <c r="AO3" s="25"/>
      <c r="AP3" s="25"/>
    </row>
    <row r="4" spans="1:42" ht="15" customHeight="1" x14ac:dyDescent="0.3">
      <c r="A4" s="26"/>
      <c r="B4" s="278" t="s">
        <v>174</v>
      </c>
      <c r="C4" s="278"/>
      <c r="D4" s="278"/>
      <c r="E4" s="278"/>
      <c r="F4" s="278"/>
      <c r="G4" s="278"/>
      <c r="H4" s="278"/>
      <c r="I4" s="278"/>
      <c r="J4" s="278"/>
      <c r="K4" s="278"/>
      <c r="L4" s="278"/>
      <c r="M4" s="278"/>
      <c r="N4" s="278"/>
      <c r="O4" s="278"/>
      <c r="P4" s="278"/>
      <c r="Q4" s="278"/>
      <c r="R4" s="26"/>
      <c r="S4" s="26"/>
      <c r="T4" s="26"/>
      <c r="U4" s="26"/>
      <c r="V4" s="26"/>
      <c r="W4" s="26"/>
      <c r="X4" s="26"/>
      <c r="Y4" s="26"/>
      <c r="Z4" s="25"/>
      <c r="AA4" s="25"/>
      <c r="AB4" s="25"/>
      <c r="AC4" s="25"/>
      <c r="AD4" s="25"/>
      <c r="AE4" s="25"/>
      <c r="AF4" s="25"/>
      <c r="AG4" s="25"/>
      <c r="AH4" s="25"/>
      <c r="AI4" s="25"/>
      <c r="AJ4" s="25"/>
      <c r="AK4" s="25"/>
      <c r="AL4" s="25"/>
      <c r="AM4" s="25"/>
      <c r="AN4" s="25"/>
      <c r="AO4" s="25"/>
      <c r="AP4" s="25"/>
    </row>
    <row r="5" spans="1:42" ht="15" customHeight="1" x14ac:dyDescent="0.3">
      <c r="A5" s="1"/>
      <c r="B5" s="1"/>
      <c r="C5" s="1"/>
      <c r="D5" s="1"/>
      <c r="E5" s="1"/>
      <c r="F5" s="1"/>
      <c r="G5" s="1"/>
      <c r="H5" s="1"/>
      <c r="I5" s="1"/>
      <c r="J5" s="1"/>
      <c r="K5" s="1"/>
      <c r="L5" s="1"/>
      <c r="M5" s="1"/>
      <c r="N5" s="1"/>
      <c r="O5" s="1"/>
      <c r="P5" s="1"/>
      <c r="Q5" s="1"/>
      <c r="R5" s="1"/>
      <c r="S5" s="1"/>
      <c r="T5" s="1"/>
      <c r="U5" s="1"/>
      <c r="V5" s="1"/>
      <c r="W5" s="1"/>
      <c r="X5" s="1"/>
      <c r="Y5" s="1"/>
      <c r="Z5" s="22"/>
      <c r="AA5" s="22"/>
      <c r="AB5" s="22"/>
      <c r="AC5" s="22"/>
      <c r="AD5" s="22"/>
      <c r="AE5" s="22"/>
      <c r="AF5" s="22"/>
      <c r="AG5" s="22"/>
      <c r="AH5" s="22"/>
      <c r="AI5" s="22"/>
      <c r="AJ5" s="22"/>
      <c r="AK5" s="22"/>
      <c r="AL5" s="22"/>
      <c r="AM5" s="22"/>
      <c r="AN5" s="22"/>
      <c r="AO5" s="22"/>
      <c r="AP5" s="22"/>
    </row>
    <row r="6" spans="1:42" ht="15" customHeight="1" x14ac:dyDescent="0.3">
      <c r="A6" s="1"/>
      <c r="B6" s="1"/>
      <c r="C6" s="1"/>
      <c r="D6" s="1"/>
      <c r="E6" s="1"/>
      <c r="F6" s="1"/>
      <c r="G6" s="1"/>
      <c r="H6" s="1"/>
      <c r="I6" s="1"/>
      <c r="J6" s="1"/>
      <c r="K6" s="1"/>
      <c r="L6" s="1"/>
      <c r="M6" s="1"/>
      <c r="N6" s="13"/>
      <c r="O6" s="13"/>
      <c r="P6" s="1"/>
      <c r="Q6" s="1"/>
      <c r="R6" s="1"/>
      <c r="S6" s="1"/>
      <c r="T6" s="1"/>
      <c r="U6" s="1"/>
      <c r="V6" s="1"/>
      <c r="W6" s="1"/>
      <c r="X6" s="1"/>
      <c r="Y6" s="1"/>
      <c r="Z6" s="22"/>
      <c r="AA6" s="22"/>
      <c r="AB6" s="22"/>
      <c r="AC6" s="22"/>
      <c r="AD6" s="22"/>
      <c r="AE6" s="22"/>
      <c r="AF6" s="22"/>
      <c r="AG6" s="22"/>
      <c r="AH6" s="22"/>
      <c r="AI6" s="22"/>
      <c r="AJ6" s="22"/>
      <c r="AK6" s="22"/>
      <c r="AL6" s="22"/>
      <c r="AM6" s="22"/>
      <c r="AN6" s="22"/>
      <c r="AO6" s="22"/>
      <c r="AP6" s="22"/>
    </row>
    <row r="7" spans="1:42" ht="15" customHeight="1" x14ac:dyDescent="0.3">
      <c r="A7" s="10"/>
      <c r="B7" s="276" t="s">
        <v>59</v>
      </c>
      <c r="C7" s="276"/>
      <c r="D7" s="276"/>
      <c r="E7" s="276"/>
      <c r="F7" s="276"/>
      <c r="G7" s="276"/>
      <c r="H7" s="276"/>
      <c r="I7" s="276"/>
      <c r="J7" s="276"/>
      <c r="K7" s="276"/>
      <c r="L7" s="276"/>
      <c r="M7" s="276"/>
      <c r="N7" s="276"/>
      <c r="O7" s="276"/>
      <c r="P7" s="276"/>
      <c r="Q7" s="276"/>
      <c r="R7" s="1"/>
      <c r="S7" s="1"/>
      <c r="T7" s="1"/>
      <c r="U7" s="1"/>
      <c r="V7" s="1"/>
      <c r="W7" s="1"/>
      <c r="X7" s="1"/>
      <c r="Y7" s="1"/>
      <c r="Z7" s="22"/>
      <c r="AA7" s="22"/>
      <c r="AB7" s="22"/>
      <c r="AC7" s="22"/>
      <c r="AD7" s="22"/>
      <c r="AE7" s="22"/>
      <c r="AF7" s="22"/>
      <c r="AG7" s="22"/>
      <c r="AH7" s="22"/>
      <c r="AI7" s="22"/>
      <c r="AJ7" s="22"/>
      <c r="AK7" s="22"/>
      <c r="AL7" s="22"/>
      <c r="AM7" s="22"/>
      <c r="AN7" s="22"/>
      <c r="AO7" s="22"/>
      <c r="AP7" s="22"/>
    </row>
    <row r="8" spans="1:42" ht="15" customHeight="1" x14ac:dyDescent="0.3">
      <c r="A8" s="10"/>
      <c r="B8" s="276"/>
      <c r="C8" s="276"/>
      <c r="D8" s="276"/>
      <c r="E8" s="276"/>
      <c r="F8" s="276"/>
      <c r="G8" s="276"/>
      <c r="H8" s="276"/>
      <c r="I8" s="276"/>
      <c r="J8" s="276"/>
      <c r="K8" s="276"/>
      <c r="L8" s="276"/>
      <c r="M8" s="276"/>
      <c r="N8" s="276"/>
      <c r="O8" s="276"/>
      <c r="P8" s="276"/>
      <c r="Q8" s="276"/>
      <c r="R8" s="1"/>
      <c r="S8" s="1"/>
      <c r="T8" s="1"/>
      <c r="U8" s="1"/>
      <c r="V8" s="1"/>
      <c r="W8" s="1"/>
      <c r="X8" s="1"/>
      <c r="Y8" s="1"/>
      <c r="Z8" s="22"/>
      <c r="AA8" s="22"/>
      <c r="AB8" s="22"/>
      <c r="AC8" s="22"/>
      <c r="AD8" s="22"/>
      <c r="AE8" s="22"/>
      <c r="AF8" s="22"/>
      <c r="AG8" s="22"/>
      <c r="AH8" s="22"/>
      <c r="AI8" s="22"/>
      <c r="AJ8" s="22"/>
      <c r="AK8" s="22"/>
      <c r="AL8" s="22"/>
      <c r="AM8" s="22"/>
      <c r="AN8" s="22"/>
      <c r="AO8" s="22"/>
      <c r="AP8" s="22"/>
    </row>
    <row r="9" spans="1:42" ht="15" customHeight="1" x14ac:dyDescent="0.3">
      <c r="A9" s="10"/>
      <c r="B9" s="276"/>
      <c r="C9" s="276"/>
      <c r="D9" s="276"/>
      <c r="E9" s="276"/>
      <c r="F9" s="276"/>
      <c r="G9" s="276"/>
      <c r="H9" s="276"/>
      <c r="I9" s="276"/>
      <c r="J9" s="276"/>
      <c r="K9" s="276"/>
      <c r="L9" s="276"/>
      <c r="M9" s="276"/>
      <c r="N9" s="276"/>
      <c r="O9" s="276"/>
      <c r="P9" s="276"/>
      <c r="Q9" s="276"/>
      <c r="R9" s="1"/>
      <c r="S9" s="1"/>
      <c r="T9" s="1"/>
      <c r="U9" s="1"/>
      <c r="V9" s="1"/>
      <c r="W9" s="1"/>
      <c r="X9" s="1"/>
      <c r="Y9" s="1"/>
      <c r="Z9" s="22"/>
      <c r="AA9" s="22"/>
      <c r="AB9" s="22"/>
      <c r="AC9" s="22"/>
      <c r="AD9" s="22"/>
      <c r="AE9" s="22"/>
      <c r="AF9" s="22"/>
      <c r="AG9" s="22"/>
      <c r="AH9" s="22"/>
      <c r="AI9" s="22"/>
      <c r="AJ9" s="22"/>
      <c r="AK9" s="22"/>
      <c r="AL9" s="22"/>
      <c r="AM9" s="22"/>
      <c r="AN9" s="22"/>
      <c r="AO9" s="22"/>
      <c r="AP9" s="22"/>
    </row>
    <row r="10" spans="1:42" ht="15" customHeight="1" x14ac:dyDescent="0.3">
      <c r="A10" s="10"/>
      <c r="B10" s="15"/>
      <c r="C10" s="15"/>
      <c r="D10" s="15"/>
      <c r="E10" s="15"/>
      <c r="F10" s="16"/>
      <c r="G10" s="16"/>
      <c r="H10" s="15"/>
      <c r="I10" s="15"/>
      <c r="J10" s="15"/>
      <c r="K10" s="15"/>
      <c r="L10" s="1"/>
      <c r="M10" s="1"/>
      <c r="N10" s="13"/>
      <c r="O10" s="61"/>
      <c r="P10" s="1"/>
      <c r="Q10" s="1"/>
      <c r="R10" s="1"/>
      <c r="S10" s="1"/>
      <c r="T10" s="1"/>
      <c r="U10" s="1"/>
      <c r="V10" s="1"/>
      <c r="W10" s="1"/>
      <c r="X10" s="1"/>
      <c r="Y10" s="1"/>
      <c r="Z10" s="22"/>
      <c r="AA10" s="22"/>
      <c r="AB10" s="22"/>
      <c r="AC10" s="22"/>
      <c r="AD10" s="22"/>
      <c r="AE10" s="22"/>
      <c r="AF10" s="22"/>
      <c r="AG10" s="22"/>
      <c r="AH10" s="22"/>
      <c r="AI10" s="22"/>
      <c r="AJ10" s="22"/>
      <c r="AK10" s="22"/>
      <c r="AL10" s="22"/>
      <c r="AM10" s="22"/>
      <c r="AN10" s="22"/>
      <c r="AO10" s="22"/>
      <c r="AP10" s="22"/>
    </row>
    <row r="11" spans="1:42" ht="15" customHeight="1" thickBot="1" x14ac:dyDescent="0.35">
      <c r="A11" s="10"/>
      <c r="B11" s="10"/>
      <c r="C11" s="10"/>
      <c r="D11" s="10"/>
      <c r="E11" s="10"/>
      <c r="F11" s="10"/>
      <c r="G11" s="10"/>
      <c r="H11" s="10"/>
      <c r="I11" s="10"/>
      <c r="J11" s="10"/>
      <c r="K11" s="10"/>
      <c r="L11" s="1"/>
      <c r="M11" s="1"/>
      <c r="N11" s="1"/>
      <c r="O11" s="1"/>
      <c r="P11" s="1"/>
      <c r="Q11" s="1"/>
      <c r="R11" s="1"/>
      <c r="S11" s="1"/>
      <c r="T11" s="1"/>
      <c r="U11" s="1"/>
      <c r="V11" s="1"/>
      <c r="W11" s="1"/>
      <c r="X11" s="1"/>
      <c r="Y11" s="1"/>
      <c r="Z11" s="22"/>
      <c r="AA11" s="22"/>
      <c r="AB11" s="22"/>
      <c r="AC11" s="22"/>
      <c r="AD11" s="22"/>
      <c r="AE11" s="22"/>
      <c r="AF11" s="22"/>
      <c r="AG11" s="22"/>
      <c r="AH11" s="22"/>
      <c r="AI11" s="22"/>
      <c r="AJ11" s="22"/>
      <c r="AK11" s="22"/>
      <c r="AL11" s="22"/>
      <c r="AM11" s="22"/>
      <c r="AN11" s="22"/>
      <c r="AO11" s="22"/>
      <c r="AP11" s="22"/>
    </row>
    <row r="12" spans="1:42" ht="15" customHeight="1" x14ac:dyDescent="0.3">
      <c r="A12" s="10"/>
      <c r="B12" s="255"/>
      <c r="C12" s="258" t="s">
        <v>47</v>
      </c>
      <c r="D12" s="259"/>
      <c r="E12" s="260"/>
      <c r="F12" s="259" t="s">
        <v>48</v>
      </c>
      <c r="G12" s="259"/>
      <c r="H12" s="260"/>
      <c r="I12" s="258" t="s">
        <v>58</v>
      </c>
      <c r="J12" s="259"/>
      <c r="K12" s="260"/>
      <c r="L12" s="258" t="s">
        <v>49</v>
      </c>
      <c r="M12" s="259"/>
      <c r="N12" s="260"/>
      <c r="O12" s="259" t="s">
        <v>50</v>
      </c>
      <c r="P12" s="259"/>
      <c r="Q12" s="260"/>
      <c r="R12" s="1"/>
      <c r="S12" s="1"/>
      <c r="T12" s="1"/>
      <c r="U12" s="1"/>
      <c r="V12" s="1"/>
      <c r="W12" s="1"/>
      <c r="X12" s="1"/>
      <c r="Y12" s="1"/>
      <c r="Z12" s="22"/>
      <c r="AA12" s="22"/>
      <c r="AB12" s="22"/>
      <c r="AC12" s="22"/>
      <c r="AD12" s="22"/>
      <c r="AE12" s="22"/>
      <c r="AF12" s="22"/>
      <c r="AG12" s="22"/>
      <c r="AH12" s="22"/>
      <c r="AI12" s="22"/>
      <c r="AJ12" s="22"/>
      <c r="AK12" s="22"/>
      <c r="AL12" s="22"/>
      <c r="AM12" s="22"/>
      <c r="AN12" s="22"/>
      <c r="AO12" s="22"/>
      <c r="AP12" s="22"/>
    </row>
    <row r="13" spans="1:42" ht="15" customHeight="1" x14ac:dyDescent="0.3">
      <c r="A13" s="10"/>
      <c r="B13" s="256"/>
      <c r="C13" s="261"/>
      <c r="D13" s="262"/>
      <c r="E13" s="263"/>
      <c r="F13" s="262"/>
      <c r="G13" s="262"/>
      <c r="H13" s="263"/>
      <c r="I13" s="261"/>
      <c r="J13" s="262"/>
      <c r="K13" s="263"/>
      <c r="L13" s="261"/>
      <c r="M13" s="262"/>
      <c r="N13" s="263"/>
      <c r="O13" s="262"/>
      <c r="P13" s="262"/>
      <c r="Q13" s="263"/>
      <c r="R13" s="1"/>
      <c r="S13" s="1"/>
      <c r="T13" s="1"/>
      <c r="U13" s="1"/>
      <c r="V13" s="1"/>
      <c r="W13" s="1"/>
      <c r="X13" s="1"/>
      <c r="Y13" s="1"/>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10"/>
      <c r="B14" s="257"/>
      <c r="C14" s="264"/>
      <c r="D14" s="265"/>
      <c r="E14" s="266"/>
      <c r="F14" s="265"/>
      <c r="G14" s="265"/>
      <c r="H14" s="266"/>
      <c r="I14" s="264"/>
      <c r="J14" s="265"/>
      <c r="K14" s="266"/>
      <c r="L14" s="264"/>
      <c r="M14" s="265"/>
      <c r="N14" s="266"/>
      <c r="O14" s="265"/>
      <c r="P14" s="265"/>
      <c r="Q14" s="266"/>
      <c r="R14" s="1"/>
      <c r="S14" s="1"/>
      <c r="T14" s="1"/>
      <c r="U14" s="1"/>
      <c r="V14" s="1"/>
      <c r="W14" s="1"/>
      <c r="X14" s="1"/>
      <c r="Y14" s="1"/>
      <c r="Z14" s="22"/>
      <c r="AA14" s="22"/>
      <c r="AB14" s="22"/>
      <c r="AC14" s="22"/>
      <c r="AD14" s="22"/>
      <c r="AE14" s="22"/>
      <c r="AF14" s="22"/>
      <c r="AG14" s="22"/>
      <c r="AH14" s="22"/>
      <c r="AI14" s="22"/>
      <c r="AJ14" s="22"/>
      <c r="AK14" s="22"/>
      <c r="AL14" s="22"/>
      <c r="AM14" s="22"/>
      <c r="AN14" s="22"/>
      <c r="AO14" s="22"/>
      <c r="AP14" s="22"/>
    </row>
    <row r="15" spans="1:42" ht="15" customHeight="1" x14ac:dyDescent="0.3">
      <c r="A15" s="10"/>
      <c r="B15" s="267" t="s">
        <v>52</v>
      </c>
      <c r="C15" s="269" t="s">
        <v>83</v>
      </c>
      <c r="D15" s="270"/>
      <c r="E15" s="271"/>
      <c r="F15" s="269" t="s">
        <v>83</v>
      </c>
      <c r="G15" s="270"/>
      <c r="H15" s="271"/>
      <c r="I15" s="272"/>
      <c r="J15" s="273"/>
      <c r="K15" s="274"/>
      <c r="L15" s="269" t="s">
        <v>83</v>
      </c>
      <c r="M15" s="270"/>
      <c r="N15" s="271"/>
      <c r="O15" s="269" t="s">
        <v>83</v>
      </c>
      <c r="P15" s="270"/>
      <c r="Q15" s="271"/>
      <c r="R15" s="1"/>
      <c r="S15" s="1"/>
      <c r="T15" s="1"/>
      <c r="U15" s="1"/>
      <c r="V15" s="1"/>
      <c r="W15" s="1"/>
      <c r="X15" s="1"/>
      <c r="Y15" s="1"/>
      <c r="Z15" s="22"/>
      <c r="AA15" s="22"/>
      <c r="AB15" s="22"/>
      <c r="AC15" s="22"/>
      <c r="AD15" s="22"/>
      <c r="AE15" s="22"/>
      <c r="AF15" s="22"/>
      <c r="AG15" s="22"/>
      <c r="AH15" s="22"/>
      <c r="AI15" s="22"/>
      <c r="AJ15" s="22"/>
      <c r="AK15" s="22"/>
      <c r="AL15" s="22"/>
      <c r="AM15" s="22"/>
      <c r="AN15" s="22"/>
      <c r="AO15" s="22"/>
      <c r="AP15" s="22"/>
    </row>
    <row r="16" spans="1:42" ht="15" customHeight="1" x14ac:dyDescent="0.3">
      <c r="A16" s="10"/>
      <c r="B16" s="267"/>
      <c r="C16" s="218" t="s">
        <v>208</v>
      </c>
      <c r="D16" s="219"/>
      <c r="E16" s="220"/>
      <c r="F16" s="218" t="s">
        <v>208</v>
      </c>
      <c r="G16" s="219"/>
      <c r="H16" s="220"/>
      <c r="I16" s="221"/>
      <c r="J16" s="222"/>
      <c r="K16" s="223"/>
      <c r="L16" s="218"/>
      <c r="M16" s="219"/>
      <c r="N16" s="220"/>
      <c r="O16" s="218"/>
      <c r="P16" s="219"/>
      <c r="Q16" s="220"/>
      <c r="R16" s="1"/>
      <c r="S16" s="1"/>
      <c r="T16" s="1"/>
      <c r="U16" s="1"/>
      <c r="V16" s="1"/>
      <c r="W16" s="1"/>
      <c r="X16" s="1"/>
      <c r="Y16" s="1"/>
      <c r="Z16" s="22"/>
      <c r="AA16" s="22"/>
      <c r="AB16" s="22"/>
      <c r="AC16" s="22"/>
      <c r="AD16" s="22"/>
      <c r="AE16" s="22"/>
      <c r="AF16" s="22"/>
      <c r="AG16" s="22"/>
      <c r="AH16" s="22"/>
      <c r="AI16" s="22"/>
      <c r="AJ16" s="22"/>
      <c r="AK16" s="22"/>
      <c r="AL16" s="22"/>
      <c r="AM16" s="22"/>
      <c r="AN16" s="22"/>
      <c r="AO16" s="22"/>
      <c r="AP16" s="22"/>
    </row>
    <row r="17" spans="1:42" ht="15" customHeight="1" x14ac:dyDescent="0.3">
      <c r="A17" s="10"/>
      <c r="B17" s="267"/>
      <c r="C17" s="230"/>
      <c r="D17" s="231"/>
      <c r="E17" s="232"/>
      <c r="F17" s="230"/>
      <c r="G17" s="231"/>
      <c r="H17" s="232"/>
      <c r="I17" s="224"/>
      <c r="J17" s="225"/>
      <c r="K17" s="226"/>
      <c r="L17" s="230"/>
      <c r="M17" s="231"/>
      <c r="N17" s="232"/>
      <c r="O17" s="230"/>
      <c r="P17" s="247"/>
      <c r="Q17" s="248"/>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10"/>
      <c r="B18" s="267"/>
      <c r="C18" s="233"/>
      <c r="D18" s="234"/>
      <c r="E18" s="235"/>
      <c r="F18" s="233"/>
      <c r="G18" s="234"/>
      <c r="H18" s="235"/>
      <c r="I18" s="227"/>
      <c r="J18" s="228"/>
      <c r="K18" s="229"/>
      <c r="L18" s="233"/>
      <c r="M18" s="234"/>
      <c r="N18" s="235"/>
      <c r="O18" s="249"/>
      <c r="P18" s="250"/>
      <c r="Q18" s="251"/>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x14ac:dyDescent="0.3">
      <c r="A19" s="10"/>
      <c r="B19" s="267"/>
      <c r="C19" s="233"/>
      <c r="D19" s="234"/>
      <c r="E19" s="235"/>
      <c r="F19" s="233"/>
      <c r="G19" s="234"/>
      <c r="H19" s="235"/>
      <c r="I19" s="215"/>
      <c r="J19" s="216"/>
      <c r="K19" s="217"/>
      <c r="L19" s="233"/>
      <c r="M19" s="234"/>
      <c r="N19" s="235"/>
      <c r="O19" s="249"/>
      <c r="P19" s="250"/>
      <c r="Q19" s="251"/>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10"/>
      <c r="B20" s="267"/>
      <c r="C20" s="233"/>
      <c r="D20" s="234"/>
      <c r="E20" s="235"/>
      <c r="F20" s="233"/>
      <c r="G20" s="234"/>
      <c r="H20" s="235"/>
      <c r="I20" s="221"/>
      <c r="J20" s="222"/>
      <c r="K20" s="223"/>
      <c r="L20" s="233"/>
      <c r="M20" s="234"/>
      <c r="N20" s="235"/>
      <c r="O20" s="249"/>
      <c r="P20" s="250"/>
      <c r="Q20" s="251"/>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x14ac:dyDescent="0.3">
      <c r="A21" s="10"/>
      <c r="B21" s="267"/>
      <c r="C21" s="236"/>
      <c r="D21" s="237"/>
      <c r="E21" s="238"/>
      <c r="F21" s="236"/>
      <c r="G21" s="237"/>
      <c r="H21" s="238"/>
      <c r="I21" s="224"/>
      <c r="J21" s="225"/>
      <c r="K21" s="226"/>
      <c r="L21" s="236"/>
      <c r="M21" s="237"/>
      <c r="N21" s="238"/>
      <c r="O21" s="252"/>
      <c r="P21" s="253"/>
      <c r="Q21" s="254"/>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15" customHeight="1" x14ac:dyDescent="0.3">
      <c r="A22" s="10"/>
      <c r="B22" s="267"/>
      <c r="C22" s="104" t="s">
        <v>89</v>
      </c>
      <c r="D22" s="245"/>
      <c r="E22" s="246"/>
      <c r="F22" s="104" t="s">
        <v>89</v>
      </c>
      <c r="G22" s="245"/>
      <c r="H22" s="246"/>
      <c r="I22" s="227"/>
      <c r="J22" s="228"/>
      <c r="K22" s="229"/>
      <c r="L22" s="104" t="s">
        <v>89</v>
      </c>
      <c r="M22" s="245"/>
      <c r="N22" s="246"/>
      <c r="O22" s="104" t="s">
        <v>89</v>
      </c>
      <c r="P22" s="245"/>
      <c r="Q22" s="246"/>
      <c r="R22" s="1"/>
      <c r="S22" s="1"/>
      <c r="T22" s="1"/>
      <c r="U22" s="1"/>
      <c r="V22" s="1"/>
      <c r="W22" s="1"/>
      <c r="X22" s="1"/>
      <c r="Y22" s="1"/>
      <c r="Z22" s="22"/>
      <c r="AA22" s="22"/>
      <c r="AB22" s="22"/>
      <c r="AC22" s="22"/>
      <c r="AD22" s="22"/>
      <c r="AE22" s="22"/>
      <c r="AF22" s="22"/>
      <c r="AG22" s="22"/>
      <c r="AH22" s="22"/>
      <c r="AI22" s="22"/>
      <c r="AJ22" s="22"/>
      <c r="AK22" s="22"/>
      <c r="AL22" s="22"/>
      <c r="AM22" s="22"/>
      <c r="AN22" s="22"/>
      <c r="AO22" s="22"/>
      <c r="AP22" s="22"/>
    </row>
    <row r="23" spans="1:42" ht="15" customHeight="1" x14ac:dyDescent="0.3">
      <c r="A23" s="10"/>
      <c r="B23" s="267"/>
      <c r="C23" s="212" t="s">
        <v>84</v>
      </c>
      <c r="D23" s="213"/>
      <c r="E23" s="214"/>
      <c r="F23" s="212" t="s">
        <v>84</v>
      </c>
      <c r="G23" s="213"/>
      <c r="H23" s="214"/>
      <c r="I23" s="215"/>
      <c r="J23" s="216"/>
      <c r="K23" s="217"/>
      <c r="L23" s="212" t="s">
        <v>84</v>
      </c>
      <c r="M23" s="213"/>
      <c r="N23" s="214"/>
      <c r="O23" s="212" t="s">
        <v>84</v>
      </c>
      <c r="P23" s="213"/>
      <c r="Q23" s="214"/>
      <c r="R23" s="1"/>
      <c r="S23" s="1"/>
      <c r="T23" s="1"/>
      <c r="U23" s="1"/>
      <c r="V23" s="1"/>
      <c r="W23" s="1"/>
      <c r="X23" s="1"/>
      <c r="Y23" s="1"/>
      <c r="Z23" s="22"/>
      <c r="AA23" s="22"/>
      <c r="AB23" s="22"/>
      <c r="AC23" s="22"/>
      <c r="AD23" s="22"/>
      <c r="AE23" s="22"/>
      <c r="AF23" s="22"/>
      <c r="AG23" s="22"/>
      <c r="AH23" s="22"/>
      <c r="AI23" s="22"/>
      <c r="AJ23" s="22"/>
      <c r="AK23" s="22"/>
      <c r="AL23" s="22"/>
      <c r="AM23" s="22"/>
      <c r="AN23" s="22"/>
      <c r="AO23" s="22"/>
      <c r="AP23" s="22"/>
    </row>
    <row r="24" spans="1:42" ht="15" customHeight="1" x14ac:dyDescent="0.3">
      <c r="A24" s="10"/>
      <c r="B24" s="267"/>
      <c r="C24" s="218"/>
      <c r="D24" s="219"/>
      <c r="E24" s="220"/>
      <c r="F24" s="218"/>
      <c r="G24" s="219"/>
      <c r="H24" s="220"/>
      <c r="I24" s="239"/>
      <c r="J24" s="222"/>
      <c r="K24" s="223"/>
      <c r="L24" s="218"/>
      <c r="M24" s="219"/>
      <c r="N24" s="220"/>
      <c r="O24" s="218"/>
      <c r="P24" s="219"/>
      <c r="Q24" s="220"/>
      <c r="R24" s="1"/>
      <c r="S24" s="1"/>
      <c r="T24" s="1"/>
      <c r="U24" s="1"/>
      <c r="V24" s="1"/>
      <c r="W24" s="1"/>
      <c r="X24" s="1"/>
      <c r="Y24" s="1"/>
      <c r="Z24" s="22"/>
      <c r="AA24" s="22"/>
      <c r="AB24" s="22"/>
      <c r="AC24" s="22"/>
      <c r="AD24" s="22"/>
      <c r="AE24" s="22"/>
      <c r="AF24" s="22"/>
      <c r="AG24" s="22"/>
      <c r="AH24" s="22"/>
      <c r="AI24" s="22"/>
      <c r="AJ24" s="22"/>
      <c r="AK24" s="22"/>
      <c r="AL24" s="22"/>
      <c r="AM24" s="22"/>
      <c r="AN24" s="22"/>
      <c r="AO24" s="22"/>
      <c r="AP24" s="22"/>
    </row>
    <row r="25" spans="1:42" ht="15" customHeight="1" x14ac:dyDescent="0.3">
      <c r="A25" s="10"/>
      <c r="B25" s="267"/>
      <c r="C25" s="230"/>
      <c r="D25" s="231"/>
      <c r="E25" s="232"/>
      <c r="F25" s="230"/>
      <c r="G25" s="231"/>
      <c r="H25" s="232"/>
      <c r="I25" s="224"/>
      <c r="J25" s="225"/>
      <c r="K25" s="226"/>
      <c r="L25" s="230"/>
      <c r="M25" s="247"/>
      <c r="N25" s="248"/>
      <c r="O25" s="230"/>
      <c r="P25" s="247"/>
      <c r="Q25" s="248"/>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x14ac:dyDescent="0.3">
      <c r="A26" s="10"/>
      <c r="B26" s="267"/>
      <c r="C26" s="233"/>
      <c r="D26" s="234"/>
      <c r="E26" s="235"/>
      <c r="F26" s="233"/>
      <c r="G26" s="234"/>
      <c r="H26" s="235"/>
      <c r="I26" s="227"/>
      <c r="J26" s="228"/>
      <c r="K26" s="229"/>
      <c r="L26" s="249"/>
      <c r="M26" s="250"/>
      <c r="N26" s="251"/>
      <c r="O26" s="249"/>
      <c r="P26" s="250"/>
      <c r="Q26" s="251"/>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x14ac:dyDescent="0.3">
      <c r="A27" s="10"/>
      <c r="B27" s="267"/>
      <c r="C27" s="233"/>
      <c r="D27" s="234"/>
      <c r="E27" s="235"/>
      <c r="F27" s="233"/>
      <c r="G27" s="234"/>
      <c r="H27" s="235"/>
      <c r="I27" s="215"/>
      <c r="J27" s="216"/>
      <c r="K27" s="217"/>
      <c r="L27" s="249"/>
      <c r="M27" s="250"/>
      <c r="N27" s="251"/>
      <c r="O27" s="249"/>
      <c r="P27" s="250"/>
      <c r="Q27" s="251"/>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x14ac:dyDescent="0.3">
      <c r="A28" s="10"/>
      <c r="B28" s="267"/>
      <c r="C28" s="233"/>
      <c r="D28" s="234"/>
      <c r="E28" s="235"/>
      <c r="F28" s="233"/>
      <c r="G28" s="234"/>
      <c r="H28" s="235"/>
      <c r="I28" s="221"/>
      <c r="J28" s="222"/>
      <c r="K28" s="223"/>
      <c r="L28" s="249"/>
      <c r="M28" s="250"/>
      <c r="N28" s="251"/>
      <c r="O28" s="249"/>
      <c r="P28" s="250"/>
      <c r="Q28" s="251"/>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x14ac:dyDescent="0.3">
      <c r="A29" s="10"/>
      <c r="B29" s="267"/>
      <c r="C29" s="236"/>
      <c r="D29" s="237"/>
      <c r="E29" s="238"/>
      <c r="F29" s="236"/>
      <c r="G29" s="237"/>
      <c r="H29" s="238"/>
      <c r="I29" s="224"/>
      <c r="J29" s="225"/>
      <c r="K29" s="226"/>
      <c r="L29" s="252"/>
      <c r="M29" s="253"/>
      <c r="N29" s="254"/>
      <c r="O29" s="252"/>
      <c r="P29" s="253"/>
      <c r="Q29" s="254"/>
      <c r="R29" s="1"/>
      <c r="S29" s="1"/>
      <c r="T29" s="1"/>
      <c r="U29" s="1"/>
      <c r="V29" s="1"/>
      <c r="W29" s="1"/>
      <c r="X29" s="1"/>
      <c r="Y29" s="1"/>
      <c r="Z29" s="22"/>
      <c r="AA29" s="22"/>
      <c r="AB29" s="22"/>
      <c r="AC29" s="22"/>
      <c r="AD29" s="22"/>
      <c r="AE29" s="22"/>
      <c r="AF29" s="22"/>
      <c r="AG29" s="22"/>
      <c r="AH29" s="22"/>
      <c r="AI29" s="22"/>
      <c r="AJ29" s="22"/>
      <c r="AK29" s="22"/>
      <c r="AL29" s="22"/>
      <c r="AM29" s="22"/>
      <c r="AN29" s="22"/>
      <c r="AO29" s="22"/>
      <c r="AP29" s="22"/>
    </row>
    <row r="30" spans="1:42" ht="15" customHeight="1" x14ac:dyDescent="0.3">
      <c r="A30" s="10"/>
      <c r="B30" s="267"/>
      <c r="C30" s="104" t="s">
        <v>89</v>
      </c>
      <c r="D30" s="245"/>
      <c r="E30" s="246"/>
      <c r="F30" s="104" t="s">
        <v>89</v>
      </c>
      <c r="G30" s="245"/>
      <c r="H30" s="246"/>
      <c r="I30" s="227"/>
      <c r="J30" s="228"/>
      <c r="K30" s="229"/>
      <c r="L30" s="104" t="s">
        <v>89</v>
      </c>
      <c r="M30" s="245"/>
      <c r="N30" s="246"/>
      <c r="O30" s="104" t="s">
        <v>89</v>
      </c>
      <c r="P30" s="245"/>
      <c r="Q30" s="246"/>
      <c r="R30" s="1"/>
      <c r="S30" s="1"/>
      <c r="T30" s="1"/>
      <c r="U30" s="1"/>
      <c r="V30" s="1"/>
      <c r="W30" s="1"/>
      <c r="X30" s="1"/>
      <c r="Y30" s="1"/>
      <c r="Z30" s="22"/>
      <c r="AA30" s="22"/>
      <c r="AB30" s="22"/>
      <c r="AC30" s="22"/>
      <c r="AD30" s="22"/>
      <c r="AE30" s="22"/>
      <c r="AF30" s="22"/>
      <c r="AG30" s="22"/>
      <c r="AH30" s="22"/>
      <c r="AI30" s="22"/>
      <c r="AJ30" s="22"/>
      <c r="AK30" s="22"/>
      <c r="AL30" s="22"/>
      <c r="AM30" s="22"/>
      <c r="AN30" s="22"/>
      <c r="AO30" s="22"/>
      <c r="AP30" s="22"/>
    </row>
    <row r="31" spans="1:42" ht="15" customHeight="1" x14ac:dyDescent="0.3">
      <c r="A31" s="10"/>
      <c r="B31" s="267"/>
      <c r="C31" s="212" t="s">
        <v>85</v>
      </c>
      <c r="D31" s="213"/>
      <c r="E31" s="214"/>
      <c r="F31" s="212" t="s">
        <v>85</v>
      </c>
      <c r="G31" s="213"/>
      <c r="H31" s="214"/>
      <c r="I31" s="215"/>
      <c r="J31" s="216"/>
      <c r="K31" s="217"/>
      <c r="L31" s="212" t="s">
        <v>85</v>
      </c>
      <c r="M31" s="213"/>
      <c r="N31" s="214"/>
      <c r="O31" s="212" t="s">
        <v>85</v>
      </c>
      <c r="P31" s="213"/>
      <c r="Q31" s="214"/>
      <c r="R31" s="1"/>
      <c r="S31" s="1"/>
      <c r="T31" s="1"/>
      <c r="U31" s="1"/>
      <c r="V31" s="1"/>
      <c r="W31" s="1"/>
      <c r="X31" s="1"/>
      <c r="Y31" s="1"/>
      <c r="Z31" s="22"/>
      <c r="AA31" s="22"/>
      <c r="AB31" s="22"/>
      <c r="AC31" s="22"/>
      <c r="AD31" s="22"/>
      <c r="AE31" s="22"/>
      <c r="AF31" s="22"/>
      <c r="AG31" s="22"/>
      <c r="AH31" s="22"/>
      <c r="AI31" s="22"/>
      <c r="AJ31" s="22"/>
      <c r="AK31" s="22"/>
      <c r="AL31" s="22"/>
      <c r="AM31" s="22"/>
      <c r="AN31" s="22"/>
      <c r="AO31" s="22"/>
      <c r="AP31" s="22"/>
    </row>
    <row r="32" spans="1:42" ht="15" customHeight="1" x14ac:dyDescent="0.3">
      <c r="A32" s="10"/>
      <c r="B32" s="267"/>
      <c r="C32" s="218"/>
      <c r="D32" s="219"/>
      <c r="E32" s="220"/>
      <c r="F32" s="218"/>
      <c r="G32" s="219"/>
      <c r="H32" s="220"/>
      <c r="I32" s="221"/>
      <c r="J32" s="222"/>
      <c r="K32" s="223"/>
      <c r="L32" s="218"/>
      <c r="M32" s="219"/>
      <c r="N32" s="220"/>
      <c r="O32" s="218"/>
      <c r="P32" s="219"/>
      <c r="Q32" s="220"/>
      <c r="R32" s="1"/>
      <c r="S32" s="1"/>
      <c r="T32" s="1"/>
      <c r="U32" s="1"/>
      <c r="V32" s="1"/>
      <c r="W32" s="1"/>
      <c r="X32" s="1"/>
      <c r="Y32" s="1"/>
      <c r="Z32" s="22"/>
      <c r="AA32" s="22"/>
      <c r="AB32" s="22"/>
      <c r="AC32" s="22"/>
      <c r="AD32" s="22"/>
      <c r="AE32" s="22"/>
      <c r="AF32" s="22"/>
      <c r="AG32" s="22"/>
      <c r="AH32" s="22"/>
      <c r="AI32" s="22"/>
      <c r="AJ32" s="22"/>
      <c r="AK32" s="22"/>
      <c r="AL32" s="22"/>
      <c r="AM32" s="22"/>
      <c r="AN32" s="22"/>
      <c r="AO32" s="22"/>
      <c r="AP32" s="22"/>
    </row>
    <row r="33" spans="1:42" ht="15" customHeight="1" x14ac:dyDescent="0.3">
      <c r="A33" s="10"/>
      <c r="B33" s="267"/>
      <c r="C33" s="230"/>
      <c r="D33" s="231"/>
      <c r="E33" s="232"/>
      <c r="F33" s="230"/>
      <c r="G33" s="231"/>
      <c r="H33" s="232"/>
      <c r="I33" s="224"/>
      <c r="J33" s="225"/>
      <c r="K33" s="226"/>
      <c r="L33" s="230"/>
      <c r="M33" s="231"/>
      <c r="N33" s="232"/>
      <c r="O33" s="230"/>
      <c r="P33" s="231"/>
      <c r="Q33" s="23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x14ac:dyDescent="0.3">
      <c r="A34" s="10"/>
      <c r="B34" s="267"/>
      <c r="C34" s="233"/>
      <c r="D34" s="234"/>
      <c r="E34" s="235"/>
      <c r="F34" s="233"/>
      <c r="G34" s="234"/>
      <c r="H34" s="235"/>
      <c r="I34" s="227"/>
      <c r="J34" s="228"/>
      <c r="K34" s="229"/>
      <c r="L34" s="233"/>
      <c r="M34" s="234"/>
      <c r="N34" s="235"/>
      <c r="O34" s="233"/>
      <c r="P34" s="234"/>
      <c r="Q34" s="235"/>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267"/>
      <c r="C35" s="233"/>
      <c r="D35" s="234"/>
      <c r="E35" s="235"/>
      <c r="F35" s="233"/>
      <c r="G35" s="234"/>
      <c r="H35" s="235"/>
      <c r="I35" s="215" t="s">
        <v>107</v>
      </c>
      <c r="J35" s="216"/>
      <c r="K35" s="217"/>
      <c r="L35" s="233"/>
      <c r="M35" s="234"/>
      <c r="N35" s="235"/>
      <c r="O35" s="233"/>
      <c r="P35" s="234"/>
      <c r="Q35" s="235"/>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x14ac:dyDescent="0.3">
      <c r="A36" s="10"/>
      <c r="B36" s="267"/>
      <c r="C36" s="233"/>
      <c r="D36" s="234"/>
      <c r="E36" s="235"/>
      <c r="F36" s="233"/>
      <c r="G36" s="234"/>
      <c r="H36" s="235"/>
      <c r="I36" s="239"/>
      <c r="J36" s="222"/>
      <c r="K36" s="223"/>
      <c r="L36" s="233"/>
      <c r="M36" s="234"/>
      <c r="N36" s="235"/>
      <c r="O36" s="233"/>
      <c r="P36" s="234"/>
      <c r="Q36" s="235"/>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10"/>
      <c r="B37" s="267"/>
      <c r="C37" s="236"/>
      <c r="D37" s="237"/>
      <c r="E37" s="238"/>
      <c r="F37" s="236"/>
      <c r="G37" s="237"/>
      <c r="H37" s="238"/>
      <c r="I37" s="224"/>
      <c r="J37" s="225"/>
      <c r="K37" s="226"/>
      <c r="L37" s="236"/>
      <c r="M37" s="237"/>
      <c r="N37" s="238"/>
      <c r="O37" s="236"/>
      <c r="P37" s="237"/>
      <c r="Q37" s="238"/>
      <c r="R37" s="1"/>
      <c r="S37" s="1"/>
      <c r="T37" s="1"/>
      <c r="U37" s="1"/>
      <c r="V37" s="1"/>
      <c r="W37" s="1"/>
      <c r="X37" s="1"/>
      <c r="Y37" s="1"/>
      <c r="Z37" s="22"/>
      <c r="AA37" s="22"/>
      <c r="AB37" s="22"/>
      <c r="AC37" s="22"/>
      <c r="AD37" s="22"/>
      <c r="AE37" s="22"/>
      <c r="AF37" s="22"/>
      <c r="AG37" s="22"/>
      <c r="AH37" s="22"/>
      <c r="AI37" s="22"/>
      <c r="AJ37" s="22"/>
      <c r="AK37" s="22"/>
      <c r="AL37" s="22"/>
      <c r="AM37" s="22"/>
      <c r="AN37" s="22"/>
      <c r="AO37" s="22"/>
      <c r="AP37" s="22"/>
    </row>
    <row r="38" spans="1:42" ht="15" customHeight="1" thickBot="1" x14ac:dyDescent="0.35">
      <c r="A38" s="1"/>
      <c r="B38" s="268"/>
      <c r="C38" s="105" t="s">
        <v>89</v>
      </c>
      <c r="D38" s="243"/>
      <c r="E38" s="244"/>
      <c r="F38" s="105" t="s">
        <v>89</v>
      </c>
      <c r="G38" s="243"/>
      <c r="H38" s="244"/>
      <c r="I38" s="240"/>
      <c r="J38" s="241"/>
      <c r="K38" s="242"/>
      <c r="L38" s="105" t="s">
        <v>89</v>
      </c>
      <c r="M38" s="243"/>
      <c r="N38" s="244"/>
      <c r="O38" s="105" t="s">
        <v>89</v>
      </c>
      <c r="P38" s="243"/>
      <c r="Q38" s="244"/>
      <c r="R38" s="1"/>
      <c r="S38" s="1"/>
      <c r="T38" s="1"/>
      <c r="U38" s="1"/>
      <c r="V38" s="1"/>
      <c r="W38" s="1"/>
      <c r="X38" s="1"/>
      <c r="Y38" s="1"/>
      <c r="Z38" s="22"/>
      <c r="AA38" s="22"/>
      <c r="AB38" s="22"/>
      <c r="AC38" s="22"/>
      <c r="AD38" s="22"/>
      <c r="AE38" s="22"/>
      <c r="AF38" s="22"/>
      <c r="AG38" s="22"/>
      <c r="AH38" s="22"/>
      <c r="AI38" s="22"/>
      <c r="AJ38" s="22"/>
      <c r="AK38" s="22"/>
      <c r="AL38" s="22"/>
      <c r="AM38" s="22"/>
      <c r="AN38" s="22"/>
      <c r="AO38" s="22"/>
      <c r="AP38" s="22"/>
    </row>
    <row r="39" spans="1:42" ht="15" customHeight="1" x14ac:dyDescent="0.3">
      <c r="A39" s="1"/>
      <c r="B39" s="66"/>
      <c r="C39" s="62"/>
      <c r="D39" s="62"/>
      <c r="E39" s="62"/>
      <c r="F39" s="62"/>
      <c r="G39" s="62"/>
      <c r="H39" s="62"/>
      <c r="I39" s="62"/>
      <c r="J39" s="62"/>
      <c r="K39" s="62"/>
      <c r="L39" s="62"/>
      <c r="M39" s="62"/>
      <c r="N39" s="62"/>
      <c r="O39" s="62"/>
      <c r="P39" s="62"/>
      <c r="Q39" s="62"/>
      <c r="R39" s="1"/>
      <c r="S39" s="1"/>
      <c r="T39" s="1"/>
      <c r="U39" s="1"/>
      <c r="V39" s="1"/>
      <c r="W39" s="1"/>
      <c r="X39" s="1"/>
      <c r="Y39" s="1"/>
      <c r="Z39" s="22"/>
      <c r="AA39" s="22"/>
      <c r="AB39" s="22"/>
      <c r="AC39" s="22"/>
      <c r="AD39" s="22"/>
      <c r="AE39" s="22"/>
      <c r="AF39" s="22"/>
      <c r="AG39" s="22"/>
      <c r="AH39" s="22"/>
      <c r="AI39" s="22"/>
      <c r="AJ39" s="22"/>
      <c r="AK39" s="22"/>
      <c r="AL39" s="22"/>
      <c r="AM39" s="22"/>
      <c r="AN39" s="22"/>
      <c r="AO39" s="22"/>
      <c r="AP39" s="22"/>
    </row>
    <row r="40" spans="1:42" ht="15" customHeight="1" thickBot="1" x14ac:dyDescent="0.35">
      <c r="A40" s="1"/>
      <c r="B40" s="66"/>
      <c r="C40" s="62"/>
      <c r="D40" s="62"/>
      <c r="E40" s="62"/>
      <c r="F40" s="62"/>
      <c r="G40" s="62"/>
      <c r="H40" s="62"/>
      <c r="I40" s="62"/>
      <c r="J40" s="62"/>
      <c r="K40" s="62"/>
      <c r="L40" s="62"/>
      <c r="M40" s="62"/>
      <c r="N40" s="62"/>
      <c r="O40" s="62"/>
      <c r="P40" s="62"/>
      <c r="Q40" s="62"/>
      <c r="R40" s="1"/>
      <c r="S40" s="1"/>
      <c r="T40" s="1"/>
      <c r="U40" s="1"/>
      <c r="V40" s="1"/>
      <c r="W40" s="1"/>
      <c r="X40" s="1"/>
      <c r="Y40" s="1"/>
      <c r="Z40" s="22"/>
      <c r="AA40" s="22"/>
      <c r="AB40" s="22"/>
      <c r="AC40" s="22"/>
      <c r="AD40" s="22"/>
      <c r="AE40" s="22"/>
      <c r="AF40" s="22"/>
      <c r="AG40" s="22"/>
      <c r="AH40" s="22"/>
      <c r="AI40" s="22"/>
      <c r="AJ40" s="22"/>
      <c r="AK40" s="22"/>
      <c r="AL40" s="22"/>
      <c r="AM40" s="22"/>
      <c r="AN40" s="22"/>
      <c r="AO40" s="22"/>
      <c r="AP40" s="22"/>
    </row>
    <row r="41" spans="1:42" ht="15" customHeight="1" x14ac:dyDescent="0.3">
      <c r="A41" s="1"/>
      <c r="B41" s="255"/>
      <c r="C41" s="258" t="s">
        <v>47</v>
      </c>
      <c r="D41" s="259"/>
      <c r="E41" s="260"/>
      <c r="F41" s="259" t="s">
        <v>48</v>
      </c>
      <c r="G41" s="259"/>
      <c r="H41" s="260"/>
      <c r="I41" s="258" t="s">
        <v>58</v>
      </c>
      <c r="J41" s="259"/>
      <c r="K41" s="260"/>
      <c r="L41" s="258" t="s">
        <v>49</v>
      </c>
      <c r="M41" s="259"/>
      <c r="N41" s="260"/>
      <c r="O41" s="259" t="s">
        <v>50</v>
      </c>
      <c r="P41" s="259"/>
      <c r="Q41" s="260"/>
      <c r="R41" s="1"/>
      <c r="S41" s="1"/>
      <c r="T41" s="1"/>
      <c r="U41" s="1"/>
      <c r="V41" s="1"/>
      <c r="W41" s="1"/>
      <c r="X41" s="1"/>
      <c r="Y41" s="1"/>
      <c r="Z41" s="22"/>
      <c r="AA41" s="22"/>
      <c r="AB41" s="22"/>
      <c r="AC41" s="22"/>
      <c r="AD41" s="22"/>
      <c r="AE41" s="22"/>
      <c r="AF41" s="22"/>
      <c r="AG41" s="22"/>
      <c r="AH41" s="22"/>
      <c r="AI41" s="22"/>
      <c r="AJ41" s="22"/>
      <c r="AK41" s="22"/>
      <c r="AL41" s="22"/>
      <c r="AM41" s="22"/>
      <c r="AN41" s="22"/>
      <c r="AO41" s="22"/>
      <c r="AP41" s="22"/>
    </row>
    <row r="42" spans="1:42" ht="15" customHeight="1" x14ac:dyDescent="0.3">
      <c r="A42" s="1"/>
      <c r="B42" s="256"/>
      <c r="C42" s="261"/>
      <c r="D42" s="262"/>
      <c r="E42" s="263"/>
      <c r="F42" s="262"/>
      <c r="G42" s="262"/>
      <c r="H42" s="263"/>
      <c r="I42" s="261"/>
      <c r="J42" s="262"/>
      <c r="K42" s="263"/>
      <c r="L42" s="261"/>
      <c r="M42" s="262"/>
      <c r="N42" s="263"/>
      <c r="O42" s="262"/>
      <c r="P42" s="262"/>
      <c r="Q42" s="263"/>
      <c r="R42" s="1"/>
      <c r="S42" s="1"/>
      <c r="T42" s="1"/>
      <c r="U42" s="1"/>
      <c r="V42" s="1"/>
      <c r="W42" s="1"/>
      <c r="X42" s="1"/>
      <c r="Y42" s="1"/>
      <c r="Z42" s="22"/>
      <c r="AA42" s="22"/>
      <c r="AB42" s="22"/>
      <c r="AC42" s="22"/>
      <c r="AD42" s="22"/>
      <c r="AE42" s="22"/>
      <c r="AF42" s="22"/>
      <c r="AG42" s="22"/>
      <c r="AH42" s="22"/>
      <c r="AI42" s="22"/>
      <c r="AJ42" s="22"/>
      <c r="AK42" s="22"/>
      <c r="AL42" s="22"/>
      <c r="AM42" s="22"/>
      <c r="AN42" s="22"/>
      <c r="AO42" s="22"/>
      <c r="AP42" s="22"/>
    </row>
    <row r="43" spans="1:42" ht="15" customHeight="1" thickBot="1" x14ac:dyDescent="0.35">
      <c r="A43" s="1"/>
      <c r="B43" s="257"/>
      <c r="C43" s="264"/>
      <c r="D43" s="265"/>
      <c r="E43" s="266"/>
      <c r="F43" s="265"/>
      <c r="G43" s="265"/>
      <c r="H43" s="266"/>
      <c r="I43" s="264"/>
      <c r="J43" s="265"/>
      <c r="K43" s="266"/>
      <c r="L43" s="264"/>
      <c r="M43" s="265"/>
      <c r="N43" s="266"/>
      <c r="O43" s="265"/>
      <c r="P43" s="265"/>
      <c r="Q43" s="266"/>
      <c r="R43" s="1"/>
      <c r="S43" s="1"/>
      <c r="T43" s="1"/>
      <c r="U43" s="1"/>
      <c r="V43" s="1"/>
      <c r="W43" s="1"/>
      <c r="X43" s="1"/>
      <c r="Y43" s="1"/>
      <c r="Z43" s="22"/>
      <c r="AA43" s="22"/>
      <c r="AB43" s="22"/>
      <c r="AC43" s="22"/>
      <c r="AD43" s="22"/>
      <c r="AE43" s="22"/>
      <c r="AF43" s="22"/>
      <c r="AG43" s="22"/>
      <c r="AH43" s="22"/>
      <c r="AI43" s="22"/>
      <c r="AJ43" s="22"/>
      <c r="AK43" s="22"/>
      <c r="AL43" s="22"/>
      <c r="AM43" s="22"/>
      <c r="AN43" s="22"/>
      <c r="AO43" s="22"/>
      <c r="AP43" s="22"/>
    </row>
    <row r="44" spans="1:42" ht="15" customHeight="1" x14ac:dyDescent="0.3">
      <c r="A44" s="1"/>
      <c r="B44" s="267" t="s">
        <v>55</v>
      </c>
      <c r="C44" s="269" t="s">
        <v>83</v>
      </c>
      <c r="D44" s="270"/>
      <c r="E44" s="271"/>
      <c r="F44" s="269" t="s">
        <v>83</v>
      </c>
      <c r="G44" s="270"/>
      <c r="H44" s="271"/>
      <c r="I44" s="272"/>
      <c r="J44" s="273"/>
      <c r="K44" s="274"/>
      <c r="L44" s="269" t="s">
        <v>83</v>
      </c>
      <c r="M44" s="270"/>
      <c r="N44" s="271"/>
      <c r="O44" s="269" t="s">
        <v>83</v>
      </c>
      <c r="P44" s="270"/>
      <c r="Q44" s="271"/>
      <c r="R44" s="1"/>
      <c r="S44" s="1"/>
      <c r="T44" s="1"/>
      <c r="U44" s="1"/>
      <c r="V44" s="1"/>
      <c r="W44" s="1"/>
      <c r="X44" s="1"/>
      <c r="Y44" s="1"/>
      <c r="Z44" s="22"/>
      <c r="AA44" s="22"/>
      <c r="AB44" s="22"/>
      <c r="AC44" s="22"/>
      <c r="AD44" s="22"/>
      <c r="AE44" s="22"/>
      <c r="AF44" s="22"/>
      <c r="AG44" s="22"/>
      <c r="AH44" s="22"/>
      <c r="AI44" s="22"/>
      <c r="AJ44" s="22"/>
      <c r="AK44" s="22"/>
      <c r="AL44" s="22"/>
      <c r="AM44" s="22"/>
      <c r="AN44" s="22"/>
      <c r="AO44" s="22"/>
      <c r="AP44" s="22"/>
    </row>
    <row r="45" spans="1:42" ht="15" customHeight="1" x14ac:dyDescent="0.3">
      <c r="A45" s="1"/>
      <c r="B45" s="267"/>
      <c r="C45" s="218"/>
      <c r="D45" s="219"/>
      <c r="E45" s="220"/>
      <c r="F45" s="218"/>
      <c r="G45" s="219"/>
      <c r="H45" s="220"/>
      <c r="I45" s="239"/>
      <c r="J45" s="222"/>
      <c r="K45" s="223"/>
      <c r="L45" s="218"/>
      <c r="M45" s="219"/>
      <c r="N45" s="220"/>
      <c r="O45" s="218"/>
      <c r="P45" s="219"/>
      <c r="Q45" s="220"/>
      <c r="R45" s="1"/>
      <c r="S45" s="1"/>
      <c r="T45" s="1"/>
      <c r="U45" s="1"/>
      <c r="V45" s="1"/>
      <c r="W45" s="1"/>
      <c r="X45" s="1"/>
      <c r="Y45" s="1"/>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267"/>
      <c r="C46" s="230"/>
      <c r="D46" s="231"/>
      <c r="E46" s="232"/>
      <c r="F46" s="230"/>
      <c r="G46" s="231"/>
      <c r="H46" s="232"/>
      <c r="I46" s="224"/>
      <c r="J46" s="225"/>
      <c r="K46" s="226"/>
      <c r="L46" s="230"/>
      <c r="M46" s="231"/>
      <c r="N46" s="232"/>
      <c r="O46" s="230"/>
      <c r="P46" s="247"/>
      <c r="Q46" s="248"/>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267"/>
      <c r="C47" s="233"/>
      <c r="D47" s="234"/>
      <c r="E47" s="235"/>
      <c r="F47" s="233"/>
      <c r="G47" s="234"/>
      <c r="H47" s="235"/>
      <c r="I47" s="227"/>
      <c r="J47" s="228"/>
      <c r="K47" s="229"/>
      <c r="L47" s="233"/>
      <c r="M47" s="234"/>
      <c r="N47" s="235"/>
      <c r="O47" s="249"/>
      <c r="P47" s="250"/>
      <c r="Q47" s="251"/>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267"/>
      <c r="C48" s="233"/>
      <c r="D48" s="234"/>
      <c r="E48" s="235"/>
      <c r="F48" s="233"/>
      <c r="G48" s="234"/>
      <c r="H48" s="235"/>
      <c r="I48" s="215"/>
      <c r="J48" s="216"/>
      <c r="K48" s="217"/>
      <c r="L48" s="233"/>
      <c r="M48" s="234"/>
      <c r="N48" s="235"/>
      <c r="O48" s="249"/>
      <c r="P48" s="250"/>
      <c r="Q48" s="251"/>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x14ac:dyDescent="0.3">
      <c r="A49" s="22"/>
      <c r="B49" s="267"/>
      <c r="C49" s="233"/>
      <c r="D49" s="234"/>
      <c r="E49" s="235"/>
      <c r="F49" s="233"/>
      <c r="G49" s="234"/>
      <c r="H49" s="235"/>
      <c r="I49" s="221"/>
      <c r="J49" s="222"/>
      <c r="K49" s="223"/>
      <c r="L49" s="233"/>
      <c r="M49" s="234"/>
      <c r="N49" s="235"/>
      <c r="O49" s="249"/>
      <c r="P49" s="250"/>
      <c r="Q49" s="251"/>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1"/>
      <c r="B50" s="267"/>
      <c r="C50" s="236"/>
      <c r="D50" s="237"/>
      <c r="E50" s="238"/>
      <c r="F50" s="236"/>
      <c r="G50" s="237"/>
      <c r="H50" s="238"/>
      <c r="I50" s="224"/>
      <c r="J50" s="225"/>
      <c r="K50" s="226"/>
      <c r="L50" s="236"/>
      <c r="M50" s="237"/>
      <c r="N50" s="238"/>
      <c r="O50" s="252"/>
      <c r="P50" s="253"/>
      <c r="Q50" s="254"/>
      <c r="R50" s="1"/>
      <c r="S50" s="1"/>
      <c r="T50" s="1"/>
      <c r="U50" s="1"/>
      <c r="V50" s="1"/>
      <c r="W50" s="1"/>
      <c r="X50" s="1"/>
      <c r="Y50" s="1"/>
      <c r="Z50" s="22"/>
      <c r="AA50" s="22"/>
      <c r="AB50" s="22"/>
      <c r="AC50" s="22"/>
      <c r="AD50" s="22"/>
      <c r="AE50" s="22"/>
      <c r="AF50" s="22"/>
      <c r="AG50" s="22"/>
      <c r="AH50" s="22"/>
      <c r="AI50" s="22"/>
      <c r="AJ50" s="22"/>
      <c r="AK50" s="22"/>
      <c r="AL50" s="22"/>
      <c r="AM50" s="22"/>
      <c r="AN50" s="22"/>
      <c r="AO50" s="22"/>
      <c r="AP50" s="22"/>
    </row>
    <row r="51" spans="1:42" ht="15" customHeight="1" x14ac:dyDescent="0.3">
      <c r="A51" s="1"/>
      <c r="B51" s="267"/>
      <c r="C51" s="104" t="s">
        <v>89</v>
      </c>
      <c r="D51" s="245"/>
      <c r="E51" s="246"/>
      <c r="F51" s="104" t="s">
        <v>89</v>
      </c>
      <c r="G51" s="245"/>
      <c r="H51" s="246"/>
      <c r="I51" s="227"/>
      <c r="J51" s="228"/>
      <c r="K51" s="229"/>
      <c r="L51" s="104" t="s">
        <v>89</v>
      </c>
      <c r="M51" s="245"/>
      <c r="N51" s="246"/>
      <c r="O51" s="104" t="s">
        <v>89</v>
      </c>
      <c r="P51" s="245"/>
      <c r="Q51" s="246"/>
      <c r="R51" s="1"/>
      <c r="S51" s="1"/>
      <c r="T51" s="1"/>
      <c r="U51" s="1"/>
      <c r="V51" s="1"/>
      <c r="W51" s="1"/>
      <c r="X51" s="1"/>
      <c r="Y51" s="1"/>
      <c r="Z51" s="22"/>
      <c r="AA51" s="22"/>
      <c r="AB51" s="22"/>
      <c r="AC51" s="22"/>
      <c r="AD51" s="22"/>
      <c r="AE51" s="22"/>
      <c r="AF51" s="22"/>
      <c r="AG51" s="22"/>
      <c r="AH51" s="22"/>
      <c r="AI51" s="22"/>
      <c r="AJ51" s="22"/>
      <c r="AK51" s="22"/>
      <c r="AL51" s="22"/>
      <c r="AM51" s="22"/>
      <c r="AN51" s="22"/>
      <c r="AO51" s="22"/>
      <c r="AP51" s="22"/>
    </row>
    <row r="52" spans="1:42" ht="15" customHeight="1" x14ac:dyDescent="0.3">
      <c r="A52" s="1"/>
      <c r="B52" s="267"/>
      <c r="C52" s="212" t="s">
        <v>84</v>
      </c>
      <c r="D52" s="213"/>
      <c r="E52" s="214"/>
      <c r="F52" s="212" t="s">
        <v>84</v>
      </c>
      <c r="G52" s="213"/>
      <c r="H52" s="214"/>
      <c r="I52" s="215"/>
      <c r="J52" s="216"/>
      <c r="K52" s="217"/>
      <c r="L52" s="212" t="s">
        <v>84</v>
      </c>
      <c r="M52" s="213"/>
      <c r="N52" s="214"/>
      <c r="O52" s="212" t="s">
        <v>84</v>
      </c>
      <c r="P52" s="213"/>
      <c r="Q52" s="214"/>
      <c r="R52" s="1"/>
      <c r="S52" s="1"/>
      <c r="T52" s="1"/>
      <c r="U52" s="1"/>
      <c r="V52" s="1"/>
      <c r="W52" s="1"/>
      <c r="X52" s="1"/>
      <c r="Y52" s="1"/>
      <c r="Z52" s="22"/>
      <c r="AA52" s="22"/>
      <c r="AB52" s="22"/>
      <c r="AC52" s="22"/>
      <c r="AD52" s="22"/>
      <c r="AE52" s="22"/>
      <c r="AF52" s="22"/>
      <c r="AG52" s="22"/>
      <c r="AH52" s="22"/>
      <c r="AI52" s="22"/>
      <c r="AJ52" s="22"/>
      <c r="AK52" s="22"/>
      <c r="AL52" s="22"/>
      <c r="AM52" s="22"/>
      <c r="AN52" s="22"/>
      <c r="AO52" s="22"/>
      <c r="AP52" s="22"/>
    </row>
    <row r="53" spans="1:42" ht="15" customHeight="1" x14ac:dyDescent="0.3">
      <c r="A53" s="1"/>
      <c r="B53" s="267"/>
      <c r="C53" s="218"/>
      <c r="D53" s="219"/>
      <c r="E53" s="220"/>
      <c r="F53" s="218"/>
      <c r="G53" s="219"/>
      <c r="H53" s="220"/>
      <c r="I53" s="239"/>
      <c r="J53" s="222"/>
      <c r="K53" s="223"/>
      <c r="L53" s="218"/>
      <c r="M53" s="219"/>
      <c r="N53" s="220"/>
      <c r="O53" s="218"/>
      <c r="P53" s="219"/>
      <c r="Q53" s="220"/>
      <c r="R53" s="1"/>
      <c r="S53" s="1"/>
      <c r="T53" s="1"/>
      <c r="U53" s="1"/>
      <c r="V53" s="1"/>
      <c r="W53" s="1"/>
      <c r="X53" s="1"/>
      <c r="Y53" s="1"/>
      <c r="Z53" s="22"/>
      <c r="AA53" s="22"/>
      <c r="AB53" s="22"/>
      <c r="AC53" s="22"/>
      <c r="AD53" s="22"/>
      <c r="AE53" s="22"/>
      <c r="AF53" s="22"/>
      <c r="AG53" s="22"/>
      <c r="AH53" s="22"/>
      <c r="AI53" s="22"/>
      <c r="AJ53" s="22"/>
      <c r="AK53" s="22"/>
      <c r="AL53" s="22"/>
      <c r="AM53" s="22"/>
      <c r="AN53" s="22"/>
      <c r="AO53" s="22"/>
      <c r="AP53" s="22"/>
    </row>
    <row r="54" spans="1:42" ht="15" customHeight="1" x14ac:dyDescent="0.3">
      <c r="A54" s="22"/>
      <c r="B54" s="267"/>
      <c r="C54" s="230"/>
      <c r="D54" s="247"/>
      <c r="E54" s="248"/>
      <c r="F54" s="230"/>
      <c r="G54" s="231"/>
      <c r="H54" s="232"/>
      <c r="I54" s="224"/>
      <c r="J54" s="225"/>
      <c r="K54" s="226"/>
      <c r="L54" s="230"/>
      <c r="M54" s="247"/>
      <c r="N54" s="248"/>
      <c r="O54" s="230"/>
      <c r="P54" s="247"/>
      <c r="Q54" s="248"/>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x14ac:dyDescent="0.3">
      <c r="A55" s="22"/>
      <c r="B55" s="267"/>
      <c r="C55" s="249"/>
      <c r="D55" s="250"/>
      <c r="E55" s="251"/>
      <c r="F55" s="233"/>
      <c r="G55" s="234"/>
      <c r="H55" s="235"/>
      <c r="I55" s="227"/>
      <c r="J55" s="228"/>
      <c r="K55" s="229"/>
      <c r="L55" s="249"/>
      <c r="M55" s="250"/>
      <c r="N55" s="251"/>
      <c r="O55" s="249"/>
      <c r="P55" s="250"/>
      <c r="Q55" s="251"/>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x14ac:dyDescent="0.3">
      <c r="A56" s="22"/>
      <c r="B56" s="267"/>
      <c r="C56" s="249"/>
      <c r="D56" s="250"/>
      <c r="E56" s="251"/>
      <c r="F56" s="233"/>
      <c r="G56" s="234"/>
      <c r="H56" s="235"/>
      <c r="I56" s="215"/>
      <c r="J56" s="216"/>
      <c r="K56" s="217"/>
      <c r="L56" s="249"/>
      <c r="M56" s="250"/>
      <c r="N56" s="251"/>
      <c r="O56" s="249"/>
      <c r="P56" s="250"/>
      <c r="Q56" s="251"/>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x14ac:dyDescent="0.3">
      <c r="A57" s="22"/>
      <c r="B57" s="267"/>
      <c r="C57" s="249"/>
      <c r="D57" s="250"/>
      <c r="E57" s="251"/>
      <c r="F57" s="233"/>
      <c r="G57" s="234"/>
      <c r="H57" s="235"/>
      <c r="I57" s="221"/>
      <c r="J57" s="222"/>
      <c r="K57" s="223"/>
      <c r="L57" s="249"/>
      <c r="M57" s="250"/>
      <c r="N57" s="251"/>
      <c r="O57" s="249"/>
      <c r="P57" s="250"/>
      <c r="Q57" s="251"/>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x14ac:dyDescent="0.3">
      <c r="A58" s="1"/>
      <c r="B58" s="267"/>
      <c r="C58" s="252"/>
      <c r="D58" s="253"/>
      <c r="E58" s="254"/>
      <c r="F58" s="236"/>
      <c r="G58" s="237"/>
      <c r="H58" s="238"/>
      <c r="I58" s="224"/>
      <c r="J58" s="225"/>
      <c r="K58" s="226"/>
      <c r="L58" s="252"/>
      <c r="M58" s="253"/>
      <c r="N58" s="254"/>
      <c r="O58" s="252"/>
      <c r="P58" s="253"/>
      <c r="Q58" s="254"/>
      <c r="R58" s="1"/>
      <c r="S58" s="1"/>
      <c r="T58" s="1"/>
      <c r="U58" s="1"/>
      <c r="V58" s="1"/>
      <c r="W58" s="1"/>
      <c r="X58" s="1"/>
      <c r="Y58" s="1"/>
      <c r="Z58" s="22"/>
      <c r="AA58" s="22"/>
      <c r="AB58" s="22"/>
      <c r="AC58" s="22"/>
      <c r="AD58" s="22"/>
      <c r="AE58" s="22"/>
      <c r="AF58" s="22"/>
      <c r="AG58" s="22"/>
      <c r="AH58" s="22"/>
      <c r="AI58" s="22"/>
      <c r="AJ58" s="22"/>
      <c r="AK58" s="22"/>
      <c r="AL58" s="22"/>
      <c r="AM58" s="22"/>
      <c r="AN58" s="22"/>
      <c r="AO58" s="22"/>
      <c r="AP58" s="22"/>
    </row>
    <row r="59" spans="1:42" ht="15" customHeight="1" x14ac:dyDescent="0.3">
      <c r="A59" s="1"/>
      <c r="B59" s="267"/>
      <c r="C59" s="104" t="s">
        <v>89</v>
      </c>
      <c r="D59" s="245"/>
      <c r="E59" s="246"/>
      <c r="F59" s="104" t="s">
        <v>89</v>
      </c>
      <c r="G59" s="245"/>
      <c r="H59" s="246"/>
      <c r="I59" s="227"/>
      <c r="J59" s="228"/>
      <c r="K59" s="229"/>
      <c r="L59" s="104" t="s">
        <v>89</v>
      </c>
      <c r="M59" s="245"/>
      <c r="N59" s="246"/>
      <c r="O59" s="104" t="s">
        <v>89</v>
      </c>
      <c r="P59" s="245"/>
      <c r="Q59" s="246"/>
      <c r="R59" s="1"/>
      <c r="S59" s="1"/>
      <c r="T59" s="1"/>
      <c r="U59" s="1"/>
      <c r="V59" s="1"/>
      <c r="W59" s="1"/>
      <c r="X59" s="1"/>
      <c r="Y59" s="1"/>
      <c r="Z59" s="22"/>
      <c r="AA59" s="22"/>
      <c r="AB59" s="22"/>
      <c r="AC59" s="22"/>
      <c r="AD59" s="22"/>
      <c r="AE59" s="22"/>
      <c r="AF59" s="22"/>
      <c r="AG59" s="22"/>
      <c r="AH59" s="22"/>
      <c r="AI59" s="22"/>
      <c r="AJ59" s="22"/>
      <c r="AK59" s="22"/>
      <c r="AL59" s="22"/>
      <c r="AM59" s="22"/>
      <c r="AN59" s="22"/>
      <c r="AO59" s="22"/>
      <c r="AP59" s="22"/>
    </row>
    <row r="60" spans="1:42" ht="15" customHeight="1" x14ac:dyDescent="0.3">
      <c r="A60" s="1"/>
      <c r="B60" s="267"/>
      <c r="C60" s="212" t="s">
        <v>85</v>
      </c>
      <c r="D60" s="213"/>
      <c r="E60" s="214"/>
      <c r="F60" s="212" t="s">
        <v>85</v>
      </c>
      <c r="G60" s="213"/>
      <c r="H60" s="214"/>
      <c r="I60" s="215"/>
      <c r="J60" s="216"/>
      <c r="K60" s="217"/>
      <c r="L60" s="212" t="s">
        <v>85</v>
      </c>
      <c r="M60" s="213"/>
      <c r="N60" s="214"/>
      <c r="O60" s="212" t="s">
        <v>85</v>
      </c>
      <c r="P60" s="213"/>
      <c r="Q60" s="214"/>
      <c r="R60" s="12"/>
      <c r="S60" s="12"/>
      <c r="T60" s="1"/>
      <c r="U60" s="1"/>
      <c r="V60" s="1"/>
      <c r="W60" s="1"/>
      <c r="X60" s="1"/>
      <c r="Y60" s="1"/>
      <c r="Z60" s="22"/>
      <c r="AA60" s="22"/>
      <c r="AB60" s="22"/>
      <c r="AC60" s="22"/>
      <c r="AD60" s="22"/>
      <c r="AE60" s="22"/>
      <c r="AF60" s="22"/>
      <c r="AG60" s="22"/>
      <c r="AH60" s="22"/>
      <c r="AI60" s="22"/>
      <c r="AJ60" s="22"/>
      <c r="AK60" s="22"/>
      <c r="AL60" s="22"/>
      <c r="AM60" s="22"/>
      <c r="AN60" s="22"/>
      <c r="AO60" s="22"/>
      <c r="AP60" s="22"/>
    </row>
    <row r="61" spans="1:42" ht="15" customHeight="1" x14ac:dyDescent="0.3">
      <c r="A61" s="1"/>
      <c r="B61" s="267"/>
      <c r="C61" s="218"/>
      <c r="D61" s="219"/>
      <c r="E61" s="220"/>
      <c r="F61" s="218"/>
      <c r="G61" s="219"/>
      <c r="H61" s="220"/>
      <c r="I61" s="221"/>
      <c r="J61" s="222"/>
      <c r="K61" s="223"/>
      <c r="L61" s="218"/>
      <c r="M61" s="219"/>
      <c r="N61" s="220"/>
      <c r="O61" s="218"/>
      <c r="P61" s="219"/>
      <c r="Q61" s="220"/>
      <c r="R61" s="12"/>
      <c r="S61" s="12"/>
      <c r="T61" s="1"/>
      <c r="U61" s="1"/>
      <c r="V61" s="1"/>
      <c r="W61" s="1"/>
      <c r="X61" s="1"/>
      <c r="Y61" s="1"/>
      <c r="Z61" s="22"/>
      <c r="AA61" s="22"/>
      <c r="AB61" s="22"/>
      <c r="AC61" s="22"/>
      <c r="AD61" s="22"/>
      <c r="AE61" s="22"/>
      <c r="AF61" s="22"/>
      <c r="AG61" s="22"/>
      <c r="AH61" s="22"/>
      <c r="AI61" s="22"/>
      <c r="AJ61" s="22"/>
      <c r="AK61" s="22"/>
      <c r="AL61" s="22"/>
      <c r="AM61" s="22"/>
      <c r="AN61" s="22"/>
      <c r="AO61" s="22"/>
      <c r="AP61" s="22"/>
    </row>
    <row r="62" spans="1:42" ht="15" customHeight="1" x14ac:dyDescent="0.3">
      <c r="A62" s="22"/>
      <c r="B62" s="267"/>
      <c r="C62" s="230"/>
      <c r="D62" s="231"/>
      <c r="E62" s="232"/>
      <c r="F62" s="230"/>
      <c r="G62" s="231"/>
      <c r="H62" s="232"/>
      <c r="I62" s="224"/>
      <c r="J62" s="225"/>
      <c r="K62" s="226"/>
      <c r="L62" s="230"/>
      <c r="M62" s="231"/>
      <c r="N62" s="232"/>
      <c r="O62" s="230"/>
      <c r="P62" s="231"/>
      <c r="Q62" s="232"/>
      <c r="R62" s="12"/>
      <c r="S62" s="1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267"/>
      <c r="C63" s="233"/>
      <c r="D63" s="234"/>
      <c r="E63" s="235"/>
      <c r="F63" s="233"/>
      <c r="G63" s="234"/>
      <c r="H63" s="235"/>
      <c r="I63" s="227"/>
      <c r="J63" s="228"/>
      <c r="K63" s="229"/>
      <c r="L63" s="233"/>
      <c r="M63" s="234"/>
      <c r="N63" s="235"/>
      <c r="O63" s="233"/>
      <c r="P63" s="234"/>
      <c r="Q63" s="235"/>
      <c r="R63" s="12"/>
      <c r="S63" s="1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x14ac:dyDescent="0.3">
      <c r="A64" s="22"/>
      <c r="B64" s="267"/>
      <c r="C64" s="233"/>
      <c r="D64" s="234"/>
      <c r="E64" s="235"/>
      <c r="F64" s="233"/>
      <c r="G64" s="234"/>
      <c r="H64" s="235"/>
      <c r="I64" s="215" t="s">
        <v>107</v>
      </c>
      <c r="J64" s="216"/>
      <c r="K64" s="217"/>
      <c r="L64" s="233"/>
      <c r="M64" s="234"/>
      <c r="N64" s="235"/>
      <c r="O64" s="233"/>
      <c r="P64" s="234"/>
      <c r="Q64" s="235"/>
      <c r="R64" s="12"/>
      <c r="S64" s="1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267"/>
      <c r="C65" s="233"/>
      <c r="D65" s="234"/>
      <c r="E65" s="235"/>
      <c r="F65" s="233"/>
      <c r="G65" s="234"/>
      <c r="H65" s="235"/>
      <c r="I65" s="239"/>
      <c r="J65" s="222"/>
      <c r="K65" s="223"/>
      <c r="L65" s="233"/>
      <c r="M65" s="234"/>
      <c r="N65" s="235"/>
      <c r="O65" s="233"/>
      <c r="P65" s="234"/>
      <c r="Q65" s="235"/>
      <c r="R65" s="12"/>
      <c r="S65" s="1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x14ac:dyDescent="0.3">
      <c r="A66" s="1"/>
      <c r="B66" s="267"/>
      <c r="C66" s="236"/>
      <c r="D66" s="237"/>
      <c r="E66" s="238"/>
      <c r="F66" s="236"/>
      <c r="G66" s="237"/>
      <c r="H66" s="238"/>
      <c r="I66" s="224"/>
      <c r="J66" s="225"/>
      <c r="K66" s="226"/>
      <c r="L66" s="236"/>
      <c r="M66" s="237"/>
      <c r="N66" s="238"/>
      <c r="O66" s="236"/>
      <c r="P66" s="237"/>
      <c r="Q66" s="238"/>
      <c r="R66" s="12"/>
      <c r="S66" s="12"/>
      <c r="T66" s="1"/>
      <c r="U66" s="1"/>
      <c r="V66" s="1"/>
      <c r="W66" s="1"/>
      <c r="X66" s="1"/>
      <c r="Y66" s="1"/>
      <c r="Z66" s="22"/>
      <c r="AA66" s="22"/>
      <c r="AB66" s="22"/>
      <c r="AC66" s="22"/>
      <c r="AD66" s="22"/>
      <c r="AE66" s="22"/>
      <c r="AF66" s="22"/>
      <c r="AG66" s="22"/>
      <c r="AH66" s="22"/>
      <c r="AI66" s="22"/>
      <c r="AJ66" s="22"/>
      <c r="AK66" s="22"/>
      <c r="AL66" s="22"/>
      <c r="AM66" s="22"/>
      <c r="AN66" s="22"/>
      <c r="AO66" s="22"/>
      <c r="AP66" s="22"/>
    </row>
    <row r="67" spans="1:42" ht="15" customHeight="1" thickBot="1" x14ac:dyDescent="0.35">
      <c r="A67" s="1"/>
      <c r="B67" s="268"/>
      <c r="C67" s="105" t="s">
        <v>89</v>
      </c>
      <c r="D67" s="243"/>
      <c r="E67" s="244"/>
      <c r="F67" s="105" t="s">
        <v>89</v>
      </c>
      <c r="G67" s="243"/>
      <c r="H67" s="244"/>
      <c r="I67" s="240"/>
      <c r="J67" s="241"/>
      <c r="K67" s="242"/>
      <c r="L67" s="105" t="s">
        <v>89</v>
      </c>
      <c r="M67" s="243"/>
      <c r="N67" s="244"/>
      <c r="O67" s="105" t="s">
        <v>89</v>
      </c>
      <c r="P67" s="243"/>
      <c r="Q67" s="244"/>
      <c r="R67" s="12"/>
      <c r="S67" s="12"/>
      <c r="T67" s="1"/>
      <c r="U67" s="1"/>
      <c r="V67" s="1"/>
      <c r="W67" s="1"/>
      <c r="X67" s="1"/>
      <c r="Y67" s="1"/>
      <c r="Z67" s="22"/>
      <c r="AA67" s="22"/>
      <c r="AB67" s="22"/>
      <c r="AC67" s="22"/>
      <c r="AD67" s="22"/>
      <c r="AE67" s="22"/>
      <c r="AF67" s="22"/>
      <c r="AG67" s="22"/>
      <c r="AH67" s="22"/>
      <c r="AI67" s="22"/>
      <c r="AJ67" s="22"/>
      <c r="AK67" s="22"/>
      <c r="AL67" s="22"/>
      <c r="AM67" s="22"/>
      <c r="AN67" s="22"/>
      <c r="AO67" s="22"/>
      <c r="AP67" s="22"/>
    </row>
    <row r="68" spans="1:42" ht="15" customHeight="1" x14ac:dyDescent="0.3">
      <c r="A68" s="1"/>
      <c r="B68" s="66"/>
      <c r="C68" s="62"/>
      <c r="D68" s="62"/>
      <c r="E68" s="62"/>
      <c r="F68" s="62"/>
      <c r="G68" s="62"/>
      <c r="H68" s="62"/>
      <c r="I68" s="62"/>
      <c r="J68" s="62"/>
      <c r="K68" s="62"/>
      <c r="L68" s="62"/>
      <c r="M68" s="62"/>
      <c r="N68" s="62"/>
      <c r="O68" s="62"/>
      <c r="P68" s="62"/>
      <c r="Q68" s="62"/>
      <c r="R68" s="12"/>
      <c r="S68" s="12"/>
      <c r="T68" s="1"/>
      <c r="U68" s="1"/>
      <c r="V68" s="1"/>
      <c r="W68" s="1"/>
      <c r="X68" s="1"/>
      <c r="Y68" s="1"/>
      <c r="Z68" s="22"/>
      <c r="AA68" s="22"/>
      <c r="AB68" s="22"/>
      <c r="AC68" s="22"/>
      <c r="AD68" s="22"/>
      <c r="AE68" s="22"/>
      <c r="AF68" s="22"/>
      <c r="AG68" s="22"/>
      <c r="AH68" s="22"/>
      <c r="AI68" s="22"/>
      <c r="AJ68" s="22"/>
      <c r="AK68" s="22"/>
      <c r="AL68" s="22"/>
      <c r="AM68" s="22"/>
      <c r="AN68" s="22"/>
      <c r="AO68" s="22"/>
      <c r="AP68" s="22"/>
    </row>
    <row r="69" spans="1:42" ht="15" customHeight="1" thickBot="1" x14ac:dyDescent="0.35">
      <c r="A69" s="1"/>
      <c r="B69" s="66"/>
      <c r="C69" s="63"/>
      <c r="D69" s="63"/>
      <c r="E69" s="63"/>
      <c r="F69" s="64"/>
      <c r="G69" s="64"/>
      <c r="H69" s="64"/>
      <c r="I69" s="65"/>
      <c r="J69" s="65"/>
      <c r="K69" s="65"/>
      <c r="L69" s="65"/>
      <c r="M69" s="65"/>
      <c r="N69" s="65"/>
      <c r="O69" s="65"/>
      <c r="P69" s="65"/>
      <c r="Q69" s="65"/>
      <c r="R69" s="12"/>
      <c r="S69" s="12"/>
      <c r="T69" s="1"/>
      <c r="U69" s="1"/>
      <c r="V69" s="1"/>
      <c r="W69" s="1"/>
      <c r="X69" s="1"/>
      <c r="Y69" s="1"/>
      <c r="Z69" s="22"/>
      <c r="AA69" s="22"/>
      <c r="AB69" s="22"/>
      <c r="AC69" s="22"/>
      <c r="AD69" s="22"/>
      <c r="AE69" s="22"/>
      <c r="AF69" s="22"/>
      <c r="AG69" s="22"/>
      <c r="AH69" s="22"/>
      <c r="AI69" s="22"/>
      <c r="AJ69" s="22"/>
      <c r="AK69" s="22"/>
      <c r="AL69" s="22"/>
      <c r="AM69" s="22"/>
      <c r="AN69" s="22"/>
      <c r="AO69" s="22"/>
      <c r="AP69" s="22"/>
    </row>
    <row r="70" spans="1:42" ht="15" customHeight="1" x14ac:dyDescent="0.3">
      <c r="A70" s="1"/>
      <c r="B70" s="255"/>
      <c r="C70" s="258" t="s">
        <v>47</v>
      </c>
      <c r="D70" s="259"/>
      <c r="E70" s="260"/>
      <c r="F70" s="259" t="s">
        <v>48</v>
      </c>
      <c r="G70" s="259"/>
      <c r="H70" s="260"/>
      <c r="I70" s="258" t="s">
        <v>58</v>
      </c>
      <c r="J70" s="259"/>
      <c r="K70" s="260"/>
      <c r="L70" s="258" t="s">
        <v>49</v>
      </c>
      <c r="M70" s="259"/>
      <c r="N70" s="260"/>
      <c r="O70" s="259" t="s">
        <v>50</v>
      </c>
      <c r="P70" s="259"/>
      <c r="Q70" s="260"/>
      <c r="R70" s="12"/>
      <c r="S70" s="12"/>
      <c r="T70" s="1"/>
      <c r="U70" s="1"/>
      <c r="V70" s="1"/>
      <c r="W70" s="1"/>
      <c r="X70" s="1"/>
      <c r="Y70" s="1"/>
      <c r="Z70" s="22"/>
      <c r="AA70" s="22"/>
      <c r="AB70" s="22"/>
      <c r="AC70" s="22"/>
      <c r="AD70" s="22"/>
      <c r="AE70" s="22"/>
      <c r="AF70" s="22"/>
      <c r="AG70" s="22"/>
      <c r="AH70" s="22"/>
      <c r="AI70" s="22"/>
      <c r="AJ70" s="22"/>
      <c r="AK70" s="22"/>
      <c r="AL70" s="22"/>
      <c r="AM70" s="22"/>
      <c r="AN70" s="22"/>
      <c r="AO70" s="22"/>
      <c r="AP70" s="22"/>
    </row>
    <row r="71" spans="1:42" ht="15" customHeight="1" x14ac:dyDescent="0.3">
      <c r="A71" s="1"/>
      <c r="B71" s="256"/>
      <c r="C71" s="261"/>
      <c r="D71" s="262"/>
      <c r="E71" s="263"/>
      <c r="F71" s="262"/>
      <c r="G71" s="262"/>
      <c r="H71" s="263"/>
      <c r="I71" s="261"/>
      <c r="J71" s="262"/>
      <c r="K71" s="263"/>
      <c r="L71" s="261"/>
      <c r="M71" s="262"/>
      <c r="N71" s="263"/>
      <c r="O71" s="262"/>
      <c r="P71" s="262"/>
      <c r="Q71" s="263"/>
      <c r="R71" s="12"/>
      <c r="S71" s="12"/>
      <c r="T71" s="1"/>
      <c r="U71" s="1"/>
      <c r="V71" s="1"/>
      <c r="W71" s="1"/>
      <c r="X71" s="1"/>
      <c r="Y71" s="1"/>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1"/>
      <c r="B72" s="257"/>
      <c r="C72" s="264"/>
      <c r="D72" s="265"/>
      <c r="E72" s="266"/>
      <c r="F72" s="265"/>
      <c r="G72" s="265"/>
      <c r="H72" s="266"/>
      <c r="I72" s="264"/>
      <c r="J72" s="265"/>
      <c r="K72" s="266"/>
      <c r="L72" s="264"/>
      <c r="M72" s="265"/>
      <c r="N72" s="266"/>
      <c r="O72" s="265"/>
      <c r="P72" s="265"/>
      <c r="Q72" s="266"/>
      <c r="R72" s="12"/>
      <c r="S72" s="12"/>
      <c r="T72" s="1"/>
      <c r="U72" s="1"/>
      <c r="V72" s="1"/>
      <c r="W72" s="1"/>
      <c r="X72" s="1"/>
      <c r="Y72" s="1"/>
      <c r="Z72" s="22"/>
      <c r="AA72" s="22"/>
      <c r="AB72" s="22"/>
      <c r="AC72" s="22"/>
      <c r="AD72" s="22"/>
      <c r="AE72" s="22"/>
      <c r="AF72" s="22"/>
      <c r="AG72" s="22"/>
      <c r="AH72" s="22"/>
      <c r="AI72" s="22"/>
      <c r="AJ72" s="22"/>
      <c r="AK72" s="22"/>
      <c r="AL72" s="22"/>
      <c r="AM72" s="22"/>
      <c r="AN72" s="22"/>
      <c r="AO72" s="22"/>
      <c r="AP72" s="22"/>
    </row>
    <row r="73" spans="1:42" ht="15" customHeight="1" x14ac:dyDescent="0.3">
      <c r="A73" s="1"/>
      <c r="B73" s="267" t="s">
        <v>53</v>
      </c>
      <c r="C73" s="269" t="s">
        <v>83</v>
      </c>
      <c r="D73" s="270"/>
      <c r="E73" s="271"/>
      <c r="F73" s="269" t="s">
        <v>83</v>
      </c>
      <c r="G73" s="270"/>
      <c r="H73" s="271"/>
      <c r="I73" s="272"/>
      <c r="J73" s="273"/>
      <c r="K73" s="274"/>
      <c r="L73" s="269" t="s">
        <v>83</v>
      </c>
      <c r="M73" s="270"/>
      <c r="N73" s="271"/>
      <c r="O73" s="269" t="s">
        <v>83</v>
      </c>
      <c r="P73" s="270"/>
      <c r="Q73" s="271"/>
      <c r="R73" s="12"/>
      <c r="S73" s="12"/>
      <c r="T73" s="1"/>
      <c r="U73" s="1"/>
      <c r="V73" s="1"/>
      <c r="W73" s="1"/>
      <c r="X73" s="1"/>
      <c r="Y73" s="1"/>
      <c r="Z73" s="22"/>
      <c r="AA73" s="22"/>
      <c r="AB73" s="22"/>
      <c r="AC73" s="22"/>
      <c r="AD73" s="22"/>
      <c r="AE73" s="22"/>
      <c r="AF73" s="22"/>
      <c r="AG73" s="22"/>
      <c r="AH73" s="22"/>
      <c r="AI73" s="22"/>
      <c r="AJ73" s="22"/>
      <c r="AK73" s="22"/>
      <c r="AL73" s="22"/>
      <c r="AM73" s="22"/>
      <c r="AN73" s="22"/>
      <c r="AO73" s="22"/>
      <c r="AP73" s="22"/>
    </row>
    <row r="74" spans="1:42" ht="15" customHeight="1" x14ac:dyDescent="0.3">
      <c r="A74" s="1"/>
      <c r="B74" s="267"/>
      <c r="C74" s="218"/>
      <c r="D74" s="219"/>
      <c r="E74" s="220"/>
      <c r="F74" s="218"/>
      <c r="G74" s="219"/>
      <c r="H74" s="220"/>
      <c r="I74" s="239"/>
      <c r="J74" s="222"/>
      <c r="K74" s="223"/>
      <c r="L74" s="218"/>
      <c r="M74" s="219"/>
      <c r="N74" s="220"/>
      <c r="O74" s="218"/>
      <c r="P74" s="219"/>
      <c r="Q74" s="220"/>
      <c r="R74" s="12"/>
      <c r="S74" s="12"/>
      <c r="T74" s="1"/>
      <c r="U74" s="1"/>
      <c r="V74" s="1"/>
      <c r="W74" s="1"/>
      <c r="X74" s="1"/>
      <c r="Y74" s="1"/>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67"/>
      <c r="C75" s="230"/>
      <c r="D75" s="231"/>
      <c r="E75" s="232"/>
      <c r="F75" s="230"/>
      <c r="G75" s="231"/>
      <c r="H75" s="232"/>
      <c r="I75" s="224"/>
      <c r="J75" s="225"/>
      <c r="K75" s="226"/>
      <c r="L75" s="230"/>
      <c r="M75" s="231"/>
      <c r="N75" s="232"/>
      <c r="O75" s="230"/>
      <c r="P75" s="247"/>
      <c r="Q75" s="248"/>
      <c r="R75" s="12"/>
      <c r="S75" s="1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67"/>
      <c r="C76" s="233"/>
      <c r="D76" s="234"/>
      <c r="E76" s="235"/>
      <c r="F76" s="233"/>
      <c r="G76" s="234"/>
      <c r="H76" s="235"/>
      <c r="I76" s="227"/>
      <c r="J76" s="228"/>
      <c r="K76" s="229"/>
      <c r="L76" s="233"/>
      <c r="M76" s="234"/>
      <c r="N76" s="235"/>
      <c r="O76" s="249"/>
      <c r="P76" s="250"/>
      <c r="Q76" s="251"/>
      <c r="R76" s="12"/>
      <c r="S76" s="1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x14ac:dyDescent="0.3">
      <c r="A77" s="22"/>
      <c r="B77" s="267"/>
      <c r="C77" s="233"/>
      <c r="D77" s="234"/>
      <c r="E77" s="235"/>
      <c r="F77" s="233"/>
      <c r="G77" s="234"/>
      <c r="H77" s="235"/>
      <c r="I77" s="215"/>
      <c r="J77" s="216"/>
      <c r="K77" s="217"/>
      <c r="L77" s="233"/>
      <c r="M77" s="234"/>
      <c r="N77" s="235"/>
      <c r="O77" s="249"/>
      <c r="P77" s="250"/>
      <c r="Q77" s="251"/>
      <c r="R77" s="12"/>
      <c r="S77" s="1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x14ac:dyDescent="0.3">
      <c r="A78" s="22"/>
      <c r="B78" s="267"/>
      <c r="C78" s="233"/>
      <c r="D78" s="234"/>
      <c r="E78" s="235"/>
      <c r="F78" s="233"/>
      <c r="G78" s="234"/>
      <c r="H78" s="235"/>
      <c r="I78" s="221"/>
      <c r="J78" s="222"/>
      <c r="K78" s="223"/>
      <c r="L78" s="233"/>
      <c r="M78" s="234"/>
      <c r="N78" s="235"/>
      <c r="O78" s="249"/>
      <c r="P78" s="250"/>
      <c r="Q78" s="251"/>
      <c r="R78" s="12"/>
      <c r="S78" s="1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1"/>
      <c r="B79" s="267"/>
      <c r="C79" s="236"/>
      <c r="D79" s="237"/>
      <c r="E79" s="238"/>
      <c r="F79" s="236"/>
      <c r="G79" s="237"/>
      <c r="H79" s="238"/>
      <c r="I79" s="224"/>
      <c r="J79" s="225"/>
      <c r="K79" s="226"/>
      <c r="L79" s="236"/>
      <c r="M79" s="237"/>
      <c r="N79" s="238"/>
      <c r="O79" s="252"/>
      <c r="P79" s="253"/>
      <c r="Q79" s="254"/>
      <c r="R79" s="12"/>
      <c r="S79" s="12"/>
      <c r="T79" s="1"/>
      <c r="U79" s="1"/>
      <c r="V79" s="1"/>
      <c r="W79" s="1"/>
      <c r="X79" s="1"/>
      <c r="Y79" s="1"/>
      <c r="Z79" s="22"/>
      <c r="AA79" s="22"/>
      <c r="AB79" s="22"/>
      <c r="AC79" s="22"/>
      <c r="AD79" s="22"/>
      <c r="AE79" s="22"/>
      <c r="AF79" s="22"/>
      <c r="AG79" s="22"/>
      <c r="AH79" s="22"/>
      <c r="AI79" s="22"/>
      <c r="AJ79" s="22"/>
      <c r="AK79" s="22"/>
      <c r="AL79" s="22"/>
      <c r="AM79" s="22"/>
      <c r="AN79" s="22"/>
      <c r="AO79" s="22"/>
      <c r="AP79" s="22"/>
    </row>
    <row r="80" spans="1:42" ht="15" customHeight="1" x14ac:dyDescent="0.3">
      <c r="A80" s="1"/>
      <c r="B80" s="267"/>
      <c r="C80" s="104" t="s">
        <v>89</v>
      </c>
      <c r="D80" s="245"/>
      <c r="E80" s="246"/>
      <c r="F80" s="104" t="s">
        <v>89</v>
      </c>
      <c r="G80" s="245"/>
      <c r="H80" s="246"/>
      <c r="I80" s="227"/>
      <c r="J80" s="228"/>
      <c r="K80" s="229"/>
      <c r="L80" s="104" t="s">
        <v>89</v>
      </c>
      <c r="M80" s="245"/>
      <c r="N80" s="246"/>
      <c r="O80" s="104" t="s">
        <v>89</v>
      </c>
      <c r="P80" s="245"/>
      <c r="Q80" s="246"/>
      <c r="R80" s="12"/>
      <c r="S80" s="12"/>
      <c r="T80" s="1"/>
      <c r="U80" s="1"/>
      <c r="V80" s="1"/>
      <c r="W80" s="1"/>
      <c r="X80" s="1"/>
      <c r="Y80" s="1"/>
      <c r="Z80" s="22"/>
      <c r="AA80" s="22"/>
      <c r="AB80" s="22"/>
      <c r="AC80" s="22"/>
      <c r="AD80" s="22"/>
      <c r="AE80" s="22"/>
      <c r="AF80" s="22"/>
      <c r="AG80" s="22"/>
      <c r="AH80" s="22"/>
      <c r="AI80" s="22"/>
      <c r="AJ80" s="22"/>
      <c r="AK80" s="22"/>
      <c r="AL80" s="22"/>
      <c r="AM80" s="22"/>
      <c r="AN80" s="22"/>
      <c r="AO80" s="22"/>
      <c r="AP80" s="22"/>
    </row>
    <row r="81" spans="1:42" ht="15" customHeight="1" x14ac:dyDescent="0.3">
      <c r="A81" s="1"/>
      <c r="B81" s="267"/>
      <c r="C81" s="212" t="s">
        <v>84</v>
      </c>
      <c r="D81" s="213"/>
      <c r="E81" s="214"/>
      <c r="F81" s="212" t="s">
        <v>84</v>
      </c>
      <c r="G81" s="213"/>
      <c r="H81" s="214"/>
      <c r="I81" s="215"/>
      <c r="J81" s="216"/>
      <c r="K81" s="217"/>
      <c r="L81" s="212" t="s">
        <v>84</v>
      </c>
      <c r="M81" s="213"/>
      <c r="N81" s="214"/>
      <c r="O81" s="212" t="s">
        <v>84</v>
      </c>
      <c r="P81" s="213"/>
      <c r="Q81" s="214"/>
      <c r="R81" s="12"/>
      <c r="S81" s="12"/>
      <c r="T81" s="1"/>
      <c r="U81" s="1"/>
      <c r="V81" s="1"/>
      <c r="W81" s="1"/>
      <c r="X81" s="1"/>
      <c r="Y81" s="1"/>
      <c r="Z81" s="22"/>
      <c r="AA81" s="22"/>
      <c r="AB81" s="22"/>
      <c r="AC81" s="22"/>
      <c r="AD81" s="22"/>
      <c r="AE81" s="22"/>
      <c r="AF81" s="22"/>
      <c r="AG81" s="22"/>
      <c r="AH81" s="22"/>
      <c r="AI81" s="22"/>
      <c r="AJ81" s="22"/>
      <c r="AK81" s="22"/>
      <c r="AL81" s="22"/>
      <c r="AM81" s="22"/>
      <c r="AN81" s="22"/>
      <c r="AO81" s="22"/>
      <c r="AP81" s="22"/>
    </row>
    <row r="82" spans="1:42" ht="15" customHeight="1" x14ac:dyDescent="0.3">
      <c r="A82" s="1"/>
      <c r="B82" s="267"/>
      <c r="C82" s="218"/>
      <c r="D82" s="219"/>
      <c r="E82" s="220"/>
      <c r="F82" s="218"/>
      <c r="G82" s="219"/>
      <c r="H82" s="220"/>
      <c r="I82" s="239"/>
      <c r="J82" s="222"/>
      <c r="K82" s="223"/>
      <c r="L82" s="218"/>
      <c r="M82" s="219"/>
      <c r="N82" s="220"/>
      <c r="O82" s="218"/>
      <c r="P82" s="219"/>
      <c r="Q82" s="220"/>
      <c r="R82" s="12"/>
      <c r="S82" s="12"/>
      <c r="T82" s="1"/>
      <c r="U82" s="1"/>
      <c r="V82" s="1"/>
      <c r="W82" s="1"/>
      <c r="X82" s="1"/>
      <c r="Y82" s="1"/>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67"/>
      <c r="C83" s="230"/>
      <c r="D83" s="247"/>
      <c r="E83" s="248"/>
      <c r="F83" s="230"/>
      <c r="G83" s="231"/>
      <c r="H83" s="232"/>
      <c r="I83" s="224"/>
      <c r="J83" s="225"/>
      <c r="K83" s="226"/>
      <c r="L83" s="230"/>
      <c r="M83" s="247"/>
      <c r="N83" s="248"/>
      <c r="O83" s="230"/>
      <c r="P83" s="247"/>
      <c r="Q83" s="248"/>
      <c r="R83" s="12"/>
      <c r="S83" s="1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267"/>
      <c r="C84" s="249"/>
      <c r="D84" s="250"/>
      <c r="E84" s="251"/>
      <c r="F84" s="233"/>
      <c r="G84" s="234"/>
      <c r="H84" s="235"/>
      <c r="I84" s="227"/>
      <c r="J84" s="228"/>
      <c r="K84" s="229"/>
      <c r="L84" s="249"/>
      <c r="M84" s="250"/>
      <c r="N84" s="251"/>
      <c r="O84" s="249"/>
      <c r="P84" s="250"/>
      <c r="Q84" s="251"/>
      <c r="R84" s="12"/>
      <c r="S84" s="1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267"/>
      <c r="C85" s="249"/>
      <c r="D85" s="250"/>
      <c r="E85" s="251"/>
      <c r="F85" s="233"/>
      <c r="G85" s="234"/>
      <c r="H85" s="235"/>
      <c r="I85" s="215"/>
      <c r="J85" s="216"/>
      <c r="K85" s="217"/>
      <c r="L85" s="249"/>
      <c r="M85" s="250"/>
      <c r="N85" s="251"/>
      <c r="O85" s="249"/>
      <c r="P85" s="250"/>
      <c r="Q85" s="251"/>
      <c r="R85" s="12"/>
      <c r="S85" s="1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267"/>
      <c r="C86" s="249"/>
      <c r="D86" s="250"/>
      <c r="E86" s="251"/>
      <c r="F86" s="233"/>
      <c r="G86" s="234"/>
      <c r="H86" s="235"/>
      <c r="I86" s="221"/>
      <c r="J86" s="222"/>
      <c r="K86" s="223"/>
      <c r="L86" s="249"/>
      <c r="M86" s="250"/>
      <c r="N86" s="251"/>
      <c r="O86" s="249"/>
      <c r="P86" s="250"/>
      <c r="Q86" s="251"/>
      <c r="R86" s="12"/>
      <c r="S86" s="1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x14ac:dyDescent="0.3">
      <c r="A87" s="1"/>
      <c r="B87" s="267"/>
      <c r="C87" s="252"/>
      <c r="D87" s="253"/>
      <c r="E87" s="254"/>
      <c r="F87" s="236"/>
      <c r="G87" s="237"/>
      <c r="H87" s="238"/>
      <c r="I87" s="224"/>
      <c r="J87" s="225"/>
      <c r="K87" s="226"/>
      <c r="L87" s="252"/>
      <c r="M87" s="253"/>
      <c r="N87" s="254"/>
      <c r="O87" s="252"/>
      <c r="P87" s="253"/>
      <c r="Q87" s="254"/>
      <c r="R87" s="12"/>
      <c r="S87" s="12"/>
      <c r="T87" s="1"/>
      <c r="U87" s="1"/>
      <c r="V87" s="1"/>
      <c r="W87" s="1"/>
      <c r="X87" s="1"/>
      <c r="Y87" s="1"/>
      <c r="Z87" s="22"/>
      <c r="AA87" s="22"/>
      <c r="AB87" s="22"/>
      <c r="AC87" s="22"/>
      <c r="AD87" s="22"/>
      <c r="AE87" s="22"/>
      <c r="AF87" s="22"/>
      <c r="AG87" s="22"/>
      <c r="AH87" s="22"/>
      <c r="AI87" s="22"/>
      <c r="AJ87" s="22"/>
      <c r="AK87" s="22"/>
      <c r="AL87" s="22"/>
      <c r="AM87" s="22"/>
      <c r="AN87" s="22"/>
      <c r="AO87" s="22"/>
      <c r="AP87" s="22"/>
    </row>
    <row r="88" spans="1:42" ht="15" customHeight="1" x14ac:dyDescent="0.3">
      <c r="A88" s="1"/>
      <c r="B88" s="267"/>
      <c r="C88" s="104" t="s">
        <v>89</v>
      </c>
      <c r="D88" s="245"/>
      <c r="E88" s="246"/>
      <c r="F88" s="104" t="s">
        <v>89</v>
      </c>
      <c r="G88" s="245"/>
      <c r="H88" s="246"/>
      <c r="I88" s="227"/>
      <c r="J88" s="228"/>
      <c r="K88" s="229"/>
      <c r="L88" s="104" t="s">
        <v>89</v>
      </c>
      <c r="M88" s="245"/>
      <c r="N88" s="246"/>
      <c r="O88" s="104" t="s">
        <v>89</v>
      </c>
      <c r="P88" s="245"/>
      <c r="Q88" s="246"/>
      <c r="R88" s="12"/>
      <c r="S88" s="12"/>
      <c r="T88" s="1"/>
      <c r="U88" s="1"/>
      <c r="V88" s="1"/>
      <c r="W88" s="1"/>
      <c r="X88" s="1"/>
      <c r="Y88" s="1"/>
      <c r="Z88" s="22"/>
      <c r="AA88" s="22"/>
      <c r="AB88" s="22"/>
      <c r="AC88" s="22"/>
      <c r="AD88" s="22"/>
      <c r="AE88" s="22"/>
      <c r="AF88" s="22"/>
      <c r="AG88" s="22"/>
      <c r="AH88" s="22"/>
      <c r="AI88" s="22"/>
      <c r="AJ88" s="22"/>
      <c r="AK88" s="22"/>
      <c r="AL88" s="22"/>
      <c r="AM88" s="22"/>
      <c r="AN88" s="22"/>
      <c r="AO88" s="22"/>
      <c r="AP88" s="22"/>
    </row>
    <row r="89" spans="1:42" ht="15" customHeight="1" x14ac:dyDescent="0.3">
      <c r="A89" s="1"/>
      <c r="B89" s="267"/>
      <c r="C89" s="212" t="s">
        <v>85</v>
      </c>
      <c r="D89" s="213"/>
      <c r="E89" s="214"/>
      <c r="F89" s="212" t="s">
        <v>85</v>
      </c>
      <c r="G89" s="213"/>
      <c r="H89" s="214"/>
      <c r="I89" s="215"/>
      <c r="J89" s="216"/>
      <c r="K89" s="217"/>
      <c r="L89" s="212" t="s">
        <v>85</v>
      </c>
      <c r="M89" s="213"/>
      <c r="N89" s="214"/>
      <c r="O89" s="212" t="s">
        <v>85</v>
      </c>
      <c r="P89" s="213"/>
      <c r="Q89" s="214"/>
      <c r="R89" s="12"/>
      <c r="S89" s="12"/>
      <c r="T89" s="1"/>
      <c r="U89" s="1"/>
      <c r="V89" s="1"/>
      <c r="W89" s="1"/>
      <c r="X89" s="1"/>
      <c r="Y89" s="1"/>
      <c r="Z89" s="22"/>
      <c r="AA89" s="22"/>
      <c r="AB89" s="22"/>
      <c r="AC89" s="22"/>
      <c r="AD89" s="22"/>
      <c r="AE89" s="22"/>
      <c r="AF89" s="22"/>
      <c r="AG89" s="22"/>
      <c r="AH89" s="22"/>
      <c r="AI89" s="22"/>
      <c r="AJ89" s="22"/>
      <c r="AK89" s="22"/>
      <c r="AL89" s="22"/>
      <c r="AM89" s="22"/>
      <c r="AN89" s="22"/>
      <c r="AO89" s="22"/>
      <c r="AP89" s="22"/>
    </row>
    <row r="90" spans="1:42" ht="15" customHeight="1" x14ac:dyDescent="0.3">
      <c r="A90" s="1"/>
      <c r="B90" s="267"/>
      <c r="C90" s="218"/>
      <c r="D90" s="219"/>
      <c r="E90" s="220"/>
      <c r="F90" s="218"/>
      <c r="G90" s="219"/>
      <c r="H90" s="220"/>
      <c r="I90" s="221"/>
      <c r="J90" s="222"/>
      <c r="K90" s="223"/>
      <c r="L90" s="218"/>
      <c r="M90" s="219"/>
      <c r="N90" s="220"/>
      <c r="O90" s="218"/>
      <c r="P90" s="219"/>
      <c r="Q90" s="220"/>
      <c r="R90" s="12"/>
      <c r="S90" s="12"/>
      <c r="T90" s="1"/>
      <c r="U90" s="1"/>
      <c r="V90" s="1"/>
      <c r="W90" s="1"/>
      <c r="X90" s="1"/>
      <c r="Y90" s="1"/>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267"/>
      <c r="C91" s="230"/>
      <c r="D91" s="231"/>
      <c r="E91" s="232"/>
      <c r="F91" s="230"/>
      <c r="G91" s="231"/>
      <c r="H91" s="232"/>
      <c r="I91" s="224"/>
      <c r="J91" s="225"/>
      <c r="K91" s="226"/>
      <c r="L91" s="230"/>
      <c r="M91" s="231"/>
      <c r="N91" s="232"/>
      <c r="O91" s="230"/>
      <c r="P91" s="231"/>
      <c r="Q91" s="232"/>
      <c r="R91" s="12"/>
      <c r="S91" s="1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267"/>
      <c r="C92" s="233"/>
      <c r="D92" s="234"/>
      <c r="E92" s="235"/>
      <c r="F92" s="233"/>
      <c r="G92" s="234"/>
      <c r="H92" s="235"/>
      <c r="I92" s="227"/>
      <c r="J92" s="228"/>
      <c r="K92" s="229"/>
      <c r="L92" s="233"/>
      <c r="M92" s="234"/>
      <c r="N92" s="235"/>
      <c r="O92" s="233"/>
      <c r="P92" s="234"/>
      <c r="Q92" s="235"/>
      <c r="R92" s="12"/>
      <c r="S92" s="1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267"/>
      <c r="C93" s="233"/>
      <c r="D93" s="234"/>
      <c r="E93" s="235"/>
      <c r="F93" s="233"/>
      <c r="G93" s="234"/>
      <c r="H93" s="235"/>
      <c r="I93" s="215" t="s">
        <v>107</v>
      </c>
      <c r="J93" s="216"/>
      <c r="K93" s="217"/>
      <c r="L93" s="233"/>
      <c r="M93" s="234"/>
      <c r="N93" s="235"/>
      <c r="O93" s="233"/>
      <c r="P93" s="234"/>
      <c r="Q93" s="235"/>
      <c r="R93" s="12"/>
      <c r="S93" s="1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x14ac:dyDescent="0.3">
      <c r="A94" s="22"/>
      <c r="B94" s="267"/>
      <c r="C94" s="233"/>
      <c r="D94" s="234"/>
      <c r="E94" s="235"/>
      <c r="F94" s="233"/>
      <c r="G94" s="234"/>
      <c r="H94" s="235"/>
      <c r="I94" s="239"/>
      <c r="J94" s="222"/>
      <c r="K94" s="223"/>
      <c r="L94" s="233"/>
      <c r="M94" s="234"/>
      <c r="N94" s="235"/>
      <c r="O94" s="233"/>
      <c r="P94" s="234"/>
      <c r="Q94" s="235"/>
      <c r="R94" s="12"/>
      <c r="S94" s="1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1"/>
      <c r="B95" s="267"/>
      <c r="C95" s="236"/>
      <c r="D95" s="237"/>
      <c r="E95" s="238"/>
      <c r="F95" s="236"/>
      <c r="G95" s="237"/>
      <c r="H95" s="238"/>
      <c r="I95" s="224"/>
      <c r="J95" s="225"/>
      <c r="K95" s="226"/>
      <c r="L95" s="236"/>
      <c r="M95" s="237"/>
      <c r="N95" s="238"/>
      <c r="O95" s="236"/>
      <c r="P95" s="237"/>
      <c r="Q95" s="238"/>
      <c r="R95" s="12"/>
      <c r="S95" s="12"/>
      <c r="T95" s="1"/>
      <c r="U95" s="1"/>
      <c r="V95" s="1"/>
      <c r="W95" s="1"/>
      <c r="X95" s="1"/>
      <c r="Y95" s="1"/>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1"/>
      <c r="B96" s="268"/>
      <c r="C96" s="105" t="s">
        <v>89</v>
      </c>
      <c r="D96" s="243"/>
      <c r="E96" s="244"/>
      <c r="F96" s="105" t="s">
        <v>89</v>
      </c>
      <c r="G96" s="243"/>
      <c r="H96" s="244"/>
      <c r="I96" s="240"/>
      <c r="J96" s="241"/>
      <c r="K96" s="242"/>
      <c r="L96" s="105" t="s">
        <v>89</v>
      </c>
      <c r="M96" s="243"/>
      <c r="N96" s="244"/>
      <c r="O96" s="105" t="s">
        <v>89</v>
      </c>
      <c r="P96" s="243"/>
      <c r="Q96" s="244"/>
      <c r="R96" s="1"/>
      <c r="S96" s="1"/>
      <c r="T96" s="1"/>
      <c r="U96" s="1"/>
      <c r="V96" s="1"/>
      <c r="W96" s="1"/>
      <c r="X96" s="1"/>
      <c r="Y96" s="1"/>
      <c r="Z96" s="22"/>
      <c r="AA96" s="22"/>
      <c r="AB96" s="22"/>
      <c r="AC96" s="22"/>
      <c r="AD96" s="22"/>
      <c r="AE96" s="22"/>
      <c r="AF96" s="22"/>
      <c r="AG96" s="22"/>
      <c r="AH96" s="22"/>
      <c r="AI96" s="22"/>
      <c r="AJ96" s="22"/>
      <c r="AK96" s="22"/>
      <c r="AL96" s="22"/>
      <c r="AM96" s="22"/>
      <c r="AN96" s="22"/>
      <c r="AO96" s="22"/>
      <c r="AP96" s="22"/>
    </row>
    <row r="97" spans="1:42" ht="15" customHeight="1" x14ac:dyDescent="0.3">
      <c r="A97" s="1"/>
      <c r="B97" s="66"/>
      <c r="C97" s="63"/>
      <c r="D97" s="63"/>
      <c r="E97" s="63"/>
      <c r="F97" s="64"/>
      <c r="G97" s="64"/>
      <c r="H97" s="64"/>
      <c r="I97" s="65"/>
      <c r="J97" s="65"/>
      <c r="K97" s="65"/>
      <c r="L97" s="65"/>
      <c r="M97" s="65"/>
      <c r="N97" s="65"/>
      <c r="O97" s="65"/>
      <c r="P97" s="65"/>
      <c r="Q97" s="65"/>
      <c r="R97" s="1"/>
      <c r="S97" s="1"/>
      <c r="T97" s="1"/>
      <c r="U97" s="1"/>
      <c r="V97" s="1"/>
      <c r="W97" s="1"/>
      <c r="X97" s="1"/>
      <c r="Y97" s="1"/>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1"/>
      <c r="B98" s="66"/>
      <c r="C98" s="63"/>
      <c r="D98" s="63"/>
      <c r="E98" s="63"/>
      <c r="F98" s="64"/>
      <c r="G98" s="64"/>
      <c r="H98" s="64"/>
      <c r="I98" s="65"/>
      <c r="J98" s="65"/>
      <c r="K98" s="65"/>
      <c r="L98" s="65"/>
      <c r="M98" s="65"/>
      <c r="N98" s="65"/>
      <c r="O98" s="65"/>
      <c r="P98" s="65"/>
      <c r="Q98" s="65"/>
      <c r="R98" s="1"/>
      <c r="S98" s="1"/>
      <c r="T98" s="1"/>
      <c r="U98" s="1"/>
      <c r="V98" s="1"/>
      <c r="W98" s="1"/>
      <c r="X98" s="1"/>
      <c r="Y98" s="1"/>
      <c r="Z98" s="22"/>
      <c r="AA98" s="22"/>
      <c r="AB98" s="22"/>
      <c r="AC98" s="22"/>
      <c r="AD98" s="22"/>
      <c r="AE98" s="22"/>
      <c r="AF98" s="22"/>
      <c r="AG98" s="22"/>
      <c r="AH98" s="22"/>
      <c r="AI98" s="22"/>
      <c r="AJ98" s="22"/>
      <c r="AK98" s="22"/>
      <c r="AL98" s="22"/>
      <c r="AM98" s="22"/>
      <c r="AN98" s="22"/>
      <c r="AO98" s="22"/>
      <c r="AP98" s="22"/>
    </row>
    <row r="99" spans="1:42" ht="15" customHeight="1" x14ac:dyDescent="0.3">
      <c r="A99" s="1"/>
      <c r="B99" s="255"/>
      <c r="C99" s="258" t="s">
        <v>47</v>
      </c>
      <c r="D99" s="259"/>
      <c r="E99" s="260"/>
      <c r="F99" s="259" t="s">
        <v>48</v>
      </c>
      <c r="G99" s="259"/>
      <c r="H99" s="260"/>
      <c r="I99" s="258" t="s">
        <v>58</v>
      </c>
      <c r="J99" s="259"/>
      <c r="K99" s="260"/>
      <c r="L99" s="258" t="s">
        <v>49</v>
      </c>
      <c r="M99" s="259"/>
      <c r="N99" s="260"/>
      <c r="O99" s="259" t="s">
        <v>50</v>
      </c>
      <c r="P99" s="259"/>
      <c r="Q99" s="260"/>
      <c r="R99" s="1"/>
      <c r="S99" s="1"/>
      <c r="T99" s="1"/>
      <c r="U99" s="1"/>
      <c r="V99" s="1"/>
      <c r="W99" s="1"/>
      <c r="X99" s="1"/>
      <c r="Y99" s="1"/>
      <c r="Z99" s="22"/>
      <c r="AA99" s="22"/>
      <c r="AB99" s="22"/>
      <c r="AC99" s="22"/>
      <c r="AD99" s="22"/>
      <c r="AE99" s="22"/>
      <c r="AF99" s="22"/>
      <c r="AG99" s="22"/>
      <c r="AH99" s="22"/>
      <c r="AI99" s="22"/>
      <c r="AJ99" s="22"/>
      <c r="AK99" s="22"/>
      <c r="AL99" s="22"/>
      <c r="AM99" s="22"/>
      <c r="AN99" s="22"/>
      <c r="AO99" s="22"/>
      <c r="AP99" s="22"/>
    </row>
    <row r="100" spans="1:42" ht="15" customHeight="1" x14ac:dyDescent="0.3">
      <c r="A100" s="1"/>
      <c r="B100" s="256"/>
      <c r="C100" s="261"/>
      <c r="D100" s="262"/>
      <c r="E100" s="263"/>
      <c r="F100" s="262"/>
      <c r="G100" s="262"/>
      <c r="H100" s="263"/>
      <c r="I100" s="261"/>
      <c r="J100" s="262"/>
      <c r="K100" s="263"/>
      <c r="L100" s="261"/>
      <c r="M100" s="262"/>
      <c r="N100" s="263"/>
      <c r="O100" s="262"/>
      <c r="P100" s="262"/>
      <c r="Q100" s="263"/>
      <c r="R100" s="1"/>
      <c r="S100" s="1"/>
      <c r="T100" s="1"/>
      <c r="U100" s="1"/>
      <c r="V100" s="1"/>
      <c r="W100" s="1"/>
      <c r="X100" s="1"/>
      <c r="Y100" s="1"/>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1"/>
      <c r="B101" s="257"/>
      <c r="C101" s="264"/>
      <c r="D101" s="265"/>
      <c r="E101" s="266"/>
      <c r="F101" s="265"/>
      <c r="G101" s="265"/>
      <c r="H101" s="266"/>
      <c r="I101" s="264"/>
      <c r="J101" s="265"/>
      <c r="K101" s="266"/>
      <c r="L101" s="264"/>
      <c r="M101" s="265"/>
      <c r="N101" s="266"/>
      <c r="O101" s="265"/>
      <c r="P101" s="265"/>
      <c r="Q101" s="266"/>
      <c r="R101" s="1"/>
      <c r="S101" s="1"/>
      <c r="T101" s="1"/>
      <c r="U101" s="1"/>
      <c r="V101" s="1"/>
      <c r="W101" s="1"/>
      <c r="X101" s="1"/>
      <c r="Y101" s="1"/>
      <c r="Z101" s="22"/>
      <c r="AA101" s="22"/>
      <c r="AB101" s="22"/>
      <c r="AC101" s="22"/>
      <c r="AD101" s="22"/>
      <c r="AE101" s="22"/>
      <c r="AF101" s="22"/>
      <c r="AG101" s="22"/>
      <c r="AH101" s="22"/>
      <c r="AI101" s="22"/>
      <c r="AJ101" s="22"/>
      <c r="AK101" s="22"/>
      <c r="AL101" s="22"/>
      <c r="AM101" s="22"/>
      <c r="AN101" s="22"/>
      <c r="AO101" s="22"/>
      <c r="AP101" s="22"/>
    </row>
    <row r="102" spans="1:42" ht="15" customHeight="1" x14ac:dyDescent="0.3">
      <c r="A102" s="1"/>
      <c r="B102" s="267" t="s">
        <v>54</v>
      </c>
      <c r="C102" s="269" t="s">
        <v>83</v>
      </c>
      <c r="D102" s="270"/>
      <c r="E102" s="271"/>
      <c r="F102" s="269" t="s">
        <v>83</v>
      </c>
      <c r="G102" s="270"/>
      <c r="H102" s="271"/>
      <c r="I102" s="272"/>
      <c r="J102" s="273"/>
      <c r="K102" s="274"/>
      <c r="L102" s="269" t="s">
        <v>83</v>
      </c>
      <c r="M102" s="270"/>
      <c r="N102" s="271"/>
      <c r="O102" s="269" t="s">
        <v>83</v>
      </c>
      <c r="P102" s="270"/>
      <c r="Q102" s="271"/>
      <c r="R102" s="1"/>
      <c r="S102" s="1"/>
      <c r="T102" s="1"/>
      <c r="U102" s="1"/>
      <c r="V102" s="1"/>
      <c r="W102" s="1"/>
      <c r="X102" s="1"/>
      <c r="Y102" s="1"/>
      <c r="Z102" s="22"/>
      <c r="AA102" s="22"/>
      <c r="AB102" s="22"/>
      <c r="AC102" s="22"/>
      <c r="AD102" s="22"/>
      <c r="AE102" s="22"/>
      <c r="AF102" s="22"/>
      <c r="AG102" s="22"/>
      <c r="AH102" s="22"/>
      <c r="AI102" s="22"/>
      <c r="AJ102" s="22"/>
      <c r="AK102" s="22"/>
      <c r="AL102" s="22"/>
      <c r="AM102" s="22"/>
      <c r="AN102" s="22"/>
      <c r="AO102" s="22"/>
      <c r="AP102" s="22"/>
    </row>
    <row r="103" spans="1:42" ht="15" customHeight="1" x14ac:dyDescent="0.3">
      <c r="A103" s="1"/>
      <c r="B103" s="267"/>
      <c r="C103" s="218"/>
      <c r="D103" s="219"/>
      <c r="E103" s="220"/>
      <c r="F103" s="218"/>
      <c r="G103" s="219"/>
      <c r="H103" s="220"/>
      <c r="I103" s="239"/>
      <c r="J103" s="222"/>
      <c r="K103" s="223"/>
      <c r="L103" s="218"/>
      <c r="M103" s="219"/>
      <c r="N103" s="220"/>
      <c r="O103" s="218"/>
      <c r="P103" s="219"/>
      <c r="Q103" s="220"/>
      <c r="R103" s="1"/>
      <c r="S103" s="1"/>
      <c r="T103" s="1"/>
      <c r="U103" s="1"/>
      <c r="V103" s="1"/>
      <c r="W103" s="1"/>
      <c r="X103" s="1"/>
      <c r="Y103" s="1"/>
      <c r="Z103" s="22"/>
      <c r="AA103" s="22"/>
      <c r="AB103" s="22"/>
      <c r="AC103" s="22"/>
      <c r="AD103" s="22"/>
      <c r="AE103" s="22"/>
      <c r="AF103" s="22"/>
      <c r="AG103" s="22"/>
      <c r="AH103" s="22"/>
      <c r="AI103" s="22"/>
      <c r="AJ103" s="22"/>
      <c r="AK103" s="22"/>
      <c r="AL103" s="22"/>
      <c r="AM103" s="22"/>
      <c r="AN103" s="22"/>
      <c r="AO103" s="22"/>
      <c r="AP103" s="22"/>
    </row>
    <row r="104" spans="1:42" ht="15" customHeight="1" x14ac:dyDescent="0.3">
      <c r="A104" s="22"/>
      <c r="B104" s="267"/>
      <c r="C104" s="230"/>
      <c r="D104" s="231"/>
      <c r="E104" s="232"/>
      <c r="F104" s="230"/>
      <c r="G104" s="231"/>
      <c r="H104" s="232"/>
      <c r="I104" s="224"/>
      <c r="J104" s="225"/>
      <c r="K104" s="226"/>
      <c r="L104" s="230"/>
      <c r="M104" s="231"/>
      <c r="N104" s="232"/>
      <c r="O104" s="230"/>
      <c r="P104" s="247"/>
      <c r="Q104" s="248"/>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x14ac:dyDescent="0.3">
      <c r="A105" s="22"/>
      <c r="B105" s="267"/>
      <c r="C105" s="233"/>
      <c r="D105" s="234"/>
      <c r="E105" s="235"/>
      <c r="F105" s="233"/>
      <c r="G105" s="234"/>
      <c r="H105" s="235"/>
      <c r="I105" s="227"/>
      <c r="J105" s="228"/>
      <c r="K105" s="229"/>
      <c r="L105" s="233"/>
      <c r="M105" s="234"/>
      <c r="N105" s="235"/>
      <c r="O105" s="249"/>
      <c r="P105" s="250"/>
      <c r="Q105" s="251"/>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x14ac:dyDescent="0.3">
      <c r="A106" s="22"/>
      <c r="B106" s="267"/>
      <c r="C106" s="233"/>
      <c r="D106" s="234"/>
      <c r="E106" s="235"/>
      <c r="F106" s="233"/>
      <c r="G106" s="234"/>
      <c r="H106" s="235"/>
      <c r="I106" s="215"/>
      <c r="J106" s="216"/>
      <c r="K106" s="217"/>
      <c r="L106" s="233"/>
      <c r="M106" s="234"/>
      <c r="N106" s="235"/>
      <c r="O106" s="249"/>
      <c r="P106" s="250"/>
      <c r="Q106" s="251"/>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x14ac:dyDescent="0.3">
      <c r="A107" s="22"/>
      <c r="B107" s="267"/>
      <c r="C107" s="233"/>
      <c r="D107" s="234"/>
      <c r="E107" s="235"/>
      <c r="F107" s="233"/>
      <c r="G107" s="234"/>
      <c r="H107" s="235"/>
      <c r="I107" s="221"/>
      <c r="J107" s="222"/>
      <c r="K107" s="223"/>
      <c r="L107" s="233"/>
      <c r="M107" s="234"/>
      <c r="N107" s="235"/>
      <c r="O107" s="249"/>
      <c r="P107" s="250"/>
      <c r="Q107" s="251"/>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1"/>
      <c r="B108" s="267"/>
      <c r="C108" s="236"/>
      <c r="D108" s="237"/>
      <c r="E108" s="238"/>
      <c r="F108" s="236"/>
      <c r="G108" s="237"/>
      <c r="H108" s="238"/>
      <c r="I108" s="224"/>
      <c r="J108" s="225"/>
      <c r="K108" s="226"/>
      <c r="L108" s="236"/>
      <c r="M108" s="237"/>
      <c r="N108" s="238"/>
      <c r="O108" s="252"/>
      <c r="P108" s="253"/>
      <c r="Q108" s="254"/>
      <c r="R108" s="1"/>
      <c r="S108" s="1"/>
      <c r="T108" s="1"/>
      <c r="U108" s="1"/>
      <c r="V108" s="1"/>
      <c r="W108" s="1"/>
      <c r="X108" s="1"/>
      <c r="Y108" s="1"/>
      <c r="Z108" s="22"/>
      <c r="AA108" s="22"/>
      <c r="AB108" s="22"/>
      <c r="AC108" s="22"/>
      <c r="AD108" s="22"/>
      <c r="AE108" s="22"/>
      <c r="AF108" s="22"/>
      <c r="AG108" s="22"/>
      <c r="AH108" s="22"/>
      <c r="AI108" s="22"/>
      <c r="AJ108" s="22"/>
      <c r="AK108" s="22"/>
      <c r="AL108" s="22"/>
      <c r="AM108" s="22"/>
      <c r="AN108" s="22"/>
      <c r="AO108" s="22"/>
      <c r="AP108" s="22"/>
    </row>
    <row r="109" spans="1:42" ht="15" customHeight="1" x14ac:dyDescent="0.3">
      <c r="A109" s="1"/>
      <c r="B109" s="267"/>
      <c r="C109" s="104" t="s">
        <v>89</v>
      </c>
      <c r="D109" s="245"/>
      <c r="E109" s="246"/>
      <c r="F109" s="104" t="s">
        <v>89</v>
      </c>
      <c r="G109" s="245"/>
      <c r="H109" s="246"/>
      <c r="I109" s="227"/>
      <c r="J109" s="228"/>
      <c r="K109" s="229"/>
      <c r="L109" s="104" t="s">
        <v>89</v>
      </c>
      <c r="M109" s="245"/>
      <c r="N109" s="246"/>
      <c r="O109" s="104" t="s">
        <v>89</v>
      </c>
      <c r="P109" s="245"/>
      <c r="Q109" s="246"/>
      <c r="R109" s="1"/>
      <c r="S109" s="1"/>
      <c r="T109" s="1"/>
      <c r="U109" s="1"/>
      <c r="V109" s="1"/>
      <c r="W109" s="1"/>
      <c r="X109" s="1"/>
      <c r="Y109" s="1"/>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1"/>
      <c r="B110" s="267"/>
      <c r="C110" s="212" t="s">
        <v>84</v>
      </c>
      <c r="D110" s="213"/>
      <c r="E110" s="214"/>
      <c r="F110" s="212" t="s">
        <v>84</v>
      </c>
      <c r="G110" s="213"/>
      <c r="H110" s="214"/>
      <c r="I110" s="215"/>
      <c r="J110" s="216"/>
      <c r="K110" s="217"/>
      <c r="L110" s="212" t="s">
        <v>84</v>
      </c>
      <c r="M110" s="213"/>
      <c r="N110" s="214"/>
      <c r="O110" s="212" t="s">
        <v>84</v>
      </c>
      <c r="P110" s="213"/>
      <c r="Q110" s="214"/>
      <c r="R110" s="1"/>
      <c r="S110" s="1"/>
      <c r="T110" s="1"/>
      <c r="U110" s="1"/>
      <c r="V110" s="1"/>
      <c r="W110" s="1"/>
      <c r="X110" s="1"/>
      <c r="Y110" s="1"/>
      <c r="Z110" s="22"/>
      <c r="AA110" s="22"/>
      <c r="AB110" s="22"/>
      <c r="AC110" s="22"/>
      <c r="AD110" s="22"/>
      <c r="AE110" s="22"/>
      <c r="AF110" s="22"/>
      <c r="AG110" s="22"/>
      <c r="AH110" s="22"/>
      <c r="AI110" s="22"/>
      <c r="AJ110" s="22"/>
      <c r="AK110" s="22"/>
      <c r="AL110" s="22"/>
      <c r="AM110" s="22"/>
      <c r="AN110" s="22"/>
      <c r="AO110" s="22"/>
      <c r="AP110" s="22"/>
    </row>
    <row r="111" spans="1:42" ht="15" customHeight="1" x14ac:dyDescent="0.3">
      <c r="A111" s="1"/>
      <c r="B111" s="267"/>
      <c r="C111" s="218"/>
      <c r="D111" s="219"/>
      <c r="E111" s="220"/>
      <c r="F111" s="218"/>
      <c r="G111" s="219"/>
      <c r="H111" s="220"/>
      <c r="I111" s="239"/>
      <c r="J111" s="222"/>
      <c r="K111" s="223"/>
      <c r="L111" s="218"/>
      <c r="M111" s="219"/>
      <c r="N111" s="220"/>
      <c r="O111" s="218"/>
      <c r="P111" s="219"/>
      <c r="Q111" s="220"/>
      <c r="R111" s="1"/>
      <c r="S111" s="1"/>
      <c r="T111" s="1"/>
      <c r="U111" s="1"/>
      <c r="V111" s="1"/>
      <c r="W111" s="1"/>
      <c r="X111" s="1"/>
      <c r="Y111" s="1"/>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67"/>
      <c r="C112" s="230"/>
      <c r="D112" s="247"/>
      <c r="E112" s="248"/>
      <c r="F112" s="230"/>
      <c r="G112" s="231"/>
      <c r="H112" s="232"/>
      <c r="I112" s="224"/>
      <c r="J112" s="225"/>
      <c r="K112" s="226"/>
      <c r="L112" s="230"/>
      <c r="M112" s="247"/>
      <c r="N112" s="248"/>
      <c r="O112" s="230"/>
      <c r="P112" s="247"/>
      <c r="Q112" s="248"/>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67"/>
      <c r="C113" s="249"/>
      <c r="D113" s="250"/>
      <c r="E113" s="251"/>
      <c r="F113" s="233"/>
      <c r="G113" s="234"/>
      <c r="H113" s="235"/>
      <c r="I113" s="227"/>
      <c r="J113" s="228"/>
      <c r="K113" s="229"/>
      <c r="L113" s="249"/>
      <c r="M113" s="250"/>
      <c r="N113" s="251"/>
      <c r="O113" s="249"/>
      <c r="P113" s="250"/>
      <c r="Q113" s="251"/>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267"/>
      <c r="C114" s="249"/>
      <c r="D114" s="250"/>
      <c r="E114" s="251"/>
      <c r="F114" s="233"/>
      <c r="G114" s="234"/>
      <c r="H114" s="235"/>
      <c r="I114" s="215"/>
      <c r="J114" s="216"/>
      <c r="K114" s="217"/>
      <c r="L114" s="249"/>
      <c r="M114" s="250"/>
      <c r="N114" s="251"/>
      <c r="O114" s="249"/>
      <c r="P114" s="250"/>
      <c r="Q114" s="251"/>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267"/>
      <c r="C115" s="249"/>
      <c r="D115" s="250"/>
      <c r="E115" s="251"/>
      <c r="F115" s="233"/>
      <c r="G115" s="234"/>
      <c r="H115" s="235"/>
      <c r="I115" s="221"/>
      <c r="J115" s="222"/>
      <c r="K115" s="223"/>
      <c r="L115" s="249"/>
      <c r="M115" s="250"/>
      <c r="N115" s="251"/>
      <c r="O115" s="249"/>
      <c r="P115" s="250"/>
      <c r="Q115" s="251"/>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1"/>
      <c r="B116" s="267"/>
      <c r="C116" s="252"/>
      <c r="D116" s="253"/>
      <c r="E116" s="254"/>
      <c r="F116" s="236"/>
      <c r="G116" s="237"/>
      <c r="H116" s="238"/>
      <c r="I116" s="224"/>
      <c r="J116" s="225"/>
      <c r="K116" s="226"/>
      <c r="L116" s="252"/>
      <c r="M116" s="253"/>
      <c r="N116" s="254"/>
      <c r="O116" s="252"/>
      <c r="P116" s="253"/>
      <c r="Q116" s="254"/>
      <c r="R116" s="1"/>
      <c r="S116" s="1"/>
      <c r="T116" s="1"/>
      <c r="U116" s="1"/>
      <c r="V116" s="1"/>
      <c r="W116" s="1"/>
      <c r="X116" s="1"/>
      <c r="Y116" s="1"/>
      <c r="Z116" s="22"/>
      <c r="AA116" s="22"/>
      <c r="AB116" s="22"/>
      <c r="AC116" s="22"/>
      <c r="AD116" s="22"/>
      <c r="AE116" s="22"/>
      <c r="AF116" s="22"/>
      <c r="AG116" s="22"/>
      <c r="AH116" s="22"/>
      <c r="AI116" s="22"/>
      <c r="AJ116" s="22"/>
      <c r="AK116" s="22"/>
      <c r="AL116" s="22"/>
      <c r="AM116" s="22"/>
      <c r="AN116" s="22"/>
      <c r="AO116" s="22"/>
      <c r="AP116" s="22"/>
    </row>
    <row r="117" spans="1:42" ht="15" customHeight="1" x14ac:dyDescent="0.3">
      <c r="A117" s="1"/>
      <c r="B117" s="267"/>
      <c r="C117" s="104" t="s">
        <v>89</v>
      </c>
      <c r="D117" s="245"/>
      <c r="E117" s="246"/>
      <c r="F117" s="104" t="s">
        <v>89</v>
      </c>
      <c r="G117" s="245"/>
      <c r="H117" s="246"/>
      <c r="I117" s="227"/>
      <c r="J117" s="228"/>
      <c r="K117" s="229"/>
      <c r="L117" s="104" t="s">
        <v>89</v>
      </c>
      <c r="M117" s="245"/>
      <c r="N117" s="246"/>
      <c r="O117" s="104" t="s">
        <v>89</v>
      </c>
      <c r="P117" s="245"/>
      <c r="Q117" s="246"/>
      <c r="R117" s="1"/>
      <c r="S117" s="1"/>
      <c r="T117" s="1"/>
      <c r="U117" s="1"/>
      <c r="V117" s="1"/>
      <c r="W117" s="1"/>
      <c r="X117" s="1"/>
      <c r="Y117" s="1"/>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1"/>
      <c r="B118" s="267"/>
      <c r="C118" s="212" t="s">
        <v>85</v>
      </c>
      <c r="D118" s="213"/>
      <c r="E118" s="214"/>
      <c r="F118" s="212" t="s">
        <v>85</v>
      </c>
      <c r="G118" s="213"/>
      <c r="H118" s="214"/>
      <c r="I118" s="215"/>
      <c r="J118" s="216"/>
      <c r="K118" s="217"/>
      <c r="L118" s="212" t="s">
        <v>85</v>
      </c>
      <c r="M118" s="213"/>
      <c r="N118" s="214"/>
      <c r="O118" s="212" t="s">
        <v>85</v>
      </c>
      <c r="P118" s="213"/>
      <c r="Q118" s="214"/>
      <c r="R118" s="1"/>
      <c r="S118" s="1"/>
      <c r="T118" s="1"/>
      <c r="U118" s="1"/>
      <c r="V118" s="1"/>
      <c r="W118" s="1"/>
      <c r="X118" s="1"/>
      <c r="Y118" s="1"/>
      <c r="Z118" s="22"/>
      <c r="AA118" s="22"/>
      <c r="AB118" s="22"/>
      <c r="AC118" s="22"/>
      <c r="AD118" s="22"/>
      <c r="AE118" s="22"/>
      <c r="AF118" s="22"/>
      <c r="AG118" s="22"/>
      <c r="AH118" s="22"/>
      <c r="AI118" s="22"/>
      <c r="AJ118" s="22"/>
      <c r="AK118" s="22"/>
      <c r="AL118" s="22"/>
      <c r="AM118" s="22"/>
      <c r="AN118" s="22"/>
      <c r="AO118" s="22"/>
      <c r="AP118" s="22"/>
    </row>
    <row r="119" spans="1:42" ht="15" customHeight="1" x14ac:dyDescent="0.3">
      <c r="A119" s="1"/>
      <c r="B119" s="267"/>
      <c r="C119" s="218"/>
      <c r="D119" s="219"/>
      <c r="E119" s="220"/>
      <c r="F119" s="218"/>
      <c r="G119" s="219"/>
      <c r="H119" s="220"/>
      <c r="I119" s="221"/>
      <c r="J119" s="222"/>
      <c r="K119" s="223"/>
      <c r="L119" s="218"/>
      <c r="M119" s="219"/>
      <c r="N119" s="220"/>
      <c r="O119" s="218"/>
      <c r="P119" s="219"/>
      <c r="Q119" s="220"/>
      <c r="R119" s="1"/>
      <c r="S119" s="1"/>
      <c r="T119" s="1"/>
      <c r="U119" s="1"/>
      <c r="V119" s="1"/>
      <c r="W119" s="1"/>
      <c r="X119" s="1"/>
      <c r="Y119" s="1"/>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267"/>
      <c r="C120" s="230"/>
      <c r="D120" s="231"/>
      <c r="E120" s="232"/>
      <c r="F120" s="230"/>
      <c r="G120" s="231"/>
      <c r="H120" s="232"/>
      <c r="I120" s="224"/>
      <c r="J120" s="225"/>
      <c r="K120" s="226"/>
      <c r="L120" s="230"/>
      <c r="M120" s="231"/>
      <c r="N120" s="232"/>
      <c r="O120" s="230"/>
      <c r="P120" s="231"/>
      <c r="Q120" s="23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267"/>
      <c r="C121" s="233"/>
      <c r="D121" s="234"/>
      <c r="E121" s="235"/>
      <c r="F121" s="233"/>
      <c r="G121" s="234"/>
      <c r="H121" s="235"/>
      <c r="I121" s="227"/>
      <c r="J121" s="228"/>
      <c r="K121" s="229"/>
      <c r="L121" s="233"/>
      <c r="M121" s="234"/>
      <c r="N121" s="235"/>
      <c r="O121" s="233"/>
      <c r="P121" s="234"/>
      <c r="Q121" s="235"/>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267"/>
      <c r="C122" s="233"/>
      <c r="D122" s="234"/>
      <c r="E122" s="235"/>
      <c r="F122" s="233"/>
      <c r="G122" s="234"/>
      <c r="H122" s="235"/>
      <c r="I122" s="215" t="s">
        <v>107</v>
      </c>
      <c r="J122" s="216"/>
      <c r="K122" s="217"/>
      <c r="L122" s="233"/>
      <c r="M122" s="234"/>
      <c r="N122" s="235"/>
      <c r="O122" s="233"/>
      <c r="P122" s="234"/>
      <c r="Q122" s="235"/>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267"/>
      <c r="C123" s="233"/>
      <c r="D123" s="234"/>
      <c r="E123" s="235"/>
      <c r="F123" s="233"/>
      <c r="G123" s="234"/>
      <c r="H123" s="235"/>
      <c r="I123" s="239"/>
      <c r="J123" s="222"/>
      <c r="K123" s="223"/>
      <c r="L123" s="233"/>
      <c r="M123" s="234"/>
      <c r="N123" s="235"/>
      <c r="O123" s="233"/>
      <c r="P123" s="234"/>
      <c r="Q123" s="235"/>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x14ac:dyDescent="0.3">
      <c r="A124" s="1"/>
      <c r="B124" s="267"/>
      <c r="C124" s="236"/>
      <c r="D124" s="237"/>
      <c r="E124" s="238"/>
      <c r="F124" s="236"/>
      <c r="G124" s="237"/>
      <c r="H124" s="238"/>
      <c r="I124" s="224"/>
      <c r="J124" s="225"/>
      <c r="K124" s="226"/>
      <c r="L124" s="236"/>
      <c r="M124" s="237"/>
      <c r="N124" s="238"/>
      <c r="O124" s="236"/>
      <c r="P124" s="237"/>
      <c r="Q124" s="238"/>
      <c r="R124" s="1"/>
      <c r="S124" s="1"/>
      <c r="T124" s="1"/>
      <c r="U124" s="1"/>
      <c r="V124" s="1"/>
      <c r="W124" s="1"/>
      <c r="X124" s="1"/>
      <c r="Y124" s="1"/>
      <c r="Z124" s="22"/>
      <c r="AA124" s="22"/>
      <c r="AB124" s="22"/>
      <c r="AC124" s="22"/>
      <c r="AD124" s="22"/>
      <c r="AE124" s="22"/>
      <c r="AF124" s="22"/>
      <c r="AG124" s="22"/>
      <c r="AH124" s="22"/>
      <c r="AI124" s="22"/>
      <c r="AJ124" s="22"/>
      <c r="AK124" s="22"/>
      <c r="AL124" s="22"/>
      <c r="AM124" s="22"/>
      <c r="AN124" s="22"/>
      <c r="AO124" s="22"/>
      <c r="AP124" s="22"/>
    </row>
    <row r="125" spans="1:42" ht="15" customHeight="1" thickBot="1" x14ac:dyDescent="0.35">
      <c r="A125" s="1"/>
      <c r="B125" s="268"/>
      <c r="C125" s="105" t="s">
        <v>89</v>
      </c>
      <c r="D125" s="243"/>
      <c r="E125" s="244"/>
      <c r="F125" s="105" t="s">
        <v>89</v>
      </c>
      <c r="G125" s="243"/>
      <c r="H125" s="244"/>
      <c r="I125" s="240"/>
      <c r="J125" s="241"/>
      <c r="K125" s="242"/>
      <c r="L125" s="105" t="s">
        <v>89</v>
      </c>
      <c r="M125" s="243"/>
      <c r="N125" s="244"/>
      <c r="O125" s="105" t="s">
        <v>89</v>
      </c>
      <c r="P125" s="243"/>
      <c r="Q125" s="244"/>
      <c r="R125" s="1"/>
      <c r="S125" s="1"/>
      <c r="T125" s="1"/>
      <c r="U125" s="1"/>
      <c r="V125" s="1"/>
      <c r="W125" s="1"/>
      <c r="X125" s="1"/>
      <c r="Y125" s="1"/>
      <c r="Z125" s="22"/>
      <c r="AA125" s="22"/>
      <c r="AB125" s="22"/>
      <c r="AC125" s="22"/>
      <c r="AD125" s="22"/>
      <c r="AE125" s="22"/>
      <c r="AF125" s="22"/>
      <c r="AG125" s="22"/>
      <c r="AH125" s="22"/>
      <c r="AI125" s="22"/>
      <c r="AJ125" s="22"/>
      <c r="AK125" s="22"/>
      <c r="AL125" s="22"/>
      <c r="AM125" s="22"/>
      <c r="AN125" s="22"/>
      <c r="AO125" s="22"/>
      <c r="AP125" s="22"/>
    </row>
    <row r="126" spans="1:42" ht="15" customHeight="1" x14ac:dyDescent="0.3">
      <c r="A126" s="1"/>
      <c r="B126" s="66"/>
      <c r="C126" s="63"/>
      <c r="D126" s="63"/>
      <c r="E126" s="63"/>
      <c r="F126" s="64"/>
      <c r="G126" s="64"/>
      <c r="H126" s="64"/>
      <c r="I126" s="65"/>
      <c r="J126" s="65"/>
      <c r="K126" s="65"/>
      <c r="L126" s="65"/>
      <c r="M126" s="65"/>
      <c r="N126" s="65"/>
      <c r="O126" s="65"/>
      <c r="P126" s="65"/>
      <c r="Q126" s="65"/>
      <c r="R126" s="1"/>
      <c r="S126" s="1"/>
      <c r="T126" s="1"/>
      <c r="U126" s="1"/>
      <c r="V126" s="1"/>
      <c r="W126" s="1"/>
      <c r="X126" s="1"/>
      <c r="Y126" s="1"/>
      <c r="Z126" s="22"/>
      <c r="AA126" s="22"/>
      <c r="AB126" s="22"/>
      <c r="AC126" s="22"/>
      <c r="AD126" s="22"/>
      <c r="AE126" s="22"/>
      <c r="AF126" s="22"/>
      <c r="AG126" s="22"/>
      <c r="AH126" s="22"/>
      <c r="AI126" s="22"/>
      <c r="AJ126" s="22"/>
      <c r="AK126" s="22"/>
      <c r="AL126" s="22"/>
      <c r="AM126" s="22"/>
      <c r="AN126" s="22"/>
      <c r="AO126" s="22"/>
      <c r="AP126" s="22"/>
    </row>
    <row r="127" spans="1:42" ht="15" customHeight="1" thickBot="1" x14ac:dyDescent="0.35">
      <c r="A127" s="1"/>
      <c r="B127" s="66"/>
      <c r="C127" s="63"/>
      <c r="D127" s="63"/>
      <c r="E127" s="63"/>
      <c r="F127" s="64"/>
      <c r="G127" s="64"/>
      <c r="H127" s="64"/>
      <c r="I127" s="65"/>
      <c r="J127" s="65"/>
      <c r="K127" s="65"/>
      <c r="L127" s="65"/>
      <c r="M127" s="65"/>
      <c r="N127" s="65"/>
      <c r="O127" s="65"/>
      <c r="P127" s="65"/>
      <c r="Q127" s="65"/>
      <c r="R127" s="1"/>
      <c r="S127" s="1"/>
      <c r="T127" s="1"/>
      <c r="U127" s="1"/>
      <c r="V127" s="1"/>
      <c r="W127" s="1"/>
      <c r="X127" s="1"/>
      <c r="Y127" s="1"/>
      <c r="Z127" s="22"/>
      <c r="AA127" s="22"/>
      <c r="AB127" s="22"/>
      <c r="AC127" s="22"/>
      <c r="AD127" s="22"/>
      <c r="AE127" s="22"/>
      <c r="AF127" s="22"/>
      <c r="AG127" s="22"/>
      <c r="AH127" s="22"/>
      <c r="AI127" s="22"/>
      <c r="AJ127" s="22"/>
      <c r="AK127" s="22"/>
      <c r="AL127" s="22"/>
      <c r="AM127" s="22"/>
      <c r="AN127" s="22"/>
      <c r="AO127" s="22"/>
      <c r="AP127" s="22"/>
    </row>
    <row r="128" spans="1:42" ht="15" customHeight="1" x14ac:dyDescent="0.3">
      <c r="A128" s="1"/>
      <c r="B128" s="255"/>
      <c r="C128" s="258" t="s">
        <v>47</v>
      </c>
      <c r="D128" s="259"/>
      <c r="E128" s="260"/>
      <c r="F128" s="259" t="s">
        <v>48</v>
      </c>
      <c r="G128" s="259"/>
      <c r="H128" s="260"/>
      <c r="I128" s="258" t="s">
        <v>58</v>
      </c>
      <c r="J128" s="259"/>
      <c r="K128" s="260"/>
      <c r="L128" s="258" t="s">
        <v>49</v>
      </c>
      <c r="M128" s="259"/>
      <c r="N128" s="260"/>
      <c r="O128" s="259" t="s">
        <v>50</v>
      </c>
      <c r="P128" s="259"/>
      <c r="Q128" s="260"/>
      <c r="R128" s="22"/>
      <c r="S128" s="1"/>
      <c r="T128" s="1"/>
      <c r="U128" s="1"/>
      <c r="V128" s="1"/>
      <c r="W128" s="1"/>
      <c r="X128" s="1"/>
      <c r="Y128" s="1"/>
      <c r="Z128" s="22"/>
      <c r="AA128" s="22"/>
      <c r="AB128" s="22"/>
      <c r="AC128" s="22"/>
      <c r="AD128" s="22"/>
      <c r="AE128" s="22"/>
      <c r="AF128" s="22"/>
      <c r="AG128" s="22"/>
      <c r="AH128" s="22"/>
      <c r="AI128" s="22"/>
      <c r="AJ128" s="22"/>
      <c r="AK128" s="22"/>
      <c r="AL128" s="22"/>
      <c r="AM128" s="22"/>
      <c r="AN128" s="22"/>
      <c r="AO128" s="22"/>
      <c r="AP128" s="22"/>
    </row>
    <row r="129" spans="1:42" ht="15" customHeight="1" x14ac:dyDescent="0.3">
      <c r="A129" s="1"/>
      <c r="B129" s="256"/>
      <c r="C129" s="261"/>
      <c r="D129" s="262"/>
      <c r="E129" s="263"/>
      <c r="F129" s="262"/>
      <c r="G129" s="262"/>
      <c r="H129" s="263"/>
      <c r="I129" s="261"/>
      <c r="J129" s="262"/>
      <c r="K129" s="263"/>
      <c r="L129" s="261"/>
      <c r="M129" s="262"/>
      <c r="N129" s="263"/>
      <c r="O129" s="262"/>
      <c r="P129" s="262"/>
      <c r="Q129" s="263"/>
      <c r="R129" s="22"/>
      <c r="S129" s="1"/>
      <c r="T129" s="1"/>
      <c r="U129" s="1"/>
      <c r="V129" s="1"/>
      <c r="W129" s="1"/>
      <c r="X129" s="1"/>
      <c r="Y129" s="1"/>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1"/>
      <c r="B130" s="257"/>
      <c r="C130" s="264"/>
      <c r="D130" s="265"/>
      <c r="E130" s="266"/>
      <c r="F130" s="265"/>
      <c r="G130" s="265"/>
      <c r="H130" s="266"/>
      <c r="I130" s="264"/>
      <c r="J130" s="265"/>
      <c r="K130" s="266"/>
      <c r="L130" s="264"/>
      <c r="M130" s="265"/>
      <c r="N130" s="266"/>
      <c r="O130" s="265"/>
      <c r="P130" s="265"/>
      <c r="Q130" s="266"/>
      <c r="R130" s="22"/>
      <c r="S130" s="1"/>
      <c r="T130" s="1"/>
      <c r="U130" s="1"/>
      <c r="V130" s="1"/>
      <c r="W130" s="1"/>
      <c r="X130" s="1"/>
      <c r="Y130" s="1"/>
      <c r="Z130" s="22"/>
      <c r="AA130" s="22"/>
      <c r="AB130" s="22"/>
      <c r="AC130" s="22"/>
      <c r="AD130" s="22"/>
      <c r="AE130" s="22"/>
      <c r="AF130" s="22"/>
      <c r="AG130" s="22"/>
      <c r="AH130" s="22"/>
      <c r="AI130" s="22"/>
      <c r="AJ130" s="22"/>
      <c r="AK130" s="22"/>
      <c r="AL130" s="22"/>
      <c r="AM130" s="22"/>
      <c r="AN130" s="22"/>
      <c r="AO130" s="22"/>
      <c r="AP130" s="22"/>
    </row>
    <row r="131" spans="1:42" ht="15" customHeight="1" x14ac:dyDescent="0.3">
      <c r="A131" s="1"/>
      <c r="B131" s="267" t="s">
        <v>184</v>
      </c>
      <c r="C131" s="269" t="s">
        <v>83</v>
      </c>
      <c r="D131" s="270"/>
      <c r="E131" s="271"/>
      <c r="F131" s="269" t="s">
        <v>83</v>
      </c>
      <c r="G131" s="270"/>
      <c r="H131" s="271"/>
      <c r="I131" s="272"/>
      <c r="J131" s="273"/>
      <c r="K131" s="274"/>
      <c r="L131" s="269" t="s">
        <v>83</v>
      </c>
      <c r="M131" s="270"/>
      <c r="N131" s="271"/>
      <c r="O131" s="269" t="s">
        <v>83</v>
      </c>
      <c r="P131" s="270"/>
      <c r="Q131" s="271"/>
      <c r="R131" s="22"/>
      <c r="S131" s="1"/>
      <c r="T131" s="1"/>
      <c r="U131" s="1"/>
      <c r="V131" s="1"/>
      <c r="W131" s="1"/>
      <c r="X131" s="1"/>
      <c r="Y131" s="1"/>
      <c r="Z131" s="22"/>
      <c r="AA131" s="22"/>
      <c r="AB131" s="22"/>
      <c r="AC131" s="22"/>
      <c r="AD131" s="22"/>
      <c r="AE131" s="22"/>
      <c r="AF131" s="22"/>
      <c r="AG131" s="22"/>
      <c r="AH131" s="22"/>
      <c r="AI131" s="22"/>
      <c r="AJ131" s="22"/>
      <c r="AK131" s="22"/>
      <c r="AL131" s="22"/>
      <c r="AM131" s="22"/>
      <c r="AN131" s="22"/>
      <c r="AO131" s="22"/>
      <c r="AP131" s="22"/>
    </row>
    <row r="132" spans="1:42" ht="15" customHeight="1" x14ac:dyDescent="0.3">
      <c r="A132" s="1"/>
      <c r="B132" s="267"/>
      <c r="C132" s="218"/>
      <c r="D132" s="219"/>
      <c r="E132" s="220"/>
      <c r="F132" s="218"/>
      <c r="G132" s="219"/>
      <c r="H132" s="220"/>
      <c r="I132" s="221"/>
      <c r="J132" s="222"/>
      <c r="K132" s="223"/>
      <c r="L132" s="218"/>
      <c r="M132" s="219"/>
      <c r="N132" s="220"/>
      <c r="O132" s="218"/>
      <c r="P132" s="219"/>
      <c r="Q132" s="220"/>
      <c r="R132" s="22"/>
      <c r="S132" s="1"/>
      <c r="T132" s="1"/>
      <c r="U132" s="1"/>
      <c r="V132" s="1"/>
      <c r="W132" s="1"/>
      <c r="X132" s="1"/>
      <c r="Y132" s="1"/>
      <c r="Z132" s="22"/>
      <c r="AA132" s="22"/>
      <c r="AB132" s="22"/>
      <c r="AC132" s="22"/>
      <c r="AD132" s="22"/>
      <c r="AE132" s="22"/>
      <c r="AF132" s="22"/>
      <c r="AG132" s="22"/>
      <c r="AH132" s="22"/>
      <c r="AI132" s="22"/>
      <c r="AJ132" s="22"/>
      <c r="AK132" s="22"/>
      <c r="AL132" s="22"/>
      <c r="AM132" s="22"/>
      <c r="AN132" s="22"/>
      <c r="AO132" s="22"/>
      <c r="AP132" s="22"/>
    </row>
    <row r="133" spans="1:42" ht="15" customHeight="1" x14ac:dyDescent="0.3">
      <c r="A133" s="1"/>
      <c r="B133" s="267"/>
      <c r="C133" s="230"/>
      <c r="D133" s="231"/>
      <c r="E133" s="232"/>
      <c r="F133" s="230"/>
      <c r="G133" s="231"/>
      <c r="H133" s="232"/>
      <c r="I133" s="224"/>
      <c r="J133" s="225"/>
      <c r="K133" s="226"/>
      <c r="L133" s="230"/>
      <c r="M133" s="231"/>
      <c r="N133" s="232"/>
      <c r="O133" s="230"/>
      <c r="P133" s="247"/>
      <c r="Q133" s="248"/>
      <c r="R133" s="22"/>
      <c r="S133" s="1"/>
      <c r="T133" s="1"/>
      <c r="U133" s="1"/>
      <c r="V133" s="1"/>
      <c r="W133" s="1"/>
      <c r="X133" s="1"/>
      <c r="Y133" s="1"/>
      <c r="Z133" s="22"/>
      <c r="AA133" s="22"/>
      <c r="AB133" s="22"/>
      <c r="AC133" s="22"/>
      <c r="AD133" s="22"/>
      <c r="AE133" s="22"/>
      <c r="AF133" s="22"/>
      <c r="AG133" s="22"/>
      <c r="AH133" s="22"/>
      <c r="AI133" s="22"/>
      <c r="AJ133" s="22"/>
      <c r="AK133" s="22"/>
      <c r="AL133" s="22"/>
      <c r="AM133" s="22"/>
      <c r="AN133" s="22"/>
      <c r="AO133" s="22"/>
      <c r="AP133" s="22"/>
    </row>
    <row r="134" spans="1:42" ht="15" customHeight="1" x14ac:dyDescent="0.3">
      <c r="A134" s="1"/>
      <c r="B134" s="267"/>
      <c r="C134" s="233"/>
      <c r="D134" s="234"/>
      <c r="E134" s="235"/>
      <c r="F134" s="233"/>
      <c r="G134" s="234"/>
      <c r="H134" s="235"/>
      <c r="I134" s="227"/>
      <c r="J134" s="228"/>
      <c r="K134" s="229"/>
      <c r="L134" s="233"/>
      <c r="M134" s="234"/>
      <c r="N134" s="235"/>
      <c r="O134" s="249"/>
      <c r="P134" s="250"/>
      <c r="Q134" s="251"/>
      <c r="R134" s="22"/>
      <c r="S134" s="1"/>
      <c r="T134" s="1"/>
      <c r="U134" s="1"/>
      <c r="V134" s="1"/>
      <c r="W134" s="1"/>
      <c r="X134" s="1"/>
      <c r="Y134" s="1"/>
      <c r="Z134" s="22"/>
      <c r="AA134" s="22"/>
      <c r="AB134" s="22"/>
      <c r="AC134" s="22"/>
      <c r="AD134" s="22"/>
      <c r="AE134" s="22"/>
      <c r="AF134" s="22"/>
      <c r="AG134" s="22"/>
      <c r="AH134" s="22"/>
      <c r="AI134" s="22"/>
      <c r="AJ134" s="22"/>
      <c r="AK134" s="22"/>
      <c r="AL134" s="22"/>
      <c r="AM134" s="22"/>
      <c r="AN134" s="22"/>
      <c r="AO134" s="22"/>
      <c r="AP134" s="22"/>
    </row>
    <row r="135" spans="1:42" ht="15" customHeight="1" x14ac:dyDescent="0.3">
      <c r="A135" s="1"/>
      <c r="B135" s="267"/>
      <c r="C135" s="233"/>
      <c r="D135" s="234"/>
      <c r="E135" s="235"/>
      <c r="F135" s="233"/>
      <c r="G135" s="234"/>
      <c r="H135" s="235"/>
      <c r="I135" s="215"/>
      <c r="J135" s="216"/>
      <c r="K135" s="217"/>
      <c r="L135" s="233"/>
      <c r="M135" s="234"/>
      <c r="N135" s="235"/>
      <c r="O135" s="249"/>
      <c r="P135" s="250"/>
      <c r="Q135" s="251"/>
      <c r="R135" s="22"/>
      <c r="S135" s="1"/>
      <c r="T135" s="1"/>
      <c r="U135" s="1"/>
      <c r="V135" s="1"/>
      <c r="W135" s="1"/>
      <c r="X135" s="1"/>
      <c r="Y135" s="1"/>
      <c r="Z135" s="22"/>
      <c r="AA135" s="22"/>
      <c r="AB135" s="22"/>
      <c r="AC135" s="22"/>
      <c r="AD135" s="22"/>
      <c r="AE135" s="22"/>
      <c r="AF135" s="22"/>
      <c r="AG135" s="22"/>
      <c r="AH135" s="22"/>
      <c r="AI135" s="22"/>
      <c r="AJ135" s="22"/>
      <c r="AK135" s="22"/>
      <c r="AL135" s="22"/>
      <c r="AM135" s="22"/>
      <c r="AN135" s="22"/>
      <c r="AO135" s="22"/>
      <c r="AP135" s="22"/>
    </row>
    <row r="136" spans="1:42" ht="15" customHeight="1" x14ac:dyDescent="0.3">
      <c r="A136" s="1"/>
      <c r="B136" s="267"/>
      <c r="C136" s="233"/>
      <c r="D136" s="234"/>
      <c r="E136" s="235"/>
      <c r="F136" s="233"/>
      <c r="G136" s="234"/>
      <c r="H136" s="235"/>
      <c r="I136" s="221"/>
      <c r="J136" s="222"/>
      <c r="K136" s="223"/>
      <c r="L136" s="233"/>
      <c r="M136" s="234"/>
      <c r="N136" s="235"/>
      <c r="O136" s="249"/>
      <c r="P136" s="250"/>
      <c r="Q136" s="251"/>
      <c r="R136" s="22"/>
      <c r="S136" s="1"/>
      <c r="T136" s="1"/>
      <c r="U136" s="1"/>
      <c r="V136" s="1"/>
      <c r="W136" s="1"/>
      <c r="X136" s="1"/>
      <c r="Y136" s="1"/>
      <c r="Z136" s="22"/>
      <c r="AA136" s="22"/>
      <c r="AB136" s="22"/>
      <c r="AC136" s="22"/>
      <c r="AD136" s="22"/>
      <c r="AE136" s="22"/>
      <c r="AF136" s="22"/>
      <c r="AG136" s="22"/>
      <c r="AH136" s="22"/>
      <c r="AI136" s="22"/>
      <c r="AJ136" s="22"/>
      <c r="AK136" s="22"/>
      <c r="AL136" s="22"/>
      <c r="AM136" s="22"/>
      <c r="AN136" s="22"/>
      <c r="AO136" s="22"/>
      <c r="AP136" s="22"/>
    </row>
    <row r="137" spans="1:42" ht="15" customHeight="1" x14ac:dyDescent="0.3">
      <c r="A137" s="1"/>
      <c r="B137" s="267"/>
      <c r="C137" s="236"/>
      <c r="D137" s="237"/>
      <c r="E137" s="238"/>
      <c r="F137" s="236"/>
      <c r="G137" s="237"/>
      <c r="H137" s="238"/>
      <c r="I137" s="224"/>
      <c r="J137" s="225"/>
      <c r="K137" s="226"/>
      <c r="L137" s="236"/>
      <c r="M137" s="237"/>
      <c r="N137" s="238"/>
      <c r="O137" s="252"/>
      <c r="P137" s="253"/>
      <c r="Q137" s="254"/>
      <c r="R137" s="22"/>
      <c r="S137" s="1"/>
      <c r="T137" s="1"/>
      <c r="U137" s="1"/>
      <c r="V137" s="1"/>
      <c r="W137" s="1"/>
      <c r="X137" s="1"/>
      <c r="Y137" s="1"/>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1"/>
      <c r="B138" s="267"/>
      <c r="C138" s="104" t="s">
        <v>89</v>
      </c>
      <c r="D138" s="245"/>
      <c r="E138" s="246"/>
      <c r="F138" s="104" t="s">
        <v>89</v>
      </c>
      <c r="G138" s="245"/>
      <c r="H138" s="246"/>
      <c r="I138" s="227"/>
      <c r="J138" s="228"/>
      <c r="K138" s="229"/>
      <c r="L138" s="104" t="s">
        <v>89</v>
      </c>
      <c r="M138" s="245"/>
      <c r="N138" s="246"/>
      <c r="O138" s="104" t="s">
        <v>89</v>
      </c>
      <c r="P138" s="245"/>
      <c r="Q138" s="246"/>
      <c r="R138" s="22"/>
      <c r="S138" s="1"/>
      <c r="T138" s="1"/>
      <c r="U138" s="1"/>
      <c r="V138" s="1"/>
      <c r="W138" s="1"/>
      <c r="X138" s="1"/>
      <c r="Y138" s="1"/>
      <c r="Z138" s="22"/>
      <c r="AA138" s="22"/>
      <c r="AB138" s="22"/>
      <c r="AC138" s="22"/>
      <c r="AD138" s="22"/>
      <c r="AE138" s="22"/>
      <c r="AF138" s="22"/>
      <c r="AG138" s="22"/>
      <c r="AH138" s="22"/>
      <c r="AI138" s="22"/>
      <c r="AJ138" s="22"/>
      <c r="AK138" s="22"/>
      <c r="AL138" s="22"/>
      <c r="AM138" s="22"/>
      <c r="AN138" s="22"/>
      <c r="AO138" s="22"/>
      <c r="AP138" s="22"/>
    </row>
    <row r="139" spans="1:42" ht="15" customHeight="1" x14ac:dyDescent="0.3">
      <c r="A139" s="1"/>
      <c r="B139" s="267"/>
      <c r="C139" s="212" t="s">
        <v>84</v>
      </c>
      <c r="D139" s="213"/>
      <c r="E139" s="214"/>
      <c r="F139" s="212" t="s">
        <v>84</v>
      </c>
      <c r="G139" s="213"/>
      <c r="H139" s="214"/>
      <c r="I139" s="215"/>
      <c r="J139" s="216"/>
      <c r="K139" s="217"/>
      <c r="L139" s="212" t="s">
        <v>84</v>
      </c>
      <c r="M139" s="213"/>
      <c r="N139" s="214"/>
      <c r="O139" s="212" t="s">
        <v>84</v>
      </c>
      <c r="P139" s="213"/>
      <c r="Q139" s="214"/>
      <c r="R139" s="22"/>
      <c r="S139" s="1"/>
      <c r="T139" s="1"/>
      <c r="U139" s="1"/>
      <c r="V139" s="1"/>
      <c r="W139" s="1"/>
      <c r="X139" s="1"/>
      <c r="Y139" s="1"/>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1"/>
      <c r="B140" s="267"/>
      <c r="C140" s="218"/>
      <c r="D140" s="219"/>
      <c r="E140" s="220"/>
      <c r="F140" s="218"/>
      <c r="G140" s="219"/>
      <c r="H140" s="220"/>
      <c r="I140" s="239"/>
      <c r="J140" s="222"/>
      <c r="K140" s="223"/>
      <c r="L140" s="218"/>
      <c r="M140" s="219"/>
      <c r="N140" s="220"/>
      <c r="O140" s="218"/>
      <c r="P140" s="219"/>
      <c r="Q140" s="220"/>
      <c r="R140" s="22"/>
      <c r="S140" s="1"/>
      <c r="T140" s="1"/>
      <c r="U140" s="1"/>
      <c r="V140" s="1"/>
      <c r="W140" s="1"/>
      <c r="X140" s="1"/>
      <c r="Y140" s="1"/>
      <c r="Z140" s="22"/>
      <c r="AA140" s="22"/>
      <c r="AB140" s="22"/>
      <c r="AC140" s="22"/>
      <c r="AD140" s="22"/>
      <c r="AE140" s="22"/>
      <c r="AF140" s="22"/>
      <c r="AG140" s="22"/>
      <c r="AH140" s="22"/>
      <c r="AI140" s="22"/>
      <c r="AJ140" s="22"/>
      <c r="AK140" s="22"/>
      <c r="AL140" s="22"/>
      <c r="AM140" s="22"/>
      <c r="AN140" s="22"/>
      <c r="AO140" s="22"/>
      <c r="AP140" s="22"/>
    </row>
    <row r="141" spans="1:42" ht="15" customHeight="1" x14ac:dyDescent="0.3">
      <c r="A141" s="1"/>
      <c r="B141" s="267"/>
      <c r="C141" s="230"/>
      <c r="D141" s="231"/>
      <c r="E141" s="232"/>
      <c r="F141" s="230"/>
      <c r="G141" s="231"/>
      <c r="H141" s="232"/>
      <c r="I141" s="224"/>
      <c r="J141" s="225"/>
      <c r="K141" s="226"/>
      <c r="L141" s="230"/>
      <c r="M141" s="247"/>
      <c r="N141" s="248"/>
      <c r="O141" s="230"/>
      <c r="P141" s="247"/>
      <c r="Q141" s="248"/>
      <c r="R141" s="22"/>
      <c r="S141" s="1"/>
      <c r="T141" s="1"/>
      <c r="U141" s="1"/>
      <c r="V141" s="1"/>
      <c r="W141" s="1"/>
      <c r="X141" s="1"/>
      <c r="Y141" s="1"/>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1"/>
      <c r="B142" s="267"/>
      <c r="C142" s="233"/>
      <c r="D142" s="234"/>
      <c r="E142" s="235"/>
      <c r="F142" s="233"/>
      <c r="G142" s="234"/>
      <c r="H142" s="235"/>
      <c r="I142" s="227"/>
      <c r="J142" s="228"/>
      <c r="K142" s="229"/>
      <c r="L142" s="249"/>
      <c r="M142" s="250"/>
      <c r="N142" s="251"/>
      <c r="O142" s="249"/>
      <c r="P142" s="250"/>
      <c r="Q142" s="251"/>
      <c r="R142" s="22"/>
      <c r="S142" s="1"/>
      <c r="T142" s="1"/>
      <c r="U142" s="1"/>
      <c r="V142" s="1"/>
      <c r="W142" s="1"/>
      <c r="X142" s="1"/>
      <c r="Y142" s="1"/>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1"/>
      <c r="B143" s="267"/>
      <c r="C143" s="233"/>
      <c r="D143" s="234"/>
      <c r="E143" s="235"/>
      <c r="F143" s="233"/>
      <c r="G143" s="234"/>
      <c r="H143" s="235"/>
      <c r="I143" s="215"/>
      <c r="J143" s="216"/>
      <c r="K143" s="217"/>
      <c r="L143" s="249"/>
      <c r="M143" s="250"/>
      <c r="N143" s="251"/>
      <c r="O143" s="249"/>
      <c r="P143" s="250"/>
      <c r="Q143" s="251"/>
      <c r="R143" s="22"/>
      <c r="S143" s="1"/>
      <c r="T143" s="1"/>
      <c r="U143" s="1"/>
      <c r="V143" s="1"/>
      <c r="W143" s="1"/>
      <c r="X143" s="1"/>
      <c r="Y143" s="1"/>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1"/>
      <c r="B144" s="267"/>
      <c r="C144" s="233"/>
      <c r="D144" s="234"/>
      <c r="E144" s="235"/>
      <c r="F144" s="233"/>
      <c r="G144" s="234"/>
      <c r="H144" s="235"/>
      <c r="I144" s="221"/>
      <c r="J144" s="222"/>
      <c r="K144" s="223"/>
      <c r="L144" s="249"/>
      <c r="M144" s="250"/>
      <c r="N144" s="251"/>
      <c r="O144" s="249"/>
      <c r="P144" s="250"/>
      <c r="Q144" s="251"/>
      <c r="R144" s="22"/>
      <c r="S144" s="1"/>
      <c r="T144" s="1"/>
      <c r="U144" s="1"/>
      <c r="V144" s="1"/>
      <c r="W144" s="1"/>
      <c r="X144" s="1"/>
      <c r="Y144" s="1"/>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1"/>
      <c r="B145" s="267"/>
      <c r="C145" s="236"/>
      <c r="D145" s="237"/>
      <c r="E145" s="238"/>
      <c r="F145" s="236"/>
      <c r="G145" s="237"/>
      <c r="H145" s="238"/>
      <c r="I145" s="224"/>
      <c r="J145" s="225"/>
      <c r="K145" s="226"/>
      <c r="L145" s="252"/>
      <c r="M145" s="253"/>
      <c r="N145" s="254"/>
      <c r="O145" s="252"/>
      <c r="P145" s="253"/>
      <c r="Q145" s="254"/>
      <c r="R145" s="22"/>
      <c r="S145" s="1"/>
      <c r="T145" s="1"/>
      <c r="U145" s="1"/>
      <c r="V145" s="1"/>
      <c r="W145" s="1"/>
      <c r="X145" s="1"/>
      <c r="Y145" s="1"/>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1"/>
      <c r="B146" s="267"/>
      <c r="C146" s="104" t="s">
        <v>89</v>
      </c>
      <c r="D146" s="245"/>
      <c r="E146" s="246"/>
      <c r="F146" s="104" t="s">
        <v>89</v>
      </c>
      <c r="G146" s="245"/>
      <c r="H146" s="246"/>
      <c r="I146" s="227"/>
      <c r="J146" s="228"/>
      <c r="K146" s="229"/>
      <c r="L146" s="104" t="s">
        <v>89</v>
      </c>
      <c r="M146" s="245"/>
      <c r="N146" s="246"/>
      <c r="O146" s="104" t="s">
        <v>89</v>
      </c>
      <c r="P146" s="245"/>
      <c r="Q146" s="246"/>
      <c r="R146" s="22"/>
      <c r="S146" s="1"/>
      <c r="T146" s="1"/>
      <c r="U146" s="1"/>
      <c r="V146" s="1"/>
      <c r="W146" s="1"/>
      <c r="X146" s="1"/>
      <c r="Y146" s="1"/>
      <c r="Z146" s="22"/>
      <c r="AA146" s="22"/>
      <c r="AB146" s="22"/>
      <c r="AC146" s="22"/>
      <c r="AD146" s="22"/>
      <c r="AE146" s="22"/>
      <c r="AF146" s="22"/>
      <c r="AG146" s="22"/>
      <c r="AH146" s="22"/>
      <c r="AI146" s="22"/>
      <c r="AJ146" s="22"/>
      <c r="AK146" s="22"/>
      <c r="AL146" s="22"/>
      <c r="AM146" s="22"/>
      <c r="AN146" s="22"/>
      <c r="AO146" s="22"/>
      <c r="AP146" s="22"/>
    </row>
    <row r="147" spans="1:42" ht="15" customHeight="1" x14ac:dyDescent="0.3">
      <c r="A147" s="1"/>
      <c r="B147" s="267"/>
      <c r="C147" s="212" t="s">
        <v>85</v>
      </c>
      <c r="D147" s="213"/>
      <c r="E147" s="214"/>
      <c r="F147" s="212" t="s">
        <v>85</v>
      </c>
      <c r="G147" s="213"/>
      <c r="H147" s="214"/>
      <c r="I147" s="215"/>
      <c r="J147" s="216"/>
      <c r="K147" s="217"/>
      <c r="L147" s="212" t="s">
        <v>85</v>
      </c>
      <c r="M147" s="213"/>
      <c r="N147" s="214"/>
      <c r="O147" s="212" t="s">
        <v>85</v>
      </c>
      <c r="P147" s="213"/>
      <c r="Q147" s="214"/>
      <c r="R147" s="22"/>
      <c r="S147" s="1"/>
      <c r="T147" s="1"/>
      <c r="U147" s="1"/>
      <c r="V147" s="1"/>
      <c r="W147" s="1"/>
      <c r="X147" s="1"/>
      <c r="Y147" s="1"/>
      <c r="Z147" s="22"/>
      <c r="AA147" s="22"/>
      <c r="AB147" s="22"/>
      <c r="AC147" s="22"/>
      <c r="AD147" s="22"/>
      <c r="AE147" s="22"/>
      <c r="AF147" s="22"/>
      <c r="AG147" s="22"/>
      <c r="AH147" s="22"/>
      <c r="AI147" s="22"/>
      <c r="AJ147" s="22"/>
      <c r="AK147" s="22"/>
      <c r="AL147" s="22"/>
      <c r="AM147" s="22"/>
      <c r="AN147" s="22"/>
      <c r="AO147" s="22"/>
      <c r="AP147" s="22"/>
    </row>
    <row r="148" spans="1:42" ht="15" customHeight="1" x14ac:dyDescent="0.3">
      <c r="A148" s="1"/>
      <c r="B148" s="267"/>
      <c r="C148" s="218"/>
      <c r="D148" s="219"/>
      <c r="E148" s="220"/>
      <c r="F148" s="218"/>
      <c r="G148" s="219"/>
      <c r="H148" s="220"/>
      <c r="I148" s="221"/>
      <c r="J148" s="222"/>
      <c r="K148" s="223"/>
      <c r="L148" s="218"/>
      <c r="M148" s="219"/>
      <c r="N148" s="220"/>
      <c r="O148" s="218"/>
      <c r="P148" s="219"/>
      <c r="Q148" s="220"/>
      <c r="R148" s="22"/>
      <c r="S148" s="1"/>
      <c r="T148" s="1"/>
      <c r="U148" s="1"/>
      <c r="V148" s="1"/>
      <c r="W148" s="1"/>
      <c r="X148" s="1"/>
      <c r="Y148" s="1"/>
      <c r="Z148" s="22"/>
      <c r="AA148" s="22"/>
      <c r="AB148" s="22"/>
      <c r="AC148" s="22"/>
      <c r="AD148" s="22"/>
      <c r="AE148" s="22"/>
      <c r="AF148" s="22"/>
      <c r="AG148" s="22"/>
      <c r="AH148" s="22"/>
      <c r="AI148" s="22"/>
      <c r="AJ148" s="22"/>
      <c r="AK148" s="22"/>
      <c r="AL148" s="22"/>
      <c r="AM148" s="22"/>
      <c r="AN148" s="22"/>
      <c r="AO148" s="22"/>
      <c r="AP148" s="22"/>
    </row>
    <row r="149" spans="1:42" ht="15" customHeight="1" x14ac:dyDescent="0.3">
      <c r="A149" s="1"/>
      <c r="B149" s="267"/>
      <c r="C149" s="230"/>
      <c r="D149" s="231"/>
      <c r="E149" s="232"/>
      <c r="F149" s="230"/>
      <c r="G149" s="231"/>
      <c r="H149" s="232"/>
      <c r="I149" s="224"/>
      <c r="J149" s="225"/>
      <c r="K149" s="226"/>
      <c r="L149" s="230"/>
      <c r="M149" s="231"/>
      <c r="N149" s="232"/>
      <c r="O149" s="230"/>
      <c r="P149" s="231"/>
      <c r="Q149" s="232"/>
      <c r="R149" s="22"/>
      <c r="S149" s="1"/>
      <c r="T149" s="1"/>
      <c r="U149" s="1"/>
      <c r="V149" s="1"/>
      <c r="W149" s="1"/>
      <c r="X149" s="1"/>
      <c r="Y149" s="1"/>
      <c r="Z149" s="22"/>
      <c r="AA149" s="22"/>
      <c r="AB149" s="22"/>
      <c r="AC149" s="22"/>
      <c r="AD149" s="22"/>
      <c r="AE149" s="22"/>
      <c r="AF149" s="22"/>
      <c r="AG149" s="22"/>
      <c r="AH149" s="22"/>
      <c r="AI149" s="22"/>
      <c r="AJ149" s="22"/>
      <c r="AK149" s="22"/>
      <c r="AL149" s="22"/>
      <c r="AM149" s="22"/>
      <c r="AN149" s="22"/>
      <c r="AO149" s="22"/>
      <c r="AP149" s="22"/>
    </row>
    <row r="150" spans="1:42" ht="15" customHeight="1" x14ac:dyDescent="0.3">
      <c r="A150" s="1"/>
      <c r="B150" s="267"/>
      <c r="C150" s="233"/>
      <c r="D150" s="234"/>
      <c r="E150" s="235"/>
      <c r="F150" s="233"/>
      <c r="G150" s="234"/>
      <c r="H150" s="235"/>
      <c r="I150" s="227"/>
      <c r="J150" s="228"/>
      <c r="K150" s="229"/>
      <c r="L150" s="233"/>
      <c r="M150" s="234"/>
      <c r="N150" s="235"/>
      <c r="O150" s="233"/>
      <c r="P150" s="234"/>
      <c r="Q150" s="235"/>
      <c r="R150" s="22"/>
      <c r="S150" s="1"/>
      <c r="T150" s="1"/>
      <c r="U150" s="1"/>
      <c r="V150" s="1"/>
      <c r="W150" s="1"/>
      <c r="X150" s="1"/>
      <c r="Y150" s="1"/>
      <c r="Z150" s="22"/>
      <c r="AA150" s="22"/>
      <c r="AB150" s="22"/>
      <c r="AC150" s="22"/>
      <c r="AD150" s="22"/>
      <c r="AE150" s="22"/>
      <c r="AF150" s="22"/>
      <c r="AG150" s="22"/>
      <c r="AH150" s="22"/>
      <c r="AI150" s="22"/>
      <c r="AJ150" s="22"/>
      <c r="AK150" s="22"/>
      <c r="AL150" s="22"/>
      <c r="AM150" s="22"/>
      <c r="AN150" s="22"/>
      <c r="AO150" s="22"/>
      <c r="AP150" s="22"/>
    </row>
    <row r="151" spans="1:42" ht="15" customHeight="1" x14ac:dyDescent="0.3">
      <c r="A151" s="1"/>
      <c r="B151" s="267"/>
      <c r="C151" s="233"/>
      <c r="D151" s="234"/>
      <c r="E151" s="235"/>
      <c r="F151" s="233"/>
      <c r="G151" s="234"/>
      <c r="H151" s="235"/>
      <c r="I151" s="215" t="s">
        <v>107</v>
      </c>
      <c r="J151" s="216"/>
      <c r="K151" s="217"/>
      <c r="L151" s="233"/>
      <c r="M151" s="234"/>
      <c r="N151" s="235"/>
      <c r="O151" s="233"/>
      <c r="P151" s="234"/>
      <c r="Q151" s="235"/>
      <c r="R151" s="22"/>
      <c r="S151" s="1"/>
      <c r="T151" s="1"/>
      <c r="U151" s="1"/>
      <c r="V151" s="1"/>
      <c r="W151" s="1"/>
      <c r="X151" s="1"/>
      <c r="Y151" s="1"/>
      <c r="Z151" s="22"/>
      <c r="AA151" s="22"/>
      <c r="AB151" s="22"/>
      <c r="AC151" s="22"/>
      <c r="AD151" s="22"/>
      <c r="AE151" s="22"/>
      <c r="AF151" s="22"/>
      <c r="AG151" s="22"/>
      <c r="AH151" s="22"/>
      <c r="AI151" s="22"/>
      <c r="AJ151" s="22"/>
      <c r="AK151" s="22"/>
      <c r="AL151" s="22"/>
      <c r="AM151" s="22"/>
      <c r="AN151" s="22"/>
      <c r="AO151" s="22"/>
      <c r="AP151" s="22"/>
    </row>
    <row r="152" spans="1:42" ht="15" customHeight="1" x14ac:dyDescent="0.3">
      <c r="A152" s="1"/>
      <c r="B152" s="267"/>
      <c r="C152" s="233"/>
      <c r="D152" s="234"/>
      <c r="E152" s="235"/>
      <c r="F152" s="233"/>
      <c r="G152" s="234"/>
      <c r="H152" s="235"/>
      <c r="I152" s="239"/>
      <c r="J152" s="222"/>
      <c r="K152" s="223"/>
      <c r="L152" s="233"/>
      <c r="M152" s="234"/>
      <c r="N152" s="235"/>
      <c r="O152" s="233"/>
      <c r="P152" s="234"/>
      <c r="Q152" s="235"/>
      <c r="R152" s="22"/>
      <c r="S152" s="1"/>
      <c r="T152" s="1"/>
      <c r="U152" s="1"/>
      <c r="V152" s="1"/>
      <c r="W152" s="1"/>
      <c r="X152" s="1"/>
      <c r="Y152" s="1"/>
      <c r="Z152" s="22"/>
      <c r="AA152" s="22"/>
      <c r="AB152" s="22"/>
      <c r="AC152" s="22"/>
      <c r="AD152" s="22"/>
      <c r="AE152" s="22"/>
      <c r="AF152" s="22"/>
      <c r="AG152" s="22"/>
      <c r="AH152" s="22"/>
      <c r="AI152" s="22"/>
      <c r="AJ152" s="22"/>
      <c r="AK152" s="22"/>
      <c r="AL152" s="22"/>
      <c r="AM152" s="22"/>
      <c r="AN152" s="22"/>
      <c r="AO152" s="22"/>
      <c r="AP152" s="22"/>
    </row>
    <row r="153" spans="1:42" ht="15" customHeight="1" x14ac:dyDescent="0.3">
      <c r="A153" s="1"/>
      <c r="B153" s="267"/>
      <c r="C153" s="236"/>
      <c r="D153" s="237"/>
      <c r="E153" s="238"/>
      <c r="F153" s="236"/>
      <c r="G153" s="237"/>
      <c r="H153" s="238"/>
      <c r="I153" s="224"/>
      <c r="J153" s="225"/>
      <c r="K153" s="226"/>
      <c r="L153" s="236"/>
      <c r="M153" s="237"/>
      <c r="N153" s="238"/>
      <c r="O153" s="236"/>
      <c r="P153" s="237"/>
      <c r="Q153" s="238"/>
      <c r="R153" s="22"/>
      <c r="S153" s="1"/>
      <c r="T153" s="1"/>
      <c r="U153" s="1"/>
      <c r="V153" s="1"/>
      <c r="W153" s="1"/>
      <c r="X153" s="1"/>
      <c r="Y153" s="1"/>
      <c r="Z153" s="22"/>
      <c r="AA153" s="22"/>
      <c r="AB153" s="22"/>
      <c r="AC153" s="22"/>
      <c r="AD153" s="22"/>
      <c r="AE153" s="22"/>
      <c r="AF153" s="22"/>
      <c r="AG153" s="22"/>
      <c r="AH153" s="22"/>
      <c r="AI153" s="22"/>
      <c r="AJ153" s="22"/>
      <c r="AK153" s="22"/>
      <c r="AL153" s="22"/>
      <c r="AM153" s="22"/>
      <c r="AN153" s="22"/>
      <c r="AO153" s="22"/>
      <c r="AP153" s="22"/>
    </row>
    <row r="154" spans="1:42" ht="15" customHeight="1" thickBot="1" x14ac:dyDescent="0.35">
      <c r="A154" s="1"/>
      <c r="B154" s="268"/>
      <c r="C154" s="105" t="s">
        <v>89</v>
      </c>
      <c r="D154" s="243"/>
      <c r="E154" s="244"/>
      <c r="F154" s="105" t="s">
        <v>89</v>
      </c>
      <c r="G154" s="243"/>
      <c r="H154" s="244"/>
      <c r="I154" s="240"/>
      <c r="J154" s="241"/>
      <c r="K154" s="242"/>
      <c r="L154" s="105" t="s">
        <v>89</v>
      </c>
      <c r="M154" s="243"/>
      <c r="N154" s="244"/>
      <c r="O154" s="105" t="s">
        <v>89</v>
      </c>
      <c r="P154" s="243"/>
      <c r="Q154" s="244"/>
      <c r="R154" s="22"/>
      <c r="S154" s="1"/>
      <c r="T154" s="1"/>
      <c r="U154" s="1"/>
      <c r="V154" s="1"/>
      <c r="W154" s="1"/>
      <c r="X154" s="1"/>
      <c r="Y154" s="1"/>
      <c r="Z154" s="22"/>
      <c r="AA154" s="22"/>
      <c r="AB154" s="22"/>
      <c r="AC154" s="22"/>
      <c r="AD154" s="22"/>
      <c r="AE154" s="22"/>
      <c r="AF154" s="22"/>
      <c r="AG154" s="22"/>
      <c r="AH154" s="22"/>
      <c r="AI154" s="22"/>
      <c r="AJ154" s="22"/>
      <c r="AK154" s="22"/>
      <c r="AL154" s="22"/>
      <c r="AM154" s="22"/>
      <c r="AN154" s="22"/>
      <c r="AO154" s="22"/>
      <c r="AP154" s="22"/>
    </row>
    <row r="155" spans="1:42" ht="15" customHeight="1" x14ac:dyDescent="0.3">
      <c r="A155" s="1"/>
      <c r="B155" s="66"/>
      <c r="C155" s="70"/>
      <c r="D155" s="70"/>
      <c r="E155" s="70"/>
      <c r="F155" s="70"/>
      <c r="G155" s="70"/>
      <c r="H155" s="70"/>
      <c r="I155" s="69"/>
      <c r="J155" s="69"/>
      <c r="K155" s="69"/>
      <c r="L155" s="70"/>
      <c r="M155" s="70"/>
      <c r="N155" s="70"/>
      <c r="O155" s="70"/>
      <c r="P155" s="70"/>
      <c r="Q155" s="70"/>
      <c r="R155" s="22"/>
      <c r="S155" s="1"/>
      <c r="T155" s="1"/>
      <c r="U155" s="1"/>
      <c r="V155" s="1"/>
      <c r="W155" s="1"/>
      <c r="X155" s="1"/>
      <c r="Y155" s="1"/>
      <c r="Z155" s="22"/>
      <c r="AA155" s="22"/>
      <c r="AB155" s="22"/>
      <c r="AC155" s="22"/>
      <c r="AD155" s="22"/>
      <c r="AE155" s="22"/>
      <c r="AF155" s="22"/>
      <c r="AG155" s="22"/>
      <c r="AH155" s="22"/>
      <c r="AI155" s="22"/>
      <c r="AJ155" s="22"/>
      <c r="AK155" s="22"/>
      <c r="AL155" s="22"/>
      <c r="AM155" s="22"/>
      <c r="AN155" s="22"/>
      <c r="AO155" s="22"/>
      <c r="AP155" s="22"/>
    </row>
    <row r="156" spans="1:42" ht="15" customHeight="1" thickBot="1" x14ac:dyDescent="0.35">
      <c r="A156" s="1"/>
      <c r="B156" s="66"/>
      <c r="C156" s="72"/>
      <c r="D156" s="72"/>
      <c r="E156" s="72"/>
      <c r="F156" s="72"/>
      <c r="G156" s="72"/>
      <c r="H156" s="72"/>
      <c r="I156" s="69"/>
      <c r="J156" s="69"/>
      <c r="K156" s="69"/>
      <c r="L156" s="72"/>
      <c r="M156" s="72"/>
      <c r="N156" s="72"/>
      <c r="O156" s="72"/>
      <c r="P156" s="72"/>
      <c r="Q156" s="72"/>
      <c r="R156" s="22"/>
      <c r="S156" s="1"/>
      <c r="T156" s="1"/>
      <c r="U156" s="1"/>
      <c r="V156" s="1"/>
      <c r="W156" s="1"/>
      <c r="X156" s="1"/>
      <c r="Y156" s="1"/>
      <c r="Z156" s="22"/>
      <c r="AA156" s="22"/>
      <c r="AB156" s="22"/>
      <c r="AC156" s="22"/>
      <c r="AD156" s="22"/>
      <c r="AE156" s="22"/>
      <c r="AF156" s="22"/>
      <c r="AG156" s="22"/>
      <c r="AH156" s="22"/>
      <c r="AI156" s="22"/>
      <c r="AJ156" s="22"/>
      <c r="AK156" s="22"/>
      <c r="AL156" s="22"/>
      <c r="AM156" s="22"/>
      <c r="AN156" s="22"/>
      <c r="AO156" s="22"/>
      <c r="AP156" s="22"/>
    </row>
    <row r="157" spans="1:42" ht="15" customHeight="1" x14ac:dyDescent="0.3">
      <c r="A157" s="1"/>
      <c r="B157" s="255"/>
      <c r="C157" s="258" t="s">
        <v>47</v>
      </c>
      <c r="D157" s="259"/>
      <c r="E157" s="260"/>
      <c r="F157" s="259" t="s">
        <v>48</v>
      </c>
      <c r="G157" s="259"/>
      <c r="H157" s="260"/>
      <c r="I157" s="258" t="s">
        <v>58</v>
      </c>
      <c r="J157" s="259"/>
      <c r="K157" s="260"/>
      <c r="L157" s="258" t="s">
        <v>49</v>
      </c>
      <c r="M157" s="259"/>
      <c r="N157" s="260"/>
      <c r="O157" s="259" t="s">
        <v>50</v>
      </c>
      <c r="P157" s="259"/>
      <c r="Q157" s="260"/>
      <c r="R157" s="22"/>
      <c r="S157" s="1"/>
      <c r="T157" s="1"/>
      <c r="U157" s="1"/>
      <c r="V157" s="1"/>
      <c r="W157" s="1"/>
      <c r="X157" s="1"/>
      <c r="Y157" s="1"/>
      <c r="Z157" s="22"/>
      <c r="AA157" s="22"/>
      <c r="AB157" s="22"/>
      <c r="AC157" s="22"/>
      <c r="AD157" s="22"/>
      <c r="AE157" s="22"/>
      <c r="AF157" s="22"/>
      <c r="AG157" s="22"/>
      <c r="AH157" s="22"/>
      <c r="AI157" s="22"/>
      <c r="AJ157" s="22"/>
      <c r="AK157" s="22"/>
      <c r="AL157" s="22"/>
      <c r="AM157" s="22"/>
      <c r="AN157" s="22"/>
      <c r="AO157" s="22"/>
      <c r="AP157" s="22"/>
    </row>
    <row r="158" spans="1:42" ht="15" customHeight="1" x14ac:dyDescent="0.3">
      <c r="A158" s="22"/>
      <c r="B158" s="256"/>
      <c r="C158" s="261"/>
      <c r="D158" s="262"/>
      <c r="E158" s="263"/>
      <c r="F158" s="262"/>
      <c r="G158" s="262"/>
      <c r="H158" s="263"/>
      <c r="I158" s="261"/>
      <c r="J158" s="262"/>
      <c r="K158" s="263"/>
      <c r="L158" s="261"/>
      <c r="M158" s="262"/>
      <c r="N158" s="263"/>
      <c r="O158" s="262"/>
      <c r="P158" s="262"/>
      <c r="Q158" s="263"/>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customHeight="1" thickBot="1" x14ac:dyDescent="0.35">
      <c r="A159" s="22"/>
      <c r="B159" s="257"/>
      <c r="C159" s="264"/>
      <c r="D159" s="265"/>
      <c r="E159" s="266"/>
      <c r="F159" s="265"/>
      <c r="G159" s="265"/>
      <c r="H159" s="266"/>
      <c r="I159" s="264"/>
      <c r="J159" s="265"/>
      <c r="K159" s="266"/>
      <c r="L159" s="264"/>
      <c r="M159" s="265"/>
      <c r="N159" s="266"/>
      <c r="O159" s="265"/>
      <c r="P159" s="265"/>
      <c r="Q159" s="266"/>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ht="15" customHeight="1" x14ac:dyDescent="0.3">
      <c r="A160" s="22"/>
      <c r="B160" s="267" t="s">
        <v>186</v>
      </c>
      <c r="C160" s="269" t="s">
        <v>83</v>
      </c>
      <c r="D160" s="270"/>
      <c r="E160" s="271"/>
      <c r="F160" s="269" t="s">
        <v>83</v>
      </c>
      <c r="G160" s="270"/>
      <c r="H160" s="271"/>
      <c r="I160" s="272"/>
      <c r="J160" s="273"/>
      <c r="K160" s="274"/>
      <c r="L160" s="269" t="s">
        <v>83</v>
      </c>
      <c r="M160" s="270"/>
      <c r="N160" s="271"/>
      <c r="O160" s="269" t="s">
        <v>83</v>
      </c>
      <c r="P160" s="270"/>
      <c r="Q160" s="271"/>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customHeight="1" x14ac:dyDescent="0.3">
      <c r="A161" s="22"/>
      <c r="B161" s="267"/>
      <c r="C161" s="218"/>
      <c r="D161" s="219"/>
      <c r="E161" s="220"/>
      <c r="F161" s="218"/>
      <c r="G161" s="219"/>
      <c r="H161" s="220"/>
      <c r="I161" s="221"/>
      <c r="J161" s="222"/>
      <c r="K161" s="223"/>
      <c r="L161" s="218"/>
      <c r="M161" s="219"/>
      <c r="N161" s="220"/>
      <c r="O161" s="218"/>
      <c r="P161" s="219"/>
      <c r="Q161" s="220"/>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ht="15" customHeight="1" x14ac:dyDescent="0.3">
      <c r="A162" s="22"/>
      <c r="B162" s="267"/>
      <c r="C162" s="230"/>
      <c r="D162" s="231"/>
      <c r="E162" s="232"/>
      <c r="F162" s="230"/>
      <c r="G162" s="231"/>
      <c r="H162" s="232"/>
      <c r="I162" s="224"/>
      <c r="J162" s="225"/>
      <c r="K162" s="226"/>
      <c r="L162" s="230"/>
      <c r="M162" s="231"/>
      <c r="N162" s="232"/>
      <c r="O162" s="230"/>
      <c r="P162" s="247"/>
      <c r="Q162" s="248"/>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customHeight="1" x14ac:dyDescent="0.3">
      <c r="A163" s="22"/>
      <c r="B163" s="267"/>
      <c r="C163" s="233"/>
      <c r="D163" s="234"/>
      <c r="E163" s="235"/>
      <c r="F163" s="233"/>
      <c r="G163" s="234"/>
      <c r="H163" s="235"/>
      <c r="I163" s="227"/>
      <c r="J163" s="228"/>
      <c r="K163" s="229"/>
      <c r="L163" s="233"/>
      <c r="M163" s="234"/>
      <c r="N163" s="235"/>
      <c r="O163" s="249"/>
      <c r="P163" s="250"/>
      <c r="Q163" s="251"/>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ht="15" customHeight="1" x14ac:dyDescent="0.3">
      <c r="A164" s="22"/>
      <c r="B164" s="267"/>
      <c r="C164" s="233"/>
      <c r="D164" s="234"/>
      <c r="E164" s="235"/>
      <c r="F164" s="233"/>
      <c r="G164" s="234"/>
      <c r="H164" s="235"/>
      <c r="I164" s="215"/>
      <c r="J164" s="216"/>
      <c r="K164" s="217"/>
      <c r="L164" s="233"/>
      <c r="M164" s="234"/>
      <c r="N164" s="235"/>
      <c r="O164" s="249"/>
      <c r="P164" s="250"/>
      <c r="Q164" s="251"/>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ht="15" customHeight="1" x14ac:dyDescent="0.3">
      <c r="A165" s="22"/>
      <c r="B165" s="267"/>
      <c r="C165" s="233"/>
      <c r="D165" s="234"/>
      <c r="E165" s="235"/>
      <c r="F165" s="233"/>
      <c r="G165" s="234"/>
      <c r="H165" s="235"/>
      <c r="I165" s="221"/>
      <c r="J165" s="222"/>
      <c r="K165" s="223"/>
      <c r="L165" s="233"/>
      <c r="M165" s="234"/>
      <c r="N165" s="235"/>
      <c r="O165" s="249"/>
      <c r="P165" s="250"/>
      <c r="Q165" s="251"/>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ht="15" customHeight="1" x14ac:dyDescent="0.3">
      <c r="A166" s="22"/>
      <c r="B166" s="267"/>
      <c r="C166" s="236"/>
      <c r="D166" s="237"/>
      <c r="E166" s="238"/>
      <c r="F166" s="236"/>
      <c r="G166" s="237"/>
      <c r="H166" s="238"/>
      <c r="I166" s="224"/>
      <c r="J166" s="225"/>
      <c r="K166" s="226"/>
      <c r="L166" s="236"/>
      <c r="M166" s="237"/>
      <c r="N166" s="238"/>
      <c r="O166" s="252"/>
      <c r="P166" s="253"/>
      <c r="Q166" s="254"/>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ht="15" customHeight="1" x14ac:dyDescent="0.3">
      <c r="A167" s="22"/>
      <c r="B167" s="267"/>
      <c r="C167" s="104" t="s">
        <v>89</v>
      </c>
      <c r="D167" s="245"/>
      <c r="E167" s="246"/>
      <c r="F167" s="104" t="s">
        <v>89</v>
      </c>
      <c r="G167" s="245"/>
      <c r="H167" s="246"/>
      <c r="I167" s="227"/>
      <c r="J167" s="228"/>
      <c r="K167" s="229"/>
      <c r="L167" s="104" t="s">
        <v>89</v>
      </c>
      <c r="M167" s="245"/>
      <c r="N167" s="246"/>
      <c r="O167" s="104" t="s">
        <v>89</v>
      </c>
      <c r="P167" s="245"/>
      <c r="Q167" s="246"/>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ht="15" customHeight="1" x14ac:dyDescent="0.3">
      <c r="A168" s="22"/>
      <c r="B168" s="267"/>
      <c r="C168" s="212" t="s">
        <v>84</v>
      </c>
      <c r="D168" s="213"/>
      <c r="E168" s="214"/>
      <c r="F168" s="212" t="s">
        <v>84</v>
      </c>
      <c r="G168" s="213"/>
      <c r="H168" s="214"/>
      <c r="I168" s="215"/>
      <c r="J168" s="216"/>
      <c r="K168" s="217"/>
      <c r="L168" s="212" t="s">
        <v>84</v>
      </c>
      <c r="M168" s="213"/>
      <c r="N168" s="214"/>
      <c r="O168" s="212" t="s">
        <v>84</v>
      </c>
      <c r="P168" s="213"/>
      <c r="Q168" s="214"/>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ht="15" customHeight="1" x14ac:dyDescent="0.3">
      <c r="A169" s="22"/>
      <c r="B169" s="267"/>
      <c r="C169" s="218"/>
      <c r="D169" s="219"/>
      <c r="E169" s="220"/>
      <c r="F169" s="218"/>
      <c r="G169" s="219"/>
      <c r="H169" s="220"/>
      <c r="I169" s="239"/>
      <c r="J169" s="222"/>
      <c r="K169" s="223"/>
      <c r="L169" s="218"/>
      <c r="M169" s="219"/>
      <c r="N169" s="220"/>
      <c r="O169" s="218"/>
      <c r="P169" s="219"/>
      <c r="Q169" s="220"/>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ht="15" customHeight="1" x14ac:dyDescent="0.3">
      <c r="A170" s="22"/>
      <c r="B170" s="267"/>
      <c r="C170" s="230"/>
      <c r="D170" s="231"/>
      <c r="E170" s="232"/>
      <c r="F170" s="230"/>
      <c r="G170" s="231"/>
      <c r="H170" s="232"/>
      <c r="I170" s="224"/>
      <c r="J170" s="225"/>
      <c r="K170" s="226"/>
      <c r="L170" s="230"/>
      <c r="M170" s="247"/>
      <c r="N170" s="248"/>
      <c r="O170" s="230"/>
      <c r="P170" s="247"/>
      <c r="Q170" s="248"/>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ht="15" customHeight="1" x14ac:dyDescent="0.3">
      <c r="A171" s="22"/>
      <c r="B171" s="267"/>
      <c r="C171" s="233"/>
      <c r="D171" s="234"/>
      <c r="E171" s="235"/>
      <c r="F171" s="233"/>
      <c r="G171" s="234"/>
      <c r="H171" s="235"/>
      <c r="I171" s="227"/>
      <c r="J171" s="228"/>
      <c r="K171" s="229"/>
      <c r="L171" s="249"/>
      <c r="M171" s="250"/>
      <c r="N171" s="251"/>
      <c r="O171" s="249"/>
      <c r="P171" s="250"/>
      <c r="Q171" s="251"/>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ht="15" customHeight="1" x14ac:dyDescent="0.3">
      <c r="A172" s="22"/>
      <c r="B172" s="267"/>
      <c r="C172" s="233"/>
      <c r="D172" s="234"/>
      <c r="E172" s="235"/>
      <c r="F172" s="233"/>
      <c r="G172" s="234"/>
      <c r="H172" s="235"/>
      <c r="I172" s="215"/>
      <c r="J172" s="216"/>
      <c r="K172" s="217"/>
      <c r="L172" s="249"/>
      <c r="M172" s="250"/>
      <c r="N172" s="251"/>
      <c r="O172" s="249"/>
      <c r="P172" s="250"/>
      <c r="Q172" s="251"/>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ht="15" customHeight="1" x14ac:dyDescent="0.3">
      <c r="A173" s="22"/>
      <c r="B173" s="267"/>
      <c r="C173" s="233"/>
      <c r="D173" s="234"/>
      <c r="E173" s="235"/>
      <c r="F173" s="233"/>
      <c r="G173" s="234"/>
      <c r="H173" s="235"/>
      <c r="I173" s="221"/>
      <c r="J173" s="222"/>
      <c r="K173" s="223"/>
      <c r="L173" s="249"/>
      <c r="M173" s="250"/>
      <c r="N173" s="251"/>
      <c r="O173" s="249"/>
      <c r="P173" s="250"/>
      <c r="Q173" s="251"/>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ht="15" customHeight="1" x14ac:dyDescent="0.3">
      <c r="A174" s="22"/>
      <c r="B174" s="267"/>
      <c r="C174" s="236"/>
      <c r="D174" s="237"/>
      <c r="E174" s="238"/>
      <c r="F174" s="236"/>
      <c r="G174" s="237"/>
      <c r="H174" s="238"/>
      <c r="I174" s="224"/>
      <c r="J174" s="225"/>
      <c r="K174" s="226"/>
      <c r="L174" s="252"/>
      <c r="M174" s="253"/>
      <c r="N174" s="254"/>
      <c r="O174" s="252"/>
      <c r="P174" s="253"/>
      <c r="Q174" s="254"/>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ht="15" customHeight="1" x14ac:dyDescent="0.3">
      <c r="A175" s="22"/>
      <c r="B175" s="267"/>
      <c r="C175" s="104" t="s">
        <v>89</v>
      </c>
      <c r="D175" s="245"/>
      <c r="E175" s="246"/>
      <c r="F175" s="104" t="s">
        <v>89</v>
      </c>
      <c r="G175" s="245"/>
      <c r="H175" s="246"/>
      <c r="I175" s="227"/>
      <c r="J175" s="228"/>
      <c r="K175" s="229"/>
      <c r="L175" s="104" t="s">
        <v>89</v>
      </c>
      <c r="M175" s="245"/>
      <c r="N175" s="246"/>
      <c r="O175" s="104" t="s">
        <v>89</v>
      </c>
      <c r="P175" s="245"/>
      <c r="Q175" s="246"/>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ht="15" customHeight="1" x14ac:dyDescent="0.3">
      <c r="A176" s="22"/>
      <c r="B176" s="267"/>
      <c r="C176" s="212" t="s">
        <v>85</v>
      </c>
      <c r="D176" s="213"/>
      <c r="E176" s="214"/>
      <c r="F176" s="212" t="s">
        <v>85</v>
      </c>
      <c r="G176" s="213"/>
      <c r="H176" s="214"/>
      <c r="I176" s="215"/>
      <c r="J176" s="216"/>
      <c r="K176" s="217"/>
      <c r="L176" s="212" t="s">
        <v>85</v>
      </c>
      <c r="M176" s="213"/>
      <c r="N176" s="214"/>
      <c r="O176" s="212" t="s">
        <v>85</v>
      </c>
      <c r="P176" s="213"/>
      <c r="Q176" s="214"/>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ht="15" customHeight="1" x14ac:dyDescent="0.3">
      <c r="A177" s="22"/>
      <c r="B177" s="267"/>
      <c r="C177" s="218"/>
      <c r="D177" s="219"/>
      <c r="E177" s="220"/>
      <c r="F177" s="218"/>
      <c r="G177" s="219"/>
      <c r="H177" s="220"/>
      <c r="I177" s="221"/>
      <c r="J177" s="222"/>
      <c r="K177" s="223"/>
      <c r="L177" s="218"/>
      <c r="M177" s="219"/>
      <c r="N177" s="220"/>
      <c r="O177" s="218"/>
      <c r="P177" s="219"/>
      <c r="Q177" s="220"/>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ht="15" customHeight="1" x14ac:dyDescent="0.3">
      <c r="A178" s="22"/>
      <c r="B178" s="267"/>
      <c r="C178" s="230"/>
      <c r="D178" s="231"/>
      <c r="E178" s="232"/>
      <c r="F178" s="230"/>
      <c r="G178" s="231"/>
      <c r="H178" s="232"/>
      <c r="I178" s="224"/>
      <c r="J178" s="225"/>
      <c r="K178" s="226"/>
      <c r="L178" s="230"/>
      <c r="M178" s="231"/>
      <c r="N178" s="232"/>
      <c r="O178" s="230"/>
      <c r="P178" s="231"/>
      <c r="Q178" s="23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ht="15" customHeight="1" x14ac:dyDescent="0.3">
      <c r="A179" s="22"/>
      <c r="B179" s="267"/>
      <c r="C179" s="233"/>
      <c r="D179" s="234"/>
      <c r="E179" s="235"/>
      <c r="F179" s="233"/>
      <c r="G179" s="234"/>
      <c r="H179" s="235"/>
      <c r="I179" s="227"/>
      <c r="J179" s="228"/>
      <c r="K179" s="229"/>
      <c r="L179" s="233"/>
      <c r="M179" s="234"/>
      <c r="N179" s="235"/>
      <c r="O179" s="233"/>
      <c r="P179" s="234"/>
      <c r="Q179" s="235"/>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ht="15" customHeight="1" x14ac:dyDescent="0.3">
      <c r="A180" s="22"/>
      <c r="B180" s="267"/>
      <c r="C180" s="233"/>
      <c r="D180" s="234"/>
      <c r="E180" s="235"/>
      <c r="F180" s="233"/>
      <c r="G180" s="234"/>
      <c r="H180" s="235"/>
      <c r="I180" s="215" t="s">
        <v>107</v>
      </c>
      <c r="J180" s="216"/>
      <c r="K180" s="217"/>
      <c r="L180" s="233"/>
      <c r="M180" s="234"/>
      <c r="N180" s="235"/>
      <c r="O180" s="233"/>
      <c r="P180" s="234"/>
      <c r="Q180" s="235"/>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ht="15" customHeight="1" x14ac:dyDescent="0.3">
      <c r="A181" s="22"/>
      <c r="B181" s="267"/>
      <c r="C181" s="233"/>
      <c r="D181" s="234"/>
      <c r="E181" s="235"/>
      <c r="F181" s="233"/>
      <c r="G181" s="234"/>
      <c r="H181" s="235"/>
      <c r="I181" s="239"/>
      <c r="J181" s="222"/>
      <c r="K181" s="223"/>
      <c r="L181" s="233"/>
      <c r="M181" s="234"/>
      <c r="N181" s="235"/>
      <c r="O181" s="233"/>
      <c r="P181" s="234"/>
      <c r="Q181" s="235"/>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ht="15" customHeight="1" x14ac:dyDescent="0.3">
      <c r="A182" s="22"/>
      <c r="B182" s="267"/>
      <c r="C182" s="236"/>
      <c r="D182" s="237"/>
      <c r="E182" s="238"/>
      <c r="F182" s="236"/>
      <c r="G182" s="237"/>
      <c r="H182" s="238"/>
      <c r="I182" s="224"/>
      <c r="J182" s="225"/>
      <c r="K182" s="226"/>
      <c r="L182" s="236"/>
      <c r="M182" s="237"/>
      <c r="N182" s="238"/>
      <c r="O182" s="236"/>
      <c r="P182" s="237"/>
      <c r="Q182" s="238"/>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ht="15" customHeight="1" thickBot="1" x14ac:dyDescent="0.35">
      <c r="A183" s="22"/>
      <c r="B183" s="268"/>
      <c r="C183" s="105" t="s">
        <v>89</v>
      </c>
      <c r="D183" s="243"/>
      <c r="E183" s="244"/>
      <c r="F183" s="105" t="s">
        <v>89</v>
      </c>
      <c r="G183" s="243"/>
      <c r="H183" s="244"/>
      <c r="I183" s="240"/>
      <c r="J183" s="241"/>
      <c r="K183" s="242"/>
      <c r="L183" s="105" t="s">
        <v>89</v>
      </c>
      <c r="M183" s="243"/>
      <c r="N183" s="244"/>
      <c r="O183" s="105" t="s">
        <v>89</v>
      </c>
      <c r="P183" s="243"/>
      <c r="Q183" s="244"/>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ht="15" customHeight="1" x14ac:dyDescent="0.3">
      <c r="A184" s="22"/>
      <c r="B184" s="66"/>
      <c r="C184" s="71"/>
      <c r="D184" s="70"/>
      <c r="E184" s="70"/>
      <c r="F184" s="71"/>
      <c r="G184" s="70"/>
      <c r="H184" s="70"/>
      <c r="I184" s="69"/>
      <c r="J184" s="69"/>
      <c r="K184" s="69"/>
      <c r="L184" s="71"/>
      <c r="M184" s="70"/>
      <c r="N184" s="70"/>
      <c r="O184" s="71"/>
      <c r="P184" s="70"/>
      <c r="Q184" s="70"/>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ht="15" customHeight="1" thickBot="1" x14ac:dyDescent="0.35">
      <c r="A185" s="22"/>
      <c r="B185" s="66"/>
      <c r="C185" s="70"/>
      <c r="D185" s="70"/>
      <c r="E185" s="70"/>
      <c r="F185" s="70"/>
      <c r="G185" s="70"/>
      <c r="H185" s="70"/>
      <c r="I185" s="69"/>
      <c r="J185" s="69"/>
      <c r="K185" s="69"/>
      <c r="L185" s="70"/>
      <c r="M185" s="70"/>
      <c r="N185" s="70"/>
      <c r="O185" s="70"/>
      <c r="P185" s="70"/>
      <c r="Q185" s="70"/>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ht="15" customHeight="1" x14ac:dyDescent="0.3">
      <c r="A186" s="22"/>
      <c r="B186" s="255"/>
      <c r="C186" s="258" t="s">
        <v>47</v>
      </c>
      <c r="D186" s="259"/>
      <c r="E186" s="260"/>
      <c r="F186" s="259" t="s">
        <v>48</v>
      </c>
      <c r="G186" s="259"/>
      <c r="H186" s="260"/>
      <c r="I186" s="258" t="s">
        <v>58</v>
      </c>
      <c r="J186" s="259"/>
      <c r="K186" s="260"/>
      <c r="L186" s="258" t="s">
        <v>49</v>
      </c>
      <c r="M186" s="259"/>
      <c r="N186" s="260"/>
      <c r="O186" s="259" t="s">
        <v>50</v>
      </c>
      <c r="P186" s="259"/>
      <c r="Q186" s="260"/>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ht="15" customHeight="1" x14ac:dyDescent="0.3">
      <c r="A187" s="22"/>
      <c r="B187" s="256"/>
      <c r="C187" s="261"/>
      <c r="D187" s="262"/>
      <c r="E187" s="263"/>
      <c r="F187" s="262"/>
      <c r="G187" s="262"/>
      <c r="H187" s="263"/>
      <c r="I187" s="261"/>
      <c r="J187" s="262"/>
      <c r="K187" s="263"/>
      <c r="L187" s="261"/>
      <c r="M187" s="262"/>
      <c r="N187" s="263"/>
      <c r="O187" s="262"/>
      <c r="P187" s="262"/>
      <c r="Q187" s="263"/>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ht="15" customHeight="1" thickBot="1" x14ac:dyDescent="0.35">
      <c r="A188" s="22"/>
      <c r="B188" s="257"/>
      <c r="C188" s="264"/>
      <c r="D188" s="265"/>
      <c r="E188" s="266"/>
      <c r="F188" s="265"/>
      <c r="G188" s="265"/>
      <c r="H188" s="266"/>
      <c r="I188" s="264"/>
      <c r="J188" s="265"/>
      <c r="K188" s="266"/>
      <c r="L188" s="264"/>
      <c r="M188" s="265"/>
      <c r="N188" s="266"/>
      <c r="O188" s="265"/>
      <c r="P188" s="265"/>
      <c r="Q188" s="266"/>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ht="15" customHeight="1" x14ac:dyDescent="0.3">
      <c r="A189" s="22"/>
      <c r="B189" s="267" t="s">
        <v>202</v>
      </c>
      <c r="C189" s="269" t="s">
        <v>83</v>
      </c>
      <c r="D189" s="270"/>
      <c r="E189" s="271"/>
      <c r="F189" s="269" t="s">
        <v>83</v>
      </c>
      <c r="G189" s="270"/>
      <c r="H189" s="271"/>
      <c r="I189" s="272"/>
      <c r="J189" s="273"/>
      <c r="K189" s="274"/>
      <c r="L189" s="269" t="s">
        <v>83</v>
      </c>
      <c r="M189" s="270"/>
      <c r="N189" s="271"/>
      <c r="O189" s="269" t="s">
        <v>83</v>
      </c>
      <c r="P189" s="270"/>
      <c r="Q189" s="271"/>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ht="15" customHeight="1" x14ac:dyDescent="0.3">
      <c r="A190" s="22"/>
      <c r="B190" s="267"/>
      <c r="C190" s="218"/>
      <c r="D190" s="219"/>
      <c r="E190" s="220"/>
      <c r="F190" s="218"/>
      <c r="G190" s="219"/>
      <c r="H190" s="220"/>
      <c r="I190" s="221"/>
      <c r="J190" s="222"/>
      <c r="K190" s="223"/>
      <c r="L190" s="218"/>
      <c r="M190" s="219"/>
      <c r="N190" s="220"/>
      <c r="O190" s="218"/>
      <c r="P190" s="219"/>
      <c r="Q190" s="220"/>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ht="15" customHeight="1" x14ac:dyDescent="0.3">
      <c r="A191" s="22"/>
      <c r="B191" s="267"/>
      <c r="C191" s="230"/>
      <c r="D191" s="231"/>
      <c r="E191" s="232"/>
      <c r="F191" s="230"/>
      <c r="G191" s="231"/>
      <c r="H191" s="232"/>
      <c r="I191" s="224"/>
      <c r="J191" s="225"/>
      <c r="K191" s="226"/>
      <c r="L191" s="230"/>
      <c r="M191" s="231"/>
      <c r="N191" s="232"/>
      <c r="O191" s="230"/>
      <c r="P191" s="247"/>
      <c r="Q191" s="248"/>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ht="15" customHeight="1" x14ac:dyDescent="0.3">
      <c r="A192" s="22"/>
      <c r="B192" s="267"/>
      <c r="C192" s="233"/>
      <c r="D192" s="234"/>
      <c r="E192" s="235"/>
      <c r="F192" s="233"/>
      <c r="G192" s="234"/>
      <c r="H192" s="235"/>
      <c r="I192" s="227"/>
      <c r="J192" s="228"/>
      <c r="K192" s="229"/>
      <c r="L192" s="233"/>
      <c r="M192" s="234"/>
      <c r="N192" s="235"/>
      <c r="O192" s="249"/>
      <c r="P192" s="250"/>
      <c r="Q192" s="251"/>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ht="15" customHeight="1" x14ac:dyDescent="0.3">
      <c r="A193" s="22"/>
      <c r="B193" s="267"/>
      <c r="C193" s="233"/>
      <c r="D193" s="234"/>
      <c r="E193" s="235"/>
      <c r="F193" s="233"/>
      <c r="G193" s="234"/>
      <c r="H193" s="235"/>
      <c r="I193" s="215"/>
      <c r="J193" s="216"/>
      <c r="K193" s="217"/>
      <c r="L193" s="233"/>
      <c r="M193" s="234"/>
      <c r="N193" s="235"/>
      <c r="O193" s="249"/>
      <c r="P193" s="250"/>
      <c r="Q193" s="251"/>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ht="15" customHeight="1" x14ac:dyDescent="0.3">
      <c r="A194" s="22"/>
      <c r="B194" s="267"/>
      <c r="C194" s="233"/>
      <c r="D194" s="234"/>
      <c r="E194" s="235"/>
      <c r="F194" s="233"/>
      <c r="G194" s="234"/>
      <c r="H194" s="235"/>
      <c r="I194" s="221"/>
      <c r="J194" s="222"/>
      <c r="K194" s="223"/>
      <c r="L194" s="233"/>
      <c r="M194" s="234"/>
      <c r="N194" s="235"/>
      <c r="O194" s="249"/>
      <c r="P194" s="250"/>
      <c r="Q194" s="251"/>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ht="15" customHeight="1" x14ac:dyDescent="0.3">
      <c r="A195" s="22"/>
      <c r="B195" s="267"/>
      <c r="C195" s="236"/>
      <c r="D195" s="237"/>
      <c r="E195" s="238"/>
      <c r="F195" s="236"/>
      <c r="G195" s="237"/>
      <c r="H195" s="238"/>
      <c r="I195" s="224"/>
      <c r="J195" s="225"/>
      <c r="K195" s="226"/>
      <c r="L195" s="236"/>
      <c r="M195" s="237"/>
      <c r="N195" s="238"/>
      <c r="O195" s="252"/>
      <c r="P195" s="253"/>
      <c r="Q195" s="254"/>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ht="15" customHeight="1" x14ac:dyDescent="0.3">
      <c r="A196" s="22"/>
      <c r="B196" s="267"/>
      <c r="C196" s="104" t="s">
        <v>89</v>
      </c>
      <c r="D196" s="245"/>
      <c r="E196" s="246"/>
      <c r="F196" s="104" t="s">
        <v>89</v>
      </c>
      <c r="G196" s="245"/>
      <c r="H196" s="246"/>
      <c r="I196" s="227"/>
      <c r="J196" s="228"/>
      <c r="K196" s="229"/>
      <c r="L196" s="104" t="s">
        <v>89</v>
      </c>
      <c r="M196" s="245"/>
      <c r="N196" s="246"/>
      <c r="O196" s="104" t="s">
        <v>89</v>
      </c>
      <c r="P196" s="245"/>
      <c r="Q196" s="246"/>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ht="15" customHeight="1" x14ac:dyDescent="0.3">
      <c r="A197" s="22"/>
      <c r="B197" s="267"/>
      <c r="C197" s="212" t="s">
        <v>84</v>
      </c>
      <c r="D197" s="213"/>
      <c r="E197" s="214"/>
      <c r="F197" s="212" t="s">
        <v>84</v>
      </c>
      <c r="G197" s="213"/>
      <c r="H197" s="214"/>
      <c r="I197" s="215"/>
      <c r="J197" s="216"/>
      <c r="K197" s="217"/>
      <c r="L197" s="212" t="s">
        <v>84</v>
      </c>
      <c r="M197" s="213"/>
      <c r="N197" s="214"/>
      <c r="O197" s="212" t="s">
        <v>84</v>
      </c>
      <c r="P197" s="213"/>
      <c r="Q197" s="214"/>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ht="15" customHeight="1" x14ac:dyDescent="0.3">
      <c r="A198" s="22"/>
      <c r="B198" s="267"/>
      <c r="C198" s="218"/>
      <c r="D198" s="219"/>
      <c r="E198" s="220"/>
      <c r="F198" s="218"/>
      <c r="G198" s="219"/>
      <c r="H198" s="220"/>
      <c r="I198" s="239"/>
      <c r="J198" s="222"/>
      <c r="K198" s="223"/>
      <c r="L198" s="218"/>
      <c r="M198" s="219"/>
      <c r="N198" s="220"/>
      <c r="O198" s="218"/>
      <c r="P198" s="219"/>
      <c r="Q198" s="220"/>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ht="15" customHeight="1" x14ac:dyDescent="0.3">
      <c r="A199" s="22"/>
      <c r="B199" s="267"/>
      <c r="C199" s="230"/>
      <c r="D199" s="231"/>
      <c r="E199" s="232"/>
      <c r="F199" s="230"/>
      <c r="G199" s="231"/>
      <c r="H199" s="232"/>
      <c r="I199" s="224"/>
      <c r="J199" s="225"/>
      <c r="K199" s="226"/>
      <c r="L199" s="230"/>
      <c r="M199" s="247"/>
      <c r="N199" s="248"/>
      <c r="O199" s="230"/>
      <c r="P199" s="247"/>
      <c r="Q199" s="248"/>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ht="15" customHeight="1" x14ac:dyDescent="0.3">
      <c r="A200" s="22"/>
      <c r="B200" s="267"/>
      <c r="C200" s="233"/>
      <c r="D200" s="234"/>
      <c r="E200" s="235"/>
      <c r="F200" s="233"/>
      <c r="G200" s="234"/>
      <c r="H200" s="235"/>
      <c r="I200" s="227"/>
      <c r="J200" s="228"/>
      <c r="K200" s="229"/>
      <c r="L200" s="249"/>
      <c r="M200" s="250"/>
      <c r="N200" s="251"/>
      <c r="O200" s="249"/>
      <c r="P200" s="250"/>
      <c r="Q200" s="251"/>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ht="15" customHeight="1" x14ac:dyDescent="0.3">
      <c r="A201" s="22"/>
      <c r="B201" s="267"/>
      <c r="C201" s="233"/>
      <c r="D201" s="234"/>
      <c r="E201" s="235"/>
      <c r="F201" s="233"/>
      <c r="G201" s="234"/>
      <c r="H201" s="235"/>
      <c r="I201" s="215"/>
      <c r="J201" s="216"/>
      <c r="K201" s="217"/>
      <c r="L201" s="249"/>
      <c r="M201" s="250"/>
      <c r="N201" s="251"/>
      <c r="O201" s="249"/>
      <c r="P201" s="250"/>
      <c r="Q201" s="251"/>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ht="15" customHeight="1" x14ac:dyDescent="0.3">
      <c r="A202" s="22"/>
      <c r="B202" s="267"/>
      <c r="C202" s="233"/>
      <c r="D202" s="234"/>
      <c r="E202" s="235"/>
      <c r="F202" s="233"/>
      <c r="G202" s="234"/>
      <c r="H202" s="235"/>
      <c r="I202" s="221"/>
      <c r="J202" s="222"/>
      <c r="K202" s="223"/>
      <c r="L202" s="249"/>
      <c r="M202" s="250"/>
      <c r="N202" s="251"/>
      <c r="O202" s="249"/>
      <c r="P202" s="250"/>
      <c r="Q202" s="251"/>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ht="15" customHeight="1" x14ac:dyDescent="0.3">
      <c r="A203" s="22"/>
      <c r="B203" s="267"/>
      <c r="C203" s="236"/>
      <c r="D203" s="237"/>
      <c r="E203" s="238"/>
      <c r="F203" s="236"/>
      <c r="G203" s="237"/>
      <c r="H203" s="238"/>
      <c r="I203" s="224"/>
      <c r="J203" s="225"/>
      <c r="K203" s="226"/>
      <c r="L203" s="252"/>
      <c r="M203" s="253"/>
      <c r="N203" s="254"/>
      <c r="O203" s="252"/>
      <c r="P203" s="253"/>
      <c r="Q203" s="254"/>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ht="15" customHeight="1" x14ac:dyDescent="0.3">
      <c r="A204" s="22"/>
      <c r="B204" s="267"/>
      <c r="C204" s="104" t="s">
        <v>89</v>
      </c>
      <c r="D204" s="245"/>
      <c r="E204" s="246"/>
      <c r="F204" s="104" t="s">
        <v>89</v>
      </c>
      <c r="G204" s="245"/>
      <c r="H204" s="246"/>
      <c r="I204" s="227"/>
      <c r="J204" s="228"/>
      <c r="K204" s="229"/>
      <c r="L204" s="104" t="s">
        <v>89</v>
      </c>
      <c r="M204" s="245"/>
      <c r="N204" s="246"/>
      <c r="O204" s="104" t="s">
        <v>89</v>
      </c>
      <c r="P204" s="245"/>
      <c r="Q204" s="246"/>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ht="15" customHeight="1" x14ac:dyDescent="0.3">
      <c r="A205" s="22"/>
      <c r="B205" s="267"/>
      <c r="C205" s="212" t="s">
        <v>85</v>
      </c>
      <c r="D205" s="213"/>
      <c r="E205" s="214"/>
      <c r="F205" s="212" t="s">
        <v>85</v>
      </c>
      <c r="G205" s="213"/>
      <c r="H205" s="214"/>
      <c r="I205" s="215"/>
      <c r="J205" s="216"/>
      <c r="K205" s="217"/>
      <c r="L205" s="212" t="s">
        <v>85</v>
      </c>
      <c r="M205" s="213"/>
      <c r="N205" s="214"/>
      <c r="O205" s="212" t="s">
        <v>85</v>
      </c>
      <c r="P205" s="213"/>
      <c r="Q205" s="214"/>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ht="15" customHeight="1" x14ac:dyDescent="0.3">
      <c r="A206" s="22"/>
      <c r="B206" s="267"/>
      <c r="C206" s="218"/>
      <c r="D206" s="219"/>
      <c r="E206" s="220"/>
      <c r="F206" s="218"/>
      <c r="G206" s="219"/>
      <c r="H206" s="220"/>
      <c r="I206" s="221"/>
      <c r="J206" s="222"/>
      <c r="K206" s="223"/>
      <c r="L206" s="218"/>
      <c r="M206" s="219"/>
      <c r="N206" s="220"/>
      <c r="O206" s="218"/>
      <c r="P206" s="219"/>
      <c r="Q206" s="220"/>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ht="15" customHeight="1" x14ac:dyDescent="0.3">
      <c r="A207" s="22"/>
      <c r="B207" s="267"/>
      <c r="C207" s="230"/>
      <c r="D207" s="231"/>
      <c r="E207" s="232"/>
      <c r="F207" s="230"/>
      <c r="G207" s="231"/>
      <c r="H207" s="232"/>
      <c r="I207" s="224"/>
      <c r="J207" s="225"/>
      <c r="K207" s="226"/>
      <c r="L207" s="230"/>
      <c r="M207" s="231"/>
      <c r="N207" s="232"/>
      <c r="O207" s="230"/>
      <c r="P207" s="231"/>
      <c r="Q207" s="23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ht="15" customHeight="1" x14ac:dyDescent="0.3">
      <c r="A208" s="22"/>
      <c r="B208" s="267"/>
      <c r="C208" s="233"/>
      <c r="D208" s="234"/>
      <c r="E208" s="235"/>
      <c r="F208" s="233"/>
      <c r="G208" s="234"/>
      <c r="H208" s="235"/>
      <c r="I208" s="227"/>
      <c r="J208" s="228"/>
      <c r="K208" s="229"/>
      <c r="L208" s="233"/>
      <c r="M208" s="234"/>
      <c r="N208" s="235"/>
      <c r="O208" s="233"/>
      <c r="P208" s="234"/>
      <c r="Q208" s="235"/>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ht="15" customHeight="1" x14ac:dyDescent="0.3">
      <c r="A209" s="22"/>
      <c r="B209" s="267"/>
      <c r="C209" s="233"/>
      <c r="D209" s="234"/>
      <c r="E209" s="235"/>
      <c r="F209" s="233"/>
      <c r="G209" s="234"/>
      <c r="H209" s="235"/>
      <c r="I209" s="215" t="s">
        <v>107</v>
      </c>
      <c r="J209" s="216"/>
      <c r="K209" s="217"/>
      <c r="L209" s="233"/>
      <c r="M209" s="234"/>
      <c r="N209" s="235"/>
      <c r="O209" s="233"/>
      <c r="P209" s="234"/>
      <c r="Q209" s="235"/>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ht="15" customHeight="1" x14ac:dyDescent="0.3">
      <c r="A210" s="22"/>
      <c r="B210" s="267"/>
      <c r="C210" s="233"/>
      <c r="D210" s="234"/>
      <c r="E210" s="235"/>
      <c r="F210" s="233"/>
      <c r="G210" s="234"/>
      <c r="H210" s="235"/>
      <c r="I210" s="239"/>
      <c r="J210" s="222"/>
      <c r="K210" s="223"/>
      <c r="L210" s="233"/>
      <c r="M210" s="234"/>
      <c r="N210" s="235"/>
      <c r="O210" s="233"/>
      <c r="P210" s="234"/>
      <c r="Q210" s="235"/>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ht="15" customHeight="1" x14ac:dyDescent="0.3">
      <c r="A211" s="22"/>
      <c r="B211" s="267"/>
      <c r="C211" s="236"/>
      <c r="D211" s="237"/>
      <c r="E211" s="238"/>
      <c r="F211" s="236"/>
      <c r="G211" s="237"/>
      <c r="H211" s="238"/>
      <c r="I211" s="224"/>
      <c r="J211" s="225"/>
      <c r="K211" s="226"/>
      <c r="L211" s="236"/>
      <c r="M211" s="237"/>
      <c r="N211" s="238"/>
      <c r="O211" s="236"/>
      <c r="P211" s="237"/>
      <c r="Q211" s="238"/>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ht="15" customHeight="1" thickBot="1" x14ac:dyDescent="0.35">
      <c r="A212" s="22"/>
      <c r="B212" s="268"/>
      <c r="C212" s="105" t="s">
        <v>89</v>
      </c>
      <c r="D212" s="243"/>
      <c r="E212" s="244"/>
      <c r="F212" s="105" t="s">
        <v>89</v>
      </c>
      <c r="G212" s="243"/>
      <c r="H212" s="244"/>
      <c r="I212" s="240"/>
      <c r="J212" s="241"/>
      <c r="K212" s="242"/>
      <c r="L212" s="105" t="s">
        <v>89</v>
      </c>
      <c r="M212" s="243"/>
      <c r="N212" s="244"/>
      <c r="O212" s="105" t="s">
        <v>89</v>
      </c>
      <c r="P212" s="243"/>
      <c r="Q212" s="244"/>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ht="15" customHeight="1" x14ac:dyDescent="0.3">
      <c r="A213" s="22"/>
      <c r="B213" s="78"/>
      <c r="C213" s="76"/>
      <c r="D213" s="76"/>
      <c r="E213" s="76"/>
      <c r="F213" s="76"/>
      <c r="G213" s="76"/>
      <c r="H213" s="76"/>
      <c r="I213" s="76"/>
      <c r="J213" s="76"/>
      <c r="K213" s="76"/>
      <c r="L213" s="76"/>
      <c r="M213" s="76"/>
      <c r="N213" s="76"/>
      <c r="O213" s="76"/>
      <c r="P213" s="76"/>
      <c r="Q213" s="76"/>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ht="15" customHeight="1" x14ac:dyDescent="0.3">
      <c r="A214" s="22"/>
      <c r="B214" s="78"/>
      <c r="C214" s="76"/>
      <c r="D214" s="76"/>
      <c r="E214" s="76"/>
      <c r="F214" s="76"/>
      <c r="G214" s="76"/>
      <c r="H214" s="76"/>
      <c r="I214" s="76"/>
      <c r="J214" s="76"/>
      <c r="K214" s="76"/>
      <c r="L214" s="76"/>
      <c r="M214" s="76"/>
      <c r="N214" s="76"/>
      <c r="O214" s="76"/>
      <c r="P214" s="76"/>
      <c r="Q214" s="76"/>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ht="15" customHeight="1" x14ac:dyDescent="0.3">
      <c r="A215" s="22"/>
      <c r="B215" s="78"/>
      <c r="C215" s="76"/>
      <c r="D215" s="76"/>
      <c r="E215" s="76"/>
      <c r="F215" s="76"/>
      <c r="G215" s="76"/>
      <c r="H215" s="76"/>
      <c r="I215" s="76"/>
      <c r="J215" s="76"/>
      <c r="K215" s="76"/>
      <c r="L215" s="76"/>
      <c r="M215" s="76"/>
      <c r="N215" s="76"/>
      <c r="O215" s="76"/>
      <c r="P215" s="76"/>
      <c r="Q215" s="76"/>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ht="15" customHeight="1" x14ac:dyDescent="0.3">
      <c r="A216" s="22"/>
      <c r="B216" s="75"/>
      <c r="C216" s="15"/>
      <c r="D216" s="15"/>
      <c r="E216" s="15"/>
      <c r="F216" s="15"/>
      <c r="G216" s="15"/>
      <c r="H216" s="15"/>
      <c r="I216" s="82"/>
      <c r="J216" s="78"/>
      <c r="K216" s="78"/>
      <c r="L216" s="15"/>
      <c r="M216" s="15"/>
      <c r="N216" s="15"/>
      <c r="O216" s="15"/>
      <c r="P216" s="15"/>
      <c r="Q216" s="15"/>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ht="15" customHeight="1" x14ac:dyDescent="0.3">
      <c r="A217" s="22"/>
      <c r="B217" s="75"/>
      <c r="C217" s="81"/>
      <c r="D217" s="78"/>
      <c r="E217" s="78"/>
      <c r="F217" s="81"/>
      <c r="G217" s="78"/>
      <c r="H217" s="78"/>
      <c r="I217" s="78"/>
      <c r="J217" s="78"/>
      <c r="K217" s="78"/>
      <c r="L217" s="81"/>
      <c r="M217" s="78"/>
      <c r="N217" s="78"/>
      <c r="O217" s="81"/>
      <c r="P217" s="78"/>
      <c r="Q217" s="78"/>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ht="15" customHeight="1" x14ac:dyDescent="0.3">
      <c r="A218" s="22"/>
      <c r="B218" s="75"/>
      <c r="C218" s="80"/>
      <c r="D218" s="79"/>
      <c r="E218" s="79"/>
      <c r="F218" s="80"/>
      <c r="G218" s="79"/>
      <c r="H218" s="79"/>
      <c r="I218" s="78"/>
      <c r="J218" s="78"/>
      <c r="K218" s="78"/>
      <c r="L218" s="80"/>
      <c r="M218" s="79"/>
      <c r="N218" s="79"/>
      <c r="O218" s="80"/>
      <c r="P218" s="79"/>
      <c r="Q218" s="79"/>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ht="15" customHeight="1" x14ac:dyDescent="0.3">
      <c r="A219" s="22"/>
      <c r="B219" s="75"/>
      <c r="C219" s="79"/>
      <c r="D219" s="79"/>
      <c r="E219" s="79"/>
      <c r="F219" s="79"/>
      <c r="G219" s="79"/>
      <c r="H219" s="79"/>
      <c r="I219" s="78"/>
      <c r="J219" s="78"/>
      <c r="K219" s="78"/>
      <c r="L219" s="79"/>
      <c r="M219" s="79"/>
      <c r="N219" s="79"/>
      <c r="O219" s="79"/>
      <c r="P219" s="79"/>
      <c r="Q219" s="79"/>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ht="15" customHeight="1" x14ac:dyDescent="0.3">
      <c r="A220" s="22"/>
      <c r="B220" s="75"/>
      <c r="C220" s="15"/>
      <c r="D220" s="15"/>
      <c r="E220" s="15"/>
      <c r="F220" s="15"/>
      <c r="G220" s="15"/>
      <c r="H220" s="15"/>
      <c r="I220" s="78"/>
      <c r="J220" s="78"/>
      <c r="K220" s="78"/>
      <c r="L220" s="15"/>
      <c r="M220" s="15"/>
      <c r="N220" s="15"/>
      <c r="O220" s="15"/>
      <c r="P220" s="15"/>
      <c r="Q220" s="15"/>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ht="15" customHeight="1" x14ac:dyDescent="0.3">
      <c r="A221" s="22"/>
      <c r="B221" s="75"/>
      <c r="C221" s="78"/>
      <c r="D221" s="78"/>
      <c r="E221" s="78"/>
      <c r="F221" s="78"/>
      <c r="G221" s="78"/>
      <c r="H221" s="78"/>
      <c r="I221" s="78"/>
      <c r="J221" s="78"/>
      <c r="K221" s="78"/>
      <c r="L221" s="78"/>
      <c r="M221" s="78"/>
      <c r="N221" s="78"/>
      <c r="O221" s="78"/>
      <c r="P221" s="78"/>
      <c r="Q221" s="78"/>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ht="15" customHeight="1" x14ac:dyDescent="0.3">
      <c r="A222" s="22"/>
      <c r="B222" s="75"/>
      <c r="C222" s="80"/>
      <c r="D222" s="79"/>
      <c r="E222" s="79"/>
      <c r="F222" s="80"/>
      <c r="G222" s="79"/>
      <c r="H222" s="79"/>
      <c r="I222" s="78"/>
      <c r="J222" s="78"/>
      <c r="K222" s="78"/>
      <c r="L222" s="80"/>
      <c r="M222" s="79"/>
      <c r="N222" s="79"/>
      <c r="O222" s="80"/>
      <c r="P222" s="79"/>
      <c r="Q222" s="79"/>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ht="15" customHeight="1" x14ac:dyDescent="0.3">
      <c r="A223" s="22"/>
      <c r="B223" s="75"/>
      <c r="C223" s="79"/>
      <c r="D223" s="79"/>
      <c r="E223" s="79"/>
      <c r="F223" s="79"/>
      <c r="G223" s="79"/>
      <c r="H223" s="79"/>
      <c r="I223" s="78"/>
      <c r="J223" s="78"/>
      <c r="K223" s="78"/>
      <c r="L223" s="79"/>
      <c r="M223" s="79"/>
      <c r="N223" s="79"/>
      <c r="O223" s="79"/>
      <c r="P223" s="79"/>
      <c r="Q223" s="79"/>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ht="15" customHeight="1" x14ac:dyDescent="0.3">
      <c r="A224" s="22"/>
      <c r="B224" s="75"/>
      <c r="C224" s="15"/>
      <c r="D224" s="15"/>
      <c r="E224" s="15"/>
      <c r="F224" s="15"/>
      <c r="G224" s="15"/>
      <c r="H224" s="15"/>
      <c r="I224" s="78"/>
      <c r="J224" s="78"/>
      <c r="K224" s="78"/>
      <c r="L224" s="15"/>
      <c r="M224" s="15"/>
      <c r="N224" s="15"/>
      <c r="O224" s="15"/>
      <c r="P224" s="15"/>
      <c r="Q224" s="15"/>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ht="15" customHeight="1" x14ac:dyDescent="0.3">
      <c r="A225" s="22"/>
      <c r="B225" s="75"/>
      <c r="C225" s="78"/>
      <c r="D225" s="78"/>
      <c r="E225" s="78"/>
      <c r="F225" s="81"/>
      <c r="G225" s="78"/>
      <c r="H225" s="78"/>
      <c r="I225" s="78"/>
      <c r="J225" s="78"/>
      <c r="K225" s="78"/>
      <c r="L225" s="81"/>
      <c r="M225" s="78"/>
      <c r="N225" s="78"/>
      <c r="O225" s="81"/>
      <c r="P225" s="78"/>
      <c r="Q225" s="78"/>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ht="15" customHeight="1" x14ac:dyDescent="0.3">
      <c r="A226" s="22"/>
      <c r="B226" s="75"/>
      <c r="C226" s="80"/>
      <c r="D226" s="79"/>
      <c r="E226" s="79"/>
      <c r="F226" s="80"/>
      <c r="G226" s="79"/>
      <c r="H226" s="79"/>
      <c r="I226" s="78"/>
      <c r="J226" s="78"/>
      <c r="K226" s="78"/>
      <c r="L226" s="80"/>
      <c r="M226" s="79"/>
      <c r="N226" s="79"/>
      <c r="O226" s="80"/>
      <c r="P226" s="79"/>
      <c r="Q226" s="79"/>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ht="15" customHeight="1" x14ac:dyDescent="0.3">
      <c r="A227" s="22"/>
      <c r="B227" s="75"/>
      <c r="C227" s="79"/>
      <c r="D227" s="79"/>
      <c r="E227" s="79"/>
      <c r="F227" s="79"/>
      <c r="G227" s="79"/>
      <c r="H227" s="79"/>
      <c r="I227" s="78"/>
      <c r="J227" s="78"/>
      <c r="K227" s="78"/>
      <c r="L227" s="79"/>
      <c r="M227" s="79"/>
      <c r="N227" s="79"/>
      <c r="O227" s="79"/>
      <c r="P227" s="79"/>
      <c r="Q227" s="79"/>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ht="15" customHeight="1" x14ac:dyDescent="0.3">
      <c r="A228" s="22"/>
      <c r="B228" s="75"/>
      <c r="C228" s="76"/>
      <c r="D228" s="76"/>
      <c r="E228" s="76"/>
      <c r="F228" s="76"/>
      <c r="G228" s="76"/>
      <c r="H228" s="76"/>
      <c r="I228" s="76"/>
      <c r="J228" s="76"/>
      <c r="K228" s="76"/>
      <c r="L228" s="76"/>
      <c r="M228" s="76"/>
      <c r="N228" s="76"/>
      <c r="O228" s="76"/>
      <c r="P228" s="76"/>
      <c r="Q228" s="76"/>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ht="15" customHeight="1" x14ac:dyDescent="0.3">
      <c r="A229" s="22"/>
      <c r="B229" s="75"/>
      <c r="C229" s="15"/>
      <c r="D229" s="15"/>
      <c r="E229" s="15"/>
      <c r="F229" s="77"/>
      <c r="G229" s="77"/>
      <c r="H229" s="77"/>
      <c r="I229" s="77"/>
      <c r="J229" s="77"/>
      <c r="K229" s="77"/>
      <c r="L229" s="77"/>
      <c r="M229" s="77"/>
      <c r="N229" s="77"/>
      <c r="O229" s="77"/>
      <c r="P229" s="77"/>
      <c r="Q229" s="77"/>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ht="15" customHeight="1" x14ac:dyDescent="0.3">
      <c r="A230" s="22"/>
      <c r="B230" s="78"/>
      <c r="C230" s="76"/>
      <c r="D230" s="76"/>
      <c r="E230" s="76"/>
      <c r="F230" s="76"/>
      <c r="G230" s="76"/>
      <c r="H230" s="76"/>
      <c r="I230" s="76"/>
      <c r="J230" s="76"/>
      <c r="K230" s="76"/>
      <c r="L230" s="76"/>
      <c r="M230" s="76"/>
      <c r="N230" s="76"/>
      <c r="O230" s="76"/>
      <c r="P230" s="76"/>
      <c r="Q230" s="76"/>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ht="15" customHeight="1" x14ac:dyDescent="0.3">
      <c r="A231" s="22"/>
      <c r="B231" s="78"/>
      <c r="C231" s="76"/>
      <c r="D231" s="76"/>
      <c r="E231" s="76"/>
      <c r="F231" s="76"/>
      <c r="G231" s="76"/>
      <c r="H231" s="76"/>
      <c r="I231" s="76"/>
      <c r="J231" s="76"/>
      <c r="K231" s="76"/>
      <c r="L231" s="76"/>
      <c r="M231" s="76"/>
      <c r="N231" s="76"/>
      <c r="O231" s="76"/>
      <c r="P231" s="76"/>
      <c r="Q231" s="76"/>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ht="15" customHeight="1" x14ac:dyDescent="0.3">
      <c r="A232" s="22"/>
      <c r="B232" s="78"/>
      <c r="C232" s="76"/>
      <c r="D232" s="76"/>
      <c r="E232" s="76"/>
      <c r="F232" s="76"/>
      <c r="G232" s="76"/>
      <c r="H232" s="76"/>
      <c r="I232" s="76"/>
      <c r="J232" s="76"/>
      <c r="K232" s="76"/>
      <c r="L232" s="76"/>
      <c r="M232" s="76"/>
      <c r="N232" s="76"/>
      <c r="O232" s="76"/>
      <c r="P232" s="76"/>
      <c r="Q232" s="76"/>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ht="15" customHeight="1" x14ac:dyDescent="0.3">
      <c r="A233" s="22"/>
      <c r="B233" s="75"/>
      <c r="C233" s="15"/>
      <c r="D233" s="15"/>
      <c r="E233" s="15"/>
      <c r="F233" s="15"/>
      <c r="G233" s="15"/>
      <c r="H233" s="15"/>
      <c r="I233" s="82"/>
      <c r="J233" s="78"/>
      <c r="K233" s="78"/>
      <c r="L233" s="15"/>
      <c r="M233" s="15"/>
      <c r="N233" s="15"/>
      <c r="O233" s="15"/>
      <c r="P233" s="15"/>
      <c r="Q233" s="15"/>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ht="15" customHeight="1" x14ac:dyDescent="0.3">
      <c r="A234" s="22"/>
      <c r="B234" s="75"/>
      <c r="C234" s="81"/>
      <c r="D234" s="78"/>
      <c r="E234" s="78"/>
      <c r="F234" s="81"/>
      <c r="G234" s="78"/>
      <c r="H234" s="78"/>
      <c r="I234" s="78"/>
      <c r="J234" s="78"/>
      <c r="K234" s="78"/>
      <c r="L234" s="81"/>
      <c r="M234" s="78"/>
      <c r="N234" s="78"/>
      <c r="O234" s="81"/>
      <c r="P234" s="78"/>
      <c r="Q234" s="78"/>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75"/>
      <c r="C235" s="80"/>
      <c r="D235" s="79"/>
      <c r="E235" s="79"/>
      <c r="F235" s="80"/>
      <c r="G235" s="79"/>
      <c r="H235" s="79"/>
      <c r="I235" s="78"/>
      <c r="J235" s="78"/>
      <c r="K235" s="78"/>
      <c r="L235" s="80"/>
      <c r="M235" s="79"/>
      <c r="N235" s="79"/>
      <c r="O235" s="80"/>
      <c r="P235" s="79"/>
      <c r="Q235" s="79"/>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75"/>
      <c r="C236" s="79"/>
      <c r="D236" s="79"/>
      <c r="E236" s="79"/>
      <c r="F236" s="79"/>
      <c r="G236" s="79"/>
      <c r="H236" s="79"/>
      <c r="I236" s="78"/>
      <c r="J236" s="78"/>
      <c r="K236" s="78"/>
      <c r="L236" s="79"/>
      <c r="M236" s="79"/>
      <c r="N236" s="79"/>
      <c r="O236" s="79"/>
      <c r="P236" s="79"/>
      <c r="Q236" s="79"/>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75"/>
      <c r="C237" s="15"/>
      <c r="D237" s="15"/>
      <c r="E237" s="15"/>
      <c r="F237" s="15"/>
      <c r="G237" s="15"/>
      <c r="H237" s="15"/>
      <c r="I237" s="78"/>
      <c r="J237" s="78"/>
      <c r="K237" s="78"/>
      <c r="L237" s="15"/>
      <c r="M237" s="15"/>
      <c r="N237" s="15"/>
      <c r="O237" s="15"/>
      <c r="P237" s="15"/>
      <c r="Q237" s="15"/>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75"/>
      <c r="C238" s="78"/>
      <c r="D238" s="78"/>
      <c r="E238" s="78"/>
      <c r="F238" s="78"/>
      <c r="G238" s="78"/>
      <c r="H238" s="78"/>
      <c r="I238" s="78"/>
      <c r="J238" s="78"/>
      <c r="K238" s="78"/>
      <c r="L238" s="78"/>
      <c r="M238" s="78"/>
      <c r="N238" s="78"/>
      <c r="O238" s="78"/>
      <c r="P238" s="78"/>
      <c r="Q238" s="78"/>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ht="14.4" customHeight="1" x14ac:dyDescent="0.3">
      <c r="A239" s="22"/>
      <c r="B239" s="75"/>
      <c r="C239" s="80"/>
      <c r="D239" s="79"/>
      <c r="E239" s="79"/>
      <c r="F239" s="80"/>
      <c r="G239" s="79"/>
      <c r="H239" s="79"/>
      <c r="I239" s="78"/>
      <c r="J239" s="78"/>
      <c r="K239" s="78"/>
      <c r="L239" s="80"/>
      <c r="M239" s="79"/>
      <c r="N239" s="79"/>
      <c r="O239" s="80"/>
      <c r="P239" s="79"/>
      <c r="Q239" s="79"/>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75"/>
      <c r="C240" s="79"/>
      <c r="D240" s="79"/>
      <c r="E240" s="79"/>
      <c r="F240" s="79"/>
      <c r="G240" s="79"/>
      <c r="H240" s="79"/>
      <c r="I240" s="78"/>
      <c r="J240" s="78"/>
      <c r="K240" s="78"/>
      <c r="L240" s="79"/>
      <c r="M240" s="79"/>
      <c r="N240" s="79"/>
      <c r="O240" s="79"/>
      <c r="P240" s="79"/>
      <c r="Q240" s="79"/>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75"/>
      <c r="C241" s="15"/>
      <c r="D241" s="15"/>
      <c r="E241" s="15"/>
      <c r="F241" s="15"/>
      <c r="G241" s="15"/>
      <c r="H241" s="15"/>
      <c r="I241" s="78"/>
      <c r="J241" s="78"/>
      <c r="K241" s="78"/>
      <c r="L241" s="15"/>
      <c r="M241" s="15"/>
      <c r="N241" s="15"/>
      <c r="O241" s="15"/>
      <c r="P241" s="15"/>
      <c r="Q241" s="15"/>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75"/>
      <c r="C242" s="78"/>
      <c r="D242" s="78"/>
      <c r="E242" s="78"/>
      <c r="F242" s="81"/>
      <c r="G242" s="78"/>
      <c r="H242" s="78"/>
      <c r="I242" s="78"/>
      <c r="J242" s="78"/>
      <c r="K242" s="78"/>
      <c r="L242" s="81"/>
      <c r="M242" s="78"/>
      <c r="N242" s="78"/>
      <c r="O242" s="81"/>
      <c r="P242" s="78"/>
      <c r="Q242" s="78"/>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75"/>
      <c r="C243" s="80"/>
      <c r="D243" s="79"/>
      <c r="E243" s="79"/>
      <c r="F243" s="80"/>
      <c r="G243" s="79"/>
      <c r="H243" s="79"/>
      <c r="I243" s="78"/>
      <c r="J243" s="78"/>
      <c r="K243" s="78"/>
      <c r="L243" s="80"/>
      <c r="M243" s="79"/>
      <c r="N243" s="79"/>
      <c r="O243" s="80"/>
      <c r="P243" s="79"/>
      <c r="Q243" s="79"/>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75"/>
      <c r="C244" s="79"/>
      <c r="D244" s="79"/>
      <c r="E244" s="79"/>
      <c r="F244" s="79"/>
      <c r="G244" s="79"/>
      <c r="H244" s="79"/>
      <c r="I244" s="78"/>
      <c r="J244" s="78"/>
      <c r="K244" s="78"/>
      <c r="L244" s="79"/>
      <c r="M244" s="79"/>
      <c r="N244" s="79"/>
      <c r="O244" s="79"/>
      <c r="P244" s="79"/>
      <c r="Q244" s="79"/>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75"/>
      <c r="C245" s="15"/>
      <c r="D245" s="15"/>
      <c r="E245" s="15"/>
      <c r="F245" s="77"/>
      <c r="G245" s="77"/>
      <c r="H245" s="77"/>
      <c r="I245" s="77"/>
      <c r="J245" s="77"/>
      <c r="K245" s="77"/>
      <c r="L245" s="77"/>
      <c r="M245" s="77"/>
      <c r="N245" s="77"/>
      <c r="O245" s="77"/>
      <c r="P245" s="77"/>
      <c r="Q245" s="77"/>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75"/>
      <c r="C246" s="15"/>
      <c r="D246" s="15"/>
      <c r="E246" s="15"/>
      <c r="F246" s="77"/>
      <c r="G246" s="77"/>
      <c r="H246" s="77"/>
      <c r="I246" s="77"/>
      <c r="J246" s="77"/>
      <c r="K246" s="77"/>
      <c r="L246" s="77"/>
      <c r="M246" s="77"/>
      <c r="N246" s="77"/>
      <c r="O246" s="77"/>
      <c r="P246" s="77"/>
      <c r="Q246" s="77"/>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ht="14.4" customHeight="1" x14ac:dyDescent="0.3">
      <c r="A247" s="22"/>
      <c r="B247" s="78"/>
      <c r="C247" s="76"/>
      <c r="D247" s="76"/>
      <c r="E247" s="76"/>
      <c r="F247" s="76"/>
      <c r="G247" s="76"/>
      <c r="H247" s="76"/>
      <c r="I247" s="76"/>
      <c r="J247" s="76"/>
      <c r="K247" s="76"/>
      <c r="L247" s="76"/>
      <c r="M247" s="76"/>
      <c r="N247" s="76"/>
      <c r="O247" s="76"/>
      <c r="P247" s="76"/>
      <c r="Q247" s="76"/>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ht="14.4" customHeight="1" x14ac:dyDescent="0.3">
      <c r="A248" s="22"/>
      <c r="B248" s="78"/>
      <c r="C248" s="76"/>
      <c r="D248" s="76"/>
      <c r="E248" s="76"/>
      <c r="F248" s="76"/>
      <c r="G248" s="76"/>
      <c r="H248" s="76"/>
      <c r="I248" s="76"/>
      <c r="J248" s="76"/>
      <c r="K248" s="76"/>
      <c r="L248" s="76"/>
      <c r="M248" s="76"/>
      <c r="N248" s="76"/>
      <c r="O248" s="76"/>
      <c r="P248" s="76"/>
      <c r="Q248" s="76"/>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ht="15" customHeight="1" x14ac:dyDescent="0.3">
      <c r="A249" s="22"/>
      <c r="B249" s="78"/>
      <c r="C249" s="76"/>
      <c r="D249" s="76"/>
      <c r="E249" s="76"/>
      <c r="F249" s="76"/>
      <c r="G249" s="76"/>
      <c r="H249" s="76"/>
      <c r="I249" s="76"/>
      <c r="J249" s="76"/>
      <c r="K249" s="76"/>
      <c r="L249" s="76"/>
      <c r="M249" s="76"/>
      <c r="N249" s="76"/>
      <c r="O249" s="76"/>
      <c r="P249" s="76"/>
      <c r="Q249" s="76"/>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75"/>
      <c r="C250" s="15"/>
      <c r="D250" s="15"/>
      <c r="E250" s="15"/>
      <c r="F250" s="15"/>
      <c r="G250" s="15"/>
      <c r="H250" s="15"/>
      <c r="I250" s="82"/>
      <c r="J250" s="78"/>
      <c r="K250" s="78"/>
      <c r="L250" s="15"/>
      <c r="M250" s="15"/>
      <c r="N250" s="15"/>
      <c r="O250" s="15"/>
      <c r="P250" s="15"/>
      <c r="Q250" s="15"/>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75"/>
      <c r="C251" s="81"/>
      <c r="D251" s="78"/>
      <c r="E251" s="78"/>
      <c r="F251" s="81"/>
      <c r="G251" s="78"/>
      <c r="H251" s="78"/>
      <c r="I251" s="78"/>
      <c r="J251" s="78"/>
      <c r="K251" s="78"/>
      <c r="L251" s="81"/>
      <c r="M251" s="78"/>
      <c r="N251" s="78"/>
      <c r="O251" s="81"/>
      <c r="P251" s="78"/>
      <c r="Q251" s="78"/>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75"/>
      <c r="C252" s="80"/>
      <c r="D252" s="79"/>
      <c r="E252" s="79"/>
      <c r="F252" s="80"/>
      <c r="G252" s="79"/>
      <c r="H252" s="79"/>
      <c r="I252" s="78"/>
      <c r="J252" s="78"/>
      <c r="K252" s="78"/>
      <c r="L252" s="80"/>
      <c r="M252" s="79"/>
      <c r="N252" s="79"/>
      <c r="O252" s="80"/>
      <c r="P252" s="79"/>
      <c r="Q252" s="79"/>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75"/>
      <c r="C253" s="79"/>
      <c r="D253" s="79"/>
      <c r="E253" s="79"/>
      <c r="F253" s="79"/>
      <c r="G253" s="79"/>
      <c r="H253" s="79"/>
      <c r="I253" s="78"/>
      <c r="J253" s="78"/>
      <c r="K253" s="78"/>
      <c r="L253" s="79"/>
      <c r="M253" s="79"/>
      <c r="N253" s="79"/>
      <c r="O253" s="79"/>
      <c r="P253" s="79"/>
      <c r="Q253" s="79"/>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75"/>
      <c r="C254" s="15"/>
      <c r="D254" s="15"/>
      <c r="E254" s="15"/>
      <c r="F254" s="15"/>
      <c r="G254" s="15"/>
      <c r="H254" s="15"/>
      <c r="I254" s="78"/>
      <c r="J254" s="78"/>
      <c r="K254" s="78"/>
      <c r="L254" s="15"/>
      <c r="M254" s="15"/>
      <c r="N254" s="15"/>
      <c r="O254" s="15"/>
      <c r="P254" s="15"/>
      <c r="Q254" s="15"/>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ht="14.4" customHeight="1" x14ac:dyDescent="0.3">
      <c r="A255" s="22"/>
      <c r="B255" s="75"/>
      <c r="C255" s="78"/>
      <c r="D255" s="78"/>
      <c r="E255" s="78"/>
      <c r="F255" s="78"/>
      <c r="G255" s="78"/>
      <c r="H255" s="78"/>
      <c r="I255" s="78"/>
      <c r="J255" s="78"/>
      <c r="K255" s="78"/>
      <c r="L255" s="78"/>
      <c r="M255" s="78"/>
      <c r="N255" s="78"/>
      <c r="O255" s="78"/>
      <c r="P255" s="78"/>
      <c r="Q255" s="78"/>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ht="14.4" customHeight="1" x14ac:dyDescent="0.3">
      <c r="A256" s="22"/>
      <c r="B256" s="75"/>
      <c r="C256" s="80"/>
      <c r="D256" s="79"/>
      <c r="E256" s="79"/>
      <c r="F256" s="80"/>
      <c r="G256" s="79"/>
      <c r="H256" s="79"/>
      <c r="I256" s="78"/>
      <c r="J256" s="78"/>
      <c r="K256" s="78"/>
      <c r="L256" s="80"/>
      <c r="M256" s="79"/>
      <c r="N256" s="79"/>
      <c r="O256" s="80"/>
      <c r="P256" s="79"/>
      <c r="Q256" s="79"/>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75"/>
      <c r="C257" s="79"/>
      <c r="D257" s="79"/>
      <c r="E257" s="79"/>
      <c r="F257" s="79"/>
      <c r="G257" s="79"/>
      <c r="H257" s="79"/>
      <c r="I257" s="78"/>
      <c r="J257" s="78"/>
      <c r="K257" s="78"/>
      <c r="L257" s="79"/>
      <c r="M257" s="79"/>
      <c r="N257" s="79"/>
      <c r="O257" s="79"/>
      <c r="P257" s="79"/>
      <c r="Q257" s="79"/>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75"/>
      <c r="C258" s="15"/>
      <c r="D258" s="15"/>
      <c r="E258" s="15"/>
      <c r="F258" s="15"/>
      <c r="G258" s="15"/>
      <c r="H258" s="15"/>
      <c r="I258" s="78"/>
      <c r="J258" s="78"/>
      <c r="K258" s="78"/>
      <c r="L258" s="15"/>
      <c r="M258" s="15"/>
      <c r="N258" s="15"/>
      <c r="O258" s="15"/>
      <c r="P258" s="15"/>
      <c r="Q258" s="15"/>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75"/>
      <c r="C259" s="78"/>
      <c r="D259" s="78"/>
      <c r="E259" s="78"/>
      <c r="F259" s="81"/>
      <c r="G259" s="78"/>
      <c r="H259" s="78"/>
      <c r="I259" s="78"/>
      <c r="J259" s="78"/>
      <c r="K259" s="78"/>
      <c r="L259" s="81"/>
      <c r="M259" s="78"/>
      <c r="N259" s="78"/>
      <c r="O259" s="81"/>
      <c r="P259" s="78"/>
      <c r="Q259" s="78"/>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75"/>
      <c r="C260" s="80"/>
      <c r="D260" s="79"/>
      <c r="E260" s="79"/>
      <c r="F260" s="80"/>
      <c r="G260" s="79"/>
      <c r="H260" s="79"/>
      <c r="I260" s="78"/>
      <c r="J260" s="78"/>
      <c r="K260" s="78"/>
      <c r="L260" s="80"/>
      <c r="M260" s="79"/>
      <c r="N260" s="79"/>
      <c r="O260" s="80"/>
      <c r="P260" s="79"/>
      <c r="Q260" s="79"/>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75"/>
      <c r="C261" s="79"/>
      <c r="D261" s="79"/>
      <c r="E261" s="79"/>
      <c r="F261" s="79"/>
      <c r="G261" s="79"/>
      <c r="H261" s="79"/>
      <c r="I261" s="78"/>
      <c r="J261" s="78"/>
      <c r="K261" s="78"/>
      <c r="L261" s="79"/>
      <c r="M261" s="79"/>
      <c r="N261" s="79"/>
      <c r="O261" s="79"/>
      <c r="P261" s="79"/>
      <c r="Q261" s="79"/>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44"/>
      <c r="C262" s="44"/>
      <c r="D262" s="44"/>
      <c r="E262" s="44"/>
      <c r="F262" s="44"/>
      <c r="G262" s="44"/>
      <c r="H262" s="44"/>
      <c r="I262" s="44"/>
      <c r="J262" s="44"/>
      <c r="K262" s="44"/>
      <c r="L262" s="44"/>
      <c r="M262" s="44"/>
      <c r="N262" s="44"/>
      <c r="O262" s="44"/>
      <c r="P262" s="44"/>
      <c r="Q262" s="44"/>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9"/>
      <c r="C263" s="9"/>
      <c r="D263" s="9"/>
      <c r="E263" s="9"/>
      <c r="F263" s="9"/>
      <c r="G263" s="9"/>
      <c r="H263" s="9"/>
      <c r="I263" s="9"/>
      <c r="J263" s="9"/>
      <c r="K263" s="9"/>
      <c r="L263" s="9"/>
      <c r="M263" s="9"/>
      <c r="N263" s="9"/>
      <c r="O263" s="9"/>
      <c r="P263" s="9"/>
      <c r="Q263" s="9"/>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ht="14.4" customHeight="1" x14ac:dyDescent="0.3">
      <c r="A264" s="22"/>
      <c r="B264" s="69"/>
      <c r="C264" s="62"/>
      <c r="D264" s="62"/>
      <c r="E264" s="62"/>
      <c r="F264" s="62"/>
      <c r="G264" s="62"/>
      <c r="H264" s="62"/>
      <c r="I264" s="62"/>
      <c r="J264" s="62"/>
      <c r="K264" s="62"/>
      <c r="L264" s="62"/>
      <c r="M264" s="62"/>
      <c r="N264" s="62"/>
      <c r="O264" s="62"/>
      <c r="P264" s="62"/>
      <c r="Q264" s="6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ht="14.4" customHeight="1" x14ac:dyDescent="0.3">
      <c r="A265" s="22"/>
      <c r="B265" s="69"/>
      <c r="C265" s="62"/>
      <c r="D265" s="62"/>
      <c r="E265" s="62"/>
      <c r="F265" s="62"/>
      <c r="G265" s="62"/>
      <c r="H265" s="62"/>
      <c r="I265" s="62"/>
      <c r="J265" s="62"/>
      <c r="K265" s="62"/>
      <c r="L265" s="62"/>
      <c r="M265" s="62"/>
      <c r="N265" s="62"/>
      <c r="O265" s="62"/>
      <c r="P265" s="62"/>
      <c r="Q265" s="6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ht="15" customHeight="1" x14ac:dyDescent="0.3">
      <c r="A266" s="22"/>
      <c r="B266" s="69"/>
      <c r="C266" s="62"/>
      <c r="D266" s="62"/>
      <c r="E266" s="62"/>
      <c r="F266" s="62"/>
      <c r="G266" s="62"/>
      <c r="H266" s="62"/>
      <c r="I266" s="62"/>
      <c r="J266" s="62"/>
      <c r="K266" s="62"/>
      <c r="L266" s="62"/>
      <c r="M266" s="62"/>
      <c r="N266" s="62"/>
      <c r="O266" s="62"/>
      <c r="P266" s="62"/>
      <c r="Q266" s="6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66"/>
      <c r="C267" s="72"/>
      <c r="D267" s="72"/>
      <c r="E267" s="72"/>
      <c r="F267" s="72"/>
      <c r="G267" s="72"/>
      <c r="H267" s="72"/>
      <c r="I267" s="73"/>
      <c r="J267" s="69"/>
      <c r="K267" s="69"/>
      <c r="L267" s="72"/>
      <c r="M267" s="72"/>
      <c r="N267" s="72"/>
      <c r="O267" s="72"/>
      <c r="P267" s="72"/>
      <c r="Q267" s="7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66"/>
      <c r="C268" s="74"/>
      <c r="D268" s="69"/>
      <c r="E268" s="69"/>
      <c r="F268" s="74"/>
      <c r="G268" s="69"/>
      <c r="H268" s="69"/>
      <c r="I268" s="69"/>
      <c r="J268" s="69"/>
      <c r="K268" s="69"/>
      <c r="L268" s="74"/>
      <c r="M268" s="69"/>
      <c r="N268" s="69"/>
      <c r="O268" s="74"/>
      <c r="P268" s="69"/>
      <c r="Q268" s="69"/>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66"/>
      <c r="C269" s="71"/>
      <c r="D269" s="70"/>
      <c r="E269" s="70"/>
      <c r="F269" s="71"/>
      <c r="G269" s="70"/>
      <c r="H269" s="70"/>
      <c r="I269" s="69"/>
      <c r="J269" s="69"/>
      <c r="K269" s="69"/>
      <c r="L269" s="71"/>
      <c r="M269" s="70"/>
      <c r="N269" s="70"/>
      <c r="O269" s="71"/>
      <c r="P269" s="70"/>
      <c r="Q269" s="70"/>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66"/>
      <c r="C270" s="70"/>
      <c r="D270" s="70"/>
      <c r="E270" s="70"/>
      <c r="F270" s="70"/>
      <c r="G270" s="70"/>
      <c r="H270" s="70"/>
      <c r="I270" s="69"/>
      <c r="J270" s="69"/>
      <c r="K270" s="69"/>
      <c r="L270" s="70"/>
      <c r="M270" s="70"/>
      <c r="N270" s="70"/>
      <c r="O270" s="70"/>
      <c r="P270" s="70"/>
      <c r="Q270" s="70"/>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66"/>
      <c r="C271" s="72"/>
      <c r="D271" s="72"/>
      <c r="E271" s="72"/>
      <c r="F271" s="72"/>
      <c r="G271" s="72"/>
      <c r="H271" s="72"/>
      <c r="I271" s="69"/>
      <c r="J271" s="69"/>
      <c r="K271" s="69"/>
      <c r="L271" s="72"/>
      <c r="M271" s="72"/>
      <c r="N271" s="72"/>
      <c r="O271" s="72"/>
      <c r="P271" s="72"/>
      <c r="Q271" s="7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66"/>
      <c r="C272" s="69"/>
      <c r="D272" s="69"/>
      <c r="E272" s="69"/>
      <c r="F272" s="69"/>
      <c r="G272" s="69"/>
      <c r="H272" s="69"/>
      <c r="I272" s="69"/>
      <c r="J272" s="69"/>
      <c r="K272" s="69"/>
      <c r="L272" s="69"/>
      <c r="M272" s="69"/>
      <c r="N272" s="69"/>
      <c r="O272" s="69"/>
      <c r="P272" s="69"/>
      <c r="Q272" s="69"/>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66"/>
      <c r="C273" s="71"/>
      <c r="D273" s="70"/>
      <c r="E273" s="70"/>
      <c r="F273" s="71"/>
      <c r="G273" s="70"/>
      <c r="H273" s="70"/>
      <c r="I273" s="69"/>
      <c r="J273" s="69"/>
      <c r="K273" s="69"/>
      <c r="L273" s="71"/>
      <c r="M273" s="71"/>
      <c r="N273" s="71"/>
      <c r="O273" s="71"/>
      <c r="P273" s="70"/>
      <c r="Q273" s="70"/>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66"/>
      <c r="C274" s="70"/>
      <c r="D274" s="70"/>
      <c r="E274" s="70"/>
      <c r="F274" s="70"/>
      <c r="G274" s="70"/>
      <c r="H274" s="70"/>
      <c r="I274" s="69"/>
      <c r="J274" s="69"/>
      <c r="K274" s="69"/>
      <c r="L274" s="71"/>
      <c r="M274" s="71"/>
      <c r="N274" s="71"/>
      <c r="O274" s="70"/>
      <c r="P274" s="70"/>
      <c r="Q274" s="70"/>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66"/>
      <c r="C275" s="72"/>
      <c r="D275" s="72"/>
      <c r="E275" s="72"/>
      <c r="F275" s="72"/>
      <c r="G275" s="72"/>
      <c r="H275" s="72"/>
      <c r="I275" s="69"/>
      <c r="J275" s="69"/>
      <c r="K275" s="69"/>
      <c r="L275" s="72"/>
      <c r="M275" s="72"/>
      <c r="N275" s="72"/>
      <c r="O275" s="72"/>
      <c r="P275" s="72"/>
      <c r="Q275" s="7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8"/>
      <c r="B276" s="66"/>
      <c r="C276" s="69"/>
      <c r="D276" s="69"/>
      <c r="E276" s="69"/>
      <c r="F276" s="69"/>
      <c r="G276" s="69"/>
      <c r="H276" s="69"/>
      <c r="I276" s="69"/>
      <c r="J276" s="69"/>
      <c r="K276" s="69"/>
      <c r="L276" s="69"/>
      <c r="M276" s="69"/>
      <c r="N276" s="69"/>
      <c r="O276" s="69"/>
      <c r="P276" s="69"/>
      <c r="Q276" s="69"/>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row>
    <row r="277" spans="1:42" x14ac:dyDescent="0.3">
      <c r="A277" s="8"/>
      <c r="B277" s="66"/>
      <c r="C277" s="71"/>
      <c r="D277" s="70"/>
      <c r="E277" s="70"/>
      <c r="F277" s="71"/>
      <c r="G277" s="70"/>
      <c r="H277" s="70"/>
      <c r="I277" s="69"/>
      <c r="J277" s="69"/>
      <c r="K277" s="69"/>
      <c r="L277" s="71"/>
      <c r="M277" s="71"/>
      <c r="N277" s="71"/>
      <c r="O277" s="71"/>
      <c r="P277" s="70"/>
      <c r="Q277" s="70"/>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row>
    <row r="278" spans="1:42" x14ac:dyDescent="0.3">
      <c r="A278" s="8"/>
      <c r="B278" s="66"/>
      <c r="C278" s="70"/>
      <c r="D278" s="70"/>
      <c r="E278" s="70"/>
      <c r="F278" s="70"/>
      <c r="G278" s="70"/>
      <c r="H278" s="70"/>
      <c r="I278" s="69"/>
      <c r="J278" s="69"/>
      <c r="K278" s="69"/>
      <c r="L278" s="71"/>
      <c r="M278" s="71"/>
      <c r="N278" s="71"/>
      <c r="O278" s="70"/>
      <c r="P278" s="70"/>
      <c r="Q278" s="70"/>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row>
    <row r="279" spans="1:42" x14ac:dyDescent="0.3">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row>
    <row r="280" spans="1:42" x14ac:dyDescent="0.3">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row>
    <row r="281" spans="1:42" x14ac:dyDescent="0.3">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row>
    <row r="282" spans="1:42" x14ac:dyDescent="0.3">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row>
    <row r="283" spans="1:42" x14ac:dyDescent="0.3">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row>
    <row r="284" spans="1:42" x14ac:dyDescent="0.3">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row>
    <row r="285" spans="1:42" x14ac:dyDescent="0.3">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row>
    <row r="286" spans="1:42" x14ac:dyDescent="0.3">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row>
    <row r="287" spans="1:42" x14ac:dyDescent="0.3">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row>
    <row r="288" spans="1:42" x14ac:dyDescent="0.3">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row>
    <row r="289" spans="1:42" x14ac:dyDescent="0.3">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row>
    <row r="290" spans="1:42" x14ac:dyDescent="0.3">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row>
    <row r="291" spans="1:42" x14ac:dyDescent="0.3">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row>
    <row r="292" spans="1:42" x14ac:dyDescent="0.3">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row>
    <row r="293" spans="1:42" x14ac:dyDescent="0.3">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row>
    <row r="294" spans="1:42" x14ac:dyDescent="0.3">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row>
    <row r="295" spans="1:42" x14ac:dyDescent="0.3">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row>
    <row r="296" spans="1:42" x14ac:dyDescent="0.3">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row>
    <row r="297" spans="1:42" x14ac:dyDescent="0.3">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row>
    <row r="298" spans="1:42" x14ac:dyDescent="0.3">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row>
    <row r="299" spans="1:42" x14ac:dyDescent="0.3">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row>
    <row r="300" spans="1:42" x14ac:dyDescent="0.3">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row>
    <row r="301" spans="1:42" x14ac:dyDescent="0.3">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row>
    <row r="302" spans="1:42" x14ac:dyDescent="0.3">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row>
    <row r="303" spans="1:42" x14ac:dyDescent="0.3">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row>
    <row r="304" spans="1:42" x14ac:dyDescent="0.3">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row>
    <row r="305" spans="1:42" x14ac:dyDescent="0.3">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row>
    <row r="306" spans="1:42" x14ac:dyDescent="0.3">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row>
  </sheetData>
  <mergeCells count="473">
    <mergeCell ref="C205:E205"/>
    <mergeCell ref="F205:H205"/>
    <mergeCell ref="I205:K205"/>
    <mergeCell ref="L205:N205"/>
    <mergeCell ref="O205:Q205"/>
    <mergeCell ref="C206:E206"/>
    <mergeCell ref="F206:H206"/>
    <mergeCell ref="I206:K208"/>
    <mergeCell ref="L206:N206"/>
    <mergeCell ref="O206:Q206"/>
    <mergeCell ref="C207:E211"/>
    <mergeCell ref="F207:H211"/>
    <mergeCell ref="L207:N211"/>
    <mergeCell ref="O207:Q211"/>
    <mergeCell ref="I209:K209"/>
    <mergeCell ref="I210:K212"/>
    <mergeCell ref="D212:E212"/>
    <mergeCell ref="G212:H212"/>
    <mergeCell ref="M212:N212"/>
    <mergeCell ref="P212:Q212"/>
    <mergeCell ref="G196:H196"/>
    <mergeCell ref="M196:N196"/>
    <mergeCell ref="P196:Q196"/>
    <mergeCell ref="C197:E197"/>
    <mergeCell ref="F197:H197"/>
    <mergeCell ref="I197:K197"/>
    <mergeCell ref="L197:N197"/>
    <mergeCell ref="O197:Q197"/>
    <mergeCell ref="C198:E198"/>
    <mergeCell ref="F198:H198"/>
    <mergeCell ref="I198:K200"/>
    <mergeCell ref="L198:N198"/>
    <mergeCell ref="O198:Q198"/>
    <mergeCell ref="C199:E203"/>
    <mergeCell ref="F199:H203"/>
    <mergeCell ref="L199:N203"/>
    <mergeCell ref="O199:Q203"/>
    <mergeCell ref="I201:K201"/>
    <mergeCell ref="I202:K204"/>
    <mergeCell ref="D204:E204"/>
    <mergeCell ref="G204:H204"/>
    <mergeCell ref="M204:N204"/>
    <mergeCell ref="P204:Q204"/>
    <mergeCell ref="B186:B188"/>
    <mergeCell ref="C186:E188"/>
    <mergeCell ref="F186:H188"/>
    <mergeCell ref="I186:K188"/>
    <mergeCell ref="L186:N188"/>
    <mergeCell ref="O186:Q188"/>
    <mergeCell ref="B189:B212"/>
    <mergeCell ref="C189:E189"/>
    <mergeCell ref="F189:H189"/>
    <mergeCell ref="I189:K189"/>
    <mergeCell ref="L189:N189"/>
    <mergeCell ref="O189:Q189"/>
    <mergeCell ref="C190:E190"/>
    <mergeCell ref="F190:H190"/>
    <mergeCell ref="I190:K192"/>
    <mergeCell ref="L190:N190"/>
    <mergeCell ref="O190:Q190"/>
    <mergeCell ref="C191:E195"/>
    <mergeCell ref="F191:H195"/>
    <mergeCell ref="L191:N195"/>
    <mergeCell ref="O191:Q195"/>
    <mergeCell ref="I193:K193"/>
    <mergeCell ref="I194:K196"/>
    <mergeCell ref="D196:E196"/>
    <mergeCell ref="C147:E147"/>
    <mergeCell ref="F147:H147"/>
    <mergeCell ref="I147:K147"/>
    <mergeCell ref="L147:N147"/>
    <mergeCell ref="O147:Q147"/>
    <mergeCell ref="C148:E148"/>
    <mergeCell ref="F148:H148"/>
    <mergeCell ref="I148:K150"/>
    <mergeCell ref="L148:N148"/>
    <mergeCell ref="O148:Q148"/>
    <mergeCell ref="C149:E153"/>
    <mergeCell ref="F149:H153"/>
    <mergeCell ref="L149:N153"/>
    <mergeCell ref="O149:Q153"/>
    <mergeCell ref="I151:K151"/>
    <mergeCell ref="I152:K154"/>
    <mergeCell ref="D154:E154"/>
    <mergeCell ref="G154:H154"/>
    <mergeCell ref="M154:N154"/>
    <mergeCell ref="P154:Q154"/>
    <mergeCell ref="G138:H138"/>
    <mergeCell ref="M138:N138"/>
    <mergeCell ref="P138:Q138"/>
    <mergeCell ref="C139:E139"/>
    <mergeCell ref="F139:H139"/>
    <mergeCell ref="I139:K139"/>
    <mergeCell ref="L139:N139"/>
    <mergeCell ref="O139:Q139"/>
    <mergeCell ref="C140:E140"/>
    <mergeCell ref="F140:H140"/>
    <mergeCell ref="I140:K142"/>
    <mergeCell ref="L140:N140"/>
    <mergeCell ref="O140:Q140"/>
    <mergeCell ref="C141:E145"/>
    <mergeCell ref="F141:H145"/>
    <mergeCell ref="L141:N145"/>
    <mergeCell ref="O141:Q145"/>
    <mergeCell ref="I143:K143"/>
    <mergeCell ref="I144:K146"/>
    <mergeCell ref="D146:E146"/>
    <mergeCell ref="G146:H146"/>
    <mergeCell ref="M146:N146"/>
    <mergeCell ref="P146:Q146"/>
    <mergeCell ref="B128:B130"/>
    <mergeCell ref="C128:E130"/>
    <mergeCell ref="F128:H130"/>
    <mergeCell ref="I128:K130"/>
    <mergeCell ref="L128:N130"/>
    <mergeCell ref="O128:Q130"/>
    <mergeCell ref="B131:B154"/>
    <mergeCell ref="C131:E131"/>
    <mergeCell ref="F131:H131"/>
    <mergeCell ref="I131:K131"/>
    <mergeCell ref="L131:N131"/>
    <mergeCell ref="O131:Q131"/>
    <mergeCell ref="C132:E132"/>
    <mergeCell ref="F132:H132"/>
    <mergeCell ref="I132:K134"/>
    <mergeCell ref="L132:N132"/>
    <mergeCell ref="O132:Q132"/>
    <mergeCell ref="C133:E137"/>
    <mergeCell ref="F133:H137"/>
    <mergeCell ref="L133:N137"/>
    <mergeCell ref="O133:Q137"/>
    <mergeCell ref="I135:K135"/>
    <mergeCell ref="I136:K138"/>
    <mergeCell ref="D138:E138"/>
    <mergeCell ref="B41:B43"/>
    <mergeCell ref="B44:B67"/>
    <mergeCell ref="B70:B72"/>
    <mergeCell ref="B73:B96"/>
    <mergeCell ref="B99:B101"/>
    <mergeCell ref="B102:B125"/>
    <mergeCell ref="O110:Q110"/>
    <mergeCell ref="C111:E111"/>
    <mergeCell ref="F111:H111"/>
    <mergeCell ref="L111:N111"/>
    <mergeCell ref="O111:Q111"/>
    <mergeCell ref="O99:Q101"/>
    <mergeCell ref="C102:E102"/>
    <mergeCell ref="F102:H102"/>
    <mergeCell ref="L119:N119"/>
    <mergeCell ref="O119:Q119"/>
    <mergeCell ref="L90:N90"/>
    <mergeCell ref="O90:Q90"/>
    <mergeCell ref="F110:H110"/>
    <mergeCell ref="C83:E87"/>
    <mergeCell ref="F83:H87"/>
    <mergeCell ref="L83:N87"/>
    <mergeCell ref="O83:Q87"/>
    <mergeCell ref="D88:E88"/>
    <mergeCell ref="D109:E109"/>
    <mergeCell ref="D117:E117"/>
    <mergeCell ref="G117:H117"/>
    <mergeCell ref="M117:N117"/>
    <mergeCell ref="P117:Q117"/>
    <mergeCell ref="O112:Q116"/>
    <mergeCell ref="G88:H88"/>
    <mergeCell ref="M88:N88"/>
    <mergeCell ref="P88:Q88"/>
    <mergeCell ref="C91:E95"/>
    <mergeCell ref="F91:H95"/>
    <mergeCell ref="L91:N95"/>
    <mergeCell ref="C89:E89"/>
    <mergeCell ref="F89:H89"/>
    <mergeCell ref="L89:N89"/>
    <mergeCell ref="O89:Q89"/>
    <mergeCell ref="C90:E90"/>
    <mergeCell ref="F90:H90"/>
    <mergeCell ref="O91:Q95"/>
    <mergeCell ref="C99:E101"/>
    <mergeCell ref="F99:H101"/>
    <mergeCell ref="I99:K101"/>
    <mergeCell ref="L99:N101"/>
    <mergeCell ref="L102:N102"/>
    <mergeCell ref="O102:Q102"/>
    <mergeCell ref="C103:E103"/>
    <mergeCell ref="F103:H103"/>
    <mergeCell ref="L103:N103"/>
    <mergeCell ref="O103:Q103"/>
    <mergeCell ref="O82:Q82"/>
    <mergeCell ref="C61:E61"/>
    <mergeCell ref="F61:H61"/>
    <mergeCell ref="L61:N61"/>
    <mergeCell ref="O61:Q61"/>
    <mergeCell ref="O70:Q72"/>
    <mergeCell ref="O73:Q73"/>
    <mergeCell ref="O74:Q74"/>
    <mergeCell ref="C70:E72"/>
    <mergeCell ref="F75:H79"/>
    <mergeCell ref="L75:N79"/>
    <mergeCell ref="O75:Q79"/>
    <mergeCell ref="D80:E80"/>
    <mergeCell ref="G80:H80"/>
    <mergeCell ref="M80:N80"/>
    <mergeCell ref="P80:Q80"/>
    <mergeCell ref="I61:K63"/>
    <mergeCell ref="O81:Q81"/>
    <mergeCell ref="C75:E79"/>
    <mergeCell ref="P59:Q59"/>
    <mergeCell ref="C62:E66"/>
    <mergeCell ref="F62:H66"/>
    <mergeCell ref="L62:N66"/>
    <mergeCell ref="O62:Q66"/>
    <mergeCell ref="D67:E67"/>
    <mergeCell ref="G67:H67"/>
    <mergeCell ref="M67:N67"/>
    <mergeCell ref="P67:Q67"/>
    <mergeCell ref="D59:E59"/>
    <mergeCell ref="O15:Q15"/>
    <mergeCell ref="O16:Q16"/>
    <mergeCell ref="O23:Q23"/>
    <mergeCell ref="O24:Q24"/>
    <mergeCell ref="O31:Q31"/>
    <mergeCell ref="O45:Q45"/>
    <mergeCell ref="C52:E52"/>
    <mergeCell ref="F52:H52"/>
    <mergeCell ref="C60:E60"/>
    <mergeCell ref="F60:H60"/>
    <mergeCell ref="O60:Q60"/>
    <mergeCell ref="O52:Q52"/>
    <mergeCell ref="C53:E53"/>
    <mergeCell ref="F53:H53"/>
    <mergeCell ref="L53:N53"/>
    <mergeCell ref="O53:Q53"/>
    <mergeCell ref="L60:N60"/>
    <mergeCell ref="L52:N52"/>
    <mergeCell ref="C45:E45"/>
    <mergeCell ref="F45:H45"/>
    <mergeCell ref="L45:N45"/>
    <mergeCell ref="D51:E51"/>
    <mergeCell ref="G51:H51"/>
    <mergeCell ref="M51:N51"/>
    <mergeCell ref="F15:H15"/>
    <mergeCell ref="F16:H16"/>
    <mergeCell ref="F23:H23"/>
    <mergeCell ref="F24:H24"/>
    <mergeCell ref="F25:H29"/>
    <mergeCell ref="L25:N29"/>
    <mergeCell ref="C15:E15"/>
    <mergeCell ref="C16:E16"/>
    <mergeCell ref="C23:E23"/>
    <mergeCell ref="C24:E24"/>
    <mergeCell ref="C25:E29"/>
    <mergeCell ref="L15:N15"/>
    <mergeCell ref="L16:N16"/>
    <mergeCell ref="L17:N21"/>
    <mergeCell ref="I15:K15"/>
    <mergeCell ref="B2:Q2"/>
    <mergeCell ref="O12:Q14"/>
    <mergeCell ref="L12:N14"/>
    <mergeCell ref="C12:E14"/>
    <mergeCell ref="F12:H14"/>
    <mergeCell ref="I12:K14"/>
    <mergeCell ref="B7:Q9"/>
    <mergeCell ref="B12:B14"/>
    <mergeCell ref="B3:Q3"/>
    <mergeCell ref="B4:Q4"/>
    <mergeCell ref="O32:Q32"/>
    <mergeCell ref="B15:B38"/>
    <mergeCell ref="C82:E82"/>
    <mergeCell ref="F70:H72"/>
    <mergeCell ref="I70:K72"/>
    <mergeCell ref="L70:N72"/>
    <mergeCell ref="C73:E73"/>
    <mergeCell ref="F73:H73"/>
    <mergeCell ref="L73:N73"/>
    <mergeCell ref="C74:E74"/>
    <mergeCell ref="F74:H74"/>
    <mergeCell ref="L74:N74"/>
    <mergeCell ref="I77:K77"/>
    <mergeCell ref="I78:K80"/>
    <mergeCell ref="I81:K81"/>
    <mergeCell ref="I82:K84"/>
    <mergeCell ref="F82:H82"/>
    <mergeCell ref="L82:N82"/>
    <mergeCell ref="D22:E22"/>
    <mergeCell ref="G22:H22"/>
    <mergeCell ref="M22:N22"/>
    <mergeCell ref="P22:Q22"/>
    <mergeCell ref="C17:E21"/>
    <mergeCell ref="F17:H21"/>
    <mergeCell ref="O17:Q21"/>
    <mergeCell ref="L31:N31"/>
    <mergeCell ref="O25:Q29"/>
    <mergeCell ref="M30:N30"/>
    <mergeCell ref="P30:Q30"/>
    <mergeCell ref="F31:H31"/>
    <mergeCell ref="L23:N23"/>
    <mergeCell ref="L24:N24"/>
    <mergeCell ref="C31:E31"/>
    <mergeCell ref="D30:E30"/>
    <mergeCell ref="G30:H30"/>
    <mergeCell ref="I19:K19"/>
    <mergeCell ref="I23:K23"/>
    <mergeCell ref="I27:K27"/>
    <mergeCell ref="I31:K31"/>
    <mergeCell ref="I16:K18"/>
    <mergeCell ref="I20:K22"/>
    <mergeCell ref="I24:K26"/>
    <mergeCell ref="I28:K30"/>
    <mergeCell ref="F32:H32"/>
    <mergeCell ref="C32:E32"/>
    <mergeCell ref="C41:E43"/>
    <mergeCell ref="F41:H43"/>
    <mergeCell ref="I41:K43"/>
    <mergeCell ref="L41:N43"/>
    <mergeCell ref="L32:N32"/>
    <mergeCell ref="C33:E37"/>
    <mergeCell ref="F33:H37"/>
    <mergeCell ref="D38:E38"/>
    <mergeCell ref="G38:H38"/>
    <mergeCell ref="L33:N37"/>
    <mergeCell ref="P51:Q51"/>
    <mergeCell ref="C54:E58"/>
    <mergeCell ref="F54:H58"/>
    <mergeCell ref="L54:N58"/>
    <mergeCell ref="O54:Q58"/>
    <mergeCell ref="I35:K35"/>
    <mergeCell ref="D96:E96"/>
    <mergeCell ref="G96:H96"/>
    <mergeCell ref="M96:N96"/>
    <mergeCell ref="P96:Q96"/>
    <mergeCell ref="O33:Q37"/>
    <mergeCell ref="M38:N38"/>
    <mergeCell ref="P38:Q38"/>
    <mergeCell ref="I32:K34"/>
    <mergeCell ref="I36:K38"/>
    <mergeCell ref="C46:E50"/>
    <mergeCell ref="F46:H50"/>
    <mergeCell ref="L46:N50"/>
    <mergeCell ref="O46:Q50"/>
    <mergeCell ref="I44:K44"/>
    <mergeCell ref="I45:K47"/>
    <mergeCell ref="I48:K48"/>
    <mergeCell ref="I49:K51"/>
    <mergeCell ref="I52:K52"/>
    <mergeCell ref="L110:N110"/>
    <mergeCell ref="C110:E110"/>
    <mergeCell ref="C118:E118"/>
    <mergeCell ref="F118:H118"/>
    <mergeCell ref="L118:N118"/>
    <mergeCell ref="O118:Q118"/>
    <mergeCell ref="O41:Q43"/>
    <mergeCell ref="C44:E44"/>
    <mergeCell ref="F44:H44"/>
    <mergeCell ref="L44:N44"/>
    <mergeCell ref="O44:Q44"/>
    <mergeCell ref="C104:E108"/>
    <mergeCell ref="F104:H108"/>
    <mergeCell ref="L104:N108"/>
    <mergeCell ref="O104:Q108"/>
    <mergeCell ref="I107:K109"/>
    <mergeCell ref="G109:H109"/>
    <mergeCell ref="M109:N109"/>
    <mergeCell ref="P109:Q109"/>
    <mergeCell ref="C81:E81"/>
    <mergeCell ref="F81:H81"/>
    <mergeCell ref="L81:N81"/>
    <mergeCell ref="G59:H59"/>
    <mergeCell ref="M59:N59"/>
    <mergeCell ref="I115:K117"/>
    <mergeCell ref="C120:E124"/>
    <mergeCell ref="F120:H124"/>
    <mergeCell ref="L120:N124"/>
    <mergeCell ref="O120:Q124"/>
    <mergeCell ref="D125:E125"/>
    <mergeCell ref="G125:H125"/>
    <mergeCell ref="M125:N125"/>
    <mergeCell ref="P125:Q125"/>
    <mergeCell ref="I118:K118"/>
    <mergeCell ref="I119:K121"/>
    <mergeCell ref="I122:K122"/>
    <mergeCell ref="I123:K125"/>
    <mergeCell ref="C119:E119"/>
    <mergeCell ref="F119:H119"/>
    <mergeCell ref="C112:E116"/>
    <mergeCell ref="F112:H116"/>
    <mergeCell ref="L112:N116"/>
    <mergeCell ref="I111:K113"/>
    <mergeCell ref="I114:K114"/>
    <mergeCell ref="I53:K55"/>
    <mergeCell ref="I56:K56"/>
    <mergeCell ref="I57:K59"/>
    <mergeCell ref="I60:K60"/>
    <mergeCell ref="I64:K64"/>
    <mergeCell ref="I65:K67"/>
    <mergeCell ref="I73:K73"/>
    <mergeCell ref="I74:K76"/>
    <mergeCell ref="I85:K85"/>
    <mergeCell ref="I86:K88"/>
    <mergeCell ref="I89:K89"/>
    <mergeCell ref="I90:K92"/>
    <mergeCell ref="I93:K93"/>
    <mergeCell ref="I94:K96"/>
    <mergeCell ref="I102:K102"/>
    <mergeCell ref="I103:K105"/>
    <mergeCell ref="I106:K106"/>
    <mergeCell ref="I110:K110"/>
    <mergeCell ref="B157:B159"/>
    <mergeCell ref="C157:E159"/>
    <mergeCell ref="F157:H159"/>
    <mergeCell ref="I157:K159"/>
    <mergeCell ref="L157:N159"/>
    <mergeCell ref="O157:Q159"/>
    <mergeCell ref="B160:B183"/>
    <mergeCell ref="C160:E160"/>
    <mergeCell ref="F160:H160"/>
    <mergeCell ref="I160:K160"/>
    <mergeCell ref="L160:N160"/>
    <mergeCell ref="O160:Q160"/>
    <mergeCell ref="C161:E161"/>
    <mergeCell ref="F161:H161"/>
    <mergeCell ref="I161:K163"/>
    <mergeCell ref="L161:N161"/>
    <mergeCell ref="O161:Q161"/>
    <mergeCell ref="C162:E166"/>
    <mergeCell ref="F162:H166"/>
    <mergeCell ref="L162:N166"/>
    <mergeCell ref="O162:Q166"/>
    <mergeCell ref="I164:K164"/>
    <mergeCell ref="I165:K167"/>
    <mergeCell ref="D167:E167"/>
    <mergeCell ref="G167:H167"/>
    <mergeCell ref="M167:N167"/>
    <mergeCell ref="P167:Q167"/>
    <mergeCell ref="C168:E168"/>
    <mergeCell ref="F168:H168"/>
    <mergeCell ref="I168:K168"/>
    <mergeCell ref="L168:N168"/>
    <mergeCell ref="O168:Q168"/>
    <mergeCell ref="C169:E169"/>
    <mergeCell ref="F169:H169"/>
    <mergeCell ref="I169:K171"/>
    <mergeCell ref="L169:N169"/>
    <mergeCell ref="O169:Q169"/>
    <mergeCell ref="C170:E174"/>
    <mergeCell ref="F170:H174"/>
    <mergeCell ref="L170:N174"/>
    <mergeCell ref="O170:Q174"/>
    <mergeCell ref="I172:K172"/>
    <mergeCell ref="I173:K175"/>
    <mergeCell ref="D175:E175"/>
    <mergeCell ref="G175:H175"/>
    <mergeCell ref="M175:N175"/>
    <mergeCell ref="P175:Q175"/>
    <mergeCell ref="C176:E176"/>
    <mergeCell ref="F176:H176"/>
    <mergeCell ref="I176:K176"/>
    <mergeCell ref="L176:N176"/>
    <mergeCell ref="O176:Q176"/>
    <mergeCell ref="C177:E177"/>
    <mergeCell ref="F177:H177"/>
    <mergeCell ref="I177:K179"/>
    <mergeCell ref="L177:N177"/>
    <mergeCell ref="O177:Q177"/>
    <mergeCell ref="C178:E182"/>
    <mergeCell ref="F178:H182"/>
    <mergeCell ref="L178:N182"/>
    <mergeCell ref="O178:Q182"/>
    <mergeCell ref="I180:K180"/>
    <mergeCell ref="I181:K183"/>
    <mergeCell ref="D183:E183"/>
    <mergeCell ref="G183:H183"/>
    <mergeCell ref="M183:N183"/>
    <mergeCell ref="P183:Q183"/>
  </mergeCells>
  <dataValidations count="2">
    <dataValidation type="list" allowBlank="1" showInputMessage="1" showErrorMessage="1" sqref="B264:B266">
      <formula1>"Low Stress,Accumulation,Mod Stress,Specialization,Peaking,Realization"</formula1>
    </dataValidation>
    <dataValidation type="list" allowBlank="1" showInputMessage="1" showErrorMessage="1" sqref="B12 B41 B70 B99 B128 B157 B186">
      <formula1>"Low Stress,Developmental,Mod Stress,Pivot,Specialization,Peaking,Realization"</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K154"/>
  <sheetViews>
    <sheetView showGridLines="0" zoomScaleNormal="100" workbookViewId="0">
      <selection activeCell="B1" sqref="B1"/>
    </sheetView>
  </sheetViews>
  <sheetFormatPr baseColWidth="10" defaultRowHeight="14.4" x14ac:dyDescent="0.3"/>
  <cols>
    <col min="2" max="2" width="11.77734375" customWidth="1"/>
  </cols>
  <sheetData>
    <row r="1" spans="1:37" ht="15" customHeight="1" x14ac:dyDescent="0.3">
      <c r="A1" s="9"/>
      <c r="B1" s="9"/>
      <c r="C1" s="9"/>
      <c r="D1" s="9"/>
      <c r="E1" s="9"/>
      <c r="F1" s="9"/>
      <c r="G1" s="9"/>
      <c r="H1" s="9"/>
      <c r="I1" s="9"/>
      <c r="J1" s="9"/>
      <c r="K1" s="9"/>
      <c r="L1" s="9"/>
      <c r="M1" s="9"/>
      <c r="N1" s="9"/>
      <c r="O1" s="9"/>
      <c r="P1" s="9"/>
      <c r="Q1" s="9"/>
      <c r="R1" s="9"/>
      <c r="S1" s="9"/>
      <c r="T1" s="9"/>
      <c r="U1" s="9"/>
      <c r="V1" s="9"/>
      <c r="W1" s="9"/>
      <c r="X1" s="9"/>
      <c r="Y1" s="9"/>
      <c r="Z1" s="9"/>
      <c r="AA1" s="9"/>
      <c r="AB1" s="22"/>
      <c r="AC1" s="22"/>
      <c r="AD1" s="22"/>
      <c r="AE1" s="22"/>
      <c r="AF1" s="22"/>
      <c r="AG1" s="22"/>
      <c r="AH1" s="22"/>
      <c r="AI1" s="22"/>
      <c r="AJ1" s="22"/>
      <c r="AK1" s="22"/>
    </row>
    <row r="2" spans="1:37" ht="15" customHeight="1" x14ac:dyDescent="0.3">
      <c r="A2" s="9"/>
      <c r="B2" s="9"/>
      <c r="C2" s="9"/>
      <c r="D2" s="9"/>
      <c r="E2" s="9"/>
      <c r="F2" s="9"/>
      <c r="G2" s="9"/>
      <c r="H2" s="9"/>
      <c r="I2" s="9"/>
      <c r="J2" s="9"/>
      <c r="K2" s="9"/>
      <c r="L2" s="9"/>
      <c r="M2" s="9"/>
      <c r="N2" s="9"/>
      <c r="O2" s="9"/>
      <c r="P2" s="9"/>
      <c r="Q2" s="9"/>
      <c r="R2" s="9"/>
      <c r="S2" s="9"/>
      <c r="T2" s="9"/>
      <c r="U2" s="9"/>
      <c r="V2" s="9"/>
      <c r="W2" s="9"/>
      <c r="X2" s="9"/>
      <c r="Y2" s="9"/>
      <c r="Z2" s="9"/>
      <c r="AA2" s="9"/>
      <c r="AB2" s="22"/>
      <c r="AC2" s="22"/>
      <c r="AD2" s="22"/>
      <c r="AE2" s="22"/>
      <c r="AF2" s="22"/>
      <c r="AG2" s="22"/>
      <c r="AH2" s="22"/>
      <c r="AI2" s="22"/>
      <c r="AJ2" s="22"/>
      <c r="AK2" s="22"/>
    </row>
    <row r="3" spans="1:37" ht="15" customHeight="1" x14ac:dyDescent="0.3">
      <c r="A3" s="305" t="s">
        <v>110</v>
      </c>
      <c r="B3" s="305"/>
      <c r="C3" s="305"/>
      <c r="D3" s="305"/>
      <c r="E3" s="305"/>
      <c r="F3" s="305"/>
      <c r="G3" s="305"/>
      <c r="H3" s="305"/>
      <c r="I3" s="305"/>
      <c r="J3" s="305"/>
      <c r="K3" s="305"/>
      <c r="L3" s="305"/>
      <c r="M3" s="305"/>
      <c r="N3" s="305"/>
      <c r="O3" s="305"/>
      <c r="P3" s="305"/>
      <c r="Q3" s="305"/>
      <c r="R3" s="305"/>
      <c r="S3" s="305"/>
      <c r="T3" s="111"/>
      <c r="U3" s="111"/>
      <c r="V3" s="111"/>
      <c r="W3" s="111"/>
      <c r="X3" s="111"/>
      <c r="Y3" s="111"/>
      <c r="Z3" s="111"/>
      <c r="AA3" s="111"/>
      <c r="AB3" s="25"/>
      <c r="AC3" s="25"/>
      <c r="AD3" s="25"/>
      <c r="AE3" s="25"/>
      <c r="AF3" s="25"/>
      <c r="AG3" s="25"/>
      <c r="AH3" s="25"/>
      <c r="AI3" s="25"/>
      <c r="AJ3" s="25"/>
      <c r="AK3" s="25"/>
    </row>
    <row r="4" spans="1:37" ht="15" customHeight="1" x14ac:dyDescent="0.3">
      <c r="A4" s="305"/>
      <c r="B4" s="305"/>
      <c r="C4" s="305"/>
      <c r="D4" s="305"/>
      <c r="E4" s="305"/>
      <c r="F4" s="305"/>
      <c r="G4" s="305"/>
      <c r="H4" s="305"/>
      <c r="I4" s="305"/>
      <c r="J4" s="305"/>
      <c r="K4" s="305"/>
      <c r="L4" s="305"/>
      <c r="M4" s="305"/>
      <c r="N4" s="305"/>
      <c r="O4" s="305"/>
      <c r="P4" s="305"/>
      <c r="Q4" s="305"/>
      <c r="R4" s="305"/>
      <c r="S4" s="305"/>
      <c r="T4" s="111"/>
      <c r="U4" s="111"/>
      <c r="V4" s="111"/>
      <c r="W4" s="111"/>
      <c r="X4" s="111"/>
      <c r="Y4" s="111"/>
      <c r="Z4" s="111"/>
      <c r="AA4" s="111"/>
      <c r="AB4" s="25"/>
      <c r="AC4" s="25"/>
      <c r="AD4" s="25"/>
      <c r="AE4" s="25"/>
      <c r="AF4" s="25"/>
      <c r="AG4" s="25"/>
      <c r="AH4" s="25"/>
      <c r="AI4" s="25"/>
      <c r="AJ4" s="25"/>
      <c r="AK4" s="25"/>
    </row>
    <row r="5" spans="1:37" ht="15" customHeight="1" x14ac:dyDescent="0.3">
      <c r="A5" s="9"/>
      <c r="B5" s="9"/>
      <c r="C5" s="9"/>
      <c r="D5" s="9"/>
      <c r="E5" s="9"/>
      <c r="F5" s="9"/>
      <c r="G5" s="9"/>
      <c r="H5" s="9"/>
      <c r="I5" s="9"/>
      <c r="J5" s="9"/>
      <c r="K5" s="9"/>
      <c r="L5" s="9"/>
      <c r="M5" s="9"/>
      <c r="N5" s="9"/>
      <c r="O5" s="9"/>
      <c r="P5" s="9"/>
      <c r="Q5" s="9"/>
      <c r="R5" s="9"/>
      <c r="S5" s="9"/>
      <c r="T5" s="9"/>
      <c r="U5" s="9"/>
      <c r="V5" s="9"/>
      <c r="W5" s="9"/>
      <c r="X5" s="9"/>
      <c r="Y5" s="9"/>
      <c r="Z5" s="9"/>
      <c r="AA5" s="9"/>
      <c r="AB5" s="22"/>
      <c r="AC5" s="22"/>
      <c r="AD5" s="22"/>
      <c r="AE5" s="22"/>
      <c r="AF5" s="22"/>
      <c r="AG5" s="22"/>
      <c r="AH5" s="22"/>
      <c r="AI5" s="22"/>
      <c r="AJ5" s="22"/>
      <c r="AK5" s="22"/>
    </row>
    <row r="6" spans="1:37" ht="15" customHeight="1" thickBot="1" x14ac:dyDescent="0.35">
      <c r="A6" s="9"/>
      <c r="B6" s="9"/>
      <c r="C6" s="9"/>
      <c r="D6" s="9"/>
      <c r="E6" s="9"/>
      <c r="F6" s="9"/>
      <c r="G6" s="9"/>
      <c r="H6" s="9"/>
      <c r="I6" s="9"/>
      <c r="J6" s="9"/>
      <c r="K6" s="9"/>
      <c r="L6" s="9"/>
      <c r="M6" s="9"/>
      <c r="N6" s="9"/>
      <c r="O6" s="9"/>
      <c r="P6" s="9"/>
      <c r="Q6" s="9"/>
      <c r="R6" s="9"/>
      <c r="S6" s="9"/>
      <c r="T6" s="9"/>
      <c r="U6" s="9"/>
      <c r="V6" s="9"/>
      <c r="W6" s="2"/>
      <c r="X6" s="2"/>
      <c r="Y6" s="2"/>
      <c r="Z6" s="2"/>
      <c r="AA6" s="2"/>
      <c r="AB6" s="22"/>
      <c r="AC6" s="22"/>
      <c r="AD6" s="22"/>
      <c r="AE6" s="22"/>
      <c r="AF6" s="22"/>
      <c r="AG6" s="22"/>
      <c r="AH6" s="22"/>
      <c r="AI6" s="22"/>
      <c r="AJ6" s="22"/>
      <c r="AK6" s="22"/>
    </row>
    <row r="7" spans="1:37" ht="15" customHeight="1" x14ac:dyDescent="0.3">
      <c r="A7" s="9"/>
      <c r="B7" s="9"/>
      <c r="C7" s="295" t="s">
        <v>109</v>
      </c>
      <c r="D7" s="296"/>
      <c r="E7" s="296"/>
      <c r="F7" s="297"/>
      <c r="G7" s="295" t="s">
        <v>108</v>
      </c>
      <c r="H7" s="296"/>
      <c r="I7" s="296"/>
      <c r="J7" s="296"/>
      <c r="K7" s="296"/>
      <c r="L7" s="296"/>
      <c r="M7" s="296"/>
      <c r="N7" s="296"/>
      <c r="O7" s="296"/>
      <c r="P7" s="297"/>
      <c r="Q7" s="9"/>
      <c r="R7" s="9"/>
      <c r="S7" s="9"/>
      <c r="T7" s="9"/>
      <c r="U7" s="9"/>
      <c r="V7" s="9"/>
      <c r="W7" s="2"/>
      <c r="X7" s="2"/>
      <c r="Y7" s="2"/>
      <c r="Z7" s="2"/>
      <c r="AA7" s="2"/>
      <c r="AB7" s="22"/>
      <c r="AC7" s="22"/>
      <c r="AD7" s="22"/>
      <c r="AE7" s="22"/>
      <c r="AF7" s="22"/>
      <c r="AG7" s="22"/>
      <c r="AH7" s="22"/>
      <c r="AI7" s="22"/>
      <c r="AJ7" s="22"/>
      <c r="AK7" s="22"/>
    </row>
    <row r="8" spans="1:37" ht="15" customHeight="1" x14ac:dyDescent="0.3">
      <c r="A8" s="9"/>
      <c r="B8" s="9"/>
      <c r="C8" s="306"/>
      <c r="D8" s="307"/>
      <c r="E8" s="307"/>
      <c r="F8" s="308"/>
      <c r="G8" s="306"/>
      <c r="H8" s="307"/>
      <c r="I8" s="307"/>
      <c r="J8" s="307"/>
      <c r="K8" s="307"/>
      <c r="L8" s="307"/>
      <c r="M8" s="307"/>
      <c r="N8" s="307"/>
      <c r="O8" s="307"/>
      <c r="P8" s="308"/>
      <c r="Q8" s="9"/>
      <c r="R8" s="9"/>
      <c r="S8" s="9"/>
      <c r="T8" s="9"/>
      <c r="U8" s="9"/>
      <c r="V8" s="9"/>
      <c r="W8" s="2"/>
      <c r="X8" s="2"/>
      <c r="Y8" s="2"/>
      <c r="Z8" s="2"/>
      <c r="AA8" s="2"/>
      <c r="AB8" s="22"/>
      <c r="AC8" s="22"/>
      <c r="AD8" s="22"/>
      <c r="AE8" s="22"/>
      <c r="AF8" s="22"/>
      <c r="AG8" s="22"/>
      <c r="AH8" s="22"/>
      <c r="AI8" s="22"/>
      <c r="AJ8" s="22"/>
      <c r="AK8" s="22"/>
    </row>
    <row r="9" spans="1:37" ht="15" customHeight="1" thickBot="1" x14ac:dyDescent="0.35">
      <c r="A9" s="9"/>
      <c r="B9" s="9"/>
      <c r="C9" s="298"/>
      <c r="D9" s="299"/>
      <c r="E9" s="299"/>
      <c r="F9" s="300"/>
      <c r="G9" s="298"/>
      <c r="H9" s="299"/>
      <c r="I9" s="299"/>
      <c r="J9" s="299"/>
      <c r="K9" s="299"/>
      <c r="L9" s="299"/>
      <c r="M9" s="299"/>
      <c r="N9" s="299"/>
      <c r="O9" s="299"/>
      <c r="P9" s="300"/>
      <c r="Q9" s="9"/>
      <c r="R9" s="9"/>
      <c r="S9" s="9"/>
      <c r="T9" s="9"/>
      <c r="U9" s="9"/>
      <c r="V9" s="9"/>
      <c r="W9" s="2"/>
      <c r="X9" s="2"/>
      <c r="Y9" s="2"/>
      <c r="Z9" s="2"/>
      <c r="AA9" s="2"/>
      <c r="AB9" s="22"/>
      <c r="AC9" s="22"/>
      <c r="AD9" s="22"/>
      <c r="AE9" s="22"/>
      <c r="AF9" s="22"/>
      <c r="AG9" s="22"/>
      <c r="AH9" s="22"/>
      <c r="AI9" s="22"/>
      <c r="AJ9" s="22"/>
      <c r="AK9" s="22"/>
    </row>
    <row r="10" spans="1:37" ht="15" customHeight="1" x14ac:dyDescent="0.3">
      <c r="A10" s="9"/>
      <c r="B10" s="9"/>
      <c r="C10" s="309"/>
      <c r="D10" s="310"/>
      <c r="E10" s="310"/>
      <c r="F10" s="311"/>
      <c r="G10" s="318"/>
      <c r="H10" s="319"/>
      <c r="I10" s="319"/>
      <c r="J10" s="319"/>
      <c r="K10" s="319"/>
      <c r="L10" s="319"/>
      <c r="M10" s="319"/>
      <c r="N10" s="319"/>
      <c r="O10" s="319"/>
      <c r="P10" s="320"/>
      <c r="Q10" s="9"/>
      <c r="R10" s="9"/>
      <c r="S10" s="9"/>
      <c r="T10" s="9"/>
      <c r="U10" s="9"/>
      <c r="V10" s="9"/>
      <c r="W10" s="2"/>
      <c r="X10" s="2"/>
      <c r="Y10" s="2"/>
      <c r="Z10" s="2"/>
      <c r="AA10" s="2"/>
      <c r="AB10" s="22"/>
      <c r="AC10" s="22"/>
      <c r="AD10" s="22"/>
      <c r="AE10" s="22"/>
      <c r="AF10" s="22"/>
      <c r="AG10" s="22"/>
      <c r="AH10" s="22"/>
      <c r="AI10" s="22"/>
      <c r="AJ10" s="22"/>
      <c r="AK10" s="22"/>
    </row>
    <row r="11" spans="1:37" ht="15" customHeight="1" x14ac:dyDescent="0.3">
      <c r="A11" s="9"/>
      <c r="B11" s="9"/>
      <c r="C11" s="312"/>
      <c r="D11" s="313"/>
      <c r="E11" s="313"/>
      <c r="F11" s="314"/>
      <c r="G11" s="321"/>
      <c r="H11" s="322"/>
      <c r="I11" s="322"/>
      <c r="J11" s="322"/>
      <c r="K11" s="322"/>
      <c r="L11" s="322"/>
      <c r="M11" s="322"/>
      <c r="N11" s="322"/>
      <c r="O11" s="322"/>
      <c r="P11" s="323"/>
      <c r="Q11" s="9"/>
      <c r="R11" s="9"/>
      <c r="S11" s="9"/>
      <c r="T11" s="9"/>
      <c r="U11" s="9"/>
      <c r="V11" s="9"/>
      <c r="W11" s="2"/>
      <c r="X11" s="2"/>
      <c r="Y11" s="2">
        <f>'Training Plan'!C45</f>
        <v>0</v>
      </c>
      <c r="Z11" s="2"/>
      <c r="AA11" s="2"/>
      <c r="AB11" s="22"/>
      <c r="AC11" s="22"/>
      <c r="AD11" s="22"/>
      <c r="AE11" s="22"/>
      <c r="AF11" s="22"/>
      <c r="AG11" s="22"/>
      <c r="AH11" s="22"/>
      <c r="AI11" s="22"/>
      <c r="AJ11" s="22"/>
      <c r="AK11" s="22"/>
    </row>
    <row r="12" spans="1:37" ht="15" customHeight="1" thickBot="1" x14ac:dyDescent="0.35">
      <c r="A12" s="9"/>
      <c r="B12" s="9"/>
      <c r="C12" s="315"/>
      <c r="D12" s="316"/>
      <c r="E12" s="316"/>
      <c r="F12" s="317"/>
      <c r="G12" s="324"/>
      <c r="H12" s="325"/>
      <c r="I12" s="325"/>
      <c r="J12" s="325"/>
      <c r="K12" s="325"/>
      <c r="L12" s="325"/>
      <c r="M12" s="325"/>
      <c r="N12" s="325"/>
      <c r="O12" s="325"/>
      <c r="P12" s="326"/>
      <c r="Q12" s="9"/>
      <c r="R12" s="9"/>
      <c r="S12" s="9"/>
      <c r="T12" s="9"/>
      <c r="U12" s="9"/>
      <c r="V12" s="9"/>
      <c r="W12" s="2"/>
      <c r="X12" s="2"/>
      <c r="Y12" s="2">
        <f>'Training Plan'!C53</f>
        <v>0</v>
      </c>
      <c r="Z12" s="2"/>
      <c r="AA12" s="2"/>
      <c r="AB12" s="22"/>
      <c r="AC12" s="22"/>
      <c r="AD12" s="22"/>
      <c r="AE12" s="22"/>
      <c r="AF12" s="22"/>
      <c r="AG12" s="22"/>
      <c r="AH12" s="22"/>
      <c r="AI12" s="22"/>
      <c r="AJ12" s="22"/>
      <c r="AK12" s="22"/>
    </row>
    <row r="13" spans="1:37" ht="15" customHeight="1" x14ac:dyDescent="0.3">
      <c r="A13" s="9"/>
      <c r="B13" s="9"/>
      <c r="C13" s="309"/>
      <c r="D13" s="310"/>
      <c r="E13" s="310"/>
      <c r="F13" s="311"/>
      <c r="G13" s="318"/>
      <c r="H13" s="319"/>
      <c r="I13" s="319"/>
      <c r="J13" s="319"/>
      <c r="K13" s="319"/>
      <c r="L13" s="319"/>
      <c r="M13" s="319"/>
      <c r="N13" s="319"/>
      <c r="O13" s="319"/>
      <c r="P13" s="320"/>
      <c r="Q13" s="9"/>
      <c r="R13" s="9"/>
      <c r="S13" s="9"/>
      <c r="T13" s="9"/>
      <c r="U13" s="9"/>
      <c r="V13" s="9"/>
      <c r="W13" s="2"/>
      <c r="X13" s="2"/>
      <c r="Y13" s="2">
        <f>'Training Plan'!C61</f>
        <v>0</v>
      </c>
      <c r="Z13" s="2"/>
      <c r="AA13" s="2"/>
      <c r="AB13" s="22"/>
      <c r="AC13" s="22"/>
      <c r="AD13" s="22"/>
      <c r="AE13" s="22"/>
      <c r="AF13" s="22"/>
      <c r="AG13" s="22"/>
      <c r="AH13" s="22"/>
      <c r="AI13" s="22"/>
      <c r="AJ13" s="22"/>
      <c r="AK13" s="22"/>
    </row>
    <row r="14" spans="1:37" ht="15" customHeight="1" x14ac:dyDescent="0.3">
      <c r="A14" s="9"/>
      <c r="B14" s="9"/>
      <c r="C14" s="312"/>
      <c r="D14" s="313"/>
      <c r="E14" s="313"/>
      <c r="F14" s="314"/>
      <c r="G14" s="321"/>
      <c r="H14" s="322"/>
      <c r="I14" s="322"/>
      <c r="J14" s="322"/>
      <c r="K14" s="322"/>
      <c r="L14" s="322"/>
      <c r="M14" s="322"/>
      <c r="N14" s="322"/>
      <c r="O14" s="322"/>
      <c r="P14" s="323"/>
      <c r="Q14" s="9"/>
      <c r="R14" s="9"/>
      <c r="S14" s="9"/>
      <c r="T14" s="9"/>
      <c r="U14" s="9"/>
      <c r="V14" s="9"/>
      <c r="W14" s="2"/>
      <c r="X14" s="2"/>
      <c r="Y14" s="2">
        <f>'Training Plan'!F45</f>
        <v>0</v>
      </c>
      <c r="Z14" s="2"/>
      <c r="AA14" s="2"/>
      <c r="AB14" s="22"/>
      <c r="AC14" s="22"/>
      <c r="AD14" s="22"/>
      <c r="AE14" s="22"/>
      <c r="AF14" s="22"/>
      <c r="AG14" s="22"/>
      <c r="AH14" s="22"/>
      <c r="AI14" s="22"/>
      <c r="AJ14" s="22"/>
      <c r="AK14" s="22"/>
    </row>
    <row r="15" spans="1:37" ht="15" customHeight="1" thickBot="1" x14ac:dyDescent="0.35">
      <c r="A15" s="9"/>
      <c r="B15" s="9"/>
      <c r="C15" s="315"/>
      <c r="D15" s="316"/>
      <c r="E15" s="316"/>
      <c r="F15" s="317"/>
      <c r="G15" s="324"/>
      <c r="H15" s="325"/>
      <c r="I15" s="325"/>
      <c r="J15" s="325"/>
      <c r="K15" s="325"/>
      <c r="L15" s="325"/>
      <c r="M15" s="325"/>
      <c r="N15" s="325"/>
      <c r="O15" s="325"/>
      <c r="P15" s="326"/>
      <c r="Q15" s="9"/>
      <c r="R15" s="9"/>
      <c r="S15" s="9"/>
      <c r="T15" s="9"/>
      <c r="U15" s="9"/>
      <c r="V15" s="9"/>
      <c r="W15" s="2"/>
      <c r="X15" s="2"/>
      <c r="Y15" s="2">
        <f>'Training Plan'!F53</f>
        <v>0</v>
      </c>
      <c r="Z15" s="2"/>
      <c r="AA15" s="2"/>
      <c r="AB15" s="22"/>
      <c r="AC15" s="22"/>
      <c r="AD15" s="22"/>
      <c r="AE15" s="22"/>
      <c r="AF15" s="22"/>
      <c r="AG15" s="22"/>
      <c r="AH15" s="22"/>
      <c r="AI15" s="22"/>
      <c r="AJ15" s="22"/>
      <c r="AK15" s="22"/>
    </row>
    <row r="16" spans="1:37" ht="15" customHeight="1" x14ac:dyDescent="0.3">
      <c r="A16" s="9"/>
      <c r="B16" s="9"/>
      <c r="C16" s="309"/>
      <c r="D16" s="310"/>
      <c r="E16" s="310"/>
      <c r="F16" s="311"/>
      <c r="G16" s="318"/>
      <c r="H16" s="319"/>
      <c r="I16" s="319"/>
      <c r="J16" s="319"/>
      <c r="K16" s="319"/>
      <c r="L16" s="319"/>
      <c r="M16" s="319"/>
      <c r="N16" s="319"/>
      <c r="O16" s="319"/>
      <c r="P16" s="320"/>
      <c r="Q16" s="9"/>
      <c r="R16" s="9"/>
      <c r="S16" s="9"/>
      <c r="T16" s="9"/>
      <c r="U16" s="9"/>
      <c r="V16" s="9"/>
      <c r="W16" s="2"/>
      <c r="X16" s="2"/>
      <c r="Y16" s="2">
        <f>'Training Plan'!F61</f>
        <v>0</v>
      </c>
      <c r="Z16" s="2"/>
      <c r="AA16" s="2"/>
      <c r="AB16" s="22"/>
      <c r="AC16" s="22"/>
      <c r="AD16" s="22"/>
      <c r="AE16" s="22"/>
      <c r="AF16" s="22"/>
      <c r="AG16" s="22"/>
      <c r="AH16" s="22"/>
      <c r="AI16" s="22"/>
      <c r="AJ16" s="22"/>
      <c r="AK16" s="22"/>
    </row>
    <row r="17" spans="1:37" ht="15" customHeight="1" x14ac:dyDescent="0.3">
      <c r="A17" s="9"/>
      <c r="B17" s="9"/>
      <c r="C17" s="312"/>
      <c r="D17" s="313"/>
      <c r="E17" s="313"/>
      <c r="F17" s="314"/>
      <c r="G17" s="321"/>
      <c r="H17" s="322"/>
      <c r="I17" s="322"/>
      <c r="J17" s="322"/>
      <c r="K17" s="322"/>
      <c r="L17" s="322"/>
      <c r="M17" s="322"/>
      <c r="N17" s="322"/>
      <c r="O17" s="322"/>
      <c r="P17" s="323"/>
      <c r="Q17" s="9"/>
      <c r="R17" s="9"/>
      <c r="S17" s="9"/>
      <c r="T17" s="9"/>
      <c r="U17" s="9"/>
      <c r="V17" s="9"/>
      <c r="W17" s="2"/>
      <c r="X17" s="2"/>
      <c r="Y17" s="2">
        <f>'Training Plan'!L45</f>
        <v>0</v>
      </c>
      <c r="Z17" s="2"/>
      <c r="AA17" s="2"/>
      <c r="AB17" s="22"/>
      <c r="AC17" s="22"/>
      <c r="AD17" s="22"/>
      <c r="AE17" s="22"/>
      <c r="AF17" s="22"/>
      <c r="AG17" s="22"/>
      <c r="AH17" s="22"/>
      <c r="AI17" s="22"/>
      <c r="AJ17" s="22"/>
      <c r="AK17" s="22"/>
    </row>
    <row r="18" spans="1:37" ht="15" customHeight="1" thickBot="1" x14ac:dyDescent="0.35">
      <c r="A18" s="9"/>
      <c r="B18" s="9"/>
      <c r="C18" s="315"/>
      <c r="D18" s="316"/>
      <c r="E18" s="316"/>
      <c r="F18" s="317"/>
      <c r="G18" s="324"/>
      <c r="H18" s="325"/>
      <c r="I18" s="325"/>
      <c r="J18" s="325"/>
      <c r="K18" s="325"/>
      <c r="L18" s="325"/>
      <c r="M18" s="325"/>
      <c r="N18" s="325"/>
      <c r="O18" s="325"/>
      <c r="P18" s="326"/>
      <c r="Q18" s="9"/>
      <c r="R18" s="9"/>
      <c r="S18" s="9"/>
      <c r="T18" s="9"/>
      <c r="U18" s="9"/>
      <c r="V18" s="9"/>
      <c r="W18" s="2"/>
      <c r="X18" s="2"/>
      <c r="Y18" s="2">
        <f>'Training Plan'!L53</f>
        <v>0</v>
      </c>
      <c r="Z18" s="2"/>
      <c r="AA18" s="2"/>
      <c r="AB18" s="22"/>
      <c r="AC18" s="22"/>
      <c r="AD18" s="22"/>
      <c r="AE18" s="22"/>
      <c r="AF18" s="22"/>
      <c r="AG18" s="22"/>
      <c r="AH18" s="22"/>
      <c r="AI18" s="22"/>
      <c r="AJ18" s="22"/>
      <c r="AK18" s="22"/>
    </row>
    <row r="19" spans="1:37" ht="15" customHeight="1" x14ac:dyDescent="0.3">
      <c r="A19" s="9"/>
      <c r="B19" s="9"/>
      <c r="C19" s="309"/>
      <c r="D19" s="310"/>
      <c r="E19" s="310"/>
      <c r="F19" s="311"/>
      <c r="G19" s="318"/>
      <c r="H19" s="319"/>
      <c r="I19" s="319"/>
      <c r="J19" s="319"/>
      <c r="K19" s="319"/>
      <c r="L19" s="319"/>
      <c r="M19" s="319"/>
      <c r="N19" s="319"/>
      <c r="O19" s="319"/>
      <c r="P19" s="320"/>
      <c r="Q19" s="9"/>
      <c r="R19" s="9"/>
      <c r="S19" s="9"/>
      <c r="T19" s="9"/>
      <c r="U19" s="9"/>
      <c r="V19" s="9"/>
      <c r="W19" s="2"/>
      <c r="X19" s="2"/>
      <c r="Y19" s="2">
        <f>'Training Plan'!L61</f>
        <v>0</v>
      </c>
      <c r="Z19" s="2"/>
      <c r="AA19" s="2"/>
      <c r="AB19" s="22"/>
      <c r="AC19" s="22"/>
      <c r="AD19" s="22"/>
      <c r="AE19" s="22"/>
      <c r="AF19" s="22"/>
      <c r="AG19" s="22"/>
      <c r="AH19" s="22"/>
      <c r="AI19" s="22"/>
      <c r="AJ19" s="22"/>
      <c r="AK19" s="22"/>
    </row>
    <row r="20" spans="1:37" ht="15" customHeight="1" x14ac:dyDescent="0.3">
      <c r="A20" s="9"/>
      <c r="B20" s="9"/>
      <c r="C20" s="312"/>
      <c r="D20" s="313"/>
      <c r="E20" s="313"/>
      <c r="F20" s="314"/>
      <c r="G20" s="321"/>
      <c r="H20" s="322"/>
      <c r="I20" s="322"/>
      <c r="J20" s="322"/>
      <c r="K20" s="322"/>
      <c r="L20" s="322"/>
      <c r="M20" s="322"/>
      <c r="N20" s="322"/>
      <c r="O20" s="322"/>
      <c r="P20" s="323"/>
      <c r="Q20" s="9"/>
      <c r="R20" s="9"/>
      <c r="S20" s="9"/>
      <c r="T20" s="9"/>
      <c r="U20" s="9"/>
      <c r="V20" s="9"/>
      <c r="W20" s="2"/>
      <c r="X20" s="2"/>
      <c r="Y20" s="2">
        <f>'Training Plan'!O45</f>
        <v>0</v>
      </c>
      <c r="Z20" s="2"/>
      <c r="AA20" s="2"/>
      <c r="AB20" s="22"/>
      <c r="AC20" s="22"/>
      <c r="AD20" s="22"/>
      <c r="AE20" s="22"/>
      <c r="AF20" s="22"/>
      <c r="AG20" s="22"/>
      <c r="AH20" s="22"/>
      <c r="AI20" s="22"/>
      <c r="AJ20" s="22"/>
      <c r="AK20" s="22"/>
    </row>
    <row r="21" spans="1:37" ht="15" customHeight="1" thickBot="1" x14ac:dyDescent="0.35">
      <c r="A21" s="9"/>
      <c r="B21" s="9"/>
      <c r="C21" s="315"/>
      <c r="D21" s="316"/>
      <c r="E21" s="316"/>
      <c r="F21" s="317"/>
      <c r="G21" s="324"/>
      <c r="H21" s="325"/>
      <c r="I21" s="325"/>
      <c r="J21" s="325"/>
      <c r="K21" s="325"/>
      <c r="L21" s="325"/>
      <c r="M21" s="325"/>
      <c r="N21" s="325"/>
      <c r="O21" s="325"/>
      <c r="P21" s="326"/>
      <c r="Q21" s="9"/>
      <c r="R21" s="9"/>
      <c r="S21" s="9"/>
      <c r="T21" s="9"/>
      <c r="U21" s="9"/>
      <c r="V21" s="9"/>
      <c r="W21" s="2"/>
      <c r="X21" s="2"/>
      <c r="Y21" s="2">
        <f>'Training Plan'!O53</f>
        <v>0</v>
      </c>
      <c r="Z21" s="2"/>
      <c r="AA21" s="2"/>
      <c r="AB21" s="22"/>
      <c r="AC21" s="22"/>
      <c r="AD21" s="22"/>
      <c r="AE21" s="22"/>
      <c r="AF21" s="22"/>
      <c r="AG21" s="22"/>
      <c r="AH21" s="22"/>
      <c r="AI21" s="22"/>
      <c r="AJ21" s="22"/>
      <c r="AK21" s="22"/>
    </row>
    <row r="22" spans="1:37" ht="15" customHeight="1" x14ac:dyDescent="0.3">
      <c r="A22" s="9"/>
      <c r="B22" s="9"/>
      <c r="C22" s="309"/>
      <c r="D22" s="310"/>
      <c r="E22" s="310"/>
      <c r="F22" s="311"/>
      <c r="G22" s="318"/>
      <c r="H22" s="319"/>
      <c r="I22" s="319"/>
      <c r="J22" s="319"/>
      <c r="K22" s="319"/>
      <c r="L22" s="319"/>
      <c r="M22" s="319"/>
      <c r="N22" s="319"/>
      <c r="O22" s="319"/>
      <c r="P22" s="320"/>
      <c r="Q22" s="9"/>
      <c r="R22" s="9"/>
      <c r="S22" s="9"/>
      <c r="T22" s="9"/>
      <c r="U22" s="9"/>
      <c r="V22" s="9"/>
      <c r="W22" s="2"/>
      <c r="X22" s="2"/>
      <c r="Y22" s="2">
        <f>'Training Plan'!O61</f>
        <v>0</v>
      </c>
      <c r="Z22" s="2"/>
      <c r="AA22" s="2"/>
      <c r="AB22" s="22"/>
      <c r="AC22" s="22"/>
      <c r="AD22" s="22"/>
      <c r="AE22" s="22"/>
      <c r="AF22" s="22"/>
      <c r="AG22" s="22"/>
      <c r="AH22" s="22"/>
      <c r="AI22" s="22"/>
      <c r="AJ22" s="22"/>
      <c r="AK22" s="22"/>
    </row>
    <row r="23" spans="1:37" ht="15" customHeight="1" x14ac:dyDescent="0.3">
      <c r="A23" s="9"/>
      <c r="B23" s="9"/>
      <c r="C23" s="312"/>
      <c r="D23" s="313"/>
      <c r="E23" s="313"/>
      <c r="F23" s="314"/>
      <c r="G23" s="321"/>
      <c r="H23" s="322"/>
      <c r="I23" s="322"/>
      <c r="J23" s="322"/>
      <c r="K23" s="322"/>
      <c r="L23" s="322"/>
      <c r="M23" s="322"/>
      <c r="N23" s="322"/>
      <c r="O23" s="322"/>
      <c r="P23" s="323"/>
      <c r="Q23" s="9"/>
      <c r="R23" s="9"/>
      <c r="S23" s="9"/>
      <c r="T23" s="9"/>
      <c r="U23" s="9"/>
      <c r="V23" s="9"/>
      <c r="W23" s="2"/>
      <c r="X23" s="2"/>
      <c r="Y23" s="2"/>
      <c r="Z23" s="2"/>
      <c r="AA23" s="2"/>
      <c r="AB23" s="22"/>
      <c r="AC23" s="22"/>
      <c r="AD23" s="22"/>
      <c r="AE23" s="22"/>
      <c r="AF23" s="22"/>
      <c r="AG23" s="22"/>
      <c r="AH23" s="22"/>
      <c r="AI23" s="22"/>
      <c r="AJ23" s="22"/>
      <c r="AK23" s="22"/>
    </row>
    <row r="24" spans="1:37" ht="15" customHeight="1" thickBot="1" x14ac:dyDescent="0.35">
      <c r="A24" s="9"/>
      <c r="B24" s="9"/>
      <c r="C24" s="315"/>
      <c r="D24" s="316"/>
      <c r="E24" s="316"/>
      <c r="F24" s="317"/>
      <c r="G24" s="324"/>
      <c r="H24" s="325"/>
      <c r="I24" s="325"/>
      <c r="J24" s="325"/>
      <c r="K24" s="325"/>
      <c r="L24" s="325"/>
      <c r="M24" s="325"/>
      <c r="N24" s="325"/>
      <c r="O24" s="325"/>
      <c r="P24" s="326"/>
      <c r="Q24" s="9"/>
      <c r="R24" s="9"/>
      <c r="S24" s="9"/>
      <c r="T24" s="9"/>
      <c r="U24" s="9"/>
      <c r="V24" s="9"/>
      <c r="W24" s="2"/>
      <c r="X24" s="2"/>
      <c r="Y24" s="2"/>
      <c r="Z24" s="2"/>
      <c r="AA24" s="2"/>
      <c r="AB24" s="22"/>
      <c r="AC24" s="22"/>
      <c r="AD24" s="22"/>
      <c r="AE24" s="22"/>
      <c r="AF24" s="22"/>
      <c r="AG24" s="22"/>
      <c r="AH24" s="22"/>
      <c r="AI24" s="22"/>
      <c r="AJ24" s="22"/>
      <c r="AK24" s="22"/>
    </row>
    <row r="25" spans="1:37" ht="15" customHeight="1" x14ac:dyDescent="0.3">
      <c r="A25" s="9"/>
      <c r="B25" s="9"/>
      <c r="C25" s="309"/>
      <c r="D25" s="310"/>
      <c r="E25" s="310"/>
      <c r="F25" s="311"/>
      <c r="G25" s="318"/>
      <c r="H25" s="319"/>
      <c r="I25" s="319"/>
      <c r="J25" s="319"/>
      <c r="K25" s="319"/>
      <c r="L25" s="319"/>
      <c r="M25" s="319"/>
      <c r="N25" s="319"/>
      <c r="O25" s="319"/>
      <c r="P25" s="320"/>
      <c r="Q25" s="9"/>
      <c r="R25" s="9"/>
      <c r="S25" s="9"/>
      <c r="T25" s="9"/>
      <c r="U25" s="9"/>
      <c r="V25" s="9"/>
      <c r="W25" s="2"/>
      <c r="X25" s="2"/>
      <c r="Y25" s="2"/>
      <c r="Z25" s="2"/>
      <c r="AA25" s="2"/>
      <c r="AB25" s="22"/>
      <c r="AC25" s="22"/>
      <c r="AD25" s="22"/>
      <c r="AE25" s="22"/>
      <c r="AF25" s="22"/>
      <c r="AG25" s="22"/>
      <c r="AH25" s="22"/>
      <c r="AI25" s="22"/>
      <c r="AJ25" s="22"/>
      <c r="AK25" s="22"/>
    </row>
    <row r="26" spans="1:37" ht="15" customHeight="1" x14ac:dyDescent="0.3">
      <c r="A26" s="9"/>
      <c r="B26" s="9"/>
      <c r="C26" s="312"/>
      <c r="D26" s="313"/>
      <c r="E26" s="313"/>
      <c r="F26" s="314"/>
      <c r="G26" s="321"/>
      <c r="H26" s="322"/>
      <c r="I26" s="322"/>
      <c r="J26" s="322"/>
      <c r="K26" s="322"/>
      <c r="L26" s="322"/>
      <c r="M26" s="322"/>
      <c r="N26" s="322"/>
      <c r="O26" s="322"/>
      <c r="P26" s="323"/>
      <c r="Q26" s="9"/>
      <c r="R26" s="9"/>
      <c r="S26" s="9"/>
      <c r="T26" s="9"/>
      <c r="U26" s="9"/>
      <c r="V26" s="9"/>
      <c r="W26" s="2"/>
      <c r="X26" s="2"/>
      <c r="Y26" s="2"/>
      <c r="Z26" s="2"/>
      <c r="AA26" s="2"/>
      <c r="AB26" s="22"/>
      <c r="AC26" s="22"/>
      <c r="AD26" s="22"/>
      <c r="AE26" s="22"/>
      <c r="AF26" s="22"/>
      <c r="AG26" s="22"/>
      <c r="AH26" s="22"/>
      <c r="AI26" s="22"/>
      <c r="AJ26" s="22"/>
      <c r="AK26" s="22"/>
    </row>
    <row r="27" spans="1:37" ht="15" customHeight="1" thickBot="1" x14ac:dyDescent="0.35">
      <c r="A27" s="9"/>
      <c r="B27" s="9"/>
      <c r="C27" s="315"/>
      <c r="D27" s="316"/>
      <c r="E27" s="316"/>
      <c r="F27" s="317"/>
      <c r="G27" s="324"/>
      <c r="H27" s="325"/>
      <c r="I27" s="325"/>
      <c r="J27" s="325"/>
      <c r="K27" s="325"/>
      <c r="L27" s="325"/>
      <c r="M27" s="325"/>
      <c r="N27" s="325"/>
      <c r="O27" s="325"/>
      <c r="P27" s="326"/>
      <c r="Q27" s="9"/>
      <c r="R27" s="9"/>
      <c r="S27" s="9"/>
      <c r="T27" s="9"/>
      <c r="U27" s="9"/>
      <c r="V27" s="9"/>
      <c r="W27" s="2"/>
      <c r="X27" s="2"/>
      <c r="Y27" s="2"/>
      <c r="Z27" s="2"/>
      <c r="AA27" s="2"/>
      <c r="AB27" s="22"/>
      <c r="AC27" s="22"/>
      <c r="AD27" s="22"/>
      <c r="AE27" s="22"/>
      <c r="AF27" s="22"/>
      <c r="AG27" s="22"/>
      <c r="AH27" s="22"/>
      <c r="AI27" s="22"/>
      <c r="AJ27" s="22"/>
      <c r="AK27" s="22"/>
    </row>
    <row r="28" spans="1:37" ht="15" customHeight="1" x14ac:dyDescent="0.3">
      <c r="A28" s="9"/>
      <c r="B28" s="9"/>
      <c r="C28" s="309"/>
      <c r="D28" s="310"/>
      <c r="E28" s="310"/>
      <c r="F28" s="311"/>
      <c r="G28" s="318"/>
      <c r="H28" s="319"/>
      <c r="I28" s="319"/>
      <c r="J28" s="319"/>
      <c r="K28" s="319"/>
      <c r="L28" s="319"/>
      <c r="M28" s="319"/>
      <c r="N28" s="319"/>
      <c r="O28" s="319"/>
      <c r="P28" s="320"/>
      <c r="Q28" s="9"/>
      <c r="R28" s="9"/>
      <c r="S28" s="9"/>
      <c r="T28" s="9"/>
      <c r="U28" s="9"/>
      <c r="V28" s="9"/>
      <c r="W28" s="2"/>
      <c r="X28" s="2"/>
      <c r="Y28" s="2"/>
      <c r="Z28" s="2"/>
      <c r="AA28" s="2"/>
      <c r="AB28" s="22"/>
      <c r="AC28" s="22"/>
      <c r="AD28" s="22"/>
      <c r="AE28" s="22"/>
      <c r="AF28" s="22"/>
      <c r="AG28" s="22"/>
      <c r="AH28" s="22"/>
      <c r="AI28" s="22"/>
      <c r="AJ28" s="22"/>
      <c r="AK28" s="22"/>
    </row>
    <row r="29" spans="1:37" ht="15" customHeight="1" x14ac:dyDescent="0.3">
      <c r="A29" s="9"/>
      <c r="B29" s="9"/>
      <c r="C29" s="312"/>
      <c r="D29" s="313"/>
      <c r="E29" s="313"/>
      <c r="F29" s="314"/>
      <c r="G29" s="321"/>
      <c r="H29" s="322"/>
      <c r="I29" s="322"/>
      <c r="J29" s="322"/>
      <c r="K29" s="322"/>
      <c r="L29" s="322"/>
      <c r="M29" s="322"/>
      <c r="N29" s="322"/>
      <c r="O29" s="322"/>
      <c r="P29" s="323"/>
      <c r="Q29" s="9"/>
      <c r="R29" s="9"/>
      <c r="S29" s="9"/>
      <c r="T29" s="9"/>
      <c r="U29" s="9"/>
      <c r="V29" s="9"/>
      <c r="W29" s="2"/>
      <c r="X29" s="2"/>
      <c r="Y29" s="2"/>
      <c r="Z29" s="2"/>
      <c r="AA29" s="2"/>
      <c r="AB29" s="22"/>
      <c r="AC29" s="22"/>
      <c r="AD29" s="22"/>
      <c r="AE29" s="22"/>
      <c r="AF29" s="22"/>
      <c r="AG29" s="22"/>
      <c r="AH29" s="22"/>
      <c r="AI29" s="22"/>
      <c r="AJ29" s="22"/>
      <c r="AK29" s="22"/>
    </row>
    <row r="30" spans="1:37" ht="15" customHeight="1" thickBot="1" x14ac:dyDescent="0.35">
      <c r="A30" s="9"/>
      <c r="B30" s="9"/>
      <c r="C30" s="315"/>
      <c r="D30" s="316"/>
      <c r="E30" s="316"/>
      <c r="F30" s="317"/>
      <c r="G30" s="324"/>
      <c r="H30" s="325"/>
      <c r="I30" s="325"/>
      <c r="J30" s="325"/>
      <c r="K30" s="325"/>
      <c r="L30" s="325"/>
      <c r="M30" s="325"/>
      <c r="N30" s="325"/>
      <c r="O30" s="325"/>
      <c r="P30" s="326"/>
      <c r="Q30" s="9"/>
      <c r="R30" s="9"/>
      <c r="S30" s="9"/>
      <c r="T30" s="9"/>
      <c r="U30" s="9"/>
      <c r="V30" s="9"/>
      <c r="W30" s="2"/>
      <c r="X30" s="2"/>
      <c r="Y30" s="2"/>
      <c r="Z30" s="2"/>
      <c r="AA30" s="2"/>
      <c r="AB30" s="22"/>
      <c r="AC30" s="22"/>
      <c r="AD30" s="22"/>
      <c r="AE30" s="22"/>
      <c r="AF30" s="22"/>
      <c r="AG30" s="22"/>
      <c r="AH30" s="22"/>
      <c r="AI30" s="22"/>
      <c r="AJ30" s="22"/>
      <c r="AK30" s="22"/>
    </row>
    <row r="31" spans="1:37" ht="15" customHeight="1" x14ac:dyDescent="0.3">
      <c r="A31" s="9"/>
      <c r="B31" s="9"/>
      <c r="C31" s="309"/>
      <c r="D31" s="310"/>
      <c r="E31" s="310"/>
      <c r="F31" s="311"/>
      <c r="G31" s="318"/>
      <c r="H31" s="319"/>
      <c r="I31" s="319"/>
      <c r="J31" s="319"/>
      <c r="K31" s="319"/>
      <c r="L31" s="319"/>
      <c r="M31" s="319"/>
      <c r="N31" s="319"/>
      <c r="O31" s="319"/>
      <c r="P31" s="320"/>
      <c r="Q31" s="9"/>
      <c r="R31" s="9"/>
      <c r="S31" s="9"/>
      <c r="T31" s="9"/>
      <c r="U31" s="9"/>
      <c r="V31" s="9"/>
      <c r="W31" s="2"/>
      <c r="X31" s="2"/>
      <c r="Y31" s="2"/>
      <c r="Z31" s="2"/>
      <c r="AA31" s="2"/>
      <c r="AB31" s="22"/>
      <c r="AC31" s="22"/>
      <c r="AD31" s="22"/>
      <c r="AE31" s="22"/>
      <c r="AF31" s="22"/>
      <c r="AG31" s="22"/>
      <c r="AH31" s="22"/>
      <c r="AI31" s="22"/>
      <c r="AJ31" s="22"/>
      <c r="AK31" s="22"/>
    </row>
    <row r="32" spans="1:37" ht="15" customHeight="1" x14ac:dyDescent="0.3">
      <c r="A32" s="9"/>
      <c r="B32" s="9"/>
      <c r="C32" s="312"/>
      <c r="D32" s="313"/>
      <c r="E32" s="313"/>
      <c r="F32" s="314"/>
      <c r="G32" s="321"/>
      <c r="H32" s="322"/>
      <c r="I32" s="322"/>
      <c r="J32" s="322"/>
      <c r="K32" s="322"/>
      <c r="L32" s="322"/>
      <c r="M32" s="322"/>
      <c r="N32" s="322"/>
      <c r="O32" s="322"/>
      <c r="P32" s="323"/>
      <c r="Q32" s="9"/>
      <c r="R32" s="9"/>
      <c r="S32" s="9"/>
      <c r="T32" s="9"/>
      <c r="U32" s="9"/>
      <c r="V32" s="9"/>
      <c r="W32" s="2"/>
      <c r="X32" s="2"/>
      <c r="Y32" s="2"/>
      <c r="Z32" s="2"/>
      <c r="AA32" s="2"/>
      <c r="AB32" s="22"/>
      <c r="AC32" s="22"/>
      <c r="AD32" s="22"/>
      <c r="AE32" s="22"/>
      <c r="AF32" s="22"/>
      <c r="AG32" s="22"/>
      <c r="AH32" s="22"/>
      <c r="AI32" s="22"/>
      <c r="AJ32" s="22"/>
      <c r="AK32" s="22"/>
    </row>
    <row r="33" spans="1:37" ht="15" customHeight="1" thickBot="1" x14ac:dyDescent="0.35">
      <c r="A33" s="9"/>
      <c r="B33" s="9"/>
      <c r="C33" s="315"/>
      <c r="D33" s="316"/>
      <c r="E33" s="316"/>
      <c r="F33" s="317"/>
      <c r="G33" s="324"/>
      <c r="H33" s="325"/>
      <c r="I33" s="325"/>
      <c r="J33" s="325"/>
      <c r="K33" s="325"/>
      <c r="L33" s="325"/>
      <c r="M33" s="325"/>
      <c r="N33" s="325"/>
      <c r="O33" s="325"/>
      <c r="P33" s="326"/>
      <c r="Q33" s="9"/>
      <c r="R33" s="9"/>
      <c r="S33" s="9"/>
      <c r="T33" s="9"/>
      <c r="U33" s="9"/>
      <c r="V33" s="9"/>
      <c r="W33" s="2"/>
      <c r="X33" s="2"/>
      <c r="Y33" s="2"/>
      <c r="Z33" s="2"/>
      <c r="AA33" s="2"/>
      <c r="AB33" s="22"/>
      <c r="AC33" s="22"/>
      <c r="AD33" s="22"/>
      <c r="AE33" s="22"/>
      <c r="AF33" s="22"/>
      <c r="AG33" s="22"/>
      <c r="AH33" s="22"/>
      <c r="AI33" s="22"/>
      <c r="AJ33" s="22"/>
      <c r="AK33" s="22"/>
    </row>
    <row r="34" spans="1:37" ht="15" customHeight="1" x14ac:dyDescent="0.3">
      <c r="A34" s="9"/>
      <c r="B34" s="9"/>
      <c r="C34" s="309"/>
      <c r="D34" s="310"/>
      <c r="E34" s="310"/>
      <c r="F34" s="311"/>
      <c r="G34" s="318"/>
      <c r="H34" s="319"/>
      <c r="I34" s="319"/>
      <c r="J34" s="319"/>
      <c r="K34" s="319"/>
      <c r="L34" s="319"/>
      <c r="M34" s="319"/>
      <c r="N34" s="319"/>
      <c r="O34" s="319"/>
      <c r="P34" s="320"/>
      <c r="Q34" s="9"/>
      <c r="R34" s="9"/>
      <c r="S34" s="9"/>
      <c r="T34" s="9"/>
      <c r="U34" s="9"/>
      <c r="V34" s="9"/>
      <c r="W34" s="2"/>
      <c r="X34" s="2"/>
      <c r="Y34" s="2"/>
      <c r="Z34" s="2"/>
      <c r="AA34" s="2"/>
      <c r="AB34" s="22"/>
      <c r="AC34" s="22"/>
      <c r="AD34" s="22"/>
      <c r="AE34" s="22"/>
      <c r="AF34" s="22"/>
      <c r="AG34" s="22"/>
      <c r="AH34" s="22"/>
      <c r="AI34" s="22"/>
      <c r="AJ34" s="22"/>
      <c r="AK34" s="22"/>
    </row>
    <row r="35" spans="1:37" ht="15" customHeight="1" x14ac:dyDescent="0.3">
      <c r="A35" s="9"/>
      <c r="B35" s="9"/>
      <c r="C35" s="312"/>
      <c r="D35" s="313"/>
      <c r="E35" s="313"/>
      <c r="F35" s="314"/>
      <c r="G35" s="321"/>
      <c r="H35" s="322"/>
      <c r="I35" s="322"/>
      <c r="J35" s="322"/>
      <c r="K35" s="322"/>
      <c r="L35" s="322"/>
      <c r="M35" s="322"/>
      <c r="N35" s="322"/>
      <c r="O35" s="322"/>
      <c r="P35" s="323"/>
      <c r="Q35" s="9"/>
      <c r="R35" s="9"/>
      <c r="S35" s="9"/>
      <c r="T35" s="9"/>
      <c r="U35" s="9"/>
      <c r="V35" s="9"/>
      <c r="W35" s="9"/>
      <c r="X35" s="9"/>
      <c r="Y35" s="9"/>
      <c r="Z35" s="9"/>
      <c r="AA35" s="9"/>
      <c r="AB35" s="22"/>
      <c r="AC35" s="22"/>
      <c r="AD35" s="22"/>
      <c r="AE35" s="22"/>
      <c r="AF35" s="22"/>
      <c r="AG35" s="22"/>
      <c r="AH35" s="22"/>
      <c r="AI35" s="22"/>
      <c r="AJ35" s="22"/>
      <c r="AK35" s="22"/>
    </row>
    <row r="36" spans="1:37" ht="15" customHeight="1" thickBot="1" x14ac:dyDescent="0.35">
      <c r="A36" s="9"/>
      <c r="B36" s="9"/>
      <c r="C36" s="315"/>
      <c r="D36" s="316"/>
      <c r="E36" s="316"/>
      <c r="F36" s="317"/>
      <c r="G36" s="324"/>
      <c r="H36" s="325"/>
      <c r="I36" s="325"/>
      <c r="J36" s="325"/>
      <c r="K36" s="325"/>
      <c r="L36" s="325"/>
      <c r="M36" s="325"/>
      <c r="N36" s="325"/>
      <c r="O36" s="325"/>
      <c r="P36" s="326"/>
      <c r="Q36" s="9"/>
      <c r="R36" s="9"/>
      <c r="S36" s="9"/>
      <c r="T36" s="9"/>
      <c r="U36" s="9"/>
      <c r="V36" s="9"/>
      <c r="W36" s="9"/>
      <c r="X36" s="9"/>
      <c r="Y36" s="9"/>
      <c r="Z36" s="9"/>
      <c r="AA36" s="9"/>
      <c r="AB36" s="22"/>
      <c r="AC36" s="22"/>
      <c r="AD36" s="22"/>
      <c r="AE36" s="22"/>
      <c r="AF36" s="22"/>
      <c r="AG36" s="22"/>
      <c r="AH36" s="22"/>
      <c r="AI36" s="22"/>
      <c r="AJ36" s="22"/>
      <c r="AK36" s="22"/>
    </row>
    <row r="37" spans="1:37" ht="15" customHeight="1" x14ac:dyDescent="0.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22"/>
      <c r="AC37" s="22"/>
      <c r="AD37" s="22"/>
      <c r="AE37" s="22"/>
      <c r="AF37" s="22"/>
      <c r="AG37" s="22"/>
      <c r="AH37" s="22"/>
      <c r="AI37" s="22"/>
      <c r="AJ37" s="22"/>
      <c r="AK37" s="22"/>
    </row>
    <row r="38" spans="1:37"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row>
    <row r="39" spans="1:37" ht="15" customHeight="1" x14ac:dyDescent="0.3">
      <c r="A39" s="60"/>
      <c r="B39" s="60"/>
      <c r="C39" s="305" t="s">
        <v>111</v>
      </c>
      <c r="D39" s="305"/>
      <c r="E39" s="305"/>
      <c r="F39" s="305"/>
      <c r="G39" s="305"/>
      <c r="H39" s="305"/>
      <c r="I39" s="305"/>
      <c r="J39" s="305"/>
      <c r="K39" s="305"/>
      <c r="L39" s="305"/>
      <c r="M39" s="305"/>
      <c r="N39" s="305"/>
      <c r="O39" s="305"/>
      <c r="P39" s="305"/>
      <c r="Q39" s="60"/>
      <c r="R39" s="60"/>
      <c r="S39" s="60"/>
      <c r="T39" s="103"/>
      <c r="U39" s="103"/>
      <c r="V39" s="103"/>
      <c r="W39" s="103"/>
      <c r="X39" s="103"/>
      <c r="Y39" s="103"/>
      <c r="Z39" s="103"/>
      <c r="AA39" s="103"/>
      <c r="AB39" s="25"/>
      <c r="AC39" s="25"/>
      <c r="AD39" s="25"/>
      <c r="AE39" s="25"/>
      <c r="AF39" s="25"/>
      <c r="AG39" s="25"/>
      <c r="AH39" s="25"/>
      <c r="AI39" s="25"/>
      <c r="AJ39" s="25"/>
      <c r="AK39" s="25"/>
    </row>
    <row r="40" spans="1:37" ht="15" customHeight="1" x14ac:dyDescent="0.3">
      <c r="A40" s="60"/>
      <c r="B40" s="60"/>
      <c r="C40" s="305"/>
      <c r="D40" s="305"/>
      <c r="E40" s="305"/>
      <c r="F40" s="305"/>
      <c r="G40" s="305"/>
      <c r="H40" s="305"/>
      <c r="I40" s="305"/>
      <c r="J40" s="305"/>
      <c r="K40" s="305"/>
      <c r="L40" s="305"/>
      <c r="M40" s="305"/>
      <c r="N40" s="305"/>
      <c r="O40" s="305"/>
      <c r="P40" s="305"/>
      <c r="Q40" s="60"/>
      <c r="R40" s="60"/>
      <c r="S40" s="60"/>
      <c r="T40" s="103"/>
      <c r="U40" s="103"/>
      <c r="V40" s="103"/>
      <c r="W40" s="103"/>
      <c r="X40" s="103"/>
      <c r="Y40" s="103"/>
      <c r="Z40" s="103"/>
      <c r="AA40" s="103"/>
      <c r="AB40" s="25"/>
      <c r="AC40" s="25"/>
      <c r="AD40" s="25"/>
      <c r="AE40" s="25"/>
      <c r="AF40" s="25"/>
      <c r="AG40" s="25"/>
      <c r="AH40" s="25"/>
      <c r="AI40" s="25"/>
      <c r="AJ40" s="25"/>
      <c r="AK40" s="25"/>
    </row>
    <row r="41" spans="1:37" ht="15" customHeigh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row>
    <row r="42" spans="1:37" ht="15" customHeight="1" thickBot="1" x14ac:dyDescent="0.35">
      <c r="A42" s="22"/>
      <c r="B42" s="22"/>
      <c r="C42" s="22"/>
      <c r="D42" s="22"/>
      <c r="E42" s="22"/>
      <c r="F42" s="22"/>
      <c r="G42" s="22"/>
      <c r="H42" s="22"/>
      <c r="I42" s="22"/>
      <c r="J42" s="22"/>
      <c r="K42" s="22"/>
      <c r="L42" s="22"/>
      <c r="M42" s="22"/>
      <c r="N42" s="22"/>
      <c r="O42" s="22"/>
      <c r="P42" s="22"/>
      <c r="Q42" s="22"/>
      <c r="R42" s="22"/>
      <c r="S42" s="83"/>
      <c r="T42" s="83"/>
      <c r="U42" s="83"/>
      <c r="V42" s="83"/>
      <c r="W42" s="83"/>
      <c r="X42" s="83"/>
      <c r="Y42" s="83"/>
      <c r="Z42" s="83"/>
      <c r="AA42" s="83"/>
      <c r="AB42" s="83"/>
      <c r="AC42" s="83"/>
      <c r="AD42" s="83"/>
      <c r="AE42" s="83"/>
      <c r="AF42" s="83"/>
      <c r="AG42" s="83"/>
      <c r="AH42" s="83"/>
      <c r="AI42" s="83"/>
      <c r="AJ42" s="83"/>
      <c r="AK42" s="22"/>
    </row>
    <row r="43" spans="1:37" ht="15" customHeight="1" x14ac:dyDescent="0.3">
      <c r="A43" s="22"/>
      <c r="B43" s="22"/>
      <c r="C43" s="62"/>
      <c r="D43" s="62"/>
      <c r="E43" s="62"/>
      <c r="F43" s="258" t="s">
        <v>179</v>
      </c>
      <c r="G43" s="259"/>
      <c r="H43" s="259"/>
      <c r="I43" s="259"/>
      <c r="J43" s="259"/>
      <c r="K43" s="259"/>
      <c r="L43" s="259"/>
      <c r="M43" s="260"/>
      <c r="N43" s="62"/>
      <c r="O43" s="62"/>
      <c r="P43" s="62"/>
      <c r="Q43" s="22"/>
      <c r="R43" s="2"/>
      <c r="S43" s="2"/>
      <c r="T43" s="2"/>
      <c r="U43" s="2"/>
      <c r="V43" s="2"/>
      <c r="W43" s="2"/>
      <c r="X43" s="2"/>
      <c r="Y43" s="2"/>
      <c r="Z43" s="2"/>
      <c r="AA43" s="2"/>
      <c r="AB43" s="2"/>
      <c r="AC43" s="2"/>
      <c r="AD43" s="2"/>
      <c r="AE43" s="2"/>
      <c r="AF43" s="2"/>
      <c r="AG43" s="2"/>
      <c r="AH43" s="2"/>
      <c r="AI43" s="2"/>
      <c r="AJ43" s="2"/>
      <c r="AK43" s="2"/>
    </row>
    <row r="44" spans="1:37" ht="15" customHeight="1" thickBot="1" x14ac:dyDescent="0.35">
      <c r="A44" s="22"/>
      <c r="B44" s="22"/>
      <c r="C44" s="62"/>
      <c r="D44" s="62"/>
      <c r="E44" s="62"/>
      <c r="F44" s="264"/>
      <c r="G44" s="265"/>
      <c r="H44" s="265"/>
      <c r="I44" s="265"/>
      <c r="J44" s="265"/>
      <c r="K44" s="265"/>
      <c r="L44" s="265"/>
      <c r="M44" s="266"/>
      <c r="N44" s="62"/>
      <c r="O44" s="62"/>
      <c r="P44" s="62"/>
      <c r="Q44" s="22"/>
      <c r="R44" s="2"/>
      <c r="S44" s="2"/>
      <c r="T44" s="2"/>
      <c r="U44" s="2"/>
      <c r="V44" s="2"/>
      <c r="W44" s="2"/>
      <c r="X44" s="2"/>
      <c r="Y44" s="2"/>
      <c r="Z44" s="2"/>
      <c r="AA44" s="2"/>
      <c r="AB44" s="2"/>
      <c r="AC44" s="2"/>
      <c r="AD44" s="2"/>
      <c r="AE44" s="2"/>
      <c r="AF44" s="2"/>
      <c r="AG44" s="2"/>
      <c r="AH44" s="2"/>
      <c r="AI44" s="2"/>
      <c r="AJ44" s="2"/>
      <c r="AK44" s="2"/>
    </row>
    <row r="45" spans="1:37" ht="15" customHeight="1" x14ac:dyDescent="0.3">
      <c r="A45" s="22"/>
      <c r="B45" s="22"/>
      <c r="C45" s="62"/>
      <c r="D45" s="62"/>
      <c r="E45" s="62"/>
      <c r="F45" s="327" t="s">
        <v>98</v>
      </c>
      <c r="G45" s="292" t="s">
        <v>99</v>
      </c>
      <c r="H45" s="293"/>
      <c r="I45" s="293"/>
      <c r="J45" s="293"/>
      <c r="K45" s="293"/>
      <c r="L45" s="293"/>
      <c r="M45" s="294"/>
      <c r="N45" s="62"/>
      <c r="O45" s="62"/>
      <c r="P45" s="62"/>
      <c r="Q45" s="22"/>
      <c r="R45" s="2"/>
      <c r="S45" s="2"/>
      <c r="T45" s="2"/>
      <c r="U45" s="2"/>
      <c r="V45" s="2"/>
      <c r="W45" s="2"/>
      <c r="X45" s="2"/>
      <c r="Y45" s="2"/>
      <c r="Z45" s="2"/>
      <c r="AA45" s="2"/>
      <c r="AB45" s="2"/>
      <c r="AC45" s="2"/>
      <c r="AD45" s="2"/>
      <c r="AE45" s="2"/>
      <c r="AF45" s="2"/>
      <c r="AG45" s="2"/>
      <c r="AH45" s="2"/>
      <c r="AI45" s="2"/>
      <c r="AJ45" s="2"/>
      <c r="AK45" s="2"/>
    </row>
    <row r="46" spans="1:37" ht="15" customHeight="1" x14ac:dyDescent="0.3">
      <c r="A46" s="22"/>
      <c r="B46" s="22"/>
      <c r="C46" s="62"/>
      <c r="D46" s="62"/>
      <c r="E46" s="62"/>
      <c r="F46" s="291"/>
      <c r="G46" s="292"/>
      <c r="H46" s="293"/>
      <c r="I46" s="293"/>
      <c r="J46" s="293"/>
      <c r="K46" s="293"/>
      <c r="L46" s="293"/>
      <c r="M46" s="294"/>
      <c r="N46" s="62"/>
      <c r="O46" s="62"/>
      <c r="P46" s="62"/>
      <c r="Q46" s="22"/>
      <c r="R46" s="2"/>
      <c r="S46" s="2"/>
      <c r="T46" s="2"/>
      <c r="U46" s="2"/>
      <c r="V46" s="2"/>
      <c r="W46" s="2"/>
      <c r="X46" s="2"/>
      <c r="Y46" s="2"/>
      <c r="Z46" s="2"/>
      <c r="AA46" s="2"/>
      <c r="AB46" s="2"/>
      <c r="AC46" s="2"/>
      <c r="AD46" s="2"/>
      <c r="AE46" s="2"/>
      <c r="AF46" s="2"/>
      <c r="AG46" s="2"/>
      <c r="AH46" s="2"/>
      <c r="AI46" s="2"/>
      <c r="AJ46" s="2"/>
      <c r="AK46" s="2"/>
    </row>
    <row r="47" spans="1:37" ht="15" customHeight="1" x14ac:dyDescent="0.3">
      <c r="A47" s="22"/>
      <c r="B47" s="22"/>
      <c r="C47" s="62"/>
      <c r="D47" s="62"/>
      <c r="E47" s="62"/>
      <c r="F47" s="291" t="s">
        <v>6</v>
      </c>
      <c r="G47" s="292" t="s">
        <v>176</v>
      </c>
      <c r="H47" s="293"/>
      <c r="I47" s="293"/>
      <c r="J47" s="293"/>
      <c r="K47" s="293"/>
      <c r="L47" s="293"/>
      <c r="M47" s="294"/>
      <c r="N47" s="62"/>
      <c r="O47" s="62"/>
      <c r="P47" s="62"/>
      <c r="Q47" s="22"/>
      <c r="R47" s="2"/>
      <c r="S47" s="2"/>
      <c r="T47" s="2"/>
      <c r="U47" s="2"/>
      <c r="V47" s="2"/>
      <c r="W47" s="2"/>
      <c r="X47" s="2"/>
      <c r="Y47" s="2"/>
      <c r="Z47" s="2"/>
      <c r="AA47" s="2"/>
      <c r="AB47" s="2"/>
      <c r="AC47" s="2"/>
      <c r="AD47" s="2"/>
      <c r="AE47" s="2"/>
      <c r="AF47" s="2"/>
      <c r="AG47" s="2"/>
      <c r="AH47" s="2"/>
      <c r="AI47" s="2"/>
      <c r="AJ47" s="2"/>
      <c r="AK47" s="2"/>
    </row>
    <row r="48" spans="1:37" ht="15" customHeight="1" x14ac:dyDescent="0.3">
      <c r="A48" s="22"/>
      <c r="B48" s="22"/>
      <c r="C48" s="62"/>
      <c r="D48" s="62"/>
      <c r="E48" s="62"/>
      <c r="F48" s="291"/>
      <c r="G48" s="292"/>
      <c r="H48" s="293"/>
      <c r="I48" s="293"/>
      <c r="J48" s="293"/>
      <c r="K48" s="293"/>
      <c r="L48" s="293"/>
      <c r="M48" s="294"/>
      <c r="N48" s="62"/>
      <c r="O48" s="62"/>
      <c r="P48" s="62"/>
      <c r="Q48" s="22"/>
      <c r="R48" s="2"/>
      <c r="S48" s="2"/>
      <c r="T48" s="2"/>
      <c r="U48" s="2"/>
      <c r="V48" s="2"/>
      <c r="W48" s="2"/>
      <c r="X48" s="2"/>
      <c r="Y48" s="2"/>
      <c r="Z48" s="2"/>
      <c r="AA48" s="2"/>
      <c r="AB48" s="2"/>
      <c r="AC48" s="2"/>
      <c r="AD48" s="2"/>
      <c r="AE48" s="2"/>
      <c r="AF48" s="2"/>
      <c r="AG48" s="2"/>
      <c r="AH48" s="2"/>
      <c r="AI48" s="2"/>
      <c r="AJ48" s="2"/>
      <c r="AK48" s="2"/>
    </row>
    <row r="49" spans="1:37" ht="15" customHeight="1" x14ac:dyDescent="0.3">
      <c r="A49" s="22"/>
      <c r="B49" s="22"/>
      <c r="C49" s="62"/>
      <c r="D49" s="62"/>
      <c r="E49" s="62"/>
      <c r="F49" s="291" t="s">
        <v>10</v>
      </c>
      <c r="G49" s="292" t="s">
        <v>100</v>
      </c>
      <c r="H49" s="293"/>
      <c r="I49" s="293"/>
      <c r="J49" s="293"/>
      <c r="K49" s="293"/>
      <c r="L49" s="293"/>
      <c r="M49" s="294"/>
      <c r="N49" s="62"/>
      <c r="O49" s="62"/>
      <c r="P49" s="62"/>
      <c r="Q49" s="22"/>
      <c r="R49" s="2"/>
      <c r="S49" s="2"/>
      <c r="T49" s="2"/>
      <c r="U49" s="2"/>
      <c r="V49" s="2"/>
      <c r="W49" s="2"/>
      <c r="X49" s="2"/>
      <c r="Y49" s="2"/>
      <c r="Z49" s="279" t="s">
        <v>193</v>
      </c>
      <c r="AA49" s="279"/>
      <c r="AB49" s="279"/>
      <c r="AC49" s="279"/>
      <c r="AD49" s="279"/>
      <c r="AE49" s="279"/>
      <c r="AF49" s="279"/>
      <c r="AG49" s="279"/>
      <c r="AH49" s="279"/>
      <c r="AI49" s="279"/>
      <c r="AJ49" s="2"/>
      <c r="AK49" s="2"/>
    </row>
    <row r="50" spans="1:37" ht="15" customHeight="1" x14ac:dyDescent="0.3">
      <c r="A50" s="22"/>
      <c r="B50" s="22"/>
      <c r="C50" s="62"/>
      <c r="D50" s="62"/>
      <c r="E50" s="62"/>
      <c r="F50" s="291"/>
      <c r="G50" s="292"/>
      <c r="H50" s="293"/>
      <c r="I50" s="293"/>
      <c r="J50" s="293"/>
      <c r="K50" s="293"/>
      <c r="L50" s="293"/>
      <c r="M50" s="294"/>
      <c r="N50" s="62"/>
      <c r="O50" s="62"/>
      <c r="P50" s="62"/>
      <c r="Q50" s="22"/>
      <c r="R50" s="2"/>
      <c r="S50" s="2"/>
      <c r="T50" s="2"/>
      <c r="U50" s="2"/>
      <c r="V50" s="2"/>
      <c r="W50" s="2"/>
      <c r="X50" s="2"/>
      <c r="Y50" s="2"/>
      <c r="Z50" s="279"/>
      <c r="AA50" s="279"/>
      <c r="AB50" s="279"/>
      <c r="AC50" s="279"/>
      <c r="AD50" s="279"/>
      <c r="AE50" s="279"/>
      <c r="AF50" s="279"/>
      <c r="AG50" s="279"/>
      <c r="AH50" s="279"/>
      <c r="AI50" s="279"/>
      <c r="AJ50" s="2"/>
      <c r="AK50" s="2"/>
    </row>
    <row r="51" spans="1:37" ht="15" customHeight="1" x14ac:dyDescent="0.3">
      <c r="A51" s="22"/>
      <c r="B51" s="22"/>
      <c r="C51" s="62"/>
      <c r="D51" s="62"/>
      <c r="E51" s="62"/>
      <c r="F51" s="291" t="s">
        <v>5</v>
      </c>
      <c r="G51" s="292" t="s">
        <v>102</v>
      </c>
      <c r="H51" s="293"/>
      <c r="I51" s="293"/>
      <c r="J51" s="293"/>
      <c r="K51" s="293"/>
      <c r="L51" s="293"/>
      <c r="M51" s="294"/>
      <c r="N51" s="62"/>
      <c r="O51" s="62"/>
      <c r="P51" s="62"/>
      <c r="Q51" s="22"/>
      <c r="R51" s="2"/>
      <c r="S51" s="2"/>
      <c r="T51" s="2"/>
      <c r="U51" s="2"/>
      <c r="V51" s="2"/>
      <c r="W51" s="2"/>
      <c r="X51" s="2"/>
      <c r="Y51" s="2"/>
      <c r="Z51" s="279"/>
      <c r="AA51" s="279"/>
      <c r="AB51" s="279"/>
      <c r="AC51" s="279"/>
      <c r="AD51" s="279"/>
      <c r="AE51" s="279"/>
      <c r="AF51" s="279"/>
      <c r="AG51" s="279"/>
      <c r="AH51" s="279"/>
      <c r="AI51" s="279"/>
      <c r="AJ51" s="2"/>
      <c r="AK51" s="2"/>
    </row>
    <row r="52" spans="1:37" ht="15" customHeight="1" x14ac:dyDescent="0.3">
      <c r="A52" s="22"/>
      <c r="B52" s="22"/>
      <c r="C52" s="62"/>
      <c r="D52" s="62"/>
      <c r="E52" s="62"/>
      <c r="F52" s="291"/>
      <c r="G52" s="292"/>
      <c r="H52" s="293"/>
      <c r="I52" s="293"/>
      <c r="J52" s="293"/>
      <c r="K52" s="293"/>
      <c r="L52" s="293"/>
      <c r="M52" s="294"/>
      <c r="N52" s="62"/>
      <c r="O52" s="62"/>
      <c r="P52" s="62"/>
      <c r="Q52" s="22"/>
      <c r="R52" s="2"/>
      <c r="S52" s="2"/>
      <c r="T52" s="2"/>
      <c r="U52" s="2"/>
      <c r="V52" s="2"/>
      <c r="W52" s="2"/>
      <c r="X52" s="2"/>
      <c r="Y52" s="2"/>
      <c r="Z52" s="279"/>
      <c r="AA52" s="279"/>
      <c r="AB52" s="279"/>
      <c r="AC52" s="279"/>
      <c r="AD52" s="279"/>
      <c r="AE52" s="279"/>
      <c r="AF52" s="279"/>
      <c r="AG52" s="279"/>
      <c r="AH52" s="279"/>
      <c r="AI52" s="279"/>
      <c r="AJ52" s="2"/>
      <c r="AK52" s="2"/>
    </row>
    <row r="53" spans="1:37" ht="15" customHeight="1" x14ac:dyDescent="0.3">
      <c r="A53" s="22"/>
      <c r="B53" s="22"/>
      <c r="C53" s="62"/>
      <c r="D53" s="62"/>
      <c r="E53" s="62"/>
      <c r="F53" s="291" t="s">
        <v>9</v>
      </c>
      <c r="G53" s="292" t="s">
        <v>104</v>
      </c>
      <c r="H53" s="293"/>
      <c r="I53" s="293"/>
      <c r="J53" s="293"/>
      <c r="K53" s="293"/>
      <c r="L53" s="293"/>
      <c r="M53" s="294"/>
      <c r="N53" s="62"/>
      <c r="O53" s="62"/>
      <c r="P53" s="62"/>
      <c r="Q53" s="22"/>
      <c r="R53" s="2"/>
      <c r="S53" s="2"/>
      <c r="T53" s="2"/>
      <c r="U53" s="2"/>
      <c r="V53" s="2"/>
      <c r="W53" s="2"/>
      <c r="X53" s="2"/>
      <c r="Y53" s="2"/>
      <c r="Z53" s="279"/>
      <c r="AA53" s="279"/>
      <c r="AB53" s="279"/>
      <c r="AC53" s="279"/>
      <c r="AD53" s="279"/>
      <c r="AE53" s="279"/>
      <c r="AF53" s="279"/>
      <c r="AG53" s="279"/>
      <c r="AH53" s="279"/>
      <c r="AI53" s="279"/>
      <c r="AJ53" s="2"/>
      <c r="AK53" s="2"/>
    </row>
    <row r="54" spans="1:37" ht="15" customHeight="1" x14ac:dyDescent="0.3">
      <c r="A54" s="22"/>
      <c r="B54" s="22"/>
      <c r="C54" s="62"/>
      <c r="D54" s="62"/>
      <c r="E54" s="62"/>
      <c r="F54" s="291"/>
      <c r="G54" s="292"/>
      <c r="H54" s="293"/>
      <c r="I54" s="293"/>
      <c r="J54" s="293"/>
      <c r="K54" s="293"/>
      <c r="L54" s="293"/>
      <c r="M54" s="294"/>
      <c r="N54" s="62"/>
      <c r="O54" s="62"/>
      <c r="P54" s="62"/>
      <c r="Q54" s="22"/>
      <c r="R54" s="2"/>
      <c r="S54" s="2"/>
      <c r="T54" s="2"/>
      <c r="U54" s="2"/>
      <c r="V54" s="2"/>
      <c r="W54" s="2"/>
      <c r="X54" s="2"/>
      <c r="Y54" s="2"/>
      <c r="Z54" s="279"/>
      <c r="AA54" s="279"/>
      <c r="AB54" s="279"/>
      <c r="AC54" s="279"/>
      <c r="AD54" s="279"/>
      <c r="AE54" s="279"/>
      <c r="AF54" s="279"/>
      <c r="AG54" s="279"/>
      <c r="AH54" s="279"/>
      <c r="AI54" s="279"/>
      <c r="AJ54" s="2"/>
      <c r="AK54" s="2"/>
    </row>
    <row r="55" spans="1:37" ht="15" customHeight="1" x14ac:dyDescent="0.3">
      <c r="A55" s="22"/>
      <c r="B55" s="22"/>
      <c r="C55" s="196"/>
      <c r="D55" s="62"/>
      <c r="E55" s="62"/>
      <c r="F55" s="328" t="s">
        <v>3</v>
      </c>
      <c r="G55" s="292" t="s">
        <v>101</v>
      </c>
      <c r="H55" s="293"/>
      <c r="I55" s="293"/>
      <c r="J55" s="293"/>
      <c r="K55" s="293"/>
      <c r="L55" s="293"/>
      <c r="M55" s="294"/>
      <c r="N55" s="62"/>
      <c r="O55" s="62"/>
      <c r="P55" s="62"/>
      <c r="Q55" s="22"/>
      <c r="R55" s="2"/>
      <c r="S55" s="2"/>
      <c r="T55" s="2"/>
      <c r="U55" s="2"/>
      <c r="V55" s="2"/>
      <c r="W55" s="2"/>
      <c r="X55" s="2"/>
      <c r="Y55" s="2"/>
      <c r="Z55" s="279"/>
      <c r="AA55" s="279"/>
      <c r="AB55" s="279"/>
      <c r="AC55" s="279"/>
      <c r="AD55" s="279"/>
      <c r="AE55" s="279"/>
      <c r="AF55" s="279"/>
      <c r="AG55" s="279"/>
      <c r="AH55" s="279"/>
      <c r="AI55" s="279"/>
      <c r="AJ55" s="2"/>
      <c r="AK55" s="2"/>
    </row>
    <row r="56" spans="1:37" ht="15" customHeight="1" x14ac:dyDescent="0.3">
      <c r="A56" s="22"/>
      <c r="B56" s="22"/>
      <c r="C56" s="196"/>
      <c r="D56" s="62"/>
      <c r="E56" s="62"/>
      <c r="F56" s="328"/>
      <c r="G56" s="292"/>
      <c r="H56" s="293"/>
      <c r="I56" s="293"/>
      <c r="J56" s="293"/>
      <c r="K56" s="293"/>
      <c r="L56" s="293"/>
      <c r="M56" s="294"/>
      <c r="N56" s="62"/>
      <c r="O56" s="62"/>
      <c r="P56" s="62"/>
      <c r="Q56" s="22"/>
      <c r="R56" s="2"/>
      <c r="S56" s="2"/>
      <c r="T56" s="2"/>
      <c r="U56" s="2"/>
      <c r="V56" s="2"/>
      <c r="W56" s="2"/>
      <c r="X56" s="2"/>
      <c r="Y56" s="2"/>
      <c r="Z56" s="279"/>
      <c r="AA56" s="279"/>
      <c r="AB56" s="279"/>
      <c r="AC56" s="279"/>
      <c r="AD56" s="279"/>
      <c r="AE56" s="279"/>
      <c r="AF56" s="279"/>
      <c r="AG56" s="279"/>
      <c r="AH56" s="279"/>
      <c r="AI56" s="279"/>
      <c r="AJ56" s="2"/>
      <c r="AK56" s="2"/>
    </row>
    <row r="57" spans="1:37" ht="15" customHeight="1" x14ac:dyDescent="0.3">
      <c r="A57" s="22"/>
      <c r="B57" s="22"/>
      <c r="C57" s="62"/>
      <c r="D57" s="62"/>
      <c r="E57" s="62"/>
      <c r="F57" s="291" t="s">
        <v>8</v>
      </c>
      <c r="G57" s="292" t="s">
        <v>177</v>
      </c>
      <c r="H57" s="293"/>
      <c r="I57" s="293"/>
      <c r="J57" s="293"/>
      <c r="K57" s="293"/>
      <c r="L57" s="293"/>
      <c r="M57" s="294"/>
      <c r="N57" s="62"/>
      <c r="O57" s="62"/>
      <c r="P57" s="62"/>
      <c r="Q57" s="22"/>
      <c r="R57" s="2"/>
      <c r="S57" s="2"/>
      <c r="T57" s="2"/>
      <c r="U57" s="2"/>
      <c r="V57" s="2"/>
      <c r="W57" s="2"/>
      <c r="X57" s="2"/>
      <c r="Y57" s="2"/>
      <c r="Z57" s="279"/>
      <c r="AA57" s="279"/>
      <c r="AB57" s="279"/>
      <c r="AC57" s="279"/>
      <c r="AD57" s="279"/>
      <c r="AE57" s="279"/>
      <c r="AF57" s="279"/>
      <c r="AG57" s="279"/>
      <c r="AH57" s="279"/>
      <c r="AI57" s="279"/>
      <c r="AJ57" s="2"/>
      <c r="AK57" s="2"/>
    </row>
    <row r="58" spans="1:37" ht="15" customHeight="1" x14ac:dyDescent="0.3">
      <c r="A58" s="22"/>
      <c r="B58" s="22"/>
      <c r="C58" s="62"/>
      <c r="D58" s="62"/>
      <c r="E58" s="62"/>
      <c r="F58" s="291"/>
      <c r="G58" s="292"/>
      <c r="H58" s="293"/>
      <c r="I58" s="293"/>
      <c r="J58" s="293"/>
      <c r="K58" s="293"/>
      <c r="L58" s="293"/>
      <c r="M58" s="294"/>
      <c r="N58" s="62"/>
      <c r="O58" s="62"/>
      <c r="P58" s="62"/>
      <c r="Q58" s="22"/>
      <c r="R58" s="2"/>
      <c r="S58" s="2"/>
      <c r="T58" s="2"/>
      <c r="U58" s="2"/>
      <c r="V58" s="2"/>
      <c r="W58" s="2"/>
      <c r="X58" s="2"/>
      <c r="Y58" s="2"/>
      <c r="Z58" s="279"/>
      <c r="AA58" s="279"/>
      <c r="AB58" s="279"/>
      <c r="AC58" s="279"/>
      <c r="AD58" s="279"/>
      <c r="AE58" s="279"/>
      <c r="AF58" s="279"/>
      <c r="AG58" s="279"/>
      <c r="AH58" s="279"/>
      <c r="AI58" s="279"/>
      <c r="AJ58" s="2"/>
      <c r="AK58" s="2"/>
    </row>
    <row r="59" spans="1:37" ht="15" customHeight="1" x14ac:dyDescent="0.3">
      <c r="A59" s="22"/>
      <c r="B59" s="22"/>
      <c r="C59" s="62"/>
      <c r="D59" s="62"/>
      <c r="E59" s="62"/>
      <c r="F59" s="291" t="s">
        <v>2</v>
      </c>
      <c r="G59" s="292" t="s">
        <v>103</v>
      </c>
      <c r="H59" s="293"/>
      <c r="I59" s="293"/>
      <c r="J59" s="293"/>
      <c r="K59" s="293"/>
      <c r="L59" s="293"/>
      <c r="M59" s="294"/>
      <c r="N59" s="62"/>
      <c r="O59" s="62"/>
      <c r="P59" s="62"/>
      <c r="Q59" s="22"/>
      <c r="R59" s="2"/>
      <c r="S59" s="2"/>
      <c r="T59" s="2"/>
      <c r="U59" s="2"/>
      <c r="V59" s="2"/>
      <c r="W59" s="2"/>
      <c r="X59" s="2"/>
      <c r="Y59" s="2"/>
      <c r="Z59" s="279"/>
      <c r="AA59" s="279"/>
      <c r="AB59" s="279"/>
      <c r="AC59" s="279"/>
      <c r="AD59" s="279"/>
      <c r="AE59" s="279"/>
      <c r="AF59" s="279"/>
      <c r="AG59" s="279"/>
      <c r="AH59" s="279"/>
      <c r="AI59" s="279"/>
      <c r="AJ59" s="2"/>
      <c r="AK59" s="2"/>
    </row>
    <row r="60" spans="1:37" ht="15" customHeight="1" x14ac:dyDescent="0.3">
      <c r="A60" s="22"/>
      <c r="B60" s="22"/>
      <c r="C60" s="62"/>
      <c r="D60" s="62"/>
      <c r="E60" s="62"/>
      <c r="F60" s="291"/>
      <c r="G60" s="292"/>
      <c r="H60" s="293"/>
      <c r="I60" s="293"/>
      <c r="J60" s="293"/>
      <c r="K60" s="293"/>
      <c r="L60" s="293"/>
      <c r="M60" s="294"/>
      <c r="N60" s="62"/>
      <c r="O60" s="62"/>
      <c r="P60" s="62"/>
      <c r="Q60" s="22"/>
      <c r="R60" s="2"/>
      <c r="S60" s="2"/>
      <c r="T60" s="2"/>
      <c r="U60" s="2"/>
      <c r="V60" s="2"/>
      <c r="W60" s="2"/>
      <c r="X60" s="2"/>
      <c r="Y60" s="2"/>
      <c r="Z60" s="279"/>
      <c r="AA60" s="279"/>
      <c r="AB60" s="279"/>
      <c r="AC60" s="279"/>
      <c r="AD60" s="279"/>
      <c r="AE60" s="279"/>
      <c r="AF60" s="279"/>
      <c r="AG60" s="279"/>
      <c r="AH60" s="279"/>
      <c r="AI60" s="279"/>
      <c r="AJ60" s="2"/>
      <c r="AK60" s="2"/>
    </row>
    <row r="61" spans="1:37" ht="15" customHeight="1" x14ac:dyDescent="0.3">
      <c r="A61" s="22"/>
      <c r="B61" s="22"/>
      <c r="C61" s="62"/>
      <c r="D61" s="62"/>
      <c r="E61" s="62"/>
      <c r="F61" s="291" t="s">
        <v>7</v>
      </c>
      <c r="G61" s="292" t="s">
        <v>178</v>
      </c>
      <c r="H61" s="293"/>
      <c r="I61" s="293"/>
      <c r="J61" s="293"/>
      <c r="K61" s="293"/>
      <c r="L61" s="293"/>
      <c r="M61" s="294"/>
      <c r="N61" s="62"/>
      <c r="O61" s="62"/>
      <c r="P61" s="62"/>
      <c r="Q61" s="22"/>
      <c r="R61" s="2"/>
      <c r="S61" s="2"/>
      <c r="T61" s="2"/>
      <c r="U61" s="2"/>
      <c r="V61" s="2"/>
      <c r="W61" s="2"/>
      <c r="X61" s="2"/>
      <c r="Y61" s="2"/>
      <c r="Z61" s="279"/>
      <c r="AA61" s="279"/>
      <c r="AB61" s="279"/>
      <c r="AC61" s="279"/>
      <c r="AD61" s="279"/>
      <c r="AE61" s="279"/>
      <c r="AF61" s="279"/>
      <c r="AG61" s="279"/>
      <c r="AH61" s="279"/>
      <c r="AI61" s="279"/>
      <c r="AJ61" s="2"/>
      <c r="AK61" s="2"/>
    </row>
    <row r="62" spans="1:37" ht="15" customHeight="1" x14ac:dyDescent="0.3">
      <c r="A62" s="22"/>
      <c r="B62" s="22"/>
      <c r="C62" s="62"/>
      <c r="D62" s="62"/>
      <c r="E62" s="62"/>
      <c r="F62" s="291"/>
      <c r="G62" s="292"/>
      <c r="H62" s="293"/>
      <c r="I62" s="293"/>
      <c r="J62" s="293"/>
      <c r="K62" s="293"/>
      <c r="L62" s="293"/>
      <c r="M62" s="294"/>
      <c r="N62" s="62"/>
      <c r="O62" s="62"/>
      <c r="P62" s="62"/>
      <c r="Q62" s="22"/>
      <c r="R62" s="2"/>
      <c r="S62" s="2"/>
      <c r="T62" s="2"/>
      <c r="U62" s="2"/>
      <c r="V62" s="2"/>
      <c r="W62" s="2"/>
      <c r="X62" s="2"/>
      <c r="Y62" s="2"/>
      <c r="Z62" s="279"/>
      <c r="AA62" s="279"/>
      <c r="AB62" s="279"/>
      <c r="AC62" s="279"/>
      <c r="AD62" s="279"/>
      <c r="AE62" s="279"/>
      <c r="AF62" s="279"/>
      <c r="AG62" s="279"/>
      <c r="AH62" s="279"/>
      <c r="AI62" s="279"/>
      <c r="AJ62" s="2"/>
      <c r="AK62" s="2"/>
    </row>
    <row r="63" spans="1:37" ht="15" customHeight="1" x14ac:dyDescent="0.3">
      <c r="A63" s="22"/>
      <c r="B63" s="22"/>
      <c r="C63" s="62"/>
      <c r="D63" s="62"/>
      <c r="E63" s="62"/>
      <c r="F63" s="291" t="s">
        <v>1</v>
      </c>
      <c r="G63" s="292" t="s">
        <v>180</v>
      </c>
      <c r="H63" s="293"/>
      <c r="I63" s="293"/>
      <c r="J63" s="293"/>
      <c r="K63" s="293"/>
      <c r="L63" s="293"/>
      <c r="M63" s="294"/>
      <c r="N63" s="62"/>
      <c r="O63" s="62"/>
      <c r="P63" s="62"/>
      <c r="Q63" s="22"/>
      <c r="R63" s="2"/>
      <c r="S63" s="2"/>
      <c r="T63" s="2"/>
      <c r="U63" s="2"/>
      <c r="V63" s="2"/>
      <c r="W63" s="2"/>
      <c r="X63" s="2"/>
      <c r="Y63" s="2"/>
      <c r="Z63" s="279"/>
      <c r="AA63" s="279"/>
      <c r="AB63" s="279"/>
      <c r="AC63" s="279"/>
      <c r="AD63" s="279"/>
      <c r="AE63" s="279"/>
      <c r="AF63" s="279"/>
      <c r="AG63" s="279"/>
      <c r="AH63" s="279"/>
      <c r="AI63" s="279"/>
      <c r="AJ63" s="2"/>
      <c r="AK63" s="2"/>
    </row>
    <row r="64" spans="1:37" ht="15" customHeight="1" thickBot="1" x14ac:dyDescent="0.35">
      <c r="A64" s="22"/>
      <c r="B64" s="22"/>
      <c r="C64" s="62"/>
      <c r="D64" s="62"/>
      <c r="E64" s="62"/>
      <c r="F64" s="301"/>
      <c r="G64" s="302"/>
      <c r="H64" s="303"/>
      <c r="I64" s="303"/>
      <c r="J64" s="303"/>
      <c r="K64" s="303"/>
      <c r="L64" s="303"/>
      <c r="M64" s="304"/>
      <c r="N64" s="62"/>
      <c r="O64" s="62"/>
      <c r="P64" s="62"/>
      <c r="Q64" s="22"/>
      <c r="R64" s="2"/>
      <c r="S64" s="2"/>
      <c r="T64" s="2"/>
      <c r="U64" s="2"/>
      <c r="V64" s="2"/>
      <c r="W64" s="2"/>
      <c r="X64" s="2"/>
      <c r="Y64" s="2"/>
      <c r="Z64" s="2"/>
      <c r="AA64" s="2"/>
      <c r="AB64" s="2"/>
      <c r="AC64" s="2"/>
      <c r="AD64" s="2"/>
      <c r="AE64" s="2"/>
      <c r="AF64" s="2"/>
      <c r="AG64" s="2"/>
      <c r="AH64" s="2"/>
      <c r="AI64" s="2"/>
      <c r="AJ64" s="2"/>
      <c r="AK64" s="2"/>
    </row>
    <row r="65" spans="1:37" ht="15" customHeight="1" x14ac:dyDescent="0.3">
      <c r="A65" s="22"/>
      <c r="B65" s="22"/>
      <c r="C65" s="22"/>
      <c r="D65" s="22"/>
      <c r="E65" s="22"/>
      <c r="F65" s="22"/>
      <c r="G65" s="22"/>
      <c r="H65" s="22"/>
      <c r="I65" s="22"/>
      <c r="J65" s="119"/>
      <c r="K65" s="119"/>
      <c r="L65" s="119"/>
      <c r="M65" s="119"/>
      <c r="N65" s="119"/>
      <c r="O65" s="119"/>
      <c r="P65" s="119"/>
      <c r="Q65" s="22"/>
      <c r="R65" s="2"/>
      <c r="S65" s="2"/>
      <c r="T65" s="2"/>
      <c r="U65" s="2"/>
      <c r="V65" s="2"/>
      <c r="W65" s="2"/>
      <c r="X65" s="2"/>
      <c r="Y65" s="2"/>
      <c r="Z65" s="183"/>
      <c r="AA65" s="183"/>
      <c r="AB65" s="183"/>
      <c r="AC65" s="183"/>
      <c r="AD65" s="183"/>
      <c r="AE65" s="183"/>
      <c r="AF65" s="183"/>
      <c r="AG65" s="183"/>
      <c r="AH65" s="183"/>
      <c r="AI65" s="183"/>
      <c r="AJ65" s="2"/>
      <c r="AK65" s="2"/>
    </row>
    <row r="66" spans="1:37" ht="15" customHeight="1" thickBot="1" x14ac:dyDescent="0.35">
      <c r="A66" s="22"/>
      <c r="B66" s="22"/>
      <c r="C66" s="22"/>
      <c r="D66" s="22"/>
      <c r="E66" s="22"/>
      <c r="F66" s="22"/>
      <c r="G66" s="22"/>
      <c r="H66" s="22"/>
      <c r="I66" s="22"/>
      <c r="J66" s="22"/>
      <c r="K66" s="22"/>
      <c r="L66" s="22"/>
      <c r="M66" s="22"/>
      <c r="N66" s="22"/>
      <c r="O66" s="22"/>
      <c r="P66" s="22"/>
      <c r="Q66" s="22"/>
      <c r="R66" s="2"/>
      <c r="S66" s="2"/>
      <c r="T66" s="2"/>
      <c r="U66" s="2"/>
      <c r="V66" s="2"/>
      <c r="W66" s="2"/>
      <c r="X66" s="2"/>
      <c r="Y66" s="2"/>
      <c r="Z66" s="183"/>
      <c r="AA66" s="183"/>
      <c r="AB66" s="183"/>
      <c r="AC66" s="183"/>
      <c r="AD66" s="183"/>
      <c r="AE66" s="183"/>
      <c r="AF66" s="183"/>
      <c r="AG66" s="183"/>
      <c r="AH66" s="183"/>
      <c r="AI66" s="183"/>
      <c r="AJ66" s="2"/>
      <c r="AK66" s="2"/>
    </row>
    <row r="67" spans="1:37" ht="15" customHeight="1" x14ac:dyDescent="0.3">
      <c r="A67" s="22"/>
      <c r="B67" s="22"/>
      <c r="C67" s="22"/>
      <c r="D67" s="22"/>
      <c r="E67" s="295" t="s">
        <v>194</v>
      </c>
      <c r="F67" s="296"/>
      <c r="G67" s="296"/>
      <c r="H67" s="296"/>
      <c r="I67" s="296"/>
      <c r="J67" s="296"/>
      <c r="K67" s="296"/>
      <c r="L67" s="296"/>
      <c r="M67" s="296"/>
      <c r="N67" s="297"/>
      <c r="O67" s="22"/>
      <c r="P67" s="22"/>
      <c r="Q67" s="22"/>
      <c r="R67" s="2"/>
      <c r="S67" s="2"/>
      <c r="T67" s="2"/>
      <c r="U67" s="2"/>
      <c r="V67" s="2"/>
      <c r="W67" s="2"/>
      <c r="X67" s="2"/>
      <c r="Y67" s="2"/>
      <c r="Z67" s="280" t="s">
        <v>195</v>
      </c>
      <c r="AA67" s="280"/>
      <c r="AB67" s="280"/>
      <c r="AC67" s="280"/>
      <c r="AD67" s="280"/>
      <c r="AE67" s="280"/>
      <c r="AF67" s="280"/>
      <c r="AG67" s="280"/>
      <c r="AH67" s="280"/>
      <c r="AI67" s="280"/>
      <c r="AJ67" s="2"/>
      <c r="AK67" s="2"/>
    </row>
    <row r="68" spans="1:37" ht="15" customHeight="1" thickBot="1" x14ac:dyDescent="0.35">
      <c r="A68" s="22"/>
      <c r="B68" s="22"/>
      <c r="C68" s="22"/>
      <c r="D68" s="22"/>
      <c r="E68" s="298"/>
      <c r="F68" s="299"/>
      <c r="G68" s="299"/>
      <c r="H68" s="299"/>
      <c r="I68" s="299"/>
      <c r="J68" s="299"/>
      <c r="K68" s="299"/>
      <c r="L68" s="299"/>
      <c r="M68" s="299"/>
      <c r="N68" s="300"/>
      <c r="O68" s="22"/>
      <c r="P68" s="22"/>
      <c r="Q68" s="22"/>
      <c r="R68" s="2"/>
      <c r="S68" s="2"/>
      <c r="T68" s="2"/>
      <c r="U68" s="2"/>
      <c r="V68" s="2"/>
      <c r="W68" s="2"/>
      <c r="X68" s="2"/>
      <c r="Y68" s="2"/>
      <c r="Z68" s="280"/>
      <c r="AA68" s="280"/>
      <c r="AB68" s="280"/>
      <c r="AC68" s="280"/>
      <c r="AD68" s="280"/>
      <c r="AE68" s="280"/>
      <c r="AF68" s="280"/>
      <c r="AG68" s="280"/>
      <c r="AH68" s="280"/>
      <c r="AI68" s="280"/>
      <c r="AJ68" s="2"/>
      <c r="AK68" s="2"/>
    </row>
    <row r="69" spans="1:37" ht="15" customHeight="1" x14ac:dyDescent="0.3">
      <c r="A69" s="22"/>
      <c r="B69" s="22"/>
      <c r="C69" s="22"/>
      <c r="D69" s="22"/>
      <c r="E69" s="281" t="str">
        <f>IF(E67=T70,Z49,IF(E67=T71,Z67,IF(E67=T72,Z85,IF(E67=T73,Z102,))))</f>
        <v>Besoin d'aide? Sélectionnez le sujet qui vous intéresse dans la liste déroulante.</v>
      </c>
      <c r="F69" s="282"/>
      <c r="G69" s="282"/>
      <c r="H69" s="282"/>
      <c r="I69" s="282"/>
      <c r="J69" s="282"/>
      <c r="K69" s="282"/>
      <c r="L69" s="282"/>
      <c r="M69" s="282"/>
      <c r="N69" s="283"/>
      <c r="O69" s="22"/>
      <c r="P69" s="22"/>
      <c r="Q69" s="22"/>
      <c r="R69" s="2"/>
      <c r="S69" s="2"/>
      <c r="T69" s="2"/>
      <c r="U69" s="2"/>
      <c r="V69" s="2"/>
      <c r="W69" s="2"/>
      <c r="X69" s="2"/>
      <c r="Y69" s="2"/>
      <c r="Z69" s="280"/>
      <c r="AA69" s="280"/>
      <c r="AB69" s="280"/>
      <c r="AC69" s="280"/>
      <c r="AD69" s="280"/>
      <c r="AE69" s="280"/>
      <c r="AF69" s="280"/>
      <c r="AG69" s="280"/>
      <c r="AH69" s="280"/>
      <c r="AI69" s="280"/>
      <c r="AJ69" s="2"/>
      <c r="AK69" s="2"/>
    </row>
    <row r="70" spans="1:37" ht="15" customHeight="1" x14ac:dyDescent="0.3">
      <c r="A70" s="22"/>
      <c r="B70" s="22"/>
      <c r="C70" s="22"/>
      <c r="D70" s="22"/>
      <c r="E70" s="284"/>
      <c r="F70" s="285"/>
      <c r="G70" s="285"/>
      <c r="H70" s="285"/>
      <c r="I70" s="285"/>
      <c r="J70" s="285"/>
      <c r="K70" s="285"/>
      <c r="L70" s="285"/>
      <c r="M70" s="285"/>
      <c r="N70" s="286"/>
      <c r="O70" s="22"/>
      <c r="P70" s="22"/>
      <c r="Q70" s="22"/>
      <c r="R70" s="2"/>
      <c r="S70" s="2"/>
      <c r="T70" s="2" t="s">
        <v>194</v>
      </c>
      <c r="U70" s="2"/>
      <c r="V70" s="2"/>
      <c r="W70" s="2"/>
      <c r="X70" s="2"/>
      <c r="Y70" s="2"/>
      <c r="Z70" s="280"/>
      <c r="AA70" s="280"/>
      <c r="AB70" s="280"/>
      <c r="AC70" s="280"/>
      <c r="AD70" s="280"/>
      <c r="AE70" s="280"/>
      <c r="AF70" s="280"/>
      <c r="AG70" s="280"/>
      <c r="AH70" s="280"/>
      <c r="AI70" s="280"/>
      <c r="AJ70" s="2"/>
      <c r="AK70" s="2"/>
    </row>
    <row r="71" spans="1:37" ht="15" customHeight="1" x14ac:dyDescent="0.3">
      <c r="A71" s="22"/>
      <c r="B71" s="22"/>
      <c r="C71" s="22"/>
      <c r="D71" s="22"/>
      <c r="E71" s="284"/>
      <c r="F71" s="285"/>
      <c r="G71" s="285"/>
      <c r="H71" s="285"/>
      <c r="I71" s="285"/>
      <c r="J71" s="285"/>
      <c r="K71" s="285"/>
      <c r="L71" s="285"/>
      <c r="M71" s="285"/>
      <c r="N71" s="286"/>
      <c r="O71" s="22"/>
      <c r="P71" s="22"/>
      <c r="Q71" s="22"/>
      <c r="R71" s="2"/>
      <c r="S71" s="2"/>
      <c r="T71" s="2" t="s">
        <v>172</v>
      </c>
      <c r="U71" s="2"/>
      <c r="V71" s="2"/>
      <c r="W71" s="2"/>
      <c r="X71" s="2"/>
      <c r="Y71" s="2"/>
      <c r="Z71" s="280"/>
      <c r="AA71" s="280"/>
      <c r="AB71" s="280"/>
      <c r="AC71" s="280"/>
      <c r="AD71" s="280"/>
      <c r="AE71" s="280"/>
      <c r="AF71" s="280"/>
      <c r="AG71" s="280"/>
      <c r="AH71" s="280"/>
      <c r="AI71" s="280"/>
      <c r="AJ71" s="2"/>
      <c r="AK71" s="2"/>
    </row>
    <row r="72" spans="1:37" ht="15" customHeight="1" x14ac:dyDescent="0.3">
      <c r="A72" s="22"/>
      <c r="B72" s="22"/>
      <c r="C72" s="22"/>
      <c r="D72" s="22"/>
      <c r="E72" s="284"/>
      <c r="F72" s="285"/>
      <c r="G72" s="285"/>
      <c r="H72" s="285"/>
      <c r="I72" s="285"/>
      <c r="J72" s="285"/>
      <c r="K72" s="285"/>
      <c r="L72" s="285"/>
      <c r="M72" s="285"/>
      <c r="N72" s="286"/>
      <c r="O72" s="22"/>
      <c r="P72" s="22"/>
      <c r="Q72" s="22"/>
      <c r="R72" s="2"/>
      <c r="S72" s="2"/>
      <c r="T72" s="2" t="s">
        <v>196</v>
      </c>
      <c r="U72" s="2"/>
      <c r="V72" s="2"/>
      <c r="W72" s="2"/>
      <c r="X72" s="2"/>
      <c r="Y72" s="2"/>
      <c r="Z72" s="280"/>
      <c r="AA72" s="280"/>
      <c r="AB72" s="280"/>
      <c r="AC72" s="280"/>
      <c r="AD72" s="280"/>
      <c r="AE72" s="280"/>
      <c r="AF72" s="280"/>
      <c r="AG72" s="280"/>
      <c r="AH72" s="280"/>
      <c r="AI72" s="280"/>
      <c r="AJ72" s="2"/>
      <c r="AK72" s="2"/>
    </row>
    <row r="73" spans="1:37" ht="15" customHeight="1" x14ac:dyDescent="0.3">
      <c r="A73" s="22"/>
      <c r="B73" s="22"/>
      <c r="C73" s="22"/>
      <c r="D73" s="22"/>
      <c r="E73" s="284"/>
      <c r="F73" s="285"/>
      <c r="G73" s="285"/>
      <c r="H73" s="285"/>
      <c r="I73" s="285"/>
      <c r="J73" s="285"/>
      <c r="K73" s="285"/>
      <c r="L73" s="285"/>
      <c r="M73" s="285"/>
      <c r="N73" s="286"/>
      <c r="O73" s="22"/>
      <c r="P73" s="22"/>
      <c r="Q73" s="22"/>
      <c r="R73" s="2"/>
      <c r="S73" s="2"/>
      <c r="T73" s="2" t="s">
        <v>105</v>
      </c>
      <c r="U73" s="2"/>
      <c r="V73" s="2"/>
      <c r="W73" s="2"/>
      <c r="X73" s="2"/>
      <c r="Y73" s="2"/>
      <c r="Z73" s="280"/>
      <c r="AA73" s="280"/>
      <c r="AB73" s="280"/>
      <c r="AC73" s="280"/>
      <c r="AD73" s="280"/>
      <c r="AE73" s="280"/>
      <c r="AF73" s="280"/>
      <c r="AG73" s="280"/>
      <c r="AH73" s="280"/>
      <c r="AI73" s="280"/>
      <c r="AJ73" s="2"/>
      <c r="AK73" s="2"/>
    </row>
    <row r="74" spans="1:37" ht="15" customHeight="1" x14ac:dyDescent="0.3">
      <c r="A74" s="22"/>
      <c r="B74" s="22"/>
      <c r="C74" s="22"/>
      <c r="D74" s="22"/>
      <c r="E74" s="284"/>
      <c r="F74" s="285"/>
      <c r="G74" s="285"/>
      <c r="H74" s="285"/>
      <c r="I74" s="285"/>
      <c r="J74" s="285"/>
      <c r="K74" s="285"/>
      <c r="L74" s="285"/>
      <c r="M74" s="285"/>
      <c r="N74" s="286"/>
      <c r="O74" s="22"/>
      <c r="P74" s="22"/>
      <c r="Q74" s="22"/>
      <c r="R74" s="2"/>
      <c r="S74" s="2"/>
      <c r="T74" s="2"/>
      <c r="U74" s="2"/>
      <c r="V74" s="2"/>
      <c r="W74" s="2"/>
      <c r="X74" s="2"/>
      <c r="Y74" s="2"/>
      <c r="Z74" s="280"/>
      <c r="AA74" s="280"/>
      <c r="AB74" s="280"/>
      <c r="AC74" s="280"/>
      <c r="AD74" s="280"/>
      <c r="AE74" s="280"/>
      <c r="AF74" s="280"/>
      <c r="AG74" s="280"/>
      <c r="AH74" s="280"/>
      <c r="AI74" s="280"/>
      <c r="AJ74" s="2"/>
      <c r="AK74" s="2"/>
    </row>
    <row r="75" spans="1:37" ht="15" customHeight="1" x14ac:dyDescent="0.3">
      <c r="A75" s="22"/>
      <c r="B75" s="22"/>
      <c r="C75" s="22"/>
      <c r="D75" s="22"/>
      <c r="E75" s="284"/>
      <c r="F75" s="285"/>
      <c r="G75" s="285"/>
      <c r="H75" s="285"/>
      <c r="I75" s="285"/>
      <c r="J75" s="285"/>
      <c r="K75" s="285"/>
      <c r="L75" s="285"/>
      <c r="M75" s="285"/>
      <c r="N75" s="286"/>
      <c r="O75" s="22"/>
      <c r="P75" s="22"/>
      <c r="Q75" s="22"/>
      <c r="R75" s="122"/>
      <c r="S75" s="122"/>
      <c r="T75" s="122"/>
      <c r="U75" s="122"/>
      <c r="V75" s="122"/>
      <c r="W75" s="122"/>
      <c r="X75" s="122"/>
      <c r="Y75" s="122"/>
      <c r="Z75" s="280"/>
      <c r="AA75" s="280"/>
      <c r="AB75" s="280"/>
      <c r="AC75" s="280"/>
      <c r="AD75" s="280"/>
      <c r="AE75" s="280"/>
      <c r="AF75" s="280"/>
      <c r="AG75" s="280"/>
      <c r="AH75" s="280"/>
      <c r="AI75" s="280"/>
      <c r="AJ75" s="2"/>
      <c r="AK75" s="2"/>
    </row>
    <row r="76" spans="1:37" ht="15" customHeight="1" x14ac:dyDescent="0.3">
      <c r="A76" s="22"/>
      <c r="B76" s="22"/>
      <c r="C76" s="22"/>
      <c r="D76" s="22"/>
      <c r="E76" s="284"/>
      <c r="F76" s="285"/>
      <c r="G76" s="285"/>
      <c r="H76" s="285"/>
      <c r="I76" s="285"/>
      <c r="J76" s="285"/>
      <c r="K76" s="285"/>
      <c r="L76" s="285"/>
      <c r="M76" s="285"/>
      <c r="N76" s="286"/>
      <c r="O76" s="22"/>
      <c r="P76" s="22"/>
      <c r="Q76" s="22"/>
      <c r="R76" s="122"/>
      <c r="S76" s="122"/>
      <c r="T76" s="122"/>
      <c r="U76" s="122"/>
      <c r="V76" s="122"/>
      <c r="W76" s="122"/>
      <c r="X76" s="122"/>
      <c r="Y76" s="122"/>
      <c r="Z76" s="280"/>
      <c r="AA76" s="280"/>
      <c r="AB76" s="280"/>
      <c r="AC76" s="280"/>
      <c r="AD76" s="280"/>
      <c r="AE76" s="280"/>
      <c r="AF76" s="280"/>
      <c r="AG76" s="280"/>
      <c r="AH76" s="280"/>
      <c r="AI76" s="280"/>
      <c r="AJ76" s="2"/>
      <c r="AK76" s="2"/>
    </row>
    <row r="77" spans="1:37" ht="15" customHeight="1" x14ac:dyDescent="0.3">
      <c r="A77" s="22"/>
      <c r="B77" s="22"/>
      <c r="C77" s="22"/>
      <c r="D77" s="22"/>
      <c r="E77" s="284"/>
      <c r="F77" s="285"/>
      <c r="G77" s="285"/>
      <c r="H77" s="285"/>
      <c r="I77" s="285"/>
      <c r="J77" s="285"/>
      <c r="K77" s="285"/>
      <c r="L77" s="285"/>
      <c r="M77" s="285"/>
      <c r="N77" s="286"/>
      <c r="O77" s="22"/>
      <c r="P77" s="22"/>
      <c r="Q77" s="22"/>
      <c r="R77" s="122"/>
      <c r="S77" s="122"/>
      <c r="T77" s="122"/>
      <c r="U77" s="122"/>
      <c r="V77" s="122"/>
      <c r="W77" s="122"/>
      <c r="X77" s="122"/>
      <c r="Y77" s="122"/>
      <c r="Z77" s="280"/>
      <c r="AA77" s="280"/>
      <c r="AB77" s="280"/>
      <c r="AC77" s="280"/>
      <c r="AD77" s="280"/>
      <c r="AE77" s="280"/>
      <c r="AF77" s="280"/>
      <c r="AG77" s="280"/>
      <c r="AH77" s="280"/>
      <c r="AI77" s="280"/>
      <c r="AJ77" s="2"/>
      <c r="AK77" s="2"/>
    </row>
    <row r="78" spans="1:37" ht="15" customHeight="1" x14ac:dyDescent="0.3">
      <c r="A78" s="22"/>
      <c r="B78" s="22"/>
      <c r="C78" s="22"/>
      <c r="D78" s="22"/>
      <c r="E78" s="284"/>
      <c r="F78" s="285"/>
      <c r="G78" s="285"/>
      <c r="H78" s="285"/>
      <c r="I78" s="285"/>
      <c r="J78" s="285"/>
      <c r="K78" s="285"/>
      <c r="L78" s="285"/>
      <c r="M78" s="285"/>
      <c r="N78" s="286"/>
      <c r="O78" s="22"/>
      <c r="P78" s="22"/>
      <c r="Q78" s="22"/>
      <c r="R78" s="122"/>
      <c r="S78" s="122"/>
      <c r="T78" s="122"/>
      <c r="U78" s="122"/>
      <c r="V78" s="122"/>
      <c r="W78" s="122"/>
      <c r="X78" s="122"/>
      <c r="Y78" s="122"/>
      <c r="Z78" s="280"/>
      <c r="AA78" s="280"/>
      <c r="AB78" s="280"/>
      <c r="AC78" s="280"/>
      <c r="AD78" s="280"/>
      <c r="AE78" s="280"/>
      <c r="AF78" s="280"/>
      <c r="AG78" s="280"/>
      <c r="AH78" s="280"/>
      <c r="AI78" s="280"/>
      <c r="AJ78" s="2"/>
      <c r="AK78" s="2"/>
    </row>
    <row r="79" spans="1:37" ht="15" customHeight="1" x14ac:dyDescent="0.3">
      <c r="A79" s="22"/>
      <c r="B79" s="22"/>
      <c r="C79" s="22"/>
      <c r="D79" s="22"/>
      <c r="E79" s="284"/>
      <c r="F79" s="285"/>
      <c r="G79" s="285"/>
      <c r="H79" s="285"/>
      <c r="I79" s="285"/>
      <c r="J79" s="285"/>
      <c r="K79" s="285"/>
      <c r="L79" s="285"/>
      <c r="M79" s="285"/>
      <c r="N79" s="286"/>
      <c r="O79" s="22"/>
      <c r="P79" s="22"/>
      <c r="Q79" s="22"/>
      <c r="R79" s="122"/>
      <c r="S79" s="122"/>
      <c r="T79" s="122"/>
      <c r="U79" s="122"/>
      <c r="V79" s="122"/>
      <c r="W79" s="122"/>
      <c r="X79" s="122"/>
      <c r="Y79" s="122"/>
      <c r="Z79" s="280"/>
      <c r="AA79" s="280"/>
      <c r="AB79" s="280"/>
      <c r="AC79" s="280"/>
      <c r="AD79" s="280"/>
      <c r="AE79" s="280"/>
      <c r="AF79" s="280"/>
      <c r="AG79" s="280"/>
      <c r="AH79" s="280"/>
      <c r="AI79" s="280"/>
      <c r="AJ79" s="2"/>
      <c r="AK79" s="2"/>
    </row>
    <row r="80" spans="1:37" ht="15" customHeight="1" x14ac:dyDescent="0.3">
      <c r="A80" s="22"/>
      <c r="B80" s="22"/>
      <c r="C80" s="22"/>
      <c r="D80" s="22"/>
      <c r="E80" s="284"/>
      <c r="F80" s="285"/>
      <c r="G80" s="285"/>
      <c r="H80" s="285"/>
      <c r="I80" s="285"/>
      <c r="J80" s="285"/>
      <c r="K80" s="285"/>
      <c r="L80" s="285"/>
      <c r="M80" s="285"/>
      <c r="N80" s="286"/>
      <c r="O80" s="22"/>
      <c r="P80" s="22"/>
      <c r="Q80" s="22"/>
      <c r="R80" s="122"/>
      <c r="S80" s="122"/>
      <c r="T80" s="122"/>
      <c r="U80" s="122"/>
      <c r="V80" s="122"/>
      <c r="W80" s="122"/>
      <c r="X80" s="122"/>
      <c r="Y80" s="122"/>
      <c r="Z80" s="280"/>
      <c r="AA80" s="280"/>
      <c r="AB80" s="280"/>
      <c r="AC80" s="280"/>
      <c r="AD80" s="280"/>
      <c r="AE80" s="280"/>
      <c r="AF80" s="280"/>
      <c r="AG80" s="280"/>
      <c r="AH80" s="280"/>
      <c r="AI80" s="280"/>
      <c r="AJ80" s="2"/>
      <c r="AK80" s="2"/>
    </row>
    <row r="81" spans="1:37" ht="15" customHeight="1" x14ac:dyDescent="0.3">
      <c r="A81" s="22"/>
      <c r="B81" s="22"/>
      <c r="C81" s="22"/>
      <c r="D81" s="22"/>
      <c r="E81" s="284"/>
      <c r="F81" s="285"/>
      <c r="G81" s="285"/>
      <c r="H81" s="285"/>
      <c r="I81" s="285"/>
      <c r="J81" s="285"/>
      <c r="K81" s="285"/>
      <c r="L81" s="285"/>
      <c r="M81" s="285"/>
      <c r="N81" s="286"/>
      <c r="O81" s="22"/>
      <c r="P81" s="22"/>
      <c r="Q81" s="22"/>
      <c r="R81" s="122"/>
      <c r="S81" s="122"/>
      <c r="T81" s="122"/>
      <c r="U81" s="122"/>
      <c r="V81" s="122"/>
      <c r="W81" s="122"/>
      <c r="X81" s="122"/>
      <c r="Y81" s="122"/>
      <c r="Z81" s="280"/>
      <c r="AA81" s="280"/>
      <c r="AB81" s="280"/>
      <c r="AC81" s="280"/>
      <c r="AD81" s="280"/>
      <c r="AE81" s="280"/>
      <c r="AF81" s="280"/>
      <c r="AG81" s="280"/>
      <c r="AH81" s="280"/>
      <c r="AI81" s="280"/>
      <c r="AJ81" s="2"/>
      <c r="AK81" s="2"/>
    </row>
    <row r="82" spans="1:37" ht="15" customHeight="1" x14ac:dyDescent="0.3">
      <c r="A82" s="22"/>
      <c r="B82" s="22"/>
      <c r="C82" s="22"/>
      <c r="D82" s="22"/>
      <c r="E82" s="284"/>
      <c r="F82" s="285"/>
      <c r="G82" s="285"/>
      <c r="H82" s="285"/>
      <c r="I82" s="285"/>
      <c r="J82" s="285"/>
      <c r="K82" s="285"/>
      <c r="L82" s="285"/>
      <c r="M82" s="285"/>
      <c r="N82" s="286"/>
      <c r="O82" s="22"/>
      <c r="P82" s="22"/>
      <c r="Q82" s="22"/>
      <c r="R82" s="122"/>
      <c r="S82" s="122"/>
      <c r="T82" s="122"/>
      <c r="U82" s="122"/>
      <c r="V82" s="122"/>
      <c r="W82" s="122"/>
      <c r="X82" s="122"/>
      <c r="Y82" s="122"/>
      <c r="Z82" s="122"/>
      <c r="AA82" s="122"/>
      <c r="AB82" s="122"/>
      <c r="AC82" s="2"/>
      <c r="AD82" s="2"/>
      <c r="AE82" s="2"/>
      <c r="AF82" s="2"/>
      <c r="AG82" s="2"/>
      <c r="AH82" s="2"/>
      <c r="AI82" s="2"/>
      <c r="AJ82" s="2"/>
      <c r="AK82" s="2"/>
    </row>
    <row r="83" spans="1:37" ht="15" customHeight="1" thickBot="1" x14ac:dyDescent="0.35">
      <c r="A83" s="22"/>
      <c r="B83" s="22"/>
      <c r="C83" s="22"/>
      <c r="D83" s="22"/>
      <c r="E83" s="287"/>
      <c r="F83" s="288"/>
      <c r="G83" s="288"/>
      <c r="H83" s="288"/>
      <c r="I83" s="288"/>
      <c r="J83" s="288"/>
      <c r="K83" s="288"/>
      <c r="L83" s="288"/>
      <c r="M83" s="288"/>
      <c r="N83" s="289"/>
      <c r="O83" s="22"/>
      <c r="P83" s="22"/>
      <c r="Q83" s="22"/>
      <c r="R83" s="122"/>
      <c r="S83" s="122"/>
      <c r="T83" s="122"/>
      <c r="U83" s="122"/>
      <c r="V83" s="122"/>
      <c r="W83" s="122"/>
      <c r="X83" s="122"/>
      <c r="Y83" s="122"/>
      <c r="Z83" s="183"/>
      <c r="AA83" s="183"/>
      <c r="AB83" s="183"/>
      <c r="AC83" s="183"/>
      <c r="AD83" s="183"/>
      <c r="AE83" s="183"/>
      <c r="AF83" s="183"/>
      <c r="AG83" s="183"/>
      <c r="AH83" s="183"/>
      <c r="AI83" s="183"/>
      <c r="AJ83" s="2"/>
      <c r="AK83" s="2"/>
    </row>
    <row r="84" spans="1:37" ht="15" customHeight="1" x14ac:dyDescent="0.3">
      <c r="A84" s="22"/>
      <c r="B84" s="22"/>
      <c r="C84" s="22"/>
      <c r="D84" s="22"/>
      <c r="E84" s="22"/>
      <c r="F84" s="22"/>
      <c r="G84" s="22"/>
      <c r="H84" s="22"/>
      <c r="I84" s="22"/>
      <c r="J84" s="22"/>
      <c r="K84" s="22"/>
      <c r="L84" s="22"/>
      <c r="M84" s="22"/>
      <c r="N84" s="22"/>
      <c r="O84" s="22"/>
      <c r="P84" s="22"/>
      <c r="Q84" s="22"/>
      <c r="R84" s="122"/>
      <c r="S84" s="122"/>
      <c r="T84" s="122"/>
      <c r="U84" s="122"/>
      <c r="V84" s="122"/>
      <c r="W84" s="122"/>
      <c r="X84" s="122"/>
      <c r="Y84" s="122"/>
      <c r="Z84" s="183"/>
      <c r="AA84" s="183"/>
      <c r="AB84" s="183"/>
      <c r="AC84" s="183"/>
      <c r="AD84" s="183"/>
      <c r="AE84" s="183"/>
      <c r="AF84" s="183"/>
      <c r="AG84" s="183"/>
      <c r="AH84" s="183"/>
      <c r="AI84" s="183"/>
      <c r="AJ84" s="2"/>
      <c r="AK84" s="2"/>
    </row>
    <row r="85" spans="1:37" ht="15" customHeight="1" x14ac:dyDescent="0.3">
      <c r="A85" s="22"/>
      <c r="B85" s="22"/>
      <c r="C85" s="153"/>
      <c r="D85" s="153"/>
      <c r="E85" s="153"/>
      <c r="F85" s="153"/>
      <c r="G85" s="153"/>
      <c r="H85" s="153"/>
      <c r="I85" s="153"/>
      <c r="J85" s="153"/>
      <c r="K85" s="153"/>
      <c r="L85" s="153"/>
      <c r="M85" s="153"/>
      <c r="N85" s="153"/>
      <c r="O85" s="153"/>
      <c r="P85" s="153"/>
      <c r="Q85" s="153"/>
      <c r="R85" s="122"/>
      <c r="S85" s="122"/>
      <c r="T85" s="122"/>
      <c r="U85" s="122"/>
      <c r="V85" s="122"/>
      <c r="W85" s="122"/>
      <c r="X85" s="122"/>
      <c r="Y85" s="122"/>
      <c r="Z85" s="279" t="s">
        <v>197</v>
      </c>
      <c r="AA85" s="279"/>
      <c r="AB85" s="279"/>
      <c r="AC85" s="279"/>
      <c r="AD85" s="279"/>
      <c r="AE85" s="279"/>
      <c r="AF85" s="279"/>
      <c r="AG85" s="279"/>
      <c r="AH85" s="279"/>
      <c r="AI85" s="279"/>
      <c r="AJ85" s="2"/>
      <c r="AK85" s="2"/>
    </row>
    <row r="86" spans="1:37" ht="15" customHeight="1" x14ac:dyDescent="0.3">
      <c r="A86" s="22"/>
      <c r="B86" s="22"/>
      <c r="C86" s="153"/>
      <c r="D86" s="153"/>
      <c r="E86" s="153"/>
      <c r="F86" s="153"/>
      <c r="G86" s="153"/>
      <c r="H86" s="153"/>
      <c r="I86" s="153"/>
      <c r="J86" s="153"/>
      <c r="K86" s="153"/>
      <c r="L86" s="153"/>
      <c r="M86" s="153"/>
      <c r="N86" s="153"/>
      <c r="O86" s="153"/>
      <c r="P86" s="153"/>
      <c r="Q86" s="153"/>
      <c r="R86" s="122"/>
      <c r="S86" s="122"/>
      <c r="T86" s="122"/>
      <c r="U86" s="122"/>
      <c r="V86" s="122"/>
      <c r="W86" s="122"/>
      <c r="X86" s="122"/>
      <c r="Y86" s="122"/>
      <c r="Z86" s="279"/>
      <c r="AA86" s="279"/>
      <c r="AB86" s="279"/>
      <c r="AC86" s="279"/>
      <c r="AD86" s="279"/>
      <c r="AE86" s="279"/>
      <c r="AF86" s="279"/>
      <c r="AG86" s="279"/>
      <c r="AH86" s="279"/>
      <c r="AI86" s="279"/>
      <c r="AJ86" s="2"/>
      <c r="AK86" s="2"/>
    </row>
    <row r="87" spans="1:37" ht="15" customHeight="1" x14ac:dyDescent="0.3">
      <c r="A87" s="22"/>
      <c r="B87" s="22"/>
      <c r="C87" s="153"/>
      <c r="D87" s="153"/>
      <c r="E87" s="153"/>
      <c r="F87" s="153"/>
      <c r="G87" s="153"/>
      <c r="H87" s="153"/>
      <c r="I87" s="153"/>
      <c r="J87" s="153"/>
      <c r="K87" s="153"/>
      <c r="L87" s="153"/>
      <c r="M87" s="153"/>
      <c r="N87" s="153"/>
      <c r="O87" s="153"/>
      <c r="P87" s="153"/>
      <c r="Q87" s="153"/>
      <c r="R87" s="122"/>
      <c r="S87" s="122"/>
      <c r="T87" s="122"/>
      <c r="U87" s="122"/>
      <c r="V87" s="122"/>
      <c r="W87" s="122"/>
      <c r="X87" s="122"/>
      <c r="Y87" s="122"/>
      <c r="Z87" s="279"/>
      <c r="AA87" s="279"/>
      <c r="AB87" s="279"/>
      <c r="AC87" s="279"/>
      <c r="AD87" s="279"/>
      <c r="AE87" s="279"/>
      <c r="AF87" s="279"/>
      <c r="AG87" s="279"/>
      <c r="AH87" s="279"/>
      <c r="AI87" s="279"/>
      <c r="AJ87" s="2"/>
      <c r="AK87" s="2"/>
    </row>
    <row r="88" spans="1:37" ht="15" customHeight="1" x14ac:dyDescent="0.3">
      <c r="A88" s="22"/>
      <c r="B88" s="22"/>
      <c r="C88" s="153"/>
      <c r="D88" s="153"/>
      <c r="E88" s="153"/>
      <c r="F88" s="153"/>
      <c r="G88" s="153"/>
      <c r="H88" s="153"/>
      <c r="I88" s="153"/>
      <c r="J88" s="153"/>
      <c r="K88" s="153"/>
      <c r="L88" s="153"/>
      <c r="M88" s="153"/>
      <c r="N88" s="153"/>
      <c r="O88" s="153"/>
      <c r="P88" s="153"/>
      <c r="Q88" s="153"/>
      <c r="R88" s="122"/>
      <c r="S88" s="122"/>
      <c r="T88" s="122"/>
      <c r="U88" s="122"/>
      <c r="V88" s="122"/>
      <c r="W88" s="122"/>
      <c r="X88" s="122"/>
      <c r="Y88" s="122"/>
      <c r="Z88" s="279"/>
      <c r="AA88" s="279"/>
      <c r="AB88" s="279"/>
      <c r="AC88" s="279"/>
      <c r="AD88" s="279"/>
      <c r="AE88" s="279"/>
      <c r="AF88" s="279"/>
      <c r="AG88" s="279"/>
      <c r="AH88" s="279"/>
      <c r="AI88" s="279"/>
      <c r="AJ88" s="2"/>
      <c r="AK88" s="2"/>
    </row>
    <row r="89" spans="1:37" ht="15" customHeight="1" x14ac:dyDescent="0.3">
      <c r="A89" s="22"/>
      <c r="B89" s="22"/>
      <c r="C89" s="153"/>
      <c r="D89" s="153"/>
      <c r="E89" s="153"/>
      <c r="F89" s="153"/>
      <c r="G89" s="153"/>
      <c r="H89" s="153"/>
      <c r="I89" s="153"/>
      <c r="J89" s="153"/>
      <c r="K89" s="153"/>
      <c r="L89" s="153"/>
      <c r="M89" s="153"/>
      <c r="N89" s="153"/>
      <c r="O89" s="153"/>
      <c r="P89" s="153"/>
      <c r="Q89" s="153"/>
      <c r="R89" s="122"/>
      <c r="S89" s="122"/>
      <c r="T89" s="122"/>
      <c r="U89" s="122"/>
      <c r="V89" s="122"/>
      <c r="W89" s="122"/>
      <c r="X89" s="122"/>
      <c r="Y89" s="122"/>
      <c r="Z89" s="279"/>
      <c r="AA89" s="279"/>
      <c r="AB89" s="279"/>
      <c r="AC89" s="279"/>
      <c r="AD89" s="279"/>
      <c r="AE89" s="279"/>
      <c r="AF89" s="279"/>
      <c r="AG89" s="279"/>
      <c r="AH89" s="279"/>
      <c r="AI89" s="279"/>
      <c r="AJ89" s="2"/>
      <c r="AK89" s="2"/>
    </row>
    <row r="90" spans="1:37" ht="15" customHeight="1" x14ac:dyDescent="0.3">
      <c r="A90" s="22"/>
      <c r="B90" s="22"/>
      <c r="C90" s="153"/>
      <c r="D90" s="153"/>
      <c r="E90" s="153"/>
      <c r="F90" s="153"/>
      <c r="G90" s="153"/>
      <c r="H90" s="153"/>
      <c r="I90" s="153"/>
      <c r="J90" s="153"/>
      <c r="K90" s="153"/>
      <c r="L90" s="153"/>
      <c r="M90" s="153"/>
      <c r="N90" s="153"/>
      <c r="O90" s="153"/>
      <c r="P90" s="153"/>
      <c r="Q90" s="153"/>
      <c r="R90" s="122"/>
      <c r="S90" s="122"/>
      <c r="T90" s="122"/>
      <c r="U90" s="122"/>
      <c r="V90" s="122"/>
      <c r="W90" s="122"/>
      <c r="X90" s="122"/>
      <c r="Y90" s="122"/>
      <c r="Z90" s="279"/>
      <c r="AA90" s="279"/>
      <c r="AB90" s="279"/>
      <c r="AC90" s="279"/>
      <c r="AD90" s="279"/>
      <c r="AE90" s="279"/>
      <c r="AF90" s="279"/>
      <c r="AG90" s="279"/>
      <c r="AH90" s="279"/>
      <c r="AI90" s="279"/>
      <c r="AJ90" s="2"/>
      <c r="AK90" s="2"/>
    </row>
    <row r="91" spans="1:37" ht="15" customHeight="1" x14ac:dyDescent="0.3">
      <c r="A91" s="22"/>
      <c r="B91" s="22"/>
      <c r="C91" s="153"/>
      <c r="D91" s="153"/>
      <c r="E91" s="153"/>
      <c r="F91" s="153"/>
      <c r="G91" s="153"/>
      <c r="H91" s="153"/>
      <c r="I91" s="153"/>
      <c r="J91" s="153"/>
      <c r="K91" s="153"/>
      <c r="L91" s="153"/>
      <c r="M91" s="153"/>
      <c r="N91" s="153"/>
      <c r="O91" s="153"/>
      <c r="P91" s="153"/>
      <c r="Q91" s="153"/>
      <c r="R91" s="122"/>
      <c r="S91" s="122"/>
      <c r="T91" s="122"/>
      <c r="U91" s="122"/>
      <c r="V91" s="122"/>
      <c r="W91" s="122"/>
      <c r="X91" s="122"/>
      <c r="Y91" s="122"/>
      <c r="Z91" s="279"/>
      <c r="AA91" s="279"/>
      <c r="AB91" s="279"/>
      <c r="AC91" s="279"/>
      <c r="AD91" s="279"/>
      <c r="AE91" s="279"/>
      <c r="AF91" s="279"/>
      <c r="AG91" s="279"/>
      <c r="AH91" s="279"/>
      <c r="AI91" s="279"/>
      <c r="AJ91" s="2"/>
      <c r="AK91" s="2"/>
    </row>
    <row r="92" spans="1:37" ht="15" customHeight="1" x14ac:dyDescent="0.3">
      <c r="A92" s="22"/>
      <c r="B92" s="22"/>
      <c r="C92" s="153"/>
      <c r="D92" s="153"/>
      <c r="E92" s="153"/>
      <c r="F92" s="153"/>
      <c r="G92" s="153"/>
      <c r="H92" s="153"/>
      <c r="I92" s="153"/>
      <c r="J92" s="153"/>
      <c r="K92" s="153"/>
      <c r="L92" s="153"/>
      <c r="M92" s="153"/>
      <c r="N92" s="153"/>
      <c r="O92" s="153"/>
      <c r="P92" s="153"/>
      <c r="Q92" s="153"/>
      <c r="R92" s="122"/>
      <c r="S92" s="122"/>
      <c r="T92" s="122"/>
      <c r="U92" s="122"/>
      <c r="V92" s="122"/>
      <c r="W92" s="122"/>
      <c r="X92" s="122"/>
      <c r="Y92" s="122"/>
      <c r="Z92" s="279"/>
      <c r="AA92" s="279"/>
      <c r="AB92" s="279"/>
      <c r="AC92" s="279"/>
      <c r="AD92" s="279"/>
      <c r="AE92" s="279"/>
      <c r="AF92" s="279"/>
      <c r="AG92" s="279"/>
      <c r="AH92" s="279"/>
      <c r="AI92" s="279"/>
      <c r="AJ92" s="2"/>
      <c r="AK92" s="2"/>
    </row>
    <row r="93" spans="1:37" ht="15" customHeight="1" x14ac:dyDescent="0.3">
      <c r="A93" s="22"/>
      <c r="B93" s="22"/>
      <c r="C93" s="153"/>
      <c r="D93" s="153"/>
      <c r="E93" s="153"/>
      <c r="F93" s="153"/>
      <c r="G93" s="153"/>
      <c r="H93" s="153"/>
      <c r="I93" s="153"/>
      <c r="J93" s="153"/>
      <c r="K93" s="153"/>
      <c r="L93" s="153"/>
      <c r="M93" s="153"/>
      <c r="N93" s="153"/>
      <c r="O93" s="153"/>
      <c r="P93" s="153"/>
      <c r="Q93" s="153"/>
      <c r="R93" s="122"/>
      <c r="S93" s="122"/>
      <c r="T93" s="122"/>
      <c r="U93" s="122"/>
      <c r="V93" s="122"/>
      <c r="W93" s="122"/>
      <c r="X93" s="122"/>
      <c r="Y93" s="122"/>
      <c r="Z93" s="279"/>
      <c r="AA93" s="279"/>
      <c r="AB93" s="279"/>
      <c r="AC93" s="279"/>
      <c r="AD93" s="279"/>
      <c r="AE93" s="279"/>
      <c r="AF93" s="279"/>
      <c r="AG93" s="279"/>
      <c r="AH93" s="279"/>
      <c r="AI93" s="279"/>
      <c r="AJ93" s="2"/>
      <c r="AK93" s="2"/>
    </row>
    <row r="94" spans="1:37" ht="15" customHeight="1" x14ac:dyDescent="0.3">
      <c r="A94" s="22"/>
      <c r="B94" s="22"/>
      <c r="C94" s="153"/>
      <c r="D94" s="153"/>
      <c r="E94" s="153"/>
      <c r="F94" s="153"/>
      <c r="G94" s="153"/>
      <c r="H94" s="153"/>
      <c r="I94" s="153"/>
      <c r="J94" s="153"/>
      <c r="K94" s="153"/>
      <c r="L94" s="153"/>
      <c r="M94" s="153"/>
      <c r="N94" s="153"/>
      <c r="O94" s="153"/>
      <c r="P94" s="153"/>
      <c r="Q94" s="153"/>
      <c r="R94" s="122"/>
      <c r="S94" s="122"/>
      <c r="T94" s="122"/>
      <c r="U94" s="122"/>
      <c r="V94" s="122"/>
      <c r="W94" s="122"/>
      <c r="X94" s="122"/>
      <c r="Y94" s="122"/>
      <c r="Z94" s="279"/>
      <c r="AA94" s="279"/>
      <c r="AB94" s="279"/>
      <c r="AC94" s="279"/>
      <c r="AD94" s="279"/>
      <c r="AE94" s="279"/>
      <c r="AF94" s="279"/>
      <c r="AG94" s="279"/>
      <c r="AH94" s="279"/>
      <c r="AI94" s="279"/>
      <c r="AJ94" s="2"/>
      <c r="AK94" s="2"/>
    </row>
    <row r="95" spans="1:37" ht="15" customHeight="1" x14ac:dyDescent="0.3">
      <c r="A95" s="22"/>
      <c r="B95" s="22"/>
      <c r="C95" s="153"/>
      <c r="D95" s="153"/>
      <c r="E95" s="153"/>
      <c r="F95" s="153"/>
      <c r="G95" s="153"/>
      <c r="H95" s="153"/>
      <c r="I95" s="153"/>
      <c r="J95" s="153"/>
      <c r="K95" s="153"/>
      <c r="L95" s="153"/>
      <c r="M95" s="153"/>
      <c r="N95" s="153"/>
      <c r="O95" s="153"/>
      <c r="P95" s="153"/>
      <c r="Q95" s="153"/>
      <c r="R95" s="122"/>
      <c r="S95" s="122"/>
      <c r="T95" s="122"/>
      <c r="U95" s="122"/>
      <c r="V95" s="122"/>
      <c r="W95" s="122"/>
      <c r="X95" s="122"/>
      <c r="Y95" s="122"/>
      <c r="Z95" s="279"/>
      <c r="AA95" s="279"/>
      <c r="AB95" s="279"/>
      <c r="AC95" s="279"/>
      <c r="AD95" s="279"/>
      <c r="AE95" s="279"/>
      <c r="AF95" s="279"/>
      <c r="AG95" s="279"/>
      <c r="AH95" s="279"/>
      <c r="AI95" s="279"/>
      <c r="AJ95" s="2"/>
      <c r="AK95" s="2"/>
    </row>
    <row r="96" spans="1:37" ht="15" customHeight="1" x14ac:dyDescent="0.3">
      <c r="A96" s="22"/>
      <c r="B96" s="22"/>
      <c r="C96" s="153"/>
      <c r="D96" s="153"/>
      <c r="E96" s="153"/>
      <c r="F96" s="153"/>
      <c r="G96" s="153"/>
      <c r="H96" s="153"/>
      <c r="I96" s="153"/>
      <c r="J96" s="153"/>
      <c r="K96" s="153"/>
      <c r="L96" s="153"/>
      <c r="M96" s="153"/>
      <c r="N96" s="153"/>
      <c r="O96" s="153"/>
      <c r="P96" s="153"/>
      <c r="Q96" s="153"/>
      <c r="R96" s="122"/>
      <c r="S96" s="122"/>
      <c r="T96" s="122"/>
      <c r="U96" s="122"/>
      <c r="V96" s="122"/>
      <c r="W96" s="122"/>
      <c r="X96" s="122"/>
      <c r="Y96" s="122"/>
      <c r="Z96" s="279"/>
      <c r="AA96" s="279"/>
      <c r="AB96" s="279"/>
      <c r="AC96" s="279"/>
      <c r="AD96" s="279"/>
      <c r="AE96" s="279"/>
      <c r="AF96" s="279"/>
      <c r="AG96" s="279"/>
      <c r="AH96" s="279"/>
      <c r="AI96" s="279"/>
      <c r="AJ96" s="2"/>
      <c r="AK96" s="2"/>
    </row>
    <row r="97" spans="1:37" ht="15" customHeight="1" x14ac:dyDescent="0.3">
      <c r="A97" s="22"/>
      <c r="B97" s="22"/>
      <c r="C97" s="153"/>
      <c r="D97" s="153"/>
      <c r="E97" s="153"/>
      <c r="F97" s="153"/>
      <c r="G97" s="153"/>
      <c r="H97" s="153"/>
      <c r="I97" s="153"/>
      <c r="J97" s="153"/>
      <c r="K97" s="153"/>
      <c r="L97" s="153"/>
      <c r="M97" s="153"/>
      <c r="N97" s="153"/>
      <c r="O97" s="153"/>
      <c r="P97" s="153"/>
      <c r="Q97" s="153"/>
      <c r="R97" s="122"/>
      <c r="S97" s="122"/>
      <c r="T97" s="122"/>
      <c r="U97" s="122"/>
      <c r="V97" s="122"/>
      <c r="W97" s="122"/>
      <c r="X97" s="122"/>
      <c r="Y97" s="122"/>
      <c r="Z97" s="279"/>
      <c r="AA97" s="279"/>
      <c r="AB97" s="279"/>
      <c r="AC97" s="279"/>
      <c r="AD97" s="279"/>
      <c r="AE97" s="279"/>
      <c r="AF97" s="279"/>
      <c r="AG97" s="279"/>
      <c r="AH97" s="279"/>
      <c r="AI97" s="279"/>
      <c r="AJ97" s="2"/>
      <c r="AK97" s="2"/>
    </row>
    <row r="98" spans="1:37" ht="15" customHeight="1" x14ac:dyDescent="0.3">
      <c r="A98" s="22"/>
      <c r="B98" s="22"/>
      <c r="C98" s="153"/>
      <c r="D98" s="153"/>
      <c r="E98" s="153"/>
      <c r="F98" s="153"/>
      <c r="G98" s="153"/>
      <c r="H98" s="153"/>
      <c r="I98" s="153"/>
      <c r="J98" s="153"/>
      <c r="K98" s="153"/>
      <c r="L98" s="153"/>
      <c r="M98" s="153"/>
      <c r="N98" s="153"/>
      <c r="O98" s="153"/>
      <c r="P98" s="153"/>
      <c r="Q98" s="153"/>
      <c r="R98" s="122"/>
      <c r="S98" s="122"/>
      <c r="T98" s="122"/>
      <c r="U98" s="122"/>
      <c r="V98" s="122"/>
      <c r="W98" s="122"/>
      <c r="X98" s="122"/>
      <c r="Y98" s="122"/>
      <c r="Z98" s="279"/>
      <c r="AA98" s="279"/>
      <c r="AB98" s="279"/>
      <c r="AC98" s="279"/>
      <c r="AD98" s="279"/>
      <c r="AE98" s="279"/>
      <c r="AF98" s="279"/>
      <c r="AG98" s="279"/>
      <c r="AH98" s="279"/>
      <c r="AI98" s="279"/>
      <c r="AJ98" s="2"/>
      <c r="AK98" s="2"/>
    </row>
    <row r="99" spans="1:37" ht="15" customHeight="1" x14ac:dyDescent="0.3">
      <c r="A99" s="22"/>
      <c r="B99" s="22"/>
      <c r="C99" s="153"/>
      <c r="D99" s="153"/>
      <c r="E99" s="153"/>
      <c r="F99" s="153"/>
      <c r="G99" s="153"/>
      <c r="H99" s="153"/>
      <c r="I99" s="153"/>
      <c r="J99" s="153"/>
      <c r="K99" s="153"/>
      <c r="L99" s="153"/>
      <c r="M99" s="153"/>
      <c r="N99" s="153"/>
      <c r="O99" s="153"/>
      <c r="P99" s="153"/>
      <c r="Q99" s="153"/>
      <c r="R99" s="122"/>
      <c r="S99" s="122"/>
      <c r="T99" s="122"/>
      <c r="U99" s="122"/>
      <c r="V99" s="122"/>
      <c r="W99" s="122"/>
      <c r="X99" s="122"/>
      <c r="Y99" s="122"/>
      <c r="Z99" s="279"/>
      <c r="AA99" s="279"/>
      <c r="AB99" s="279"/>
      <c r="AC99" s="279"/>
      <c r="AD99" s="279"/>
      <c r="AE99" s="279"/>
      <c r="AF99" s="279"/>
      <c r="AG99" s="279"/>
      <c r="AH99" s="279"/>
      <c r="AI99" s="279"/>
      <c r="AJ99" s="2"/>
      <c r="AK99" s="2"/>
    </row>
    <row r="100" spans="1:37" ht="15" customHeight="1" x14ac:dyDescent="0.3">
      <c r="A100" s="22"/>
      <c r="B100" s="22"/>
      <c r="C100" s="153"/>
      <c r="D100" s="153"/>
      <c r="E100" s="153"/>
      <c r="F100" s="153"/>
      <c r="G100" s="153"/>
      <c r="H100" s="153"/>
      <c r="I100" s="153"/>
      <c r="J100" s="153"/>
      <c r="K100" s="153"/>
      <c r="L100" s="153"/>
      <c r="M100" s="153"/>
      <c r="N100" s="153"/>
      <c r="O100" s="153"/>
      <c r="P100" s="153"/>
      <c r="Q100" s="153"/>
      <c r="R100" s="122"/>
      <c r="S100" s="122"/>
      <c r="T100" s="122"/>
      <c r="U100" s="122"/>
      <c r="V100" s="122"/>
      <c r="W100" s="122"/>
      <c r="X100" s="122"/>
      <c r="Y100" s="122"/>
      <c r="Z100" s="290"/>
      <c r="AA100" s="290"/>
      <c r="AB100" s="290"/>
      <c r="AC100" s="290"/>
      <c r="AD100" s="290"/>
      <c r="AE100" s="290"/>
      <c r="AF100" s="290"/>
      <c r="AG100" s="290"/>
      <c r="AH100" s="290"/>
      <c r="AI100" s="290"/>
      <c r="AJ100" s="2"/>
      <c r="AK100" s="2"/>
    </row>
    <row r="101" spans="1:37" ht="15" customHeight="1" x14ac:dyDescent="0.3">
      <c r="A101" s="22"/>
      <c r="B101" s="22"/>
      <c r="C101" s="153"/>
      <c r="D101" s="153"/>
      <c r="E101" s="153"/>
      <c r="F101" s="153"/>
      <c r="G101" s="153"/>
      <c r="H101" s="153"/>
      <c r="I101" s="153"/>
      <c r="J101" s="153"/>
      <c r="K101" s="153"/>
      <c r="L101" s="153"/>
      <c r="M101" s="153"/>
      <c r="N101" s="153"/>
      <c r="O101" s="153"/>
      <c r="P101" s="153"/>
      <c r="Q101" s="153"/>
      <c r="R101" s="122"/>
      <c r="S101" s="122"/>
      <c r="T101" s="122"/>
      <c r="U101" s="122"/>
      <c r="V101" s="122"/>
      <c r="W101" s="122"/>
      <c r="X101" s="122"/>
      <c r="Y101" s="122"/>
      <c r="Z101" s="290"/>
      <c r="AA101" s="290"/>
      <c r="AB101" s="290"/>
      <c r="AC101" s="290"/>
      <c r="AD101" s="290"/>
      <c r="AE101" s="290"/>
      <c r="AF101" s="290"/>
      <c r="AG101" s="290"/>
      <c r="AH101" s="290"/>
      <c r="AI101" s="290"/>
      <c r="AJ101" s="2"/>
      <c r="AK101" s="2"/>
    </row>
    <row r="102" spans="1:37" ht="15" customHeight="1" x14ac:dyDescent="0.3">
      <c r="A102" s="22"/>
      <c r="B102" s="22"/>
      <c r="C102" s="153"/>
      <c r="D102" s="153"/>
      <c r="E102" s="153"/>
      <c r="F102" s="153"/>
      <c r="G102" s="153"/>
      <c r="H102" s="153"/>
      <c r="I102" s="153"/>
      <c r="J102" s="153"/>
      <c r="K102" s="153"/>
      <c r="L102" s="153"/>
      <c r="M102" s="153"/>
      <c r="N102" s="153"/>
      <c r="O102" s="153"/>
      <c r="P102" s="153"/>
      <c r="Q102" s="153"/>
      <c r="R102" s="122"/>
      <c r="S102" s="122"/>
      <c r="T102" s="122"/>
      <c r="U102" s="122"/>
      <c r="V102" s="122"/>
      <c r="W102" s="122"/>
      <c r="X102" s="122"/>
      <c r="Y102" s="122"/>
      <c r="Z102" s="279" t="s">
        <v>198</v>
      </c>
      <c r="AA102" s="279"/>
      <c r="AB102" s="279"/>
      <c r="AC102" s="279"/>
      <c r="AD102" s="279"/>
      <c r="AE102" s="279"/>
      <c r="AF102" s="279"/>
      <c r="AG102" s="279"/>
      <c r="AH102" s="279"/>
      <c r="AI102" s="279"/>
      <c r="AJ102" s="2"/>
      <c r="AK102" s="2"/>
    </row>
    <row r="103" spans="1:37" ht="15" customHeight="1" x14ac:dyDescent="0.3">
      <c r="A103" s="22"/>
      <c r="B103" s="22"/>
      <c r="C103" s="153"/>
      <c r="D103" s="153"/>
      <c r="E103" s="153"/>
      <c r="F103" s="153"/>
      <c r="G103" s="153"/>
      <c r="H103" s="153"/>
      <c r="I103" s="153"/>
      <c r="J103" s="153"/>
      <c r="K103" s="153"/>
      <c r="L103" s="153"/>
      <c r="M103" s="153"/>
      <c r="N103" s="153"/>
      <c r="O103" s="153"/>
      <c r="P103" s="153"/>
      <c r="Q103" s="153"/>
      <c r="R103" s="122"/>
      <c r="S103" s="2"/>
      <c r="T103" s="2"/>
      <c r="U103" s="2"/>
      <c r="V103" s="2"/>
      <c r="W103" s="2"/>
      <c r="X103" s="2"/>
      <c r="Y103" s="2"/>
      <c r="Z103" s="279"/>
      <c r="AA103" s="279"/>
      <c r="AB103" s="279"/>
      <c r="AC103" s="279"/>
      <c r="AD103" s="279"/>
      <c r="AE103" s="279"/>
      <c r="AF103" s="279"/>
      <c r="AG103" s="279"/>
      <c r="AH103" s="279"/>
      <c r="AI103" s="279"/>
      <c r="AJ103" s="2"/>
      <c r="AK103" s="2"/>
    </row>
    <row r="104" spans="1:37" ht="15" customHeight="1" x14ac:dyDescent="0.3">
      <c r="A104" s="22"/>
      <c r="B104" s="22"/>
      <c r="C104" s="153"/>
      <c r="D104" s="153"/>
      <c r="E104" s="153"/>
      <c r="F104" s="153"/>
      <c r="G104" s="153"/>
      <c r="H104" s="153"/>
      <c r="I104" s="153"/>
      <c r="J104" s="153"/>
      <c r="K104" s="153"/>
      <c r="L104" s="153"/>
      <c r="M104" s="153"/>
      <c r="N104" s="153"/>
      <c r="O104" s="153"/>
      <c r="P104" s="153"/>
      <c r="Q104" s="153"/>
      <c r="R104" s="122"/>
      <c r="S104" s="2"/>
      <c r="T104" s="2"/>
      <c r="U104" s="2"/>
      <c r="V104" s="2"/>
      <c r="W104" s="2"/>
      <c r="X104" s="2"/>
      <c r="Y104" s="2"/>
      <c r="Z104" s="279"/>
      <c r="AA104" s="279"/>
      <c r="AB104" s="279"/>
      <c r="AC104" s="279"/>
      <c r="AD104" s="279"/>
      <c r="AE104" s="279"/>
      <c r="AF104" s="279"/>
      <c r="AG104" s="279"/>
      <c r="AH104" s="279"/>
      <c r="AI104" s="279"/>
      <c r="AJ104" s="2"/>
      <c r="AK104" s="2"/>
    </row>
    <row r="105" spans="1:37" ht="15" customHeight="1" x14ac:dyDescent="0.3">
      <c r="A105" s="22"/>
      <c r="B105" s="22"/>
      <c r="C105" s="153"/>
      <c r="D105" s="153"/>
      <c r="E105" s="153"/>
      <c r="F105" s="153"/>
      <c r="G105" s="153"/>
      <c r="H105" s="153"/>
      <c r="I105" s="153"/>
      <c r="J105" s="153"/>
      <c r="K105" s="153"/>
      <c r="L105" s="153"/>
      <c r="M105" s="153"/>
      <c r="N105" s="153"/>
      <c r="O105" s="153"/>
      <c r="P105" s="153"/>
      <c r="Q105" s="153"/>
      <c r="R105" s="122"/>
      <c r="S105" s="2"/>
      <c r="T105" s="2"/>
      <c r="U105" s="2"/>
      <c r="V105" s="2"/>
      <c r="W105" s="2"/>
      <c r="X105" s="2"/>
      <c r="Y105" s="2"/>
      <c r="Z105" s="279"/>
      <c r="AA105" s="279"/>
      <c r="AB105" s="279"/>
      <c r="AC105" s="279"/>
      <c r="AD105" s="279"/>
      <c r="AE105" s="279"/>
      <c r="AF105" s="279"/>
      <c r="AG105" s="279"/>
      <c r="AH105" s="279"/>
      <c r="AI105" s="279"/>
      <c r="AJ105" s="2"/>
      <c r="AK105" s="2"/>
    </row>
    <row r="106" spans="1:37" ht="15" customHeight="1" x14ac:dyDescent="0.3">
      <c r="A106" s="22"/>
      <c r="B106" s="22"/>
      <c r="C106" s="153"/>
      <c r="D106" s="153"/>
      <c r="E106" s="153"/>
      <c r="F106" s="153"/>
      <c r="G106" s="153"/>
      <c r="H106" s="153"/>
      <c r="I106" s="153"/>
      <c r="J106" s="153"/>
      <c r="K106" s="153"/>
      <c r="L106" s="153"/>
      <c r="M106" s="153"/>
      <c r="N106" s="153"/>
      <c r="O106" s="153"/>
      <c r="P106" s="153"/>
      <c r="Q106" s="153"/>
      <c r="R106" s="122"/>
      <c r="S106" s="2"/>
      <c r="T106" s="2"/>
      <c r="U106" s="2"/>
      <c r="V106" s="2"/>
      <c r="W106" s="2"/>
      <c r="X106" s="2"/>
      <c r="Y106" s="2"/>
      <c r="Z106" s="279"/>
      <c r="AA106" s="279"/>
      <c r="AB106" s="279"/>
      <c r="AC106" s="279"/>
      <c r="AD106" s="279"/>
      <c r="AE106" s="279"/>
      <c r="AF106" s="279"/>
      <c r="AG106" s="279"/>
      <c r="AH106" s="279"/>
      <c r="AI106" s="279"/>
      <c r="AJ106" s="2"/>
      <c r="AK106" s="2"/>
    </row>
    <row r="107" spans="1:37" ht="15" customHeight="1" x14ac:dyDescent="0.3">
      <c r="A107" s="22"/>
      <c r="B107" s="22"/>
      <c r="C107" s="153"/>
      <c r="D107" s="153"/>
      <c r="E107" s="153"/>
      <c r="F107" s="153"/>
      <c r="G107" s="153"/>
      <c r="H107" s="153"/>
      <c r="I107" s="153"/>
      <c r="J107" s="153"/>
      <c r="K107" s="153"/>
      <c r="L107" s="153"/>
      <c r="M107" s="153"/>
      <c r="N107" s="153"/>
      <c r="O107" s="153"/>
      <c r="P107" s="153"/>
      <c r="Q107" s="153"/>
      <c r="R107" s="122"/>
      <c r="S107" s="2"/>
      <c r="T107" s="2"/>
      <c r="U107" s="2"/>
      <c r="V107" s="2"/>
      <c r="W107" s="2"/>
      <c r="X107" s="2"/>
      <c r="Y107" s="2"/>
      <c r="Z107" s="279"/>
      <c r="AA107" s="279"/>
      <c r="AB107" s="279"/>
      <c r="AC107" s="279"/>
      <c r="AD107" s="279"/>
      <c r="AE107" s="279"/>
      <c r="AF107" s="279"/>
      <c r="AG107" s="279"/>
      <c r="AH107" s="279"/>
      <c r="AI107" s="279"/>
      <c r="AJ107" s="2"/>
      <c r="AK107" s="2"/>
    </row>
    <row r="108" spans="1:37" ht="15" customHeight="1" x14ac:dyDescent="0.3">
      <c r="A108" s="22"/>
      <c r="B108" s="22"/>
      <c r="C108" s="153"/>
      <c r="D108" s="153"/>
      <c r="E108" s="153"/>
      <c r="F108" s="153"/>
      <c r="G108" s="153"/>
      <c r="H108" s="153"/>
      <c r="I108" s="153"/>
      <c r="J108" s="153"/>
      <c r="K108" s="153"/>
      <c r="L108" s="153"/>
      <c r="M108" s="153"/>
      <c r="N108" s="153"/>
      <c r="O108" s="153"/>
      <c r="P108" s="153"/>
      <c r="Q108" s="153"/>
      <c r="R108" s="122"/>
      <c r="S108" s="2"/>
      <c r="T108" s="2"/>
      <c r="U108" s="2"/>
      <c r="V108" s="2"/>
      <c r="W108" s="2"/>
      <c r="X108" s="2"/>
      <c r="Y108" s="2"/>
      <c r="Z108" s="279"/>
      <c r="AA108" s="279"/>
      <c r="AB108" s="279"/>
      <c r="AC108" s="279"/>
      <c r="AD108" s="279"/>
      <c r="AE108" s="279"/>
      <c r="AF108" s="279"/>
      <c r="AG108" s="279"/>
      <c r="AH108" s="279"/>
      <c r="AI108" s="279"/>
      <c r="AJ108" s="2"/>
      <c r="AK108" s="2"/>
    </row>
    <row r="109" spans="1:37" ht="15" customHeight="1" x14ac:dyDescent="0.3">
      <c r="A109" s="22"/>
      <c r="B109" s="22"/>
      <c r="C109" s="153"/>
      <c r="D109" s="153"/>
      <c r="E109" s="153"/>
      <c r="F109" s="153"/>
      <c r="G109" s="153"/>
      <c r="H109" s="153"/>
      <c r="I109" s="153"/>
      <c r="J109" s="153"/>
      <c r="K109" s="153"/>
      <c r="L109" s="153"/>
      <c r="M109" s="153"/>
      <c r="N109" s="153"/>
      <c r="O109" s="153"/>
      <c r="P109" s="153"/>
      <c r="Q109" s="153"/>
      <c r="R109" s="122"/>
      <c r="S109" s="2"/>
      <c r="T109" s="2"/>
      <c r="U109" s="2"/>
      <c r="V109" s="2"/>
      <c r="W109" s="2"/>
      <c r="X109" s="2"/>
      <c r="Y109" s="2"/>
      <c r="Z109" s="279"/>
      <c r="AA109" s="279"/>
      <c r="AB109" s="279"/>
      <c r="AC109" s="279"/>
      <c r="AD109" s="279"/>
      <c r="AE109" s="279"/>
      <c r="AF109" s="279"/>
      <c r="AG109" s="279"/>
      <c r="AH109" s="279"/>
      <c r="AI109" s="279"/>
      <c r="AJ109" s="2"/>
      <c r="AK109" s="2"/>
    </row>
    <row r="110" spans="1:37" ht="15" customHeight="1" x14ac:dyDescent="0.3">
      <c r="A110" s="22"/>
      <c r="B110" s="22"/>
      <c r="C110" s="153"/>
      <c r="D110" s="153"/>
      <c r="E110" s="153"/>
      <c r="F110" s="153"/>
      <c r="G110" s="153"/>
      <c r="H110" s="153"/>
      <c r="I110" s="153"/>
      <c r="J110" s="153"/>
      <c r="K110" s="153"/>
      <c r="L110" s="153"/>
      <c r="M110" s="153"/>
      <c r="N110" s="153"/>
      <c r="O110" s="153"/>
      <c r="P110" s="153"/>
      <c r="Q110" s="153"/>
      <c r="R110" s="122"/>
      <c r="S110" s="2"/>
      <c r="T110" s="2"/>
      <c r="U110" s="2"/>
      <c r="V110" s="2"/>
      <c r="W110" s="2"/>
      <c r="X110" s="2"/>
      <c r="Y110" s="2"/>
      <c r="Z110" s="279"/>
      <c r="AA110" s="279"/>
      <c r="AB110" s="279"/>
      <c r="AC110" s="279"/>
      <c r="AD110" s="279"/>
      <c r="AE110" s="279"/>
      <c r="AF110" s="279"/>
      <c r="AG110" s="279"/>
      <c r="AH110" s="279"/>
      <c r="AI110" s="279"/>
      <c r="AJ110" s="2"/>
      <c r="AK110" s="2"/>
    </row>
    <row r="111" spans="1:37" ht="15" customHeight="1" x14ac:dyDescent="0.3">
      <c r="A111" s="22"/>
      <c r="B111" s="22"/>
      <c r="C111" s="153"/>
      <c r="D111" s="153"/>
      <c r="E111" s="153"/>
      <c r="F111" s="153"/>
      <c r="G111" s="153"/>
      <c r="H111" s="153"/>
      <c r="I111" s="153"/>
      <c r="J111" s="153"/>
      <c r="K111" s="153"/>
      <c r="L111" s="153"/>
      <c r="M111" s="153"/>
      <c r="N111" s="153"/>
      <c r="O111" s="153"/>
      <c r="P111" s="153"/>
      <c r="Q111" s="153"/>
      <c r="R111" s="122"/>
      <c r="S111" s="2"/>
      <c r="T111" s="2"/>
      <c r="U111" s="2"/>
      <c r="V111" s="2"/>
      <c r="W111" s="2"/>
      <c r="X111" s="2"/>
      <c r="Y111" s="2"/>
      <c r="Z111" s="279"/>
      <c r="AA111" s="279"/>
      <c r="AB111" s="279"/>
      <c r="AC111" s="279"/>
      <c r="AD111" s="279"/>
      <c r="AE111" s="279"/>
      <c r="AF111" s="279"/>
      <c r="AG111" s="279"/>
      <c r="AH111" s="279"/>
      <c r="AI111" s="279"/>
      <c r="AJ111" s="2"/>
      <c r="AK111" s="2"/>
    </row>
    <row r="112" spans="1:37" ht="15" customHeight="1" x14ac:dyDescent="0.3">
      <c r="A112" s="22"/>
      <c r="B112" s="22"/>
      <c r="C112" s="153"/>
      <c r="D112" s="153"/>
      <c r="E112" s="153"/>
      <c r="F112" s="153"/>
      <c r="G112" s="153"/>
      <c r="H112" s="153"/>
      <c r="I112" s="153"/>
      <c r="J112" s="153"/>
      <c r="K112" s="153"/>
      <c r="L112" s="153"/>
      <c r="M112" s="153"/>
      <c r="N112" s="153"/>
      <c r="O112" s="153"/>
      <c r="P112" s="153"/>
      <c r="Q112" s="153"/>
      <c r="R112" s="122"/>
      <c r="S112" s="2"/>
      <c r="T112" s="2"/>
      <c r="U112" s="2"/>
      <c r="V112" s="2"/>
      <c r="W112" s="2"/>
      <c r="X112" s="2"/>
      <c r="Y112" s="2"/>
      <c r="Z112" s="279"/>
      <c r="AA112" s="279"/>
      <c r="AB112" s="279"/>
      <c r="AC112" s="279"/>
      <c r="AD112" s="279"/>
      <c r="AE112" s="279"/>
      <c r="AF112" s="279"/>
      <c r="AG112" s="279"/>
      <c r="AH112" s="279"/>
      <c r="AI112" s="279"/>
      <c r="AJ112" s="2"/>
      <c r="AK112" s="2"/>
    </row>
    <row r="113" spans="1:37" ht="15" customHeight="1" x14ac:dyDescent="0.3">
      <c r="A113" s="22"/>
      <c r="B113" s="22"/>
      <c r="C113" s="153"/>
      <c r="D113" s="153"/>
      <c r="E113" s="153"/>
      <c r="F113" s="153"/>
      <c r="G113" s="153"/>
      <c r="H113" s="153"/>
      <c r="I113" s="153"/>
      <c r="J113" s="153"/>
      <c r="K113" s="153"/>
      <c r="L113" s="153"/>
      <c r="M113" s="153"/>
      <c r="N113" s="153"/>
      <c r="O113" s="153"/>
      <c r="P113" s="153"/>
      <c r="Q113" s="153"/>
      <c r="R113" s="122"/>
      <c r="S113" s="2"/>
      <c r="T113" s="2"/>
      <c r="U113" s="2"/>
      <c r="V113" s="2"/>
      <c r="W113" s="2"/>
      <c r="X113" s="2"/>
      <c r="Y113" s="2"/>
      <c r="Z113" s="279"/>
      <c r="AA113" s="279"/>
      <c r="AB113" s="279"/>
      <c r="AC113" s="279"/>
      <c r="AD113" s="279"/>
      <c r="AE113" s="279"/>
      <c r="AF113" s="279"/>
      <c r="AG113" s="279"/>
      <c r="AH113" s="279"/>
      <c r="AI113" s="279"/>
      <c r="AJ113" s="2"/>
      <c r="AK113" s="2"/>
    </row>
    <row r="114" spans="1:37" ht="15" customHeight="1" x14ac:dyDescent="0.3">
      <c r="A114" s="22"/>
      <c r="B114" s="22"/>
      <c r="C114" s="153"/>
      <c r="D114" s="153"/>
      <c r="E114" s="153"/>
      <c r="F114" s="153"/>
      <c r="G114" s="153"/>
      <c r="H114" s="153"/>
      <c r="I114" s="153"/>
      <c r="J114" s="153"/>
      <c r="K114" s="153"/>
      <c r="L114" s="153"/>
      <c r="M114" s="153"/>
      <c r="N114" s="153"/>
      <c r="O114" s="153"/>
      <c r="P114" s="153"/>
      <c r="Q114" s="153"/>
      <c r="R114" s="122"/>
      <c r="S114" s="2"/>
      <c r="T114" s="2"/>
      <c r="U114" s="2"/>
      <c r="V114" s="2"/>
      <c r="W114" s="2"/>
      <c r="X114" s="2"/>
      <c r="Y114" s="2"/>
      <c r="Z114" s="279"/>
      <c r="AA114" s="279"/>
      <c r="AB114" s="279"/>
      <c r="AC114" s="279"/>
      <c r="AD114" s="279"/>
      <c r="AE114" s="279"/>
      <c r="AF114" s="279"/>
      <c r="AG114" s="279"/>
      <c r="AH114" s="279"/>
      <c r="AI114" s="279"/>
      <c r="AJ114" s="2"/>
      <c r="AK114" s="2"/>
    </row>
    <row r="115" spans="1:37" ht="15" customHeight="1" x14ac:dyDescent="0.3">
      <c r="A115" s="22"/>
      <c r="B115" s="22"/>
      <c r="C115" s="153"/>
      <c r="D115" s="153"/>
      <c r="E115" s="153"/>
      <c r="F115" s="153"/>
      <c r="G115" s="153"/>
      <c r="H115" s="153"/>
      <c r="I115" s="153"/>
      <c r="J115" s="153"/>
      <c r="K115" s="153"/>
      <c r="L115" s="153"/>
      <c r="M115" s="153"/>
      <c r="N115" s="153"/>
      <c r="O115" s="153"/>
      <c r="P115" s="153"/>
      <c r="Q115" s="153"/>
      <c r="R115" s="122"/>
      <c r="S115" s="2"/>
      <c r="T115" s="2"/>
      <c r="U115" s="2"/>
      <c r="V115" s="2"/>
      <c r="W115" s="2"/>
      <c r="X115" s="2"/>
      <c r="Y115" s="2"/>
      <c r="Z115" s="279"/>
      <c r="AA115" s="279"/>
      <c r="AB115" s="279"/>
      <c r="AC115" s="279"/>
      <c r="AD115" s="279"/>
      <c r="AE115" s="279"/>
      <c r="AF115" s="279"/>
      <c r="AG115" s="279"/>
      <c r="AH115" s="279"/>
      <c r="AI115" s="279"/>
      <c r="AJ115" s="2"/>
      <c r="AK115" s="2"/>
    </row>
    <row r="116" spans="1:37" ht="15" customHeight="1" x14ac:dyDescent="0.3">
      <c r="A116" s="22"/>
      <c r="B116" s="22"/>
      <c r="C116" s="153"/>
      <c r="D116" s="153"/>
      <c r="E116" s="153"/>
      <c r="F116" s="153"/>
      <c r="G116" s="153"/>
      <c r="H116" s="153"/>
      <c r="I116" s="153"/>
      <c r="J116" s="153"/>
      <c r="K116" s="153"/>
      <c r="L116" s="153"/>
      <c r="M116" s="153"/>
      <c r="N116" s="153"/>
      <c r="O116" s="153"/>
      <c r="P116" s="153"/>
      <c r="Q116" s="153"/>
      <c r="R116" s="122"/>
      <c r="S116" s="2"/>
      <c r="T116" s="2"/>
      <c r="U116" s="2"/>
      <c r="V116" s="2"/>
      <c r="W116" s="2"/>
      <c r="X116" s="2"/>
      <c r="Y116" s="2"/>
      <c r="Z116" s="279"/>
      <c r="AA116" s="279"/>
      <c r="AB116" s="279"/>
      <c r="AC116" s="279"/>
      <c r="AD116" s="279"/>
      <c r="AE116" s="279"/>
      <c r="AF116" s="279"/>
      <c r="AG116" s="279"/>
      <c r="AH116" s="279"/>
      <c r="AI116" s="279"/>
      <c r="AJ116" s="2"/>
      <c r="AK116" s="2"/>
    </row>
    <row r="117" spans="1:37" ht="15" customHeight="1" x14ac:dyDescent="0.3">
      <c r="A117" s="22"/>
      <c r="B117" s="22"/>
      <c r="C117" s="153"/>
      <c r="D117" s="153"/>
      <c r="E117" s="153"/>
      <c r="F117" s="153"/>
      <c r="G117" s="153"/>
      <c r="H117" s="153"/>
      <c r="I117" s="153"/>
      <c r="J117" s="153"/>
      <c r="K117" s="153"/>
      <c r="L117" s="153"/>
      <c r="M117" s="153"/>
      <c r="N117" s="153"/>
      <c r="O117" s="153"/>
      <c r="P117" s="153"/>
      <c r="Q117" s="153"/>
      <c r="R117" s="122"/>
      <c r="S117" s="2"/>
      <c r="T117" s="2"/>
      <c r="U117" s="2"/>
      <c r="V117" s="2"/>
      <c r="W117" s="2"/>
      <c r="X117" s="2"/>
      <c r="Y117" s="2"/>
      <c r="Z117" s="190"/>
      <c r="AA117" s="190"/>
      <c r="AB117" s="190"/>
      <c r="AC117" s="190"/>
      <c r="AD117" s="190"/>
      <c r="AE117" s="190"/>
      <c r="AF117" s="190"/>
      <c r="AG117" s="190"/>
      <c r="AH117" s="190"/>
      <c r="AI117" s="190"/>
      <c r="AJ117" s="2"/>
      <c r="AK117" s="2"/>
    </row>
    <row r="118" spans="1:37" ht="15" customHeight="1" x14ac:dyDescent="0.3">
      <c r="A118" s="22"/>
      <c r="B118" s="22"/>
      <c r="C118" s="153"/>
      <c r="D118" s="153"/>
      <c r="E118" s="153"/>
      <c r="F118" s="153"/>
      <c r="G118" s="153"/>
      <c r="H118" s="153"/>
      <c r="I118" s="153"/>
      <c r="J118" s="153"/>
      <c r="K118" s="153"/>
      <c r="L118" s="153"/>
      <c r="M118" s="153"/>
      <c r="N118" s="153"/>
      <c r="O118" s="153"/>
      <c r="P118" s="153"/>
      <c r="Q118" s="153"/>
      <c r="R118" s="122"/>
      <c r="S118" s="2"/>
      <c r="T118" s="2"/>
      <c r="U118" s="2"/>
      <c r="V118" s="2"/>
      <c r="W118" s="2"/>
      <c r="X118" s="2"/>
      <c r="Y118" s="2"/>
      <c r="Z118" s="2"/>
      <c r="AA118" s="2"/>
      <c r="AB118" s="2"/>
      <c r="AC118" s="2"/>
      <c r="AD118" s="2"/>
      <c r="AE118" s="2"/>
      <c r="AF118" s="2"/>
      <c r="AG118" s="2"/>
      <c r="AH118" s="2"/>
      <c r="AI118" s="2"/>
      <c r="AJ118" s="2"/>
      <c r="AK118" s="2"/>
    </row>
    <row r="119" spans="1:37" ht="15" customHeight="1" x14ac:dyDescent="0.3">
      <c r="A119" s="22"/>
      <c r="B119" s="22"/>
      <c r="C119" s="153"/>
      <c r="D119" s="153"/>
      <c r="E119" s="153"/>
      <c r="F119" s="153"/>
      <c r="G119" s="153"/>
      <c r="H119" s="153"/>
      <c r="I119" s="153"/>
      <c r="J119" s="153"/>
      <c r="K119" s="153"/>
      <c r="L119" s="153"/>
      <c r="M119" s="153"/>
      <c r="N119" s="153"/>
      <c r="O119" s="153"/>
      <c r="P119" s="153"/>
      <c r="Q119" s="153"/>
      <c r="R119" s="122"/>
      <c r="S119" s="2"/>
      <c r="T119" s="2"/>
      <c r="U119" s="2"/>
      <c r="V119" s="2"/>
      <c r="W119" s="2"/>
      <c r="X119" s="2"/>
      <c r="Y119" s="2"/>
      <c r="Z119" s="2"/>
      <c r="AA119" s="2"/>
      <c r="AB119" s="2"/>
      <c r="AC119" s="2"/>
      <c r="AD119" s="2"/>
      <c r="AE119" s="2"/>
      <c r="AF119" s="2"/>
      <c r="AG119" s="2"/>
      <c r="AH119" s="2"/>
      <c r="AI119" s="2"/>
      <c r="AJ119" s="2"/>
      <c r="AK119" s="2"/>
    </row>
    <row r="120" spans="1:37" ht="15" customHeight="1" x14ac:dyDescent="0.3">
      <c r="A120" s="22"/>
      <c r="B120" s="22"/>
      <c r="C120" s="153"/>
      <c r="D120" s="153"/>
      <c r="E120" s="153"/>
      <c r="F120" s="153"/>
      <c r="G120" s="153"/>
      <c r="H120" s="153"/>
      <c r="I120" s="153"/>
      <c r="J120" s="153"/>
      <c r="K120" s="153"/>
      <c r="L120" s="153"/>
      <c r="M120" s="153"/>
      <c r="N120" s="153"/>
      <c r="O120" s="153"/>
      <c r="P120" s="153"/>
      <c r="Q120" s="153"/>
      <c r="R120" s="122"/>
      <c r="S120" s="2"/>
      <c r="T120" s="2"/>
      <c r="U120" s="2"/>
      <c r="V120" s="2"/>
      <c r="W120" s="2"/>
      <c r="X120" s="2"/>
      <c r="Y120" s="2"/>
      <c r="Z120" s="2"/>
      <c r="AA120" s="2"/>
      <c r="AB120" s="2"/>
      <c r="AC120" s="2"/>
      <c r="AD120" s="2"/>
      <c r="AE120" s="2"/>
      <c r="AF120" s="2"/>
      <c r="AG120" s="2"/>
      <c r="AH120" s="2"/>
      <c r="AI120" s="2"/>
      <c r="AJ120" s="2"/>
      <c r="AK120" s="2"/>
    </row>
    <row r="121" spans="1:37" ht="15" customHeight="1" x14ac:dyDescent="0.3">
      <c r="A121" s="22"/>
      <c r="B121" s="22"/>
      <c r="C121" s="153"/>
      <c r="D121" s="153"/>
      <c r="E121" s="153"/>
      <c r="F121" s="153"/>
      <c r="G121" s="153"/>
      <c r="H121" s="153"/>
      <c r="I121" s="153"/>
      <c r="J121" s="153"/>
      <c r="K121" s="153"/>
      <c r="L121" s="153"/>
      <c r="M121" s="153"/>
      <c r="N121" s="153"/>
      <c r="O121" s="153"/>
      <c r="P121" s="153"/>
      <c r="Q121" s="153"/>
      <c r="R121" s="122"/>
      <c r="S121" s="2"/>
      <c r="T121" s="2"/>
      <c r="U121" s="2"/>
      <c r="V121" s="2"/>
      <c r="W121" s="2"/>
      <c r="X121" s="2"/>
      <c r="Y121" s="2"/>
      <c r="Z121" s="2"/>
      <c r="AA121" s="2"/>
      <c r="AB121" s="2"/>
      <c r="AC121" s="2"/>
      <c r="AD121" s="2"/>
      <c r="AE121" s="2"/>
      <c r="AF121" s="2"/>
      <c r="AG121" s="2"/>
      <c r="AH121" s="2"/>
      <c r="AI121" s="2"/>
      <c r="AJ121" s="2"/>
      <c r="AK121" s="2"/>
    </row>
    <row r="122" spans="1:37" ht="15" customHeight="1" x14ac:dyDescent="0.3">
      <c r="A122" s="22"/>
      <c r="B122" s="22"/>
      <c r="C122" s="153"/>
      <c r="D122" s="153"/>
      <c r="E122" s="153"/>
      <c r="F122" s="153"/>
      <c r="G122" s="153"/>
      <c r="H122" s="153"/>
      <c r="I122" s="153"/>
      <c r="J122" s="153"/>
      <c r="K122" s="153"/>
      <c r="L122" s="153"/>
      <c r="M122" s="153"/>
      <c r="N122" s="153"/>
      <c r="O122" s="153"/>
      <c r="P122" s="153"/>
      <c r="Q122" s="153"/>
      <c r="R122" s="122"/>
      <c r="S122" s="2"/>
      <c r="T122" s="2"/>
      <c r="U122" s="2"/>
      <c r="V122" s="2"/>
      <c r="W122" s="2"/>
      <c r="X122" s="2"/>
      <c r="Y122" s="2"/>
      <c r="Z122" s="2"/>
      <c r="AA122" s="2"/>
      <c r="AB122" s="2"/>
      <c r="AC122" s="2"/>
      <c r="AD122" s="2"/>
      <c r="AE122" s="2"/>
      <c r="AF122" s="2"/>
      <c r="AG122" s="2"/>
      <c r="AH122" s="2"/>
      <c r="AI122" s="2"/>
      <c r="AJ122" s="2"/>
      <c r="AK122" s="2"/>
    </row>
    <row r="123" spans="1:37" ht="15" customHeight="1" x14ac:dyDescent="0.3">
      <c r="A123" s="22"/>
      <c r="B123" s="22"/>
      <c r="C123" s="153"/>
      <c r="D123" s="153"/>
      <c r="E123" s="153"/>
      <c r="F123" s="153"/>
      <c r="G123" s="153"/>
      <c r="H123" s="153"/>
      <c r="I123" s="153"/>
      <c r="J123" s="153"/>
      <c r="K123" s="153"/>
      <c r="L123" s="153"/>
      <c r="M123" s="153"/>
      <c r="N123" s="153"/>
      <c r="O123" s="153"/>
      <c r="P123" s="153"/>
      <c r="Q123" s="153"/>
      <c r="R123" s="122"/>
      <c r="S123" s="2"/>
      <c r="T123" s="2"/>
      <c r="U123" s="2"/>
      <c r="V123" s="2"/>
      <c r="W123" s="2"/>
      <c r="X123" s="2"/>
      <c r="Y123" s="2"/>
      <c r="Z123" s="2"/>
      <c r="AA123" s="2"/>
      <c r="AB123" s="2"/>
      <c r="AC123" s="2"/>
      <c r="AD123" s="2"/>
      <c r="AE123" s="2"/>
      <c r="AF123" s="2"/>
      <c r="AG123" s="2"/>
      <c r="AH123" s="2"/>
      <c r="AI123" s="2"/>
      <c r="AJ123" s="2"/>
      <c r="AK123" s="2"/>
    </row>
    <row r="124" spans="1:37" ht="15" customHeight="1" x14ac:dyDescent="0.3">
      <c r="A124" s="22"/>
      <c r="B124" s="22"/>
      <c r="C124" s="153"/>
      <c r="D124" s="153"/>
      <c r="E124" s="153"/>
      <c r="F124" s="153"/>
      <c r="G124" s="153"/>
      <c r="H124" s="153"/>
      <c r="I124" s="153"/>
      <c r="J124" s="153"/>
      <c r="K124" s="153"/>
      <c r="L124" s="153"/>
      <c r="M124" s="153"/>
      <c r="N124" s="153"/>
      <c r="O124" s="153"/>
      <c r="P124" s="153"/>
      <c r="Q124" s="153"/>
      <c r="R124" s="122"/>
      <c r="S124" s="2"/>
      <c r="T124" s="2"/>
      <c r="U124" s="2"/>
      <c r="V124" s="2"/>
      <c r="W124" s="2"/>
      <c r="X124" s="2"/>
      <c r="Y124" s="2"/>
      <c r="Z124" s="2"/>
      <c r="AA124" s="2"/>
      <c r="AB124" s="2"/>
      <c r="AC124" s="2"/>
      <c r="AD124" s="2"/>
      <c r="AE124" s="2"/>
      <c r="AF124" s="2"/>
      <c r="AG124" s="2"/>
      <c r="AH124" s="2"/>
      <c r="AI124" s="2"/>
      <c r="AJ124" s="2"/>
      <c r="AK124" s="2"/>
    </row>
    <row r="125" spans="1:37" ht="15" customHeight="1" x14ac:dyDescent="0.3">
      <c r="A125" s="22"/>
      <c r="B125" s="22"/>
      <c r="C125" s="22"/>
      <c r="D125" s="10"/>
      <c r="E125" s="10"/>
      <c r="F125" s="10"/>
      <c r="G125" s="10"/>
      <c r="H125" s="10"/>
      <c r="I125" s="10"/>
      <c r="J125" s="10"/>
      <c r="K125" s="10"/>
      <c r="L125" s="10"/>
      <c r="M125" s="10"/>
      <c r="N125" s="10"/>
      <c r="O125" s="10"/>
      <c r="P125" s="22"/>
      <c r="Q125" s="22"/>
      <c r="R125" s="2"/>
      <c r="S125" s="2"/>
      <c r="T125" s="2"/>
      <c r="U125" s="2"/>
      <c r="V125" s="2"/>
      <c r="W125" s="2"/>
      <c r="X125" s="2"/>
      <c r="Y125" s="2"/>
      <c r="Z125" s="2"/>
      <c r="AA125" s="2"/>
      <c r="AB125" s="2"/>
      <c r="AC125" s="2"/>
      <c r="AD125" s="2"/>
      <c r="AE125" s="2"/>
      <c r="AF125" s="2"/>
      <c r="AG125" s="2"/>
      <c r="AH125" s="2"/>
      <c r="AI125" s="2"/>
      <c r="AJ125" s="2"/>
      <c r="AK125" s="2"/>
    </row>
    <row r="126" spans="1:37" ht="15" customHeight="1" x14ac:dyDescent="0.3">
      <c r="A126" s="22"/>
      <c r="B126" s="22"/>
      <c r="C126" s="22"/>
      <c r="D126" s="10"/>
      <c r="E126" s="10"/>
      <c r="F126" s="10"/>
      <c r="G126" s="10"/>
      <c r="H126" s="10"/>
      <c r="I126" s="10"/>
      <c r="J126" s="10"/>
      <c r="K126" s="10"/>
      <c r="L126" s="10"/>
      <c r="M126" s="10"/>
      <c r="N126" s="10"/>
      <c r="O126" s="10"/>
      <c r="P126" s="22"/>
      <c r="Q126" s="22"/>
      <c r="R126" s="2"/>
      <c r="S126" s="2"/>
      <c r="T126" s="2"/>
      <c r="U126" s="2"/>
      <c r="V126" s="2"/>
      <c r="W126" s="2"/>
      <c r="X126" s="2"/>
      <c r="Y126" s="2"/>
      <c r="Z126" s="2"/>
      <c r="AA126" s="2"/>
      <c r="AB126" s="2"/>
      <c r="AC126" s="2"/>
      <c r="AD126" s="2"/>
      <c r="AE126" s="2"/>
      <c r="AF126" s="2"/>
      <c r="AG126" s="2"/>
      <c r="AH126" s="2"/>
      <c r="AI126" s="2"/>
      <c r="AJ126" s="2"/>
      <c r="AK126" s="2"/>
    </row>
    <row r="127" spans="1:37" ht="15" customHeight="1" x14ac:dyDescent="0.3">
      <c r="A127" s="22"/>
      <c r="B127" s="22"/>
      <c r="C127" s="22"/>
      <c r="D127" s="10"/>
      <c r="E127" s="10"/>
      <c r="F127" s="10"/>
      <c r="G127" s="10"/>
      <c r="H127" s="10"/>
      <c r="I127" s="10"/>
      <c r="J127" s="10"/>
      <c r="K127" s="10"/>
      <c r="L127" s="10"/>
      <c r="M127" s="10"/>
      <c r="N127" s="10"/>
      <c r="O127" s="10"/>
      <c r="P127" s="22"/>
      <c r="Q127" s="22"/>
      <c r="R127" s="2"/>
      <c r="S127" s="2"/>
      <c r="T127" s="2"/>
      <c r="U127" s="2"/>
      <c r="V127" s="2"/>
      <c r="W127" s="2"/>
      <c r="X127" s="2"/>
      <c r="Y127" s="2"/>
      <c r="Z127" s="2"/>
      <c r="AA127" s="2"/>
      <c r="AB127" s="2"/>
      <c r="AC127" s="2"/>
      <c r="AD127" s="2"/>
      <c r="AE127" s="2"/>
      <c r="AF127" s="2"/>
      <c r="AG127" s="2"/>
      <c r="AH127" s="2"/>
      <c r="AI127" s="2"/>
      <c r="AJ127" s="2"/>
      <c r="AK127" s="2"/>
    </row>
    <row r="128" spans="1:37" ht="15" customHeight="1" x14ac:dyDescent="0.3">
      <c r="A128" s="22"/>
      <c r="B128" s="22"/>
      <c r="C128" s="22"/>
      <c r="D128" s="10"/>
      <c r="E128" s="10"/>
      <c r="F128" s="10"/>
      <c r="G128" s="10"/>
      <c r="H128" s="10"/>
      <c r="I128" s="10"/>
      <c r="J128" s="10"/>
      <c r="K128" s="10"/>
      <c r="L128" s="10"/>
      <c r="M128" s="10"/>
      <c r="N128" s="10"/>
      <c r="O128" s="10"/>
      <c r="P128" s="22"/>
      <c r="Q128" s="22"/>
      <c r="R128" s="2"/>
      <c r="S128" s="2"/>
      <c r="T128" s="2"/>
      <c r="U128" s="2"/>
      <c r="V128" s="2"/>
      <c r="W128" s="2"/>
      <c r="X128" s="2"/>
      <c r="Y128" s="2"/>
      <c r="Z128" s="2"/>
      <c r="AA128" s="2"/>
      <c r="AB128" s="2"/>
      <c r="AC128" s="2"/>
      <c r="AD128" s="2"/>
      <c r="AE128" s="2"/>
      <c r="AF128" s="2"/>
      <c r="AG128" s="2"/>
      <c r="AH128" s="2"/>
      <c r="AI128" s="2"/>
      <c r="AJ128" s="2"/>
      <c r="AK128" s="2"/>
    </row>
    <row r="129" spans="1:37" ht="15" customHeight="1" x14ac:dyDescent="0.3">
      <c r="A129" s="22"/>
      <c r="B129" s="22"/>
      <c r="C129" s="22"/>
      <c r="D129" s="10"/>
      <c r="E129" s="10"/>
      <c r="F129" s="10"/>
      <c r="G129" s="10"/>
      <c r="H129" s="10"/>
      <c r="I129" s="10"/>
      <c r="J129" s="10"/>
      <c r="K129" s="10"/>
      <c r="L129" s="10"/>
      <c r="M129" s="10"/>
      <c r="N129" s="10"/>
      <c r="O129" s="10"/>
      <c r="P129" s="22"/>
      <c r="Q129" s="22"/>
      <c r="R129" s="2"/>
      <c r="S129" s="2"/>
      <c r="T129" s="2"/>
      <c r="U129" s="2"/>
      <c r="V129" s="2"/>
      <c r="W129" s="2"/>
      <c r="X129" s="2"/>
      <c r="Y129" s="2"/>
      <c r="Z129" s="2"/>
      <c r="AA129" s="2"/>
      <c r="AB129" s="2"/>
      <c r="AC129" s="2"/>
      <c r="AD129" s="2"/>
      <c r="AE129" s="2"/>
      <c r="AF129" s="2"/>
      <c r="AG129" s="2"/>
      <c r="AH129" s="2"/>
      <c r="AI129" s="2"/>
      <c r="AJ129" s="2"/>
      <c r="AK129" s="2"/>
    </row>
    <row r="130" spans="1:37" x14ac:dyDescent="0.3">
      <c r="A130" s="22"/>
      <c r="B130" s="22"/>
      <c r="C130" s="22"/>
      <c r="D130" s="10"/>
      <c r="E130" s="10"/>
      <c r="F130" s="10"/>
      <c r="G130" s="10"/>
      <c r="H130" s="10"/>
      <c r="I130" s="10"/>
      <c r="J130" s="10"/>
      <c r="K130" s="10"/>
      <c r="L130" s="10"/>
      <c r="M130" s="10"/>
      <c r="N130" s="10"/>
      <c r="O130" s="10"/>
      <c r="P130" s="22"/>
      <c r="Q130" s="22"/>
      <c r="R130" s="2"/>
      <c r="S130" s="2"/>
      <c r="T130" s="2"/>
      <c r="U130" s="2"/>
      <c r="V130" s="2"/>
      <c r="W130" s="2"/>
      <c r="X130" s="2"/>
      <c r="Y130" s="2"/>
      <c r="Z130" s="2"/>
      <c r="AA130" s="2"/>
      <c r="AB130" s="2"/>
      <c r="AC130" s="2"/>
      <c r="AD130" s="2"/>
      <c r="AE130" s="2"/>
      <c r="AF130" s="2"/>
      <c r="AG130" s="2"/>
      <c r="AH130" s="2"/>
      <c r="AI130" s="2"/>
      <c r="AJ130" s="2"/>
      <c r="AK130" s="2"/>
    </row>
    <row r="131" spans="1:37" x14ac:dyDescent="0.3">
      <c r="A131" s="22"/>
      <c r="B131" s="22"/>
      <c r="C131" s="22"/>
      <c r="D131" s="22"/>
      <c r="E131" s="22"/>
      <c r="F131" s="22"/>
      <c r="G131" s="22"/>
      <c r="H131" s="22"/>
      <c r="I131" s="22"/>
      <c r="J131" s="22"/>
      <c r="K131" s="22"/>
      <c r="L131" s="22"/>
      <c r="M131" s="22"/>
      <c r="N131" s="22"/>
      <c r="O131" s="22"/>
      <c r="P131" s="22"/>
      <c r="Q131" s="22"/>
      <c r="R131" s="2"/>
      <c r="S131" s="2"/>
      <c r="T131" s="2"/>
      <c r="U131" s="2"/>
      <c r="V131" s="2"/>
      <c r="W131" s="2"/>
      <c r="X131" s="2"/>
      <c r="Y131" s="2"/>
      <c r="Z131" s="2"/>
      <c r="AA131" s="2"/>
      <c r="AB131" s="2"/>
      <c r="AC131" s="2"/>
      <c r="AD131" s="2"/>
      <c r="AE131" s="2"/>
      <c r="AF131" s="2"/>
      <c r="AG131" s="2"/>
      <c r="AH131" s="2"/>
      <c r="AI131" s="2"/>
      <c r="AJ131" s="2"/>
      <c r="AK131" s="2"/>
    </row>
    <row r="132" spans="1:37" x14ac:dyDescent="0.3">
      <c r="A132" s="22"/>
      <c r="B132" s="22"/>
      <c r="C132" s="22"/>
      <c r="D132" s="22"/>
      <c r="E132" s="22"/>
      <c r="F132" s="22"/>
      <c r="G132" s="22"/>
      <c r="H132" s="22"/>
      <c r="I132" s="22"/>
      <c r="J132" s="22"/>
      <c r="K132" s="22"/>
      <c r="L132" s="22"/>
      <c r="M132" s="22"/>
      <c r="N132" s="22"/>
      <c r="O132" s="22"/>
      <c r="P132" s="22"/>
      <c r="Q132" s="22"/>
      <c r="R132" s="2"/>
      <c r="S132" s="2"/>
      <c r="T132" s="2"/>
      <c r="U132" s="2"/>
      <c r="V132" s="2"/>
      <c r="W132" s="2"/>
      <c r="X132" s="2"/>
      <c r="Y132" s="2"/>
      <c r="Z132" s="2"/>
      <c r="AA132" s="2"/>
      <c r="AB132" s="2"/>
      <c r="AC132" s="2"/>
      <c r="AD132" s="2"/>
      <c r="AE132" s="2"/>
      <c r="AF132" s="2"/>
      <c r="AG132" s="2"/>
      <c r="AH132" s="2"/>
      <c r="AI132" s="2"/>
      <c r="AJ132" s="2"/>
      <c r="AK132" s="2"/>
    </row>
    <row r="133" spans="1:37" x14ac:dyDescent="0.3">
      <c r="A133" s="22"/>
      <c r="B133" s="22"/>
      <c r="C133" s="22"/>
      <c r="D133" s="22"/>
      <c r="E133" s="22"/>
      <c r="F133" s="22"/>
      <c r="G133" s="22"/>
      <c r="H133" s="22"/>
      <c r="I133" s="22"/>
      <c r="J133" s="22"/>
      <c r="K133" s="22"/>
      <c r="L133" s="22"/>
      <c r="M133" s="22"/>
      <c r="N133" s="22"/>
      <c r="O133" s="22"/>
      <c r="P133" s="22"/>
      <c r="Q133" s="22"/>
      <c r="R133" s="2"/>
      <c r="S133" s="2"/>
      <c r="T133" s="2"/>
      <c r="U133" s="2"/>
      <c r="V133" s="2"/>
      <c r="W133" s="2"/>
      <c r="X133" s="2"/>
      <c r="Y133" s="2"/>
      <c r="Z133" s="2"/>
      <c r="AA133" s="2"/>
      <c r="AB133" s="2"/>
      <c r="AC133" s="2"/>
      <c r="AD133" s="2"/>
      <c r="AE133" s="2"/>
      <c r="AF133" s="2"/>
      <c r="AG133" s="2"/>
      <c r="AH133" s="2"/>
      <c r="AI133" s="2"/>
      <c r="AJ133" s="2"/>
      <c r="AK133" s="2"/>
    </row>
    <row r="134" spans="1:37" x14ac:dyDescent="0.3">
      <c r="A134" s="22"/>
      <c r="B134" s="22"/>
      <c r="C134" s="22"/>
      <c r="D134" s="22"/>
      <c r="E134" s="22"/>
      <c r="F134" s="22"/>
      <c r="G134" s="22"/>
      <c r="H134" s="22"/>
      <c r="I134" s="22"/>
      <c r="J134" s="22"/>
      <c r="K134" s="22"/>
      <c r="L134" s="22"/>
      <c r="M134" s="22"/>
      <c r="N134" s="22"/>
      <c r="O134" s="22"/>
      <c r="P134" s="22"/>
      <c r="Q134" s="22"/>
      <c r="R134" s="2"/>
      <c r="S134" s="2"/>
      <c r="T134" s="2"/>
      <c r="U134" s="2"/>
      <c r="V134" s="2"/>
      <c r="W134" s="2"/>
      <c r="X134" s="2"/>
      <c r="Y134" s="2"/>
      <c r="Z134" s="2"/>
      <c r="AA134" s="2"/>
      <c r="AB134" s="2"/>
      <c r="AC134" s="2"/>
      <c r="AD134" s="2"/>
      <c r="AE134" s="2"/>
      <c r="AF134" s="2"/>
      <c r="AG134" s="2"/>
      <c r="AH134" s="2"/>
      <c r="AI134" s="2"/>
      <c r="AJ134" s="2"/>
      <c r="AK134" s="2"/>
    </row>
    <row r="135" spans="1:37" x14ac:dyDescent="0.3">
      <c r="A135" s="22"/>
      <c r="B135" s="22"/>
      <c r="C135" s="22"/>
      <c r="D135" s="22"/>
      <c r="E135" s="22"/>
      <c r="F135" s="22"/>
      <c r="G135" s="22"/>
      <c r="H135" s="22"/>
      <c r="I135" s="22"/>
      <c r="J135" s="22"/>
      <c r="K135" s="22"/>
      <c r="L135" s="22"/>
      <c r="M135" s="22"/>
      <c r="N135" s="22"/>
      <c r="O135" s="22"/>
      <c r="P135" s="22"/>
      <c r="Q135" s="22"/>
      <c r="R135" s="2"/>
      <c r="S135" s="2"/>
      <c r="T135" s="2"/>
      <c r="U135" s="2"/>
      <c r="V135" s="2"/>
      <c r="W135" s="2"/>
      <c r="X135" s="2"/>
      <c r="Y135" s="2"/>
      <c r="Z135" s="2"/>
      <c r="AA135" s="2"/>
      <c r="AB135" s="2"/>
      <c r="AC135" s="2"/>
      <c r="AD135" s="2"/>
      <c r="AE135" s="2"/>
      <c r="AF135" s="2"/>
      <c r="AG135" s="2"/>
      <c r="AH135" s="2"/>
      <c r="AI135" s="2"/>
      <c r="AJ135" s="2"/>
      <c r="AK135" s="2"/>
    </row>
    <row r="136" spans="1:37" x14ac:dyDescent="0.3">
      <c r="A136" s="22"/>
      <c r="B136" s="22"/>
      <c r="C136" s="22"/>
      <c r="D136" s="22"/>
      <c r="E136" s="22"/>
      <c r="F136" s="22"/>
      <c r="G136" s="22"/>
      <c r="H136" s="22"/>
      <c r="I136" s="22"/>
      <c r="J136" s="22"/>
      <c r="K136" s="22"/>
      <c r="L136" s="22"/>
      <c r="M136" s="22"/>
      <c r="N136" s="22"/>
      <c r="O136" s="22"/>
      <c r="P136" s="22"/>
      <c r="Q136" s="22"/>
      <c r="R136" s="2"/>
      <c r="S136" s="2"/>
      <c r="T136" s="2"/>
      <c r="U136" s="2"/>
      <c r="V136" s="2"/>
      <c r="W136" s="2"/>
      <c r="X136" s="2"/>
      <c r="Y136" s="2"/>
      <c r="Z136" s="2"/>
      <c r="AA136" s="2"/>
      <c r="AB136" s="2"/>
      <c r="AC136" s="2"/>
      <c r="AD136" s="2"/>
      <c r="AE136" s="2"/>
      <c r="AF136" s="2"/>
      <c r="AG136" s="2"/>
      <c r="AH136" s="2"/>
      <c r="AI136" s="2"/>
      <c r="AJ136" s="2"/>
      <c r="AK136" s="2"/>
    </row>
    <row r="137" spans="1:37" x14ac:dyDescent="0.3">
      <c r="A137" s="22"/>
      <c r="B137" s="22"/>
      <c r="C137" s="22"/>
      <c r="D137" s="22"/>
      <c r="E137" s="22"/>
      <c r="F137" s="22"/>
      <c r="G137" s="22"/>
      <c r="H137" s="22"/>
      <c r="I137" s="22"/>
      <c r="J137" s="22"/>
      <c r="K137" s="22"/>
      <c r="L137" s="22"/>
      <c r="M137" s="22"/>
      <c r="N137" s="22"/>
      <c r="O137" s="22"/>
      <c r="P137" s="22"/>
      <c r="Q137" s="22"/>
      <c r="R137" s="2"/>
      <c r="S137" s="2"/>
      <c r="T137" s="2"/>
      <c r="U137" s="2"/>
      <c r="V137" s="2"/>
      <c r="W137" s="2"/>
      <c r="X137" s="2"/>
      <c r="Y137" s="2"/>
      <c r="Z137" s="2"/>
      <c r="AA137" s="2"/>
      <c r="AB137" s="2"/>
      <c r="AC137" s="2"/>
      <c r="AD137" s="2"/>
      <c r="AE137" s="2"/>
      <c r="AF137" s="2"/>
      <c r="AG137" s="2"/>
      <c r="AH137" s="2"/>
      <c r="AI137" s="2"/>
      <c r="AJ137" s="2"/>
      <c r="AK137" s="2"/>
    </row>
    <row r="138" spans="1:37" x14ac:dyDescent="0.3">
      <c r="A138" s="22"/>
      <c r="B138" s="22"/>
      <c r="C138" s="22"/>
      <c r="D138" s="22"/>
      <c r="E138" s="22"/>
      <c r="F138" s="22"/>
      <c r="G138" s="22"/>
      <c r="H138" s="22"/>
      <c r="I138" s="22"/>
      <c r="J138" s="22"/>
      <c r="K138" s="22"/>
      <c r="L138" s="22"/>
      <c r="M138" s="22"/>
      <c r="N138" s="22"/>
      <c r="O138" s="22"/>
      <c r="P138" s="22"/>
      <c r="Q138" s="22"/>
      <c r="R138" s="2"/>
      <c r="S138" s="2"/>
      <c r="T138" s="2"/>
      <c r="U138" s="2"/>
      <c r="V138" s="2"/>
      <c r="W138" s="2"/>
      <c r="X138" s="2"/>
      <c r="Y138" s="2"/>
      <c r="Z138" s="2"/>
      <c r="AA138" s="2"/>
      <c r="AB138" s="2"/>
      <c r="AC138" s="2"/>
      <c r="AD138" s="2"/>
      <c r="AE138" s="2"/>
      <c r="AF138" s="2"/>
      <c r="AG138" s="2"/>
      <c r="AH138" s="2"/>
      <c r="AI138" s="2"/>
      <c r="AJ138" s="2"/>
      <c r="AK138" s="2"/>
    </row>
    <row r="139" spans="1:37" x14ac:dyDescent="0.3">
      <c r="A139" s="22"/>
      <c r="B139" s="22"/>
      <c r="C139" s="22"/>
      <c r="D139" s="22"/>
      <c r="E139" s="22"/>
      <c r="F139" s="22"/>
      <c r="G139" s="22"/>
      <c r="H139" s="22"/>
      <c r="I139" s="22"/>
      <c r="J139" s="22"/>
      <c r="K139" s="22"/>
      <c r="L139" s="22"/>
      <c r="M139" s="22"/>
      <c r="N139" s="22"/>
      <c r="O139" s="22"/>
      <c r="P139" s="22"/>
      <c r="Q139" s="22"/>
      <c r="R139" s="2"/>
      <c r="S139" s="2"/>
      <c r="T139" s="2"/>
      <c r="U139" s="2"/>
      <c r="V139" s="2"/>
      <c r="W139" s="2"/>
      <c r="X139" s="2"/>
      <c r="Y139" s="2"/>
      <c r="Z139" s="2"/>
      <c r="AA139" s="2"/>
      <c r="AB139" s="2"/>
      <c r="AC139" s="2"/>
      <c r="AD139" s="2"/>
      <c r="AE139" s="2"/>
      <c r="AF139" s="2"/>
      <c r="AG139" s="2"/>
      <c r="AH139" s="2"/>
      <c r="AI139" s="2"/>
      <c r="AJ139" s="2"/>
      <c r="AK139" s="2"/>
    </row>
    <row r="140" spans="1:37"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row>
    <row r="141" spans="1:37"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row>
    <row r="142" spans="1:37"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row>
    <row r="143" spans="1:37"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row>
    <row r="144" spans="1:37"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row>
    <row r="145" spans="1:37"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row>
    <row r="146" spans="1:37"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row>
    <row r="147" spans="1:37"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row>
    <row r="148" spans="1:37"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row>
    <row r="149" spans="1:37"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row>
    <row r="150" spans="1:37"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row>
    <row r="151" spans="1:37"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row>
    <row r="152" spans="1:37"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row>
    <row r="153" spans="1:37"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row>
    <row r="154" spans="1:37"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row>
  </sheetData>
  <mergeCells count="50">
    <mergeCell ref="C39:P40"/>
    <mergeCell ref="G55:M56"/>
    <mergeCell ref="G57:M58"/>
    <mergeCell ref="F43:M44"/>
    <mergeCell ref="F45:F46"/>
    <mergeCell ref="G45:M46"/>
    <mergeCell ref="F47:F48"/>
    <mergeCell ref="G47:M48"/>
    <mergeCell ref="F55:F56"/>
    <mergeCell ref="F57:F58"/>
    <mergeCell ref="F49:F50"/>
    <mergeCell ref="G49:M50"/>
    <mergeCell ref="F51:F52"/>
    <mergeCell ref="G51:M52"/>
    <mergeCell ref="F53:F54"/>
    <mergeCell ref="G53:M54"/>
    <mergeCell ref="C22:F24"/>
    <mergeCell ref="C31:F33"/>
    <mergeCell ref="G31:P33"/>
    <mergeCell ref="C34:F36"/>
    <mergeCell ref="G34:P36"/>
    <mergeCell ref="G22:P24"/>
    <mergeCell ref="C25:F27"/>
    <mergeCell ref="G25:P27"/>
    <mergeCell ref="C28:F30"/>
    <mergeCell ref="G28:P30"/>
    <mergeCell ref="C13:F15"/>
    <mergeCell ref="G13:P15"/>
    <mergeCell ref="C16:F18"/>
    <mergeCell ref="G16:P18"/>
    <mergeCell ref="C19:F21"/>
    <mergeCell ref="G19:P21"/>
    <mergeCell ref="A3:S4"/>
    <mergeCell ref="C7:F9"/>
    <mergeCell ref="G7:P9"/>
    <mergeCell ref="C10:F12"/>
    <mergeCell ref="G10:P12"/>
    <mergeCell ref="Z102:AI116"/>
    <mergeCell ref="Z49:AI63"/>
    <mergeCell ref="Z67:AI81"/>
    <mergeCell ref="E69:N83"/>
    <mergeCell ref="Z85:AI99"/>
    <mergeCell ref="Z100:AI101"/>
    <mergeCell ref="F59:F60"/>
    <mergeCell ref="G59:M60"/>
    <mergeCell ref="E67:N68"/>
    <mergeCell ref="F61:F62"/>
    <mergeCell ref="G61:M62"/>
    <mergeCell ref="F63:F64"/>
    <mergeCell ref="G63:M64"/>
  </mergeCells>
  <dataValidations count="2">
    <dataValidation type="list" allowBlank="1" showInputMessage="1" showErrorMessage="1" sqref="C10:F30">
      <formula1>$Y$11:$Y$22</formula1>
    </dataValidation>
    <dataValidation type="list" allowBlank="1" showInputMessage="1" showErrorMessage="1" sqref="E67:N68">
      <formula1>$T$70:$T$73</formula1>
    </dataValidation>
  </dataValidations>
  <pageMargins left="0.7" right="0.7" top="0.75" bottom="0.75" header="0.3" footer="0.3"/>
  <pageSetup paperSize="9" scale="10" fitToWidth="0" fitToHeight="0"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8" tint="-0.499984740745262"/>
  </sheetPr>
  <dimension ref="A1:AP119"/>
  <sheetViews>
    <sheetView showGridLines="0" zoomScaleNormal="100" workbookViewId="0">
      <selection activeCell="B1" sqref="B1"/>
    </sheetView>
  </sheetViews>
  <sheetFormatPr baseColWidth="10" defaultRowHeight="14.4" x14ac:dyDescent="0.3"/>
  <cols>
    <col min="1" max="1" width="13.33203125" customWidth="1"/>
    <col min="2" max="2" width="8.77734375" customWidth="1"/>
    <col min="3" max="13" width="13.33203125" customWidth="1"/>
  </cols>
  <sheetData>
    <row r="1" spans="1:42" ht="15" customHeight="1" x14ac:dyDescent="0.3">
      <c r="A1" s="1"/>
      <c r="B1" s="22"/>
      <c r="C1" s="1"/>
      <c r="D1" s="1"/>
      <c r="E1" s="1"/>
      <c r="F1" s="1"/>
      <c r="G1" s="1"/>
      <c r="H1" s="1"/>
      <c r="I1" s="1"/>
      <c r="J1" s="1"/>
      <c r="K1" s="1"/>
      <c r="L1" s="1"/>
      <c r="M1" s="1"/>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x14ac:dyDescent="0.3">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60"/>
      <c r="B3" s="305" t="s">
        <v>146</v>
      </c>
      <c r="C3" s="305"/>
      <c r="D3" s="305"/>
      <c r="E3" s="305"/>
      <c r="F3" s="305"/>
      <c r="G3" s="305"/>
      <c r="H3" s="305"/>
      <c r="I3" s="305"/>
      <c r="J3" s="305"/>
      <c r="K3" s="305"/>
      <c r="L3" s="305"/>
      <c r="M3" s="305"/>
      <c r="N3" s="305"/>
      <c r="O3" s="60"/>
      <c r="P3" s="60"/>
      <c r="Q3" s="60"/>
      <c r="R3" s="60"/>
      <c r="S3" s="60"/>
      <c r="T3" s="27"/>
      <c r="U3" s="27"/>
      <c r="V3" s="27"/>
      <c r="W3" s="27"/>
      <c r="X3" s="27"/>
      <c r="Y3" s="27"/>
      <c r="Z3" s="27"/>
      <c r="AA3" s="27"/>
      <c r="AB3" s="27"/>
      <c r="AC3" s="25"/>
      <c r="AD3" s="25"/>
      <c r="AE3" s="25"/>
      <c r="AF3" s="25"/>
      <c r="AG3" s="25"/>
      <c r="AH3" s="25"/>
      <c r="AI3" s="25"/>
      <c r="AJ3" s="25"/>
      <c r="AK3" s="25"/>
      <c r="AL3" s="25"/>
      <c r="AM3" s="25"/>
      <c r="AN3" s="25"/>
      <c r="AO3" s="25"/>
      <c r="AP3" s="25"/>
    </row>
    <row r="4" spans="1:42" ht="15" customHeight="1" x14ac:dyDescent="0.3">
      <c r="A4" s="60"/>
      <c r="B4" s="305"/>
      <c r="C4" s="305"/>
      <c r="D4" s="305"/>
      <c r="E4" s="305"/>
      <c r="F4" s="305"/>
      <c r="G4" s="305"/>
      <c r="H4" s="305"/>
      <c r="I4" s="305"/>
      <c r="J4" s="305"/>
      <c r="K4" s="305"/>
      <c r="L4" s="305"/>
      <c r="M4" s="305"/>
      <c r="N4" s="305"/>
      <c r="O4" s="60"/>
      <c r="P4" s="60"/>
      <c r="Q4" s="60"/>
      <c r="R4" s="60"/>
      <c r="S4" s="60"/>
      <c r="T4" s="27"/>
      <c r="U4" s="27"/>
      <c r="V4" s="27"/>
      <c r="W4" s="27"/>
      <c r="X4" s="27"/>
      <c r="Y4" s="27"/>
      <c r="Z4" s="27"/>
      <c r="AA4" s="27"/>
      <c r="AB4" s="27"/>
      <c r="AC4" s="25"/>
      <c r="AD4" s="25"/>
      <c r="AE4" s="25"/>
      <c r="AF4" s="25"/>
      <c r="AG4" s="25"/>
      <c r="AH4" s="25"/>
      <c r="AI4" s="25"/>
      <c r="AJ4" s="25"/>
      <c r="AK4" s="25"/>
      <c r="AL4" s="25"/>
      <c r="AM4" s="25"/>
      <c r="AN4" s="25"/>
      <c r="AO4" s="25"/>
      <c r="AP4" s="25"/>
    </row>
    <row r="5" spans="1:42" ht="16.95" customHeight="1" x14ac:dyDescent="0.3">
      <c r="A5" s="22"/>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6.95" customHeight="1" thickBot="1" x14ac:dyDescent="0.35">
      <c r="A6" s="22"/>
      <c r="B6" s="22"/>
      <c r="C6" s="22"/>
      <c r="D6" s="22"/>
      <c r="E6" s="22"/>
      <c r="F6" s="22"/>
      <c r="G6" s="22"/>
      <c r="H6" s="22"/>
      <c r="I6" s="22"/>
      <c r="J6" s="22"/>
      <c r="K6" s="22"/>
      <c r="L6" s="22"/>
      <c r="M6" s="22"/>
      <c r="N6" s="22"/>
      <c r="O6" s="22"/>
      <c r="P6" s="22"/>
      <c r="Q6" s="22"/>
      <c r="R6" s="2"/>
      <c r="S6" s="2"/>
      <c r="T6" s="2"/>
      <c r="U6" s="2"/>
      <c r="V6" s="2"/>
      <c r="W6" s="2"/>
      <c r="X6" s="2"/>
      <c r="Y6" s="2"/>
      <c r="Z6" s="2"/>
      <c r="AA6" s="2"/>
      <c r="AB6" s="2"/>
      <c r="AC6" s="2"/>
      <c r="AD6" s="2"/>
      <c r="AE6" s="2"/>
      <c r="AF6" s="2"/>
      <c r="AG6" s="2"/>
      <c r="AH6" s="2"/>
      <c r="AI6" s="2"/>
      <c r="AJ6" s="2"/>
      <c r="AK6" s="2"/>
      <c r="AL6" s="2"/>
      <c r="AM6" s="2"/>
      <c r="AN6" s="2"/>
      <c r="AO6" s="2"/>
      <c r="AP6" s="2"/>
    </row>
    <row r="7" spans="1:42" ht="16.95" customHeight="1" x14ac:dyDescent="0.3">
      <c r="A7" s="22"/>
      <c r="B7" s="22"/>
      <c r="C7" s="295" t="s">
        <v>148</v>
      </c>
      <c r="D7" s="296"/>
      <c r="E7" s="296"/>
      <c r="F7" s="296"/>
      <c r="G7" s="296"/>
      <c r="H7" s="296"/>
      <c r="I7" s="296"/>
      <c r="J7" s="296"/>
      <c r="K7" s="296"/>
      <c r="L7" s="296"/>
      <c r="M7" s="297"/>
      <c r="N7" s="22"/>
      <c r="O7" s="22"/>
      <c r="P7" s="22"/>
      <c r="Q7" s="22"/>
      <c r="R7" s="2"/>
      <c r="S7" s="2"/>
      <c r="T7" s="2"/>
      <c r="U7" s="2"/>
      <c r="V7" s="2"/>
      <c r="W7" s="2"/>
      <c r="X7" s="2"/>
      <c r="Y7" s="2"/>
      <c r="Z7" s="2"/>
      <c r="AA7" s="2"/>
      <c r="AB7" s="2"/>
      <c r="AC7" s="2"/>
      <c r="AD7" s="2"/>
      <c r="AE7" s="2"/>
      <c r="AF7" s="2"/>
      <c r="AG7" s="2"/>
      <c r="AH7" s="2"/>
      <c r="AI7" s="2"/>
      <c r="AJ7" s="2"/>
      <c r="AK7" s="2"/>
      <c r="AL7" s="2"/>
      <c r="AM7" s="2"/>
      <c r="AN7" s="2"/>
      <c r="AO7" s="2"/>
      <c r="AP7" s="2"/>
    </row>
    <row r="8" spans="1:42" ht="16.95" customHeight="1" thickBot="1" x14ac:dyDescent="0.35">
      <c r="A8" s="1"/>
      <c r="B8" s="22"/>
      <c r="C8" s="298"/>
      <c r="D8" s="299"/>
      <c r="E8" s="299"/>
      <c r="F8" s="299"/>
      <c r="G8" s="299"/>
      <c r="H8" s="299"/>
      <c r="I8" s="299"/>
      <c r="J8" s="299"/>
      <c r="K8" s="299"/>
      <c r="L8" s="299"/>
      <c r="M8" s="300"/>
      <c r="N8" s="22"/>
      <c r="O8" s="22"/>
      <c r="P8" s="22"/>
      <c r="Q8" s="22"/>
      <c r="R8" s="2"/>
      <c r="S8" s="2"/>
      <c r="T8" s="2"/>
      <c r="U8" s="2"/>
      <c r="V8" s="2"/>
      <c r="W8" s="2"/>
      <c r="X8" s="2"/>
      <c r="Y8" s="2"/>
      <c r="Z8" s="2"/>
      <c r="AA8" s="2"/>
      <c r="AB8" s="2"/>
      <c r="AC8" s="2"/>
      <c r="AD8" s="2"/>
      <c r="AE8" s="2"/>
      <c r="AF8" s="2"/>
      <c r="AG8" s="2"/>
      <c r="AH8" s="2"/>
      <c r="AI8" s="2"/>
      <c r="AJ8" s="2"/>
      <c r="AK8" s="2"/>
      <c r="AL8" s="2"/>
      <c r="AM8" s="2"/>
      <c r="AN8" s="2"/>
      <c r="AO8" s="2"/>
      <c r="AP8" s="2"/>
    </row>
    <row r="9" spans="1:42" ht="16.95" customHeight="1" thickBot="1" x14ac:dyDescent="0.35">
      <c r="A9" s="1"/>
      <c r="B9" s="22"/>
      <c r="C9" s="28" t="s">
        <v>0</v>
      </c>
      <c r="D9" s="29">
        <v>1</v>
      </c>
      <c r="E9" s="30">
        <v>2</v>
      </c>
      <c r="F9" s="30">
        <v>3</v>
      </c>
      <c r="G9" s="30">
        <v>4</v>
      </c>
      <c r="H9" s="30">
        <v>5</v>
      </c>
      <c r="I9" s="30">
        <v>6</v>
      </c>
      <c r="J9" s="30">
        <v>7</v>
      </c>
      <c r="K9" s="30">
        <v>8</v>
      </c>
      <c r="L9" s="30">
        <v>9</v>
      </c>
      <c r="M9" s="31">
        <v>10</v>
      </c>
      <c r="N9" s="22"/>
      <c r="O9" s="22"/>
      <c r="P9" s="22"/>
      <c r="Q9" s="22"/>
      <c r="R9" s="2"/>
      <c r="S9" s="2"/>
      <c r="T9" s="2"/>
      <c r="U9" s="2"/>
      <c r="V9" s="2"/>
      <c r="W9" s="2"/>
      <c r="X9" s="2"/>
      <c r="Y9" s="2"/>
      <c r="Z9" s="2"/>
      <c r="AA9" s="2"/>
      <c r="AB9" s="329" t="s">
        <v>148</v>
      </c>
      <c r="AC9" s="329"/>
      <c r="AD9" s="329"/>
      <c r="AE9" s="329"/>
      <c r="AF9" s="329"/>
      <c r="AG9" s="329"/>
      <c r="AH9" s="329"/>
      <c r="AI9" s="329"/>
      <c r="AJ9" s="329"/>
      <c r="AK9" s="329"/>
      <c r="AL9" s="2"/>
      <c r="AM9" s="2" t="str">
        <f>AB9</f>
        <v>RPE Chart (by default)</v>
      </c>
      <c r="AN9" s="2"/>
      <c r="AO9" s="2"/>
      <c r="AP9" s="2"/>
    </row>
    <row r="10" spans="1:42" ht="16.95" customHeight="1" x14ac:dyDescent="0.3">
      <c r="A10" s="1"/>
      <c r="B10" s="22"/>
      <c r="C10" s="32" t="s">
        <v>1</v>
      </c>
      <c r="D10" s="124"/>
      <c r="E10" s="124"/>
      <c r="F10" s="124"/>
      <c r="G10" s="124"/>
      <c r="H10" s="124"/>
      <c r="I10" s="124"/>
      <c r="J10" s="124"/>
      <c r="K10" s="124"/>
      <c r="L10" s="124"/>
      <c r="M10" s="125"/>
      <c r="N10" s="22"/>
      <c r="O10" s="22"/>
      <c r="P10" s="22"/>
      <c r="Q10" s="22"/>
      <c r="R10" s="2"/>
      <c r="S10" s="2"/>
      <c r="T10" s="2"/>
      <c r="U10" s="2"/>
      <c r="V10" s="2"/>
      <c r="W10" s="2"/>
      <c r="X10" s="2"/>
      <c r="Y10" s="2"/>
      <c r="Z10" s="2"/>
      <c r="AA10" s="2"/>
      <c r="AB10" s="149">
        <f>F17*1</f>
        <v>0</v>
      </c>
      <c r="AC10" s="149">
        <f>F17*0.955</f>
        <v>0</v>
      </c>
      <c r="AD10" s="149">
        <f>F17*0.922</f>
        <v>0</v>
      </c>
      <c r="AE10" s="149">
        <f>F17*0.892</f>
        <v>0</v>
      </c>
      <c r="AF10" s="149">
        <f>F17*0.863</f>
        <v>0</v>
      </c>
      <c r="AG10" s="149">
        <f>F17*0.837</f>
        <v>0</v>
      </c>
      <c r="AH10" s="149">
        <f>F17*0.811</f>
        <v>0</v>
      </c>
      <c r="AI10" s="149">
        <f>F17*0.786</f>
        <v>0</v>
      </c>
      <c r="AJ10" s="149">
        <f>F17*0.762</f>
        <v>0</v>
      </c>
      <c r="AK10" s="149">
        <f>F17*0.739</f>
        <v>0</v>
      </c>
      <c r="AL10" s="2"/>
      <c r="AM10" s="2" t="str">
        <f>C53</f>
        <v>Custom RPE Chart (Squat)</v>
      </c>
      <c r="AN10" s="2"/>
      <c r="AO10" s="2"/>
      <c r="AP10" s="2"/>
    </row>
    <row r="11" spans="1:42" ht="16.95" customHeight="1" x14ac:dyDescent="0.3">
      <c r="A11" s="1"/>
      <c r="B11" s="22"/>
      <c r="C11" s="33" t="s">
        <v>7</v>
      </c>
      <c r="D11" s="124"/>
      <c r="E11" s="124"/>
      <c r="F11" s="124"/>
      <c r="G11" s="124"/>
      <c r="H11" s="124"/>
      <c r="I11" s="124"/>
      <c r="J11" s="124"/>
      <c r="K11" s="124"/>
      <c r="L11" s="124"/>
      <c r="M11" s="125"/>
      <c r="N11" s="22"/>
      <c r="O11" s="22"/>
      <c r="P11" s="22"/>
      <c r="Q11" s="22"/>
      <c r="R11" s="2"/>
      <c r="S11" s="2"/>
      <c r="T11" s="2"/>
      <c r="U11" s="2"/>
      <c r="V11" s="2"/>
      <c r="W11" s="2"/>
      <c r="X11" s="2"/>
      <c r="Y11" s="2"/>
      <c r="Z11" s="2"/>
      <c r="AA11" s="2"/>
      <c r="AB11" s="149">
        <f>F17*0.978</f>
        <v>0</v>
      </c>
      <c r="AC11" s="149">
        <f>F17*0.939</f>
        <v>0</v>
      </c>
      <c r="AD11" s="149">
        <f>F17*0.907</f>
        <v>0</v>
      </c>
      <c r="AE11" s="149">
        <f>F17*0.878</f>
        <v>0</v>
      </c>
      <c r="AF11" s="149">
        <f>F17*0.85</f>
        <v>0</v>
      </c>
      <c r="AG11" s="149">
        <f>F17*0.824</f>
        <v>0</v>
      </c>
      <c r="AH11" s="149">
        <f>F17*0.799</f>
        <v>0</v>
      </c>
      <c r="AI11" s="149">
        <f>F17*0.774</f>
        <v>0</v>
      </c>
      <c r="AJ11" s="149">
        <f>F17*0.751</f>
        <v>0</v>
      </c>
      <c r="AK11" s="149">
        <f>F17*0.723</f>
        <v>0</v>
      </c>
      <c r="AL11" s="2"/>
      <c r="AM11" s="2" t="str">
        <f>G53</f>
        <v>Custom RPE Chart (Bench)</v>
      </c>
      <c r="AN11" s="2"/>
      <c r="AO11" s="2"/>
      <c r="AP11" s="2"/>
    </row>
    <row r="12" spans="1:42" ht="16.95" customHeight="1" x14ac:dyDescent="0.3">
      <c r="A12" s="2"/>
      <c r="B12" s="2"/>
      <c r="C12" s="34" t="s">
        <v>2</v>
      </c>
      <c r="D12" s="124"/>
      <c r="E12" s="124"/>
      <c r="F12" s="124"/>
      <c r="G12" s="124"/>
      <c r="H12" s="124"/>
      <c r="I12" s="124"/>
      <c r="J12" s="124"/>
      <c r="K12" s="124"/>
      <c r="L12" s="124"/>
      <c r="M12" s="125"/>
      <c r="N12" s="57"/>
      <c r="O12" s="59"/>
      <c r="P12" s="59"/>
      <c r="Q12" s="57"/>
      <c r="R12" s="2"/>
      <c r="S12" s="2"/>
      <c r="T12" s="2"/>
      <c r="U12" s="2"/>
      <c r="V12" s="2"/>
      <c r="W12" s="2"/>
      <c r="X12" s="2"/>
      <c r="Y12" s="2"/>
      <c r="Z12" s="2"/>
      <c r="AA12" s="2"/>
      <c r="AB12" s="149">
        <f>F17*0.955</f>
        <v>0</v>
      </c>
      <c r="AC12" s="149">
        <f>F17*0.922</f>
        <v>0</v>
      </c>
      <c r="AD12" s="149">
        <f>F17*0.892</f>
        <v>0</v>
      </c>
      <c r="AE12" s="149">
        <f>F17*0.863</f>
        <v>0</v>
      </c>
      <c r="AF12" s="149">
        <f>F17*0.837</f>
        <v>0</v>
      </c>
      <c r="AG12" s="149">
        <f>F17*0.811</f>
        <v>0</v>
      </c>
      <c r="AH12" s="149">
        <f>F17*0.786</f>
        <v>0</v>
      </c>
      <c r="AI12" s="149">
        <f>F17*0.762</f>
        <v>0</v>
      </c>
      <c r="AJ12" s="149">
        <f>F17*0.739</f>
        <v>0</v>
      </c>
      <c r="AK12" s="149">
        <f>F17*0.707</f>
        <v>0</v>
      </c>
      <c r="AL12" s="2"/>
      <c r="AM12" s="2" t="str">
        <f>K53</f>
        <v>Custom RPE Chart (Deadlift)</v>
      </c>
      <c r="AN12" s="2"/>
      <c r="AO12" s="2"/>
      <c r="AP12" s="2"/>
    </row>
    <row r="13" spans="1:42" ht="16.95" customHeight="1" x14ac:dyDescent="0.4">
      <c r="A13" s="1"/>
      <c r="B13" s="22"/>
      <c r="C13" s="35" t="s">
        <v>8</v>
      </c>
      <c r="D13" s="124"/>
      <c r="E13" s="124"/>
      <c r="F13" s="124"/>
      <c r="G13" s="124"/>
      <c r="H13" s="124"/>
      <c r="I13" s="124"/>
      <c r="J13" s="124"/>
      <c r="K13" s="124"/>
      <c r="L13" s="124"/>
      <c r="M13" s="125"/>
      <c r="N13" s="22"/>
      <c r="O13" s="4"/>
      <c r="P13" s="5"/>
      <c r="Q13" s="22"/>
      <c r="R13" s="2"/>
      <c r="S13" s="2"/>
      <c r="T13" s="2"/>
      <c r="U13" s="2"/>
      <c r="V13" s="2"/>
      <c r="W13" s="2"/>
      <c r="X13" s="2"/>
      <c r="Y13" s="2"/>
      <c r="Z13" s="2"/>
      <c r="AA13" s="2"/>
      <c r="AB13" s="149">
        <f>F17*0.939</f>
        <v>0</v>
      </c>
      <c r="AC13" s="149">
        <f>F17*0.907</f>
        <v>0</v>
      </c>
      <c r="AD13" s="149">
        <f>F17*0.878</f>
        <v>0</v>
      </c>
      <c r="AE13" s="149">
        <f>F17*0.85</f>
        <v>0</v>
      </c>
      <c r="AF13" s="149">
        <f>F17*0.824</f>
        <v>0</v>
      </c>
      <c r="AG13" s="149">
        <f>F17*0.799</f>
        <v>0</v>
      </c>
      <c r="AH13" s="149">
        <f>F17*0.774</f>
        <v>0</v>
      </c>
      <c r="AI13" s="149">
        <f>F17*0.751</f>
        <v>0</v>
      </c>
      <c r="AJ13" s="149">
        <f>F17*0.723</f>
        <v>0</v>
      </c>
      <c r="AK13" s="149">
        <f>F17*0.694</f>
        <v>0</v>
      </c>
      <c r="AL13" s="2"/>
      <c r="AM13" s="2"/>
      <c r="AN13" s="2"/>
      <c r="AO13" s="2"/>
      <c r="AP13" s="2"/>
    </row>
    <row r="14" spans="1:42" ht="16.95" customHeight="1" thickBot="1" x14ac:dyDescent="0.35">
      <c r="A14" s="1"/>
      <c r="B14" s="22"/>
      <c r="C14" s="35" t="s">
        <v>3</v>
      </c>
      <c r="D14" s="124"/>
      <c r="E14" s="124"/>
      <c r="F14" s="124"/>
      <c r="G14" s="124"/>
      <c r="H14" s="124"/>
      <c r="I14" s="124"/>
      <c r="J14" s="124"/>
      <c r="K14" s="124"/>
      <c r="L14" s="124"/>
      <c r="M14" s="125"/>
      <c r="N14" s="22"/>
      <c r="O14" s="22"/>
      <c r="P14" s="22"/>
      <c r="Q14" s="22"/>
      <c r="R14" s="2"/>
      <c r="S14" s="2"/>
      <c r="T14" s="2"/>
      <c r="U14" s="2"/>
      <c r="V14" s="2"/>
      <c r="W14" s="2"/>
      <c r="X14" s="2"/>
      <c r="Y14" s="2"/>
      <c r="Z14" s="2"/>
      <c r="AA14" s="2"/>
      <c r="AB14" s="149">
        <f>F17*0.922</f>
        <v>0</v>
      </c>
      <c r="AC14" s="149">
        <f>F17*0.892</f>
        <v>0</v>
      </c>
      <c r="AD14" s="149">
        <f>F17*0.863</f>
        <v>0</v>
      </c>
      <c r="AE14" s="149">
        <f>F17*0.837</f>
        <v>0</v>
      </c>
      <c r="AF14" s="149">
        <f>F17*0.811</f>
        <v>0</v>
      </c>
      <c r="AG14" s="149">
        <f>F17*0.786</f>
        <v>0</v>
      </c>
      <c r="AH14" s="149">
        <f>F17*0.762</f>
        <v>0</v>
      </c>
      <c r="AI14" s="149">
        <f>F17*0.739</f>
        <v>0</v>
      </c>
      <c r="AJ14" s="149">
        <f>F17*0.707</f>
        <v>0</v>
      </c>
      <c r="AK14" s="149">
        <f>F17*0.68</f>
        <v>0</v>
      </c>
      <c r="AL14" s="2"/>
      <c r="AM14" s="2"/>
      <c r="AN14" s="2"/>
      <c r="AO14" s="2"/>
      <c r="AP14" s="2"/>
    </row>
    <row r="15" spans="1:42" ht="16.95" customHeight="1" thickBot="1" x14ac:dyDescent="0.35">
      <c r="A15" s="1"/>
      <c r="B15" s="22"/>
      <c r="C15" s="28" t="s">
        <v>4</v>
      </c>
      <c r="D15" s="191">
        <f>IF(C7=AM9,MAX(D10/1,D11/0.978,D12/0.955,D13/0.939,D14/0.922),IF(C7=AM10,MAX(D10/1,D11/AVERAGE(E57:E58),D12/E58,D13/AVERAGE(E58:E59),D14/E59),IF(C7=AM11,MAX(D10/1,D11/AVERAGE(I57:I58),D12/I58,D13/AVERAGE(I58:I59),D14/I59),IF(C7=AM12,MAX(D10/1,D11/AVERAGE(M57:M58),D12/M58,D13/AVERAGE(M58:M59),D14/M59)))))</f>
        <v>0</v>
      </c>
      <c r="E15" s="126">
        <f>IF(C7=AM9,MAX(E10/0.955,E11/0.939,E12/0.922,E13/0.907,E14/0.892),IF(C7=AM10,MAX(E10/E58,E11/AVERAGE(E58:E59),E12/E59,E13/AVERAGE(E59:E60),E14/E60),IF(C7=AM11,MAX(E10/I58,E11/AVERAGE(I58:I59),E12/I59,E13/AVERAGE(I59:I60),E14/I60),IF(C7=AM12,MAX(E10/M58,E11/AVERAGE(M58:M59),E12/M59,E13/AVERAGE(M59:M60),E14/M60)))))</f>
        <v>0</v>
      </c>
      <c r="F15" s="126">
        <f>IF(C7=AM9,MAX(F10/0.922,F11/0.907,F12/0.892,F13/0.878,F14/0.863),IF(C7=AM10,MAX(F10/E59,F11/AVERAGE(E59:E60),F12/E60,F13/AVERAGE(E60:E61),F14/E61),IF(C7=AM11,MAX(F10/I59,F11/AVERAGE(I59:I60),F12/I60,F13/AVERAGE(I60:I61),F14/I61),IF(C7=AM12,MAX(F10/M59,F11/AVERAGE(M59:M60),F12/M60,F13/AVERAGE(M60:M61),F14/M61)))))</f>
        <v>0</v>
      </c>
      <c r="G15" s="126">
        <f>IF(C7=AM9,MAX(G10/0.892,G11/0.878,G12/0.863,G13/0.85,G14/0.837),IF(C7=AM10,MAX(G10/E60,G11/AVERAGE(E60:E61),G12/E61,G13/AVERAGE(E61:E62),G14/E62),IF(C7=AM11,MAX(G10/I60,G11/AVERAGE(I60:I61),G12/I61,G13/AVERAGE(I61:I62),G14/I62),IF(C7=AM12,MAX(G10/M60,G11/AVERAGE(M60:M61),G12/M61,G13/AVERAGE(M61:M62),G14/M62)))))</f>
        <v>0</v>
      </c>
      <c r="H15" s="126">
        <f>IF(C7=AM9,MAX(H10/0.863,H11/0.85,H12/0.837,H13/0.824,H14/0.811),IF(C7=AM10,MAX(H10/E61,H11/AVERAGE(E61:E62),H12/E62,H13/AVERAGE(E62:E63),H14/E63),IF(C7=AM11,MAX(H10/I61,H11/AVERAGE(I61:I62),H12/I62,H13/AVERAGE(I62:I63),H14/I63),IF(C7=AM12,MAX(H10/M61,H11/AVERAGE(M61:M62),H12/M62,H13/AVERAGE(M62:M63),H14/M63)))))</f>
        <v>0</v>
      </c>
      <c r="I15" s="126">
        <f>IF(C7=AM9,MAX(I10/0.837,I11/0.824,I12/0.811,I13/0.799,I14/0.786),IF(C7=AM10,MAX(I10/E62,I11/AVERAGE(E62:E63),I12/E63,I13/AVERAGE(E63:E64),I14/E64),IF(C7=AM11,MAX(I10/I62,I11/AVERAGE(I62:I63),I12/I63,I13/AVERAGE(I63:I64),I14/I64),IF(C7=AM12,MAX(I10/M62,I11/AVERAGE(M62:M63),I12/M63,I13/AVERAGE(M63:M64),I14/M64)))))</f>
        <v>0</v>
      </c>
      <c r="J15" s="126">
        <f>IF(C7=AM9,MAX(J10/0.811,J11/0.799,J12/0.786,J13/0.774,J14/0.762),IF(C7=AM10,MAX(J10/E63,J11/AVERAGE(E63:E64),J12/E64,J13/AVERAGE(E64:E65),J14/E65),IF(C7=AM11,MAX(J10/I63,J11/AVERAGE(I63:I64),J12/I64,J13/AVERAGE(I64:I65),J14/I65),IF(C7=AM12,MAX(J10/M63,J11/AVERAGE(M63:M64),J12/M64,J13/AVERAGE(M64:M65),J14/M65)))))</f>
        <v>0</v>
      </c>
      <c r="K15" s="126">
        <f>IF(C7=AM9,MAX(K10/0.786,K11/0.774,K12/0.762,K13/0.751,K14/0.739),IF(C7=AM10,MAX(K10/E64,K11/AVERAGE(E64:E65),K12/E65,K13/AVERAGE(E65:E66),K14/E66),IF(C7=AM11,MAX(K10/I64,K11/AVERAGE(I64:I65),K12/I65,K13/AVERAGE(I65:I66),K14/I66),IF(C7=AM12,MAX(K10/M64,K11/AVERAGE(M64:M65),K12/M65,K13/AVERAGE(M65:M66),K14/M66)))))</f>
        <v>0</v>
      </c>
      <c r="L15" s="126">
        <f>IF(C7=AM9,MAX(L10/0.762,L11/0.751,L12/0.739,L13/0.723,L14/0.707),IF(C7=AM10,MAX(L10/E65,L11/AVERAGE(E65:E66),L12/E66,L13/AVERAGE(E66:E67),L14/E67),IF(C7=AM11,MAX(L10/I65,L11/AVERAGE(I65:I66),L12/I66,L13/AVERAGE(I66:I67),L14/I67),IF(C7=AM12,MAX(L10/M65,L11/AVERAGE(M65:M66),L12/M66,L13/AVERAGE(M66:M67),L14/M67)))))</f>
        <v>0</v>
      </c>
      <c r="M15" s="127">
        <f>IF(C7=AM9,MAX(M10/0.739,M11/0.723,M12/0.707,M13/0.694,M14/0.68),IF(C7=AM10,MAX(M10/E66,M11/AVERAGE(E66:E67),M12/E67,M13/AVERAGE(E67:E68),M14/E68),IF(C7=AM11,MAX(M10/I66,M11/AVERAGE(I66:I67),M12/I67,M13/AVERAGE(I67:I68),M14/I68),IF(C7=AM12,MAX(M10/M66,M11/AVERAGE(M66:M67),M12/M67,M13/AVERAGE(M67:M68),M14/M68)))))</f>
        <v>0</v>
      </c>
      <c r="N15" s="22"/>
      <c r="O15" s="22"/>
      <c r="P15" s="47"/>
      <c r="Q15" s="47"/>
      <c r="R15" s="167"/>
      <c r="S15" s="167"/>
      <c r="T15" s="2"/>
      <c r="U15" s="2"/>
      <c r="V15" s="2"/>
      <c r="W15" s="2"/>
      <c r="X15" s="2"/>
      <c r="Y15" s="2"/>
      <c r="Z15" s="2"/>
      <c r="AA15" s="2"/>
      <c r="AB15" s="149">
        <f>F17*0.907</f>
        <v>0</v>
      </c>
      <c r="AC15" s="149">
        <f>F17*0.878</f>
        <v>0</v>
      </c>
      <c r="AD15" s="149">
        <f>F17*0.85</f>
        <v>0</v>
      </c>
      <c r="AE15" s="149">
        <f>F17*0.824</f>
        <v>0</v>
      </c>
      <c r="AF15" s="149">
        <f>F17*0.799</f>
        <v>0</v>
      </c>
      <c r="AG15" s="149">
        <f>F17*0.774</f>
        <v>0</v>
      </c>
      <c r="AH15" s="149">
        <f>F17*0.751</f>
        <v>0</v>
      </c>
      <c r="AI15" s="149">
        <f>F17*0.723</f>
        <v>0</v>
      </c>
      <c r="AJ15" s="149">
        <f>F17*0.694</f>
        <v>0</v>
      </c>
      <c r="AK15" s="149">
        <f>F17*0.667</f>
        <v>0</v>
      </c>
      <c r="AL15" s="2"/>
      <c r="AM15" s="2"/>
      <c r="AN15" s="2"/>
      <c r="AO15" s="2"/>
      <c r="AP15" s="2"/>
    </row>
    <row r="16" spans="1:42" ht="16.95" customHeight="1" thickBot="1" x14ac:dyDescent="0.4">
      <c r="A16" s="1"/>
      <c r="B16" s="22"/>
      <c r="C16" s="7"/>
      <c r="D16" s="7"/>
      <c r="E16" s="7"/>
      <c r="F16" s="7"/>
      <c r="G16" s="7"/>
      <c r="H16" s="7"/>
      <c r="I16" s="7"/>
      <c r="J16" s="7"/>
      <c r="K16" s="7"/>
      <c r="L16" s="7"/>
      <c r="M16" s="7"/>
      <c r="N16" s="22"/>
      <c r="O16" s="22"/>
      <c r="P16" s="22"/>
      <c r="Q16" s="22"/>
      <c r="R16" s="2"/>
      <c r="S16" s="2"/>
      <c r="T16" s="2"/>
      <c r="U16" s="2"/>
      <c r="V16" s="2"/>
      <c r="W16" s="2"/>
      <c r="X16" s="2"/>
      <c r="Y16" s="2"/>
      <c r="Z16" s="2"/>
      <c r="AA16" s="2"/>
      <c r="AB16" s="149">
        <f>F17*0.892</f>
        <v>0</v>
      </c>
      <c r="AC16" s="149">
        <f>F17*0.863</f>
        <v>0</v>
      </c>
      <c r="AD16" s="149">
        <f>F17*0.837</f>
        <v>0</v>
      </c>
      <c r="AE16" s="149">
        <f>F17*0.811</f>
        <v>0</v>
      </c>
      <c r="AF16" s="149">
        <f>F17*0.786</f>
        <v>0</v>
      </c>
      <c r="AG16" s="149">
        <f>F17*0.762</f>
        <v>0</v>
      </c>
      <c r="AH16" s="149">
        <f>F17*0.739</f>
        <v>0</v>
      </c>
      <c r="AI16" s="149">
        <f>F17*0.707</f>
        <v>0</v>
      </c>
      <c r="AJ16" s="149">
        <f>F17*0.68</f>
        <v>0</v>
      </c>
      <c r="AK16" s="149">
        <f>F17*0.653</f>
        <v>0</v>
      </c>
      <c r="AL16" s="2"/>
      <c r="AM16" s="2"/>
      <c r="AN16" s="2"/>
      <c r="AO16" s="2"/>
      <c r="AP16" s="2"/>
    </row>
    <row r="17" spans="1:42" ht="16.95" customHeight="1" x14ac:dyDescent="0.35">
      <c r="A17" s="1"/>
      <c r="B17" s="22"/>
      <c r="C17" s="7"/>
      <c r="D17" s="7"/>
      <c r="E17" s="295" t="s">
        <v>56</v>
      </c>
      <c r="F17" s="330">
        <f>MAX(D15:M15)</f>
        <v>0</v>
      </c>
      <c r="G17" s="7"/>
      <c r="H17" s="295" t="s">
        <v>173</v>
      </c>
      <c r="I17" s="297"/>
      <c r="J17" s="197"/>
      <c r="K17" s="198"/>
      <c r="L17" s="199">
        <f>J17-L18</f>
        <v>0</v>
      </c>
      <c r="M17" s="7"/>
      <c r="N17" s="22"/>
      <c r="O17" s="22"/>
      <c r="P17" s="48"/>
      <c r="Q17" s="48"/>
      <c r="R17" s="168"/>
      <c r="S17" s="168"/>
      <c r="T17" s="169"/>
      <c r="U17" s="2"/>
      <c r="V17" s="2"/>
      <c r="W17" s="2"/>
      <c r="X17" s="2"/>
      <c r="Y17" s="2"/>
      <c r="Z17" s="2"/>
      <c r="AA17" s="2"/>
      <c r="AB17" s="149">
        <f>F17*0.878</f>
        <v>0</v>
      </c>
      <c r="AC17" s="149">
        <f>F17*0.85</f>
        <v>0</v>
      </c>
      <c r="AD17" s="149">
        <f>F17*0.824</f>
        <v>0</v>
      </c>
      <c r="AE17" s="149">
        <f>F17*0.799</f>
        <v>0</v>
      </c>
      <c r="AF17" s="149">
        <f>F17*0.774</f>
        <v>0</v>
      </c>
      <c r="AG17" s="149">
        <f>F17*0.751</f>
        <v>0</v>
      </c>
      <c r="AH17" s="149">
        <f>F17*0.723</f>
        <v>0</v>
      </c>
      <c r="AI17" s="149">
        <f>F17*0.694</f>
        <v>0</v>
      </c>
      <c r="AJ17" s="149">
        <f>F17*0.667</f>
        <v>0</v>
      </c>
      <c r="AK17" s="149">
        <f>F17*0.64</f>
        <v>0</v>
      </c>
      <c r="AL17" s="2"/>
      <c r="AM17" s="2"/>
      <c r="AN17" s="2"/>
      <c r="AO17" s="2"/>
      <c r="AP17" s="2"/>
    </row>
    <row r="18" spans="1:42" ht="16.95" customHeight="1" thickBot="1" x14ac:dyDescent="0.35">
      <c r="A18" s="1"/>
      <c r="B18" s="22"/>
      <c r="C18" s="1"/>
      <c r="D18" s="1"/>
      <c r="E18" s="298"/>
      <c r="F18" s="331"/>
      <c r="G18" s="1"/>
      <c r="H18" s="298"/>
      <c r="I18" s="300"/>
      <c r="J18" s="200" t="s">
        <v>42</v>
      </c>
      <c r="K18" s="200" t="s">
        <v>150</v>
      </c>
      <c r="L18" s="201">
        <f>J17*K17</f>
        <v>0</v>
      </c>
      <c r="M18" s="1"/>
      <c r="N18" s="22"/>
      <c r="O18" s="22"/>
      <c r="P18" s="45"/>
      <c r="Q18" s="45"/>
      <c r="R18" s="170"/>
      <c r="S18" s="170"/>
      <c r="T18" s="2"/>
      <c r="U18" s="2"/>
      <c r="V18" s="2"/>
      <c r="W18" s="2"/>
      <c r="X18" s="2"/>
      <c r="Y18" s="2"/>
      <c r="Z18" s="2"/>
      <c r="AA18" s="2"/>
      <c r="AB18" s="149">
        <f>F17*0.863</f>
        <v>0</v>
      </c>
      <c r="AC18" s="149">
        <f>F17*0.837</f>
        <v>0</v>
      </c>
      <c r="AD18" s="149">
        <f>F17*0.811</f>
        <v>0</v>
      </c>
      <c r="AE18" s="149">
        <f>F17*0.786</f>
        <v>0</v>
      </c>
      <c r="AF18" s="149">
        <f>F17*0.762</f>
        <v>0</v>
      </c>
      <c r="AG18" s="149">
        <f>F17*0.739</f>
        <v>0</v>
      </c>
      <c r="AH18" s="149">
        <f>F17*0.707</f>
        <v>0</v>
      </c>
      <c r="AI18" s="149">
        <f>F17*0.68</f>
        <v>0</v>
      </c>
      <c r="AJ18" s="149">
        <f>F17*0.653</f>
        <v>0</v>
      </c>
      <c r="AK18" s="149">
        <f>F17*0.627</f>
        <v>0</v>
      </c>
      <c r="AL18" s="2"/>
      <c r="AM18" s="2"/>
      <c r="AN18" s="2"/>
      <c r="AO18" s="2"/>
      <c r="AP18" s="2"/>
    </row>
    <row r="19" spans="1:42" ht="16.95" customHeight="1" thickBot="1" x14ac:dyDescent="0.35">
      <c r="A19" s="22"/>
      <c r="B19" s="22"/>
      <c r="C19" s="10"/>
      <c r="D19" s="10"/>
      <c r="E19" s="10"/>
      <c r="F19" s="10"/>
      <c r="G19" s="10"/>
      <c r="H19" s="10"/>
      <c r="I19" s="10"/>
      <c r="J19" s="166"/>
      <c r="K19" s="166"/>
      <c r="L19" s="10"/>
      <c r="M19" s="10"/>
      <c r="N19" s="22"/>
      <c r="O19" s="22"/>
      <c r="P19" s="45"/>
      <c r="Q19" s="45"/>
      <c r="R19" s="170"/>
      <c r="S19" s="170"/>
      <c r="T19" s="2"/>
      <c r="U19" s="2"/>
      <c r="V19" s="2"/>
      <c r="W19" s="2"/>
      <c r="X19" s="2"/>
      <c r="Y19" s="2"/>
      <c r="Z19" s="335" t="str">
        <f>C53</f>
        <v>Custom RPE Chart (Squat)</v>
      </c>
      <c r="AA19" s="335"/>
      <c r="AB19" s="335"/>
      <c r="AC19" s="335"/>
      <c r="AD19" s="335"/>
      <c r="AE19" s="335"/>
      <c r="AF19" s="335"/>
      <c r="AG19" s="335"/>
      <c r="AH19" s="335"/>
      <c r="AI19" s="335"/>
      <c r="AJ19" s="335"/>
      <c r="AK19" s="335"/>
      <c r="AL19" s="335"/>
      <c r="AM19" s="335"/>
      <c r="AN19" s="335"/>
      <c r="AO19" s="2"/>
      <c r="AP19" s="2"/>
    </row>
    <row r="20" spans="1:42" ht="16.95" customHeight="1" thickBot="1" x14ac:dyDescent="0.35">
      <c r="A20" s="1"/>
      <c r="B20" s="22"/>
      <c r="C20" s="28" t="s">
        <v>149</v>
      </c>
      <c r="D20" s="37">
        <v>1</v>
      </c>
      <c r="E20" s="30">
        <v>2</v>
      </c>
      <c r="F20" s="30">
        <v>3</v>
      </c>
      <c r="G20" s="30">
        <v>4</v>
      </c>
      <c r="H20" s="30">
        <v>5</v>
      </c>
      <c r="I20" s="30">
        <v>6</v>
      </c>
      <c r="J20" s="30">
        <v>7</v>
      </c>
      <c r="K20" s="30">
        <v>8</v>
      </c>
      <c r="L20" s="30">
        <v>9</v>
      </c>
      <c r="M20" s="31">
        <v>10</v>
      </c>
      <c r="N20" s="22"/>
      <c r="O20" s="22"/>
      <c r="P20" s="22"/>
      <c r="Q20" s="46"/>
      <c r="R20" s="171"/>
      <c r="S20" s="169"/>
      <c r="T20" s="2"/>
      <c r="U20" s="2"/>
      <c r="V20" s="2"/>
      <c r="W20" s="2"/>
      <c r="X20" s="2"/>
      <c r="Y20" s="2"/>
      <c r="Z20" s="150">
        <f>F17</f>
        <v>0</v>
      </c>
      <c r="AA20" s="150">
        <f>Z20*E58</f>
        <v>0</v>
      </c>
      <c r="AB20" s="150">
        <f>Z20*E59</f>
        <v>0</v>
      </c>
      <c r="AC20" s="150">
        <f>Z20*E60</f>
        <v>0</v>
      </c>
      <c r="AD20" s="150">
        <f>Z20*E61</f>
        <v>0</v>
      </c>
      <c r="AE20" s="150">
        <f>Z20*E62</f>
        <v>0</v>
      </c>
      <c r="AF20" s="150">
        <f>Z20*E63</f>
        <v>0</v>
      </c>
      <c r="AG20" s="150">
        <f>Z20*E64</f>
        <v>0</v>
      </c>
      <c r="AH20" s="150">
        <f>Z20*E65</f>
        <v>0</v>
      </c>
      <c r="AI20" s="150">
        <f>Z20*E66</f>
        <v>0</v>
      </c>
      <c r="AJ20" s="150">
        <f>Z20*E67</f>
        <v>0</v>
      </c>
      <c r="AK20" s="150">
        <f>Z20*E68</f>
        <v>0</v>
      </c>
      <c r="AL20" s="150">
        <f>Z20*E69</f>
        <v>0</v>
      </c>
      <c r="AM20" s="150">
        <f>Z20*E70</f>
        <v>0</v>
      </c>
      <c r="AN20" s="150">
        <f>Z20*E71</f>
        <v>0</v>
      </c>
      <c r="AO20" s="2"/>
      <c r="AP20" s="2"/>
    </row>
    <row r="21" spans="1:42" ht="16.95" customHeight="1" x14ac:dyDescent="0.3">
      <c r="A21" s="1"/>
      <c r="B21" s="22"/>
      <c r="C21" s="33" t="s">
        <v>1</v>
      </c>
      <c r="D21" s="128">
        <f>IF(C7=AM9,AB10,IF(C7=AM10,Z20,IF(C7=AM11,Z32,IF(C7=AM12,Z44,0))))</f>
        <v>0</v>
      </c>
      <c r="E21" s="128">
        <f>IF(C7=AM9,AC10,IF(C7=AM10,AA20,IF(C7=AM11,AA32,IF(C7=AM12,AA44,0))))</f>
        <v>0</v>
      </c>
      <c r="F21" s="128">
        <f>IF(C7=AM9,AD10,IF(C7=AM10,AB20,IF(C7=AM11,AB32,IF(C7=AM12,AB44,0))))</f>
        <v>0</v>
      </c>
      <c r="G21" s="128">
        <f>IF(C7=AM9,AE10,IF(C7=AM10,AC20,IF(C7=AM11,AC32,IF(C7=AM12,AC44,0))))</f>
        <v>0</v>
      </c>
      <c r="H21" s="129">
        <f>IF(C7=AM9,AF10,IF(C7=AM10,AD20,IF(C7=AM11,AD32,IF(C7=AM12,AD44,0))))</f>
        <v>0</v>
      </c>
      <c r="I21" s="129">
        <f>IF(C7=AM9,AG10,IF(C7=AM10,AE20,IF(C7=AM11,AE32,IF(C7=AM12,AE44,0))))</f>
        <v>0</v>
      </c>
      <c r="J21" s="130">
        <f>IF(C7=AM9,AH10,IF(C7=AM10,AF20,IF(C7=AM11,AF32,IF(C7=AM12,AF44,0))))</f>
        <v>0</v>
      </c>
      <c r="K21" s="130">
        <f>IF(C7=AM9,AI10,IF(C7=AM10,AG20,IF(C7=AM11,AG32,IF(C7=AM12,AG44,0))))</f>
        <v>0</v>
      </c>
      <c r="L21" s="129">
        <f>IF(C7=AM9,AJ10,IF(C7=AM10,AH20,IF(C7=AM11,AH32,IF(C7=AM12,AH44,0))))</f>
        <v>0</v>
      </c>
      <c r="M21" s="131">
        <f>IF(C7=AM9,AK10,IF(C7=AM10,AI20,IF(C7=AM11,AI32,IF(C7=AM12,AI44,0))))</f>
        <v>0</v>
      </c>
      <c r="N21" s="22"/>
      <c r="O21" s="22"/>
      <c r="P21" s="22"/>
      <c r="Q21" s="10"/>
      <c r="R21" s="169"/>
      <c r="S21" s="2"/>
      <c r="T21" s="2"/>
      <c r="U21" s="2"/>
      <c r="V21" s="2"/>
      <c r="W21" s="2"/>
      <c r="X21" s="2"/>
      <c r="Y21" s="2"/>
      <c r="Z21" s="150">
        <f t="shared" ref="Z21:AI21" si="0">AVERAGE(Z20,Z22)</f>
        <v>0</v>
      </c>
      <c r="AA21" s="150">
        <f t="shared" si="0"/>
        <v>0</v>
      </c>
      <c r="AB21" s="150">
        <f t="shared" si="0"/>
        <v>0</v>
      </c>
      <c r="AC21" s="150">
        <f t="shared" si="0"/>
        <v>0</v>
      </c>
      <c r="AD21" s="150">
        <f t="shared" si="0"/>
        <v>0</v>
      </c>
      <c r="AE21" s="150">
        <f t="shared" si="0"/>
        <v>0</v>
      </c>
      <c r="AF21" s="150">
        <f t="shared" si="0"/>
        <v>0</v>
      </c>
      <c r="AG21" s="150">
        <f t="shared" si="0"/>
        <v>0</v>
      </c>
      <c r="AH21" s="150">
        <f t="shared" si="0"/>
        <v>0</v>
      </c>
      <c r="AI21" s="151">
        <f t="shared" si="0"/>
        <v>0</v>
      </c>
      <c r="AJ21" s="150"/>
      <c r="AK21" s="150"/>
      <c r="AL21" s="150"/>
      <c r="AM21" s="150"/>
      <c r="AN21" s="150"/>
      <c r="AO21" s="2"/>
      <c r="AP21" s="2"/>
    </row>
    <row r="22" spans="1:42" ht="16.95" customHeight="1" x14ac:dyDescent="0.3">
      <c r="A22" s="1"/>
      <c r="B22" s="22"/>
      <c r="C22" s="34" t="s">
        <v>7</v>
      </c>
      <c r="D22" s="128">
        <f>IF(C7=AM9,AB11,IF(C7=AM10,Z21,IF(C7=AM11,Z33,IF(C7=AM12,Z45,0))))</f>
        <v>0</v>
      </c>
      <c r="E22" s="128">
        <f>IF(C7=AM9,AC11,IF(C7=AM10,AA21,IF(C7=AM11,AA33,IF(C7=AM12,AA45,0))))</f>
        <v>0</v>
      </c>
      <c r="F22" s="128">
        <f>IF(C7=AM9,AD11,IF(C7=AM10,AB21,IF(C7=AM11,AB33,IF(C7=AM12,AB45,0))))</f>
        <v>0</v>
      </c>
      <c r="G22" s="129">
        <f>IF(C7=AM9,AE11,IF(C7=AM10,AC21,IF(C7=AM11,AC33,IF(C7=AM12,AC45,0))))</f>
        <v>0</v>
      </c>
      <c r="H22" s="129">
        <f>IF(C7=AM9,AF11,IF(C7=AM10,AD21,IF(C7=AM11,AD33,IF(C7=AM12,AD45,0))))</f>
        <v>0</v>
      </c>
      <c r="I22" s="129">
        <f>IF(C7=AM9,AG11,IF(C7=AM10,AE21,IF(C7=AM11,AE33,IF(C7=AM12,AE45,0))))</f>
        <v>0</v>
      </c>
      <c r="J22" s="130">
        <f>IF(C7=AM9,AH11,IF(C7=AM10,AF21,IF(C7=AM11,AF33,IF(C7=AM12,AF45,0))))</f>
        <v>0</v>
      </c>
      <c r="K22" s="129">
        <f>IF(C7=AM9,AI11,IF(C7=AM10,AG21,IF(C7=AM11,AG33,IF(C7=AM12,AG45,0))))</f>
        <v>0</v>
      </c>
      <c r="L22" s="129">
        <f>IF(C7=AM9,AJ11,IF(C7=AM10,AH21,IF(C7=AM11,AH33,IF(C7=AM12,AH45,0))))</f>
        <v>0</v>
      </c>
      <c r="M22" s="131">
        <f>IF(C7=AM9,AK11,IF(C7=AM10,AI21,IF(C7=AM11,AI33,IF(C7=AM12,AI45,0))))</f>
        <v>0</v>
      </c>
      <c r="N22" s="22"/>
      <c r="O22" s="22"/>
      <c r="P22" s="22"/>
      <c r="Q22" s="22"/>
      <c r="R22" s="2"/>
      <c r="S22" s="2"/>
      <c r="T22" s="2"/>
      <c r="U22" s="2"/>
      <c r="V22" s="2"/>
      <c r="W22" s="2"/>
      <c r="X22" s="2"/>
      <c r="Y22" s="2"/>
      <c r="Z22" s="150">
        <f t="shared" ref="Z22:AI22" si="1">AA20</f>
        <v>0</v>
      </c>
      <c r="AA22" s="150">
        <f t="shared" si="1"/>
        <v>0</v>
      </c>
      <c r="AB22" s="150">
        <f t="shared" si="1"/>
        <v>0</v>
      </c>
      <c r="AC22" s="150">
        <f t="shared" si="1"/>
        <v>0</v>
      </c>
      <c r="AD22" s="150">
        <f t="shared" si="1"/>
        <v>0</v>
      </c>
      <c r="AE22" s="150">
        <f t="shared" si="1"/>
        <v>0</v>
      </c>
      <c r="AF22" s="150">
        <f t="shared" si="1"/>
        <v>0</v>
      </c>
      <c r="AG22" s="150">
        <f t="shared" si="1"/>
        <v>0</v>
      </c>
      <c r="AH22" s="150">
        <f t="shared" si="1"/>
        <v>0</v>
      </c>
      <c r="AI22" s="150">
        <f t="shared" si="1"/>
        <v>0</v>
      </c>
      <c r="AJ22" s="150"/>
      <c r="AK22" s="150"/>
      <c r="AL22" s="150"/>
      <c r="AM22" s="150"/>
      <c r="AN22" s="150"/>
      <c r="AO22" s="2"/>
      <c r="AP22" s="2"/>
    </row>
    <row r="23" spans="1:42" ht="16.95" customHeight="1" x14ac:dyDescent="0.3">
      <c r="A23" s="1"/>
      <c r="B23" s="22"/>
      <c r="C23" s="34" t="s">
        <v>2</v>
      </c>
      <c r="D23" s="128">
        <f>IF(C7=AM9,AB12,IF(C7=AM10,Z22,IF(C7=AM11,Z34,IF(C7=AM12,Z46,0))))</f>
        <v>0</v>
      </c>
      <c r="E23" s="128">
        <f>IF(C7=AM9,AC12,IF(C7=AM10,AA22,IF(C7=AM11,AA34,IF(C7=AM12,AA46,0))))</f>
        <v>0</v>
      </c>
      <c r="F23" s="128">
        <f>IF(C7=AM9,AD12,IF(C7=AM10,AB22,IF(C7=AM11,AB34,IF(C7=AM12,AB46,0))))</f>
        <v>0</v>
      </c>
      <c r="G23" s="129">
        <f>IF(C7=AM9,AE12,IF(C7=AM10,AC22,IF(C7=AM11,AC34,IF(C7=AM12,AC46,0))))</f>
        <v>0</v>
      </c>
      <c r="H23" s="129">
        <f>IF(C7=AM9,AF12,IF(C7=AM10,AD22,IF(C7=AM11,AD34,IF(C7=AM12,AD46,0))))</f>
        <v>0</v>
      </c>
      <c r="I23" s="130">
        <f>IF(C7=AM9,AG12,IF(C7=AM10,AE22,IF(C7=AM11,AE34,IF(C7=AM12,AE46,0))))</f>
        <v>0</v>
      </c>
      <c r="J23" s="130">
        <f>IF(C7=AM9,AH12,IF(C7=AM10,AF22,IF(C7=AM11,AF34,IF(C7=AM12,AF46,0))))</f>
        <v>0</v>
      </c>
      <c r="K23" s="129">
        <f>IF(C7=AM9,AI12,IF(C7=AM10,AG22,IF(C7=AM11,AG34,IF(C7=AM12,AG46,0))))</f>
        <v>0</v>
      </c>
      <c r="L23" s="129">
        <f>IF(C7=AM9,AJ12,IF(C7=AM10,AH22,IF(C7=AM11,AH34,IF(C7=AM12,AH46,0))))</f>
        <v>0</v>
      </c>
      <c r="M23" s="131">
        <f>IF(C7=AM9,AK12,IF(C7=AM10,AI22,IF(C7=AM11,AI34,IF(C7=AM12,AI46,0))))</f>
        <v>0</v>
      </c>
      <c r="N23" s="22"/>
      <c r="O23" s="22"/>
      <c r="P23" s="22"/>
      <c r="Q23" s="22"/>
      <c r="R23" s="2"/>
      <c r="S23" s="2"/>
      <c r="T23" s="2"/>
      <c r="U23" s="2"/>
      <c r="V23" s="2"/>
      <c r="W23" s="2"/>
      <c r="X23" s="2"/>
      <c r="Y23" s="2"/>
      <c r="Z23" s="150">
        <f t="shared" ref="Z23:AI23" si="2">AVERAGE(Z22,Z24)</f>
        <v>0</v>
      </c>
      <c r="AA23" s="150">
        <f t="shared" si="2"/>
        <v>0</v>
      </c>
      <c r="AB23" s="150">
        <f t="shared" si="2"/>
        <v>0</v>
      </c>
      <c r="AC23" s="150">
        <f t="shared" si="2"/>
        <v>0</v>
      </c>
      <c r="AD23" s="150">
        <f t="shared" si="2"/>
        <v>0</v>
      </c>
      <c r="AE23" s="150">
        <f t="shared" si="2"/>
        <v>0</v>
      </c>
      <c r="AF23" s="150">
        <f t="shared" si="2"/>
        <v>0</v>
      </c>
      <c r="AG23" s="150">
        <f t="shared" si="2"/>
        <v>0</v>
      </c>
      <c r="AH23" s="150">
        <f t="shared" si="2"/>
        <v>0</v>
      </c>
      <c r="AI23" s="150">
        <f t="shared" si="2"/>
        <v>0</v>
      </c>
      <c r="AJ23" s="150"/>
      <c r="AK23" s="150"/>
      <c r="AL23" s="150"/>
      <c r="AM23" s="150"/>
      <c r="AN23" s="150"/>
      <c r="AO23" s="2"/>
      <c r="AP23" s="2"/>
    </row>
    <row r="24" spans="1:42" ht="16.95" customHeight="1" x14ac:dyDescent="0.3">
      <c r="A24" s="22"/>
      <c r="B24" s="22"/>
      <c r="C24" s="34" t="s">
        <v>8</v>
      </c>
      <c r="D24" s="128">
        <f>IF(C7=AM9,AB13,IF(C7=AM10,Z23,IF(C7=AM11,Z35,IF(C7=AM12,Z47,0))))</f>
        <v>0</v>
      </c>
      <c r="E24" s="128">
        <f>IF(C7=AM9,AC13,IF(C7=AM10,AA23,IF(C7=AM11,AA35,IF(C7=AM12,AA47,0))))</f>
        <v>0</v>
      </c>
      <c r="F24" s="129">
        <f>IF(C7=AM9,AD13,IF(C7=AM10,AB23,IF(C7=AM11,AB35,IF(C7=AM12,AB47,0))))</f>
        <v>0</v>
      </c>
      <c r="G24" s="129">
        <f>IF(C7=AM9,AE13,IF(C7=AM10,AC23,IF(C7=AM11,AC35,IF(C7=AM12,AC47,0))))</f>
        <v>0</v>
      </c>
      <c r="H24" s="129">
        <f>IF(C7=AM9,AF13,IF(C7=AM10,AD23,IF(C7=AM11,AD35,IF(C7=AM12,AD47,0))))</f>
        <v>0</v>
      </c>
      <c r="I24" s="130">
        <f>IF(C7=AM9,AG13,IF(C7=AM10,AE23,IF(C7=AM11,AE35,IF(C7=AM12,AE47,0))))</f>
        <v>0</v>
      </c>
      <c r="J24" s="129">
        <f>IF(C7=AM9,AH13,IF(C7=AM10,AF23,IF(C7=AM11,AF35,IF(C7=AM12,AF47,0))))</f>
        <v>0</v>
      </c>
      <c r="K24" s="129">
        <f>IF(C7=AM9,AI13,IF(C7=AM10,AG23,IF(C7=AM11,AG35,IF(C7=AM12,AG47,0))))</f>
        <v>0</v>
      </c>
      <c r="L24" s="129">
        <f>IF(C7=AM9,AJ13,IF(C7=AM10,AH23,IF(C7=AM11,AH35,IF(C7=AM12,AH47,0))))</f>
        <v>0</v>
      </c>
      <c r="M24" s="131">
        <f>IF(C7=AM9,AK13,IF(C7=AM10,AI23,IF(C7=AM11,AI35,IF(C7=AM12,AI47,0))))</f>
        <v>0</v>
      </c>
      <c r="N24" s="123"/>
      <c r="O24" s="59"/>
      <c r="P24" s="59"/>
      <c r="Q24" s="57"/>
      <c r="R24" s="2"/>
      <c r="S24" s="2"/>
      <c r="T24" s="2"/>
      <c r="U24" s="2"/>
      <c r="V24" s="2"/>
      <c r="W24" s="2"/>
      <c r="X24" s="2"/>
      <c r="Y24" s="2"/>
      <c r="Z24" s="150">
        <f t="shared" ref="Z24:AI24" si="3">AB20</f>
        <v>0</v>
      </c>
      <c r="AA24" s="150">
        <f t="shared" si="3"/>
        <v>0</v>
      </c>
      <c r="AB24" s="150">
        <f t="shared" si="3"/>
        <v>0</v>
      </c>
      <c r="AC24" s="150">
        <f t="shared" si="3"/>
        <v>0</v>
      </c>
      <c r="AD24" s="150">
        <f t="shared" si="3"/>
        <v>0</v>
      </c>
      <c r="AE24" s="150">
        <f t="shared" si="3"/>
        <v>0</v>
      </c>
      <c r="AF24" s="150">
        <f t="shared" si="3"/>
        <v>0</v>
      </c>
      <c r="AG24" s="150">
        <f t="shared" si="3"/>
        <v>0</v>
      </c>
      <c r="AH24" s="150">
        <f t="shared" si="3"/>
        <v>0</v>
      </c>
      <c r="AI24" s="150">
        <f t="shared" si="3"/>
        <v>0</v>
      </c>
      <c r="AJ24" s="150"/>
      <c r="AK24" s="150"/>
      <c r="AL24" s="150"/>
      <c r="AM24" s="150"/>
      <c r="AN24" s="150"/>
      <c r="AO24" s="2"/>
      <c r="AP24" s="2"/>
    </row>
    <row r="25" spans="1:42" ht="16.95" customHeight="1" x14ac:dyDescent="0.3">
      <c r="A25" s="22"/>
      <c r="B25" s="22"/>
      <c r="C25" s="34" t="s">
        <v>3</v>
      </c>
      <c r="D25" s="128">
        <f>IF(C7=AM9,AB14,IF(C7=AM10,Z24,IF(C7=AM11,Z36,IF(C7=AM12,Z48,0))))</f>
        <v>0</v>
      </c>
      <c r="E25" s="128">
        <f>IF(C7=AM9,AC14,IF(C7=AM10,AA24,IF(C7=AM11,AA36,IF(C7=AM12,AA48,0))))</f>
        <v>0</v>
      </c>
      <c r="F25" s="129">
        <f>IF(C7=AM9,AD14,IF(C7=AM10,AB24,IF(C7=AM11,AB36,IF(C7=AM12,AB48,0))))</f>
        <v>0</v>
      </c>
      <c r="G25" s="129">
        <f>IF(C7=AM9,AE14,IF(C7=AM10,AC24,IF(C7=AM11,AC36,IF(C7=AM12,AC48,0))))</f>
        <v>0</v>
      </c>
      <c r="H25" s="130">
        <f>IF(C7=AM9,AF14,IF(C7=AM10,AD24,IF(C7=AM11,AD36,IF(C7=AM12,AD48,0))))</f>
        <v>0</v>
      </c>
      <c r="I25" s="130">
        <f>IF(C7=AM9,AG14,IF(C7=AM10,AE24,IF(C7=AM11,AE36,IF(C7=AM12,AE48,0))))</f>
        <v>0</v>
      </c>
      <c r="J25" s="129">
        <f>IF(C7=AM9,AH14,IF(C7=AM10,AF24,IF(C7=AM11,AF36,IF(C7=AM12,AF48,0))))</f>
        <v>0</v>
      </c>
      <c r="K25" s="129">
        <f>IF(C7=AM9,AI14,IF(C7=AM10,AG24,IF(C7=AM11,AG36,IF(C7=AM12,AG48,0))))</f>
        <v>0</v>
      </c>
      <c r="L25" s="129">
        <f>IF(C7=AM9,AJ14,IF(C7=AM10,AH24,IF(C7=AM11,AH36,IF(C7=AM12,AH48,0))))</f>
        <v>0</v>
      </c>
      <c r="M25" s="131">
        <f>IF(C7=AM9,AK14,IF(C7=AM10,AI24,IF(C7=AM11,AI36,IF(C7=AM12,AI48,0))))</f>
        <v>0</v>
      </c>
      <c r="N25" s="123"/>
      <c r="O25" s="59"/>
      <c r="P25" s="59"/>
      <c r="Q25" s="57"/>
      <c r="R25" s="2"/>
      <c r="S25" s="2"/>
      <c r="T25" s="2"/>
      <c r="U25" s="2"/>
      <c r="V25" s="2"/>
      <c r="W25" s="2"/>
      <c r="X25" s="2"/>
      <c r="Y25" s="2"/>
      <c r="Z25" s="150">
        <f t="shared" ref="Z25:AI25" si="4">AVERAGE(Z24,Z26)</f>
        <v>0</v>
      </c>
      <c r="AA25" s="150">
        <f t="shared" si="4"/>
        <v>0</v>
      </c>
      <c r="AB25" s="150">
        <f t="shared" si="4"/>
        <v>0</v>
      </c>
      <c r="AC25" s="150">
        <f t="shared" si="4"/>
        <v>0</v>
      </c>
      <c r="AD25" s="150">
        <f t="shared" si="4"/>
        <v>0</v>
      </c>
      <c r="AE25" s="150">
        <f t="shared" si="4"/>
        <v>0</v>
      </c>
      <c r="AF25" s="150">
        <f t="shared" si="4"/>
        <v>0</v>
      </c>
      <c r="AG25" s="150">
        <f t="shared" si="4"/>
        <v>0</v>
      </c>
      <c r="AH25" s="150">
        <f t="shared" si="4"/>
        <v>0</v>
      </c>
      <c r="AI25" s="150">
        <f t="shared" si="4"/>
        <v>0</v>
      </c>
      <c r="AJ25" s="150"/>
      <c r="AK25" s="150"/>
      <c r="AL25" s="150"/>
      <c r="AM25" s="150"/>
      <c r="AN25" s="150"/>
      <c r="AO25" s="2"/>
      <c r="AP25" s="2"/>
    </row>
    <row r="26" spans="1:42" ht="16.95" customHeight="1" x14ac:dyDescent="0.3">
      <c r="A26" s="22"/>
      <c r="B26" s="22"/>
      <c r="C26" s="34" t="s">
        <v>9</v>
      </c>
      <c r="D26" s="128">
        <f>IF(C7=AM9,AB15,IF(C7=AM10,Z25,IF(C7=AM11,Z37,IF(C7=AM12,Z49,0))))</f>
        <v>0</v>
      </c>
      <c r="E26" s="129">
        <f>IF(C7=AM9,AC15,IF(C7=AM10,AA25,IF(C7=AM11,AA37,IF(C7=AM12,AA49,0))))</f>
        <v>0</v>
      </c>
      <c r="F26" s="129">
        <f>IF(C7=AM9,AD15,IF(C7=AM10,AB25,IF(C7=AM11,AB37,IF(C7=AM12,AB49,0))))</f>
        <v>0</v>
      </c>
      <c r="G26" s="129">
        <f>IF(C7=AM9,AE15,IF(C7=AM10,AC25,IF(C7=AM11,AC37,IF(C7=AM12,AC49,0))))</f>
        <v>0</v>
      </c>
      <c r="H26" s="130">
        <f>IF(C7=AM9,AF15,IF(C7=AM10,AD25,IF(C7=AM11,AD37,IF(C7=AM12,AD49,0))))</f>
        <v>0</v>
      </c>
      <c r="I26" s="129">
        <f>IF(C7=AM9,AG15,IF(C7=AM10,AE25,IF(C7=AM11,AE37,IF(C7=AM12,AE49,0))))</f>
        <v>0</v>
      </c>
      <c r="J26" s="129">
        <f>IF(C7=AM9,AH15,IF(C7=AM10,AF25,IF(C7=AM11,AF37,IF(C7=AM12,AF49,0))))</f>
        <v>0</v>
      </c>
      <c r="K26" s="129">
        <f>IF(C7=AM9,AI15,IF(C7=AM10,AG25,IF(C7=AM11,AG37,IF(C7=AM12,AG49,0))))</f>
        <v>0</v>
      </c>
      <c r="L26" s="129">
        <f>IF(C7=AM9,AJ15,IF(C7=AM10,AH25,IF(C7=AM11,AH37,IF(C7=AM12,AH49,0))))</f>
        <v>0</v>
      </c>
      <c r="M26" s="131">
        <f>IF(C7=AM9,AK15,IF(C7=AM10,AI25,IF(C7=AM11,AI37,IF(C7=AM12,AI49,0))))</f>
        <v>0</v>
      </c>
      <c r="N26" s="22"/>
      <c r="O26" s="22"/>
      <c r="P26" s="22"/>
      <c r="Q26" s="22"/>
      <c r="R26" s="2"/>
      <c r="S26" s="2"/>
      <c r="T26" s="2"/>
      <c r="U26" s="2"/>
      <c r="V26" s="2"/>
      <c r="W26" s="2"/>
      <c r="X26" s="2"/>
      <c r="Y26" s="2"/>
      <c r="Z26" s="150">
        <f t="shared" ref="Z26:AI26" si="5">AC20</f>
        <v>0</v>
      </c>
      <c r="AA26" s="150">
        <f t="shared" si="5"/>
        <v>0</v>
      </c>
      <c r="AB26" s="150">
        <f t="shared" si="5"/>
        <v>0</v>
      </c>
      <c r="AC26" s="150">
        <f t="shared" si="5"/>
        <v>0</v>
      </c>
      <c r="AD26" s="150">
        <f t="shared" si="5"/>
        <v>0</v>
      </c>
      <c r="AE26" s="150">
        <f t="shared" si="5"/>
        <v>0</v>
      </c>
      <c r="AF26" s="150">
        <f t="shared" si="5"/>
        <v>0</v>
      </c>
      <c r="AG26" s="150">
        <f t="shared" si="5"/>
        <v>0</v>
      </c>
      <c r="AH26" s="150">
        <f t="shared" si="5"/>
        <v>0</v>
      </c>
      <c r="AI26" s="150">
        <f t="shared" si="5"/>
        <v>0</v>
      </c>
      <c r="AJ26" s="150"/>
      <c r="AK26" s="150"/>
      <c r="AL26" s="150"/>
      <c r="AM26" s="150"/>
      <c r="AN26" s="150"/>
      <c r="AO26" s="2"/>
      <c r="AP26" s="2"/>
    </row>
    <row r="27" spans="1:42" ht="16.95" customHeight="1" x14ac:dyDescent="0.3">
      <c r="A27" s="1"/>
      <c r="B27" s="22"/>
      <c r="C27" s="34" t="s">
        <v>5</v>
      </c>
      <c r="D27" s="128">
        <f>IF(C7=AM9,AB16,IF(C7=AM10,Z26,IF(C7=AM11,Z38,IF(C7=AM12,Z50,0))))</f>
        <v>0</v>
      </c>
      <c r="E27" s="129">
        <f>IF(C7=AM9,AC16,IF(C7=AM10,AA26,IF(C7=AM11,AA38,IF(C7=AM12,AA50,0))))</f>
        <v>0</v>
      </c>
      <c r="F27" s="129">
        <f>IF(C7=AM9,AD16,IF(C7=AM10,AB26,IF(C7=AM11,AB38,IF(C7=AM12,AB50,0))))</f>
        <v>0</v>
      </c>
      <c r="G27" s="130">
        <f>IF(C7=AM9,AE16,IF(C7=AM10,AC26,IF(C7=AM11,AC38,IF(C7=AM12,AC50,0))))</f>
        <v>0</v>
      </c>
      <c r="H27" s="130">
        <f>IF(C7=AM9,AF16,IF(C7=AM10,AD26,IF(C7=AM11,AD38,IF(C7=AM12,AD50,0))))</f>
        <v>0</v>
      </c>
      <c r="I27" s="129">
        <f>IF(C7=AM9,AG16,IF(C7=AM10,AE26,IF(C7=AM11,AE38,IF(C7=AM12,AE50,0))))</f>
        <v>0</v>
      </c>
      <c r="J27" s="129">
        <f>IF(C7=AM9,AH16,IF(C7=AM10,AF26,IF(C7=AM11,AF38,IF(C7=AM12,AF50,0))))</f>
        <v>0</v>
      </c>
      <c r="K27" s="129">
        <f>IF(C7=AM9,AI16,IF(C7=AM10,AG26,IF(C7=AM11,AG38,IF(C7=AM12,AG50,0))))</f>
        <v>0</v>
      </c>
      <c r="L27" s="129">
        <f>IF(C7=AM9,AJ16,IF(C7=AM10,AH26,IF(C7=AM11,AH38,IF(C7=AM12,AH50,0))))</f>
        <v>0</v>
      </c>
      <c r="M27" s="131">
        <f>IF(C7=AM9,AK16,IF(C7=AM10,AI26,IF(C7=AM11,AI38,IF(C7=AM12,AI50,0))))</f>
        <v>0</v>
      </c>
      <c r="N27" s="22"/>
      <c r="O27" s="22"/>
      <c r="P27" s="22"/>
      <c r="Q27" s="22"/>
      <c r="R27" s="2"/>
      <c r="S27" s="2"/>
      <c r="T27" s="2"/>
      <c r="U27" s="2"/>
      <c r="V27" s="2"/>
      <c r="W27" s="2"/>
      <c r="X27" s="2"/>
      <c r="Y27" s="2"/>
      <c r="Z27" s="150">
        <f>AVERAGE(Z26,Z28)</f>
        <v>0</v>
      </c>
      <c r="AA27" s="150">
        <f>AVERAGE(AA28,AA26)</f>
        <v>0</v>
      </c>
      <c r="AB27" s="150">
        <f t="shared" ref="AB27:AI27" si="6">AVERAGE(AB26,AB28)</f>
        <v>0</v>
      </c>
      <c r="AC27" s="150">
        <f t="shared" si="6"/>
        <v>0</v>
      </c>
      <c r="AD27" s="150">
        <f t="shared" si="6"/>
        <v>0</v>
      </c>
      <c r="AE27" s="150">
        <f t="shared" si="6"/>
        <v>0</v>
      </c>
      <c r="AF27" s="150">
        <f t="shared" si="6"/>
        <v>0</v>
      </c>
      <c r="AG27" s="150">
        <f t="shared" si="6"/>
        <v>0</v>
      </c>
      <c r="AH27" s="150">
        <f t="shared" si="6"/>
        <v>0</v>
      </c>
      <c r="AI27" s="150">
        <f t="shared" si="6"/>
        <v>0</v>
      </c>
      <c r="AJ27" s="150"/>
      <c r="AK27" s="150"/>
      <c r="AL27" s="150"/>
      <c r="AM27" s="150"/>
      <c r="AN27" s="150"/>
      <c r="AO27" s="2"/>
      <c r="AP27" s="2"/>
    </row>
    <row r="28" spans="1:42" ht="16.95" customHeight="1" x14ac:dyDescent="0.3">
      <c r="A28" s="1"/>
      <c r="B28" s="22"/>
      <c r="C28" s="34" t="s">
        <v>10</v>
      </c>
      <c r="D28" s="129">
        <f>IF(C7=AM9,AB17,IF(C7=AM10,Z27,IF(C7=AM11,Z39,IF(C7=AM12,Z51,0))))</f>
        <v>0</v>
      </c>
      <c r="E28" s="129">
        <f>IF(C7=AM9,AC17,IF(C7=AM10,AA27,IF(C7=AM11,AA39,IF(C7=AM12,AA51,0))))</f>
        <v>0</v>
      </c>
      <c r="F28" s="129">
        <f>IF(C7=AM9,AD17,IF(C7=AM10,AB27,IF(C7=AM11,AB39,IF(C7=AM12,AB51,0))))</f>
        <v>0</v>
      </c>
      <c r="G28" s="130">
        <f>IF(C7=AM9,AE17,IF(C7=AM10,AC27,IF(C7=AM11,AC39,IF(C7=AM12,AC51,0))))</f>
        <v>0</v>
      </c>
      <c r="H28" s="129">
        <f>IF(C7=AM9,AF17,IF(C7=AM10,AD27,IF(C7=AM11,AD39,IF(C7=AM12,AD51,0))))</f>
        <v>0</v>
      </c>
      <c r="I28" s="129">
        <f>IF(C7=AM9,AG17,IF(C7=AM10,AE27,IF(C7=AM11,AE39,IF(C7=AM12,AE51,0))))</f>
        <v>0</v>
      </c>
      <c r="J28" s="129">
        <f>IF(C7=AM9,AH17,IF(C7=AM10,AF27,IF(C7=AM11,AF39,IF(C7=AM12,AF51,0))))</f>
        <v>0</v>
      </c>
      <c r="K28" s="129">
        <f>IF(C7=AM9,AI17,IF(C7=AM10,AG27,IF(C7=AM11,AG39,IF(C7=AM12,AG51,0))))</f>
        <v>0</v>
      </c>
      <c r="L28" s="129">
        <f>IF(C7=AM9,AJ17,IF(C7=AM10,AH27,IF(C7=AM11,AH39,IF(C7=AM12,AH51,0))))</f>
        <v>0</v>
      </c>
      <c r="M28" s="131">
        <f>IF(C7=AM9,AK17,IF(C7=AM10,AI27,IF(C7=AM11,AI39,IF(C7=AM12,AI51,0))))</f>
        <v>0</v>
      </c>
      <c r="N28" s="22"/>
      <c r="O28" s="22"/>
      <c r="P28" s="22"/>
      <c r="Q28" s="22"/>
      <c r="R28" s="2"/>
      <c r="S28" s="2"/>
      <c r="T28" s="2"/>
      <c r="U28" s="2"/>
      <c r="V28" s="2"/>
      <c r="W28" s="2"/>
      <c r="X28" s="2"/>
      <c r="Y28" s="2"/>
      <c r="Z28" s="150">
        <f t="shared" ref="Z28:AI28" si="7">AD20</f>
        <v>0</v>
      </c>
      <c r="AA28" s="150">
        <f t="shared" si="7"/>
        <v>0</v>
      </c>
      <c r="AB28" s="150">
        <f t="shared" si="7"/>
        <v>0</v>
      </c>
      <c r="AC28" s="150">
        <f t="shared" si="7"/>
        <v>0</v>
      </c>
      <c r="AD28" s="150">
        <f t="shared" si="7"/>
        <v>0</v>
      </c>
      <c r="AE28" s="150">
        <f t="shared" si="7"/>
        <v>0</v>
      </c>
      <c r="AF28" s="150">
        <f t="shared" si="7"/>
        <v>0</v>
      </c>
      <c r="AG28" s="150">
        <f t="shared" si="7"/>
        <v>0</v>
      </c>
      <c r="AH28" s="150">
        <f t="shared" si="7"/>
        <v>0</v>
      </c>
      <c r="AI28" s="150">
        <f t="shared" si="7"/>
        <v>0</v>
      </c>
      <c r="AJ28" s="150"/>
      <c r="AK28" s="150"/>
      <c r="AL28" s="150"/>
      <c r="AM28" s="150"/>
      <c r="AN28" s="150"/>
      <c r="AO28" s="2"/>
      <c r="AP28" s="2"/>
    </row>
    <row r="29" spans="1:42" ht="16.95" customHeight="1" thickBot="1" x14ac:dyDescent="0.35">
      <c r="A29" s="1"/>
      <c r="B29" s="22"/>
      <c r="C29" s="36" t="s">
        <v>6</v>
      </c>
      <c r="D29" s="132">
        <f>IF(C7=AM9,AB18,IF(C7=AM10,Z28,IF(C7=AM11,Z40,IF(C7=AM12,Z52,0))))</f>
        <v>0</v>
      </c>
      <c r="E29" s="132">
        <f>IF(C7=AM9,AC18,IF(C7=AM10,AA28,IF(C7=AM11,AA40,IF(C7=AM12,AA52,0))))</f>
        <v>0</v>
      </c>
      <c r="F29" s="132">
        <f>IF(C7=AM9,AD18,IF(C7=AM10,AB28,IF(C7=AM11,AB40,IF(C7=AM12,AB52,0))))</f>
        <v>0</v>
      </c>
      <c r="G29" s="133">
        <f>IF(C7=AM9,AE18,IF(C7=AM10,AC28,IF(C7=AM11,AC40,IF(C7=AM12,AC52,0))))</f>
        <v>0</v>
      </c>
      <c r="H29" s="132">
        <f>IF(C7=AM9,AF18,IF(C7=AM10,AD28,IF(C7=AM11,AD40,IF(C7=AM12,AD52,0))))</f>
        <v>0</v>
      </c>
      <c r="I29" s="132">
        <f>IF(C7=AM9,AG18,IF(C7=AM10,AE28,IF(C7=AM11,AE40,IF(C7=AM12,AE52,0))))</f>
        <v>0</v>
      </c>
      <c r="J29" s="132">
        <f>IF(C7=AM9,AH18,IF(C7=AM10,AF28,IF(C7=AM11,AF40,IF(C7=AM12,AF52,0))))</f>
        <v>0</v>
      </c>
      <c r="K29" s="132">
        <f>IF(C7=AM9,AI18,IF(C7=AM10,AG28,IF(C7=AM11,AG40,IF(C7=AM12,AG52,0))))</f>
        <v>0</v>
      </c>
      <c r="L29" s="132">
        <f>IF(C7=AM9,AJ18,IF(C7=AM10,AH28,IF(C7=AM11,AH40,IF(C7=AM12,AH52,0))))</f>
        <v>0</v>
      </c>
      <c r="M29" s="134">
        <f>IF(C7=AM9,AK18,IF(C7=AM10,AI28,IF(C7=AM11,AI40,IF(C7=AM12,AI52,0))))</f>
        <v>0</v>
      </c>
      <c r="N29" s="22"/>
      <c r="O29" s="22"/>
      <c r="P29" s="22"/>
      <c r="Q29" s="22"/>
      <c r="R29" s="2"/>
      <c r="S29" s="2"/>
      <c r="T29" s="2"/>
      <c r="U29" s="2"/>
      <c r="V29" s="2"/>
      <c r="W29" s="2"/>
      <c r="X29" s="2"/>
      <c r="Y29" s="2"/>
      <c r="Z29" s="2"/>
      <c r="AA29" s="2"/>
      <c r="AB29" s="2"/>
      <c r="AC29" s="2"/>
      <c r="AD29" s="2"/>
      <c r="AE29" s="2"/>
      <c r="AF29" s="2"/>
      <c r="AG29" s="2"/>
      <c r="AH29" s="2"/>
      <c r="AI29" s="2"/>
      <c r="AJ29" s="2"/>
      <c r="AK29" s="2"/>
      <c r="AL29" s="2"/>
      <c r="AM29" s="2"/>
      <c r="AN29" s="2"/>
      <c r="AO29" s="2"/>
      <c r="AP29" s="2"/>
    </row>
    <row r="30" spans="1:42" ht="16.95" customHeight="1" thickBot="1" x14ac:dyDescent="0.35">
      <c r="A30" s="1"/>
      <c r="B30" s="22"/>
      <c r="C30" s="1"/>
      <c r="D30" s="1"/>
      <c r="E30" s="1"/>
      <c r="F30" s="1"/>
      <c r="G30" s="1"/>
      <c r="H30" s="1"/>
      <c r="I30" s="1"/>
      <c r="J30" s="1"/>
      <c r="K30" s="1"/>
      <c r="L30" s="1"/>
      <c r="M30" s="1"/>
      <c r="N30" s="22"/>
      <c r="O30" s="22"/>
      <c r="P30" s="22"/>
      <c r="Q30" s="22"/>
      <c r="R30" s="2"/>
      <c r="S30" s="2"/>
      <c r="T30" s="2"/>
      <c r="U30" s="2"/>
      <c r="V30" s="2"/>
      <c r="W30" s="2"/>
      <c r="X30" s="2"/>
      <c r="Y30" s="2"/>
      <c r="Z30" s="2"/>
      <c r="AA30" s="2"/>
      <c r="AB30" s="2"/>
      <c r="AC30" s="2"/>
      <c r="AD30" s="2"/>
      <c r="AE30" s="2"/>
      <c r="AF30" s="2"/>
      <c r="AG30" s="2"/>
      <c r="AH30" s="2"/>
      <c r="AI30" s="2"/>
      <c r="AJ30" s="2"/>
      <c r="AK30" s="2"/>
      <c r="AL30" s="2"/>
      <c r="AM30" s="2"/>
      <c r="AN30" s="2"/>
      <c r="AO30" s="2"/>
      <c r="AP30" s="2"/>
    </row>
    <row r="31" spans="1:42" ht="16.95" customHeight="1" x14ac:dyDescent="0.3">
      <c r="A31" s="1"/>
      <c r="B31" s="22"/>
      <c r="C31" s="258" t="s">
        <v>51</v>
      </c>
      <c r="D31" s="260"/>
      <c r="E31" s="258" t="s">
        <v>175</v>
      </c>
      <c r="F31" s="260"/>
      <c r="G31" s="6"/>
      <c r="H31" s="258" t="s">
        <v>51</v>
      </c>
      <c r="I31" s="260"/>
      <c r="J31" s="258" t="s">
        <v>175</v>
      </c>
      <c r="K31" s="260"/>
      <c r="L31" s="1"/>
      <c r="M31" s="258" t="s">
        <v>65</v>
      </c>
      <c r="N31" s="259"/>
      <c r="O31" s="259"/>
      <c r="P31" s="260"/>
      <c r="Q31" s="22"/>
      <c r="R31" s="2"/>
      <c r="S31" s="2"/>
      <c r="T31" s="2"/>
      <c r="U31" s="2"/>
      <c r="V31" s="2"/>
      <c r="W31" s="2"/>
      <c r="X31" s="2"/>
      <c r="Y31" s="2"/>
      <c r="Z31" s="335" t="str">
        <f>G53</f>
        <v>Custom RPE Chart (Bench)</v>
      </c>
      <c r="AA31" s="335"/>
      <c r="AB31" s="335"/>
      <c r="AC31" s="335"/>
      <c r="AD31" s="335"/>
      <c r="AE31" s="335"/>
      <c r="AF31" s="335"/>
      <c r="AG31" s="335"/>
      <c r="AH31" s="335"/>
      <c r="AI31" s="335"/>
      <c r="AJ31" s="335"/>
      <c r="AK31" s="335"/>
      <c r="AL31" s="335"/>
      <c r="AM31" s="335"/>
      <c r="AN31" s="335"/>
      <c r="AO31" s="2"/>
      <c r="AP31" s="2"/>
    </row>
    <row r="32" spans="1:42" ht="16.95" customHeight="1" thickBot="1" x14ac:dyDescent="0.35">
      <c r="A32" s="1"/>
      <c r="B32" s="22"/>
      <c r="C32" s="264"/>
      <c r="D32" s="266"/>
      <c r="E32" s="42">
        <v>0.05</v>
      </c>
      <c r="F32" s="43">
        <v>7.0000000000000007E-2</v>
      </c>
      <c r="G32" s="6"/>
      <c r="H32" s="264"/>
      <c r="I32" s="266"/>
      <c r="J32" s="52">
        <v>0.05</v>
      </c>
      <c r="K32" s="43">
        <v>7.0000000000000007E-2</v>
      </c>
      <c r="L32" s="1"/>
      <c r="M32" s="264"/>
      <c r="N32" s="265"/>
      <c r="O32" s="265"/>
      <c r="P32" s="266"/>
      <c r="Q32" s="1"/>
      <c r="R32" s="2"/>
      <c r="S32" s="2"/>
      <c r="T32" s="2"/>
      <c r="U32" s="2"/>
      <c r="V32" s="2"/>
      <c r="W32" s="2"/>
      <c r="X32" s="2"/>
      <c r="Y32" s="2"/>
      <c r="Z32" s="150">
        <f>F17</f>
        <v>0</v>
      </c>
      <c r="AA32" s="150">
        <f>Z32*I58</f>
        <v>0</v>
      </c>
      <c r="AB32" s="150">
        <f>Z32*I59</f>
        <v>0</v>
      </c>
      <c r="AC32" s="150">
        <f>Z32*I60</f>
        <v>0</v>
      </c>
      <c r="AD32" s="150">
        <f>Z32*I61</f>
        <v>0</v>
      </c>
      <c r="AE32" s="150">
        <f>Z32*I62</f>
        <v>0</v>
      </c>
      <c r="AF32" s="150">
        <f>Z32*I63</f>
        <v>0</v>
      </c>
      <c r="AG32" s="150">
        <f>Z32*I64</f>
        <v>0</v>
      </c>
      <c r="AH32" s="150">
        <f>Z32*I65</f>
        <v>0</v>
      </c>
      <c r="AI32" s="150">
        <f>Z32*I66</f>
        <v>0</v>
      </c>
      <c r="AJ32" s="150">
        <f>Z32*I67</f>
        <v>0</v>
      </c>
      <c r="AK32" s="150">
        <f>Z32*I68</f>
        <v>0</v>
      </c>
      <c r="AL32" s="150">
        <f>Z32*I69</f>
        <v>0</v>
      </c>
      <c r="AM32" s="150">
        <f>Z32*I70</f>
        <v>0</v>
      </c>
      <c r="AN32" s="150">
        <f>Z32*I71</f>
        <v>0</v>
      </c>
      <c r="AO32" s="2"/>
      <c r="AP32" s="2"/>
    </row>
    <row r="33" spans="1:42" ht="16.95" customHeight="1" x14ac:dyDescent="0.3">
      <c r="A33" s="1"/>
      <c r="B33" s="22"/>
      <c r="C33" s="38" t="s">
        <v>12</v>
      </c>
      <c r="D33" s="135">
        <f>D23</f>
        <v>0</v>
      </c>
      <c r="E33" s="136">
        <f>D33-(D33*E32)</f>
        <v>0</v>
      </c>
      <c r="F33" s="137">
        <f>D33-(D33*F32)</f>
        <v>0</v>
      </c>
      <c r="G33" s="6"/>
      <c r="H33" s="38" t="s">
        <v>27</v>
      </c>
      <c r="I33" s="135">
        <f>I23</f>
        <v>0</v>
      </c>
      <c r="J33" s="136">
        <f>I33-(I33*J32)</f>
        <v>0</v>
      </c>
      <c r="K33" s="137">
        <f>I33-(I33*K32)</f>
        <v>0</v>
      </c>
      <c r="L33" s="1"/>
      <c r="M33" s="258" t="s">
        <v>57</v>
      </c>
      <c r="N33" s="259"/>
      <c r="O33" s="346"/>
      <c r="P33" s="347"/>
      <c r="Q33" s="1"/>
      <c r="R33" s="2"/>
      <c r="S33" s="2"/>
      <c r="T33" s="2"/>
      <c r="U33" s="2"/>
      <c r="V33" s="2"/>
      <c r="W33" s="2"/>
      <c r="X33" s="2"/>
      <c r="Y33" s="2"/>
      <c r="Z33" s="150">
        <f>AVERAGE(Z32,Z34)</f>
        <v>0</v>
      </c>
      <c r="AA33" s="150">
        <f>AVERAGE(AA34,AA32)</f>
        <v>0</v>
      </c>
      <c r="AB33" s="150">
        <f>AVERAGE(AB32,AB34)</f>
        <v>0</v>
      </c>
      <c r="AC33" s="150">
        <f>AVERAGE(AC32,AC34)</f>
        <v>0</v>
      </c>
      <c r="AD33" s="150">
        <f>AVERAGE(AD32,AD34)</f>
        <v>0</v>
      </c>
      <c r="AE33" s="150">
        <f>AVERAGE(AE32,AE34)</f>
        <v>0</v>
      </c>
      <c r="AF33" s="150">
        <f>AVERAGE(AF32,AF34)</f>
        <v>0</v>
      </c>
      <c r="AG33" s="150">
        <f>AVERAGE(AG34,AG32)</f>
        <v>0</v>
      </c>
      <c r="AH33" s="150">
        <f>AVERAGE(AH32,AH34)</f>
        <v>0</v>
      </c>
      <c r="AI33" s="151">
        <f>AVERAGE(AI32,AI34)</f>
        <v>0</v>
      </c>
      <c r="AJ33" s="150"/>
      <c r="AK33" s="150"/>
      <c r="AL33" s="150"/>
      <c r="AM33" s="150"/>
      <c r="AN33" s="150"/>
      <c r="AO33" s="2"/>
      <c r="AP33" s="2"/>
    </row>
    <row r="34" spans="1:42" ht="16.95" customHeight="1" thickBot="1" x14ac:dyDescent="0.35">
      <c r="A34" s="1"/>
      <c r="B34" s="22"/>
      <c r="C34" s="39" t="s">
        <v>13</v>
      </c>
      <c r="D34" s="135">
        <f>D25</f>
        <v>0</v>
      </c>
      <c r="E34" s="136"/>
      <c r="F34" s="137"/>
      <c r="G34" s="6"/>
      <c r="H34" s="39" t="s">
        <v>28</v>
      </c>
      <c r="I34" s="135">
        <f>I25</f>
        <v>0</v>
      </c>
      <c r="J34" s="136"/>
      <c r="K34" s="137"/>
      <c r="L34" s="1"/>
      <c r="M34" s="264"/>
      <c r="N34" s="265"/>
      <c r="O34" s="348"/>
      <c r="P34" s="349"/>
      <c r="Q34" s="1"/>
      <c r="R34" s="2"/>
      <c r="S34" s="2"/>
      <c r="T34" s="2"/>
      <c r="U34" s="2"/>
      <c r="V34" s="2"/>
      <c r="W34" s="2"/>
      <c r="X34" s="2"/>
      <c r="Y34" s="2"/>
      <c r="Z34" s="150">
        <f t="shared" ref="Z34:AI34" si="8">AA32</f>
        <v>0</v>
      </c>
      <c r="AA34" s="150">
        <f t="shared" si="8"/>
        <v>0</v>
      </c>
      <c r="AB34" s="150">
        <f t="shared" si="8"/>
        <v>0</v>
      </c>
      <c r="AC34" s="150">
        <f t="shared" si="8"/>
        <v>0</v>
      </c>
      <c r="AD34" s="150">
        <f t="shared" si="8"/>
        <v>0</v>
      </c>
      <c r="AE34" s="150">
        <f t="shared" si="8"/>
        <v>0</v>
      </c>
      <c r="AF34" s="150">
        <f t="shared" si="8"/>
        <v>0</v>
      </c>
      <c r="AG34" s="150">
        <f t="shared" si="8"/>
        <v>0</v>
      </c>
      <c r="AH34" s="150">
        <f t="shared" si="8"/>
        <v>0</v>
      </c>
      <c r="AI34" s="150">
        <f t="shared" si="8"/>
        <v>0</v>
      </c>
      <c r="AJ34" s="150"/>
      <c r="AK34" s="150"/>
      <c r="AL34" s="150"/>
      <c r="AM34" s="150"/>
      <c r="AN34" s="150"/>
      <c r="AO34" s="2"/>
      <c r="AP34" s="2"/>
    </row>
    <row r="35" spans="1:42" ht="16.95" customHeight="1" x14ac:dyDescent="0.3">
      <c r="A35" s="1"/>
      <c r="B35" s="22"/>
      <c r="C35" s="39" t="s">
        <v>14</v>
      </c>
      <c r="D35" s="135">
        <f>D27</f>
        <v>0</v>
      </c>
      <c r="E35" s="136"/>
      <c r="F35" s="137"/>
      <c r="G35" s="6"/>
      <c r="H35" s="39" t="s">
        <v>29</v>
      </c>
      <c r="I35" s="135">
        <f>I27</f>
        <v>0</v>
      </c>
      <c r="J35" s="136"/>
      <c r="K35" s="137"/>
      <c r="L35" s="1"/>
      <c r="M35" s="258" t="s">
        <v>67</v>
      </c>
      <c r="N35" s="259"/>
      <c r="O35" s="350"/>
      <c r="P35" s="351"/>
      <c r="Q35" s="1"/>
      <c r="R35" s="2"/>
      <c r="S35" s="2"/>
      <c r="T35" s="2"/>
      <c r="U35" s="2"/>
      <c r="V35" s="2"/>
      <c r="W35" s="2"/>
      <c r="X35" s="2"/>
      <c r="Y35" s="2"/>
      <c r="Z35" s="150">
        <f t="shared" ref="Z35:AF35" si="9">AVERAGE(Z34,Z36)</f>
        <v>0</v>
      </c>
      <c r="AA35" s="150">
        <f t="shared" si="9"/>
        <v>0</v>
      </c>
      <c r="AB35" s="150">
        <f t="shared" si="9"/>
        <v>0</v>
      </c>
      <c r="AC35" s="150">
        <f t="shared" si="9"/>
        <v>0</v>
      </c>
      <c r="AD35" s="150">
        <f t="shared" si="9"/>
        <v>0</v>
      </c>
      <c r="AE35" s="150">
        <f t="shared" si="9"/>
        <v>0</v>
      </c>
      <c r="AF35" s="150">
        <f t="shared" si="9"/>
        <v>0</v>
      </c>
      <c r="AG35" s="150">
        <f>AVERAGE(AG36,AG34)</f>
        <v>0</v>
      </c>
      <c r="AH35" s="150">
        <f>AVERAGE(AH34,AH36)</f>
        <v>0</v>
      </c>
      <c r="AI35" s="150">
        <f>AVERAGE(AI34,AI36)</f>
        <v>0</v>
      </c>
      <c r="AJ35" s="150"/>
      <c r="AK35" s="150"/>
      <c r="AL35" s="150"/>
      <c r="AM35" s="150"/>
      <c r="AN35" s="150"/>
      <c r="AO35" s="2"/>
      <c r="AP35" s="2"/>
    </row>
    <row r="36" spans="1:42" ht="16.95" customHeight="1" thickBot="1" x14ac:dyDescent="0.35">
      <c r="A36" s="1"/>
      <c r="B36" s="22"/>
      <c r="C36" s="39"/>
      <c r="D36" s="135"/>
      <c r="E36" s="136"/>
      <c r="F36" s="137"/>
      <c r="G36" s="6"/>
      <c r="H36" s="39"/>
      <c r="I36" s="135"/>
      <c r="J36" s="136"/>
      <c r="K36" s="137"/>
      <c r="L36" s="1"/>
      <c r="M36" s="264"/>
      <c r="N36" s="265"/>
      <c r="O36" s="352"/>
      <c r="P36" s="353"/>
      <c r="Q36" s="1"/>
      <c r="R36" s="2"/>
      <c r="S36" s="2"/>
      <c r="T36" s="2"/>
      <c r="U36" s="2"/>
      <c r="V36" s="2"/>
      <c r="W36" s="2"/>
      <c r="X36" s="2"/>
      <c r="Y36" s="2"/>
      <c r="Z36" s="150">
        <f t="shared" ref="Z36:AI36" si="10">AB32</f>
        <v>0</v>
      </c>
      <c r="AA36" s="150">
        <f t="shared" si="10"/>
        <v>0</v>
      </c>
      <c r="AB36" s="150">
        <f t="shared" si="10"/>
        <v>0</v>
      </c>
      <c r="AC36" s="150">
        <f t="shared" si="10"/>
        <v>0</v>
      </c>
      <c r="AD36" s="150">
        <f t="shared" si="10"/>
        <v>0</v>
      </c>
      <c r="AE36" s="150">
        <f t="shared" si="10"/>
        <v>0</v>
      </c>
      <c r="AF36" s="150">
        <f t="shared" si="10"/>
        <v>0</v>
      </c>
      <c r="AG36" s="150">
        <f t="shared" si="10"/>
        <v>0</v>
      </c>
      <c r="AH36" s="150">
        <f t="shared" si="10"/>
        <v>0</v>
      </c>
      <c r="AI36" s="150">
        <f t="shared" si="10"/>
        <v>0</v>
      </c>
      <c r="AJ36" s="150"/>
      <c r="AK36" s="150"/>
      <c r="AL36" s="150"/>
      <c r="AM36" s="150"/>
      <c r="AN36" s="150"/>
      <c r="AO36" s="2"/>
      <c r="AP36" s="2"/>
    </row>
    <row r="37" spans="1:42" ht="16.95" customHeight="1" x14ac:dyDescent="0.3">
      <c r="A37" s="1"/>
      <c r="B37" s="22"/>
      <c r="C37" s="39" t="s">
        <v>15</v>
      </c>
      <c r="D37" s="135">
        <f>E23</f>
        <v>0</v>
      </c>
      <c r="E37" s="136">
        <f>D37-(D37*E32)</f>
        <v>0</v>
      </c>
      <c r="F37" s="137">
        <f>D37-(D37*F32)</f>
        <v>0</v>
      </c>
      <c r="G37" s="6"/>
      <c r="H37" s="39" t="s">
        <v>30</v>
      </c>
      <c r="I37" s="135">
        <f>J23</f>
        <v>0</v>
      </c>
      <c r="J37" s="136">
        <f>I37-(I37*J32)</f>
        <v>0</v>
      </c>
      <c r="K37" s="137">
        <f>I37-(I37*K32)</f>
        <v>0</v>
      </c>
      <c r="L37" s="1"/>
      <c r="M37" s="258" t="s">
        <v>68</v>
      </c>
      <c r="N37" s="259"/>
      <c r="O37" s="336"/>
      <c r="P37" s="337"/>
      <c r="Q37" s="1"/>
      <c r="R37" s="2"/>
      <c r="S37" s="2"/>
      <c r="T37" s="2"/>
      <c r="U37" s="2"/>
      <c r="V37" s="2"/>
      <c r="W37" s="2"/>
      <c r="X37" s="2"/>
      <c r="Y37" s="2"/>
      <c r="Z37" s="150">
        <f t="shared" ref="Z37:AF37" si="11">AVERAGE(Z36,Z38)</f>
        <v>0</v>
      </c>
      <c r="AA37" s="150">
        <f t="shared" si="11"/>
        <v>0</v>
      </c>
      <c r="AB37" s="150">
        <f t="shared" si="11"/>
        <v>0</v>
      </c>
      <c r="AC37" s="150">
        <f t="shared" si="11"/>
        <v>0</v>
      </c>
      <c r="AD37" s="150">
        <f t="shared" si="11"/>
        <v>0</v>
      </c>
      <c r="AE37" s="150">
        <f t="shared" si="11"/>
        <v>0</v>
      </c>
      <c r="AF37" s="150">
        <f t="shared" si="11"/>
        <v>0</v>
      </c>
      <c r="AG37" s="150">
        <f>AVERAGE(AG38,AG36)</f>
        <v>0</v>
      </c>
      <c r="AH37" s="150">
        <f>AVERAGE(AH36,AH38)</f>
        <v>0</v>
      </c>
      <c r="AI37" s="150">
        <f>AVERAGE(AI36,AI38)</f>
        <v>0</v>
      </c>
      <c r="AJ37" s="150"/>
      <c r="AK37" s="150"/>
      <c r="AL37" s="150"/>
      <c r="AM37" s="150"/>
      <c r="AN37" s="150"/>
      <c r="AO37" s="2"/>
      <c r="AP37" s="2"/>
    </row>
    <row r="38" spans="1:42" ht="16.95" customHeight="1" thickBot="1" x14ac:dyDescent="0.35">
      <c r="A38" s="1"/>
      <c r="B38" s="22"/>
      <c r="C38" s="39" t="s">
        <v>16</v>
      </c>
      <c r="D38" s="135">
        <f>E25</f>
        <v>0</v>
      </c>
      <c r="E38" s="136"/>
      <c r="F38" s="137"/>
      <c r="G38" s="6"/>
      <c r="H38" s="39" t="s">
        <v>31</v>
      </c>
      <c r="I38" s="135">
        <f>J25</f>
        <v>0</v>
      </c>
      <c r="J38" s="136"/>
      <c r="K38" s="137"/>
      <c r="L38" s="1"/>
      <c r="M38" s="264"/>
      <c r="N38" s="265"/>
      <c r="O38" s="338"/>
      <c r="P38" s="339"/>
      <c r="Q38" s="1"/>
      <c r="R38" s="2"/>
      <c r="S38" s="2"/>
      <c r="T38" s="2"/>
      <c r="U38" s="2"/>
      <c r="V38" s="2"/>
      <c r="W38" s="2"/>
      <c r="X38" s="2"/>
      <c r="Y38" s="2"/>
      <c r="Z38" s="150">
        <f t="shared" ref="Z38:AI38" si="12">AC32</f>
        <v>0</v>
      </c>
      <c r="AA38" s="150">
        <f t="shared" si="12"/>
        <v>0</v>
      </c>
      <c r="AB38" s="150">
        <f t="shared" si="12"/>
        <v>0</v>
      </c>
      <c r="AC38" s="150">
        <f t="shared" si="12"/>
        <v>0</v>
      </c>
      <c r="AD38" s="150">
        <f t="shared" si="12"/>
        <v>0</v>
      </c>
      <c r="AE38" s="150">
        <f t="shared" si="12"/>
        <v>0</v>
      </c>
      <c r="AF38" s="150">
        <f t="shared" si="12"/>
        <v>0</v>
      </c>
      <c r="AG38" s="150">
        <f t="shared" si="12"/>
        <v>0</v>
      </c>
      <c r="AH38" s="150">
        <f t="shared" si="12"/>
        <v>0</v>
      </c>
      <c r="AI38" s="150">
        <f t="shared" si="12"/>
        <v>0</v>
      </c>
      <c r="AJ38" s="150"/>
      <c r="AK38" s="150"/>
      <c r="AL38" s="150"/>
      <c r="AM38" s="150"/>
      <c r="AN38" s="150"/>
      <c r="AO38" s="2"/>
      <c r="AP38" s="2"/>
    </row>
    <row r="39" spans="1:42" ht="16.95" customHeight="1" x14ac:dyDescent="0.3">
      <c r="A39" s="1"/>
      <c r="B39" s="22"/>
      <c r="C39" s="39" t="s">
        <v>17</v>
      </c>
      <c r="D39" s="135">
        <f>E27</f>
        <v>0</v>
      </c>
      <c r="E39" s="136"/>
      <c r="F39" s="137"/>
      <c r="G39" s="6"/>
      <c r="H39" s="39" t="s">
        <v>32</v>
      </c>
      <c r="I39" s="135">
        <f>J27</f>
        <v>0</v>
      </c>
      <c r="J39" s="136"/>
      <c r="K39" s="137"/>
      <c r="L39" s="1"/>
      <c r="M39" s="340">
        <f>IF(O33=S40,O37*500/(-216.0475144+16.2606339*O35-0.002388645*O35^2-0.00113732*O35^3+0.00000701863*O35^4-0.00000001291*O35^5),O37*500/(594.31747775582-27.23842536447*O35+0.82112226871*O35^2-0.00930733913*O35^3+0.00004731582*O35^4-0.00000009054*O35^5))</f>
        <v>0</v>
      </c>
      <c r="N39" s="341"/>
      <c r="O39" s="341"/>
      <c r="P39" s="342"/>
      <c r="Q39" s="1"/>
      <c r="R39" s="2"/>
      <c r="S39" s="2"/>
      <c r="T39" s="2"/>
      <c r="U39" s="2"/>
      <c r="V39" s="2"/>
      <c r="W39" s="2"/>
      <c r="X39" s="2"/>
      <c r="Y39" s="2"/>
      <c r="Z39" s="150">
        <f t="shared" ref="Z39:AI39" si="13">AVERAGE(Z38,Z40)</f>
        <v>0</v>
      </c>
      <c r="AA39" s="150">
        <f t="shared" si="13"/>
        <v>0</v>
      </c>
      <c r="AB39" s="150">
        <f t="shared" si="13"/>
        <v>0</v>
      </c>
      <c r="AC39" s="150">
        <f t="shared" si="13"/>
        <v>0</v>
      </c>
      <c r="AD39" s="150">
        <f t="shared" si="13"/>
        <v>0</v>
      </c>
      <c r="AE39" s="150">
        <f t="shared" si="13"/>
        <v>0</v>
      </c>
      <c r="AF39" s="150">
        <f t="shared" si="13"/>
        <v>0</v>
      </c>
      <c r="AG39" s="150">
        <f t="shared" si="13"/>
        <v>0</v>
      </c>
      <c r="AH39" s="150">
        <f t="shared" si="13"/>
        <v>0</v>
      </c>
      <c r="AI39" s="150">
        <f t="shared" si="13"/>
        <v>0</v>
      </c>
      <c r="AJ39" s="150"/>
      <c r="AK39" s="150"/>
      <c r="AL39" s="150"/>
      <c r="AM39" s="150"/>
      <c r="AN39" s="150"/>
      <c r="AO39" s="2"/>
      <c r="AP39" s="2"/>
    </row>
    <row r="40" spans="1:42" ht="16.95" customHeight="1" thickBot="1" x14ac:dyDescent="0.35">
      <c r="A40" s="1"/>
      <c r="B40" s="22"/>
      <c r="C40" s="39"/>
      <c r="D40" s="135"/>
      <c r="E40" s="136"/>
      <c r="F40" s="137"/>
      <c r="G40" s="6"/>
      <c r="H40" s="39"/>
      <c r="I40" s="135"/>
      <c r="J40" s="136"/>
      <c r="K40" s="137"/>
      <c r="L40" s="1"/>
      <c r="M40" s="343"/>
      <c r="N40" s="344"/>
      <c r="O40" s="344"/>
      <c r="P40" s="345"/>
      <c r="Q40" s="1"/>
      <c r="R40" s="2"/>
      <c r="S40" s="2" t="s">
        <v>66</v>
      </c>
      <c r="T40" s="2"/>
      <c r="U40" s="2"/>
      <c r="V40" s="2"/>
      <c r="W40" s="2"/>
      <c r="X40" s="2"/>
      <c r="Y40" s="2"/>
      <c r="Z40" s="150">
        <f t="shared" ref="Z40:AI40" si="14">AD32</f>
        <v>0</v>
      </c>
      <c r="AA40" s="150">
        <f t="shared" si="14"/>
        <v>0</v>
      </c>
      <c r="AB40" s="150">
        <f t="shared" si="14"/>
        <v>0</v>
      </c>
      <c r="AC40" s="150">
        <f t="shared" si="14"/>
        <v>0</v>
      </c>
      <c r="AD40" s="150">
        <f t="shared" si="14"/>
        <v>0</v>
      </c>
      <c r="AE40" s="150">
        <f t="shared" si="14"/>
        <v>0</v>
      </c>
      <c r="AF40" s="150">
        <f t="shared" si="14"/>
        <v>0</v>
      </c>
      <c r="AG40" s="150">
        <f t="shared" si="14"/>
        <v>0</v>
      </c>
      <c r="AH40" s="150">
        <f t="shared" si="14"/>
        <v>0</v>
      </c>
      <c r="AI40" s="150">
        <f t="shared" si="14"/>
        <v>0</v>
      </c>
      <c r="AJ40" s="150"/>
      <c r="AK40" s="150"/>
      <c r="AL40" s="150"/>
      <c r="AM40" s="150"/>
      <c r="AN40" s="150"/>
      <c r="AO40" s="2"/>
      <c r="AP40" s="2"/>
    </row>
    <row r="41" spans="1:42" ht="16.95" customHeight="1" thickBot="1" x14ac:dyDescent="0.35">
      <c r="A41" s="22"/>
      <c r="B41" s="22"/>
      <c r="C41" s="39" t="s">
        <v>18</v>
      </c>
      <c r="D41" s="135">
        <f>F23</f>
        <v>0</v>
      </c>
      <c r="E41" s="136">
        <f>D41-(D41*E32)</f>
        <v>0</v>
      </c>
      <c r="F41" s="137">
        <f>D41-(D41*F32)</f>
        <v>0</v>
      </c>
      <c r="G41" s="6"/>
      <c r="H41" s="39" t="s">
        <v>33</v>
      </c>
      <c r="I41" s="135">
        <f>K23</f>
        <v>0</v>
      </c>
      <c r="J41" s="136">
        <f>I41-(I41*J32)</f>
        <v>0</v>
      </c>
      <c r="K41" s="137">
        <f>I41-(I41*K32)</f>
        <v>0</v>
      </c>
      <c r="L41" s="22"/>
      <c r="M41" s="22"/>
      <c r="N41" s="22"/>
      <c r="O41" s="22"/>
      <c r="P41" s="22"/>
      <c r="Q41" s="22"/>
      <c r="R41" s="2"/>
      <c r="S41" s="2"/>
      <c r="T41" s="2"/>
      <c r="U41" s="2"/>
      <c r="V41" s="2"/>
      <c r="W41" s="2"/>
      <c r="X41" s="2"/>
      <c r="Y41" s="2"/>
      <c r="Z41" s="2"/>
      <c r="AA41" s="2"/>
      <c r="AB41" s="2"/>
      <c r="AC41" s="2"/>
      <c r="AD41" s="2"/>
      <c r="AE41" s="2"/>
      <c r="AF41" s="2"/>
      <c r="AG41" s="2"/>
      <c r="AH41" s="2"/>
      <c r="AI41" s="2"/>
      <c r="AJ41" s="2"/>
      <c r="AK41" s="2"/>
      <c r="AL41" s="2"/>
      <c r="AM41" s="2"/>
      <c r="AN41" s="2"/>
      <c r="AO41" s="2"/>
      <c r="AP41" s="2"/>
    </row>
    <row r="42" spans="1:42" ht="16.95" customHeight="1" x14ac:dyDescent="0.3">
      <c r="A42" s="1"/>
      <c r="B42" s="22"/>
      <c r="C42" s="39" t="s">
        <v>20</v>
      </c>
      <c r="D42" s="135">
        <f>F25</f>
        <v>0</v>
      </c>
      <c r="E42" s="136"/>
      <c r="F42" s="137"/>
      <c r="G42" s="6"/>
      <c r="H42" s="39" t="s">
        <v>34</v>
      </c>
      <c r="I42" s="135">
        <f>K25</f>
        <v>0</v>
      </c>
      <c r="J42" s="136"/>
      <c r="K42" s="137"/>
      <c r="L42" s="1"/>
      <c r="M42" s="258" t="s">
        <v>106</v>
      </c>
      <c r="N42" s="259"/>
      <c r="O42" s="259"/>
      <c r="P42" s="260"/>
      <c r="Q42" s="1"/>
      <c r="R42" s="2"/>
      <c r="S42" s="2"/>
      <c r="T42" s="2"/>
      <c r="U42" s="2"/>
      <c r="V42" s="2"/>
      <c r="W42" s="2"/>
      <c r="X42" s="2"/>
      <c r="Y42" s="2"/>
      <c r="Z42" s="2"/>
      <c r="AA42" s="2"/>
      <c r="AB42" s="2"/>
      <c r="AC42" s="2"/>
      <c r="AD42" s="2"/>
      <c r="AE42" s="2"/>
      <c r="AF42" s="2"/>
      <c r="AG42" s="2"/>
      <c r="AH42" s="2"/>
      <c r="AI42" s="2"/>
      <c r="AJ42" s="2"/>
      <c r="AK42" s="2"/>
      <c r="AL42" s="2"/>
      <c r="AM42" s="2"/>
      <c r="AN42" s="2"/>
      <c r="AO42" s="2"/>
      <c r="AP42" s="2"/>
    </row>
    <row r="43" spans="1:42" ht="16.95" customHeight="1" thickBot="1" x14ac:dyDescent="0.35">
      <c r="A43" s="1"/>
      <c r="B43" s="22"/>
      <c r="C43" s="39" t="s">
        <v>19</v>
      </c>
      <c r="D43" s="135">
        <f>F27</f>
        <v>0</v>
      </c>
      <c r="E43" s="136"/>
      <c r="F43" s="137"/>
      <c r="G43" s="6"/>
      <c r="H43" s="39" t="s">
        <v>35</v>
      </c>
      <c r="I43" s="135">
        <f>K27</f>
        <v>0</v>
      </c>
      <c r="J43" s="136"/>
      <c r="K43" s="137"/>
      <c r="L43" s="1"/>
      <c r="M43" s="264"/>
      <c r="N43" s="265"/>
      <c r="O43" s="265"/>
      <c r="P43" s="266"/>
      <c r="Q43" s="1"/>
      <c r="R43" s="2"/>
      <c r="S43" s="2"/>
      <c r="T43" s="2"/>
      <c r="U43" s="2"/>
      <c r="V43" s="2"/>
      <c r="W43" s="2"/>
      <c r="X43" s="2"/>
      <c r="Y43" s="2"/>
      <c r="Z43" s="335" t="str">
        <f>K53</f>
        <v>Custom RPE Chart (Deadlift)</v>
      </c>
      <c r="AA43" s="335"/>
      <c r="AB43" s="335"/>
      <c r="AC43" s="335"/>
      <c r="AD43" s="335"/>
      <c r="AE43" s="335"/>
      <c r="AF43" s="335"/>
      <c r="AG43" s="335"/>
      <c r="AH43" s="335"/>
      <c r="AI43" s="335"/>
      <c r="AJ43" s="335"/>
      <c r="AK43" s="335"/>
      <c r="AL43" s="335"/>
      <c r="AM43" s="335"/>
      <c r="AN43" s="335"/>
      <c r="AO43" s="2"/>
      <c r="AP43" s="2"/>
    </row>
    <row r="44" spans="1:42" ht="16.95" customHeight="1" x14ac:dyDescent="0.3">
      <c r="A44" s="1"/>
      <c r="B44" s="22"/>
      <c r="C44" s="39"/>
      <c r="D44" s="135"/>
      <c r="E44" s="136"/>
      <c r="F44" s="137"/>
      <c r="G44" s="6"/>
      <c r="H44" s="39"/>
      <c r="I44" s="135"/>
      <c r="J44" s="136"/>
      <c r="K44" s="137"/>
      <c r="L44" s="1"/>
      <c r="M44" s="258" t="s">
        <v>57</v>
      </c>
      <c r="N44" s="259"/>
      <c r="O44" s="346"/>
      <c r="P44" s="347"/>
      <c r="Q44" s="1"/>
      <c r="R44" s="2"/>
      <c r="S44" s="2"/>
      <c r="T44" s="2"/>
      <c r="U44" s="2"/>
      <c r="V44" s="2"/>
      <c r="W44" s="2"/>
      <c r="X44" s="2"/>
      <c r="Y44" s="2"/>
      <c r="Z44" s="150">
        <f>F17</f>
        <v>0</v>
      </c>
      <c r="AA44" s="150">
        <f>Z44*M58</f>
        <v>0</v>
      </c>
      <c r="AB44" s="150">
        <f>Z44*M59</f>
        <v>0</v>
      </c>
      <c r="AC44" s="150">
        <f>Z44*M60</f>
        <v>0</v>
      </c>
      <c r="AD44" s="150">
        <f>Z44*M61</f>
        <v>0</v>
      </c>
      <c r="AE44" s="150">
        <f>Z44*M62</f>
        <v>0</v>
      </c>
      <c r="AF44" s="150">
        <f>Z44*M63</f>
        <v>0</v>
      </c>
      <c r="AG44" s="150">
        <f>Z44*M64</f>
        <v>0</v>
      </c>
      <c r="AH44" s="150">
        <f>Z44*M65</f>
        <v>0</v>
      </c>
      <c r="AI44" s="150">
        <f>Z44*M66</f>
        <v>0</v>
      </c>
      <c r="AJ44" s="150">
        <f>Z44*M67</f>
        <v>0</v>
      </c>
      <c r="AK44" s="150">
        <f>Z44*M68</f>
        <v>0</v>
      </c>
      <c r="AL44" s="150">
        <f>Z44*M69</f>
        <v>0</v>
      </c>
      <c r="AM44" s="150">
        <f>Z44*M70</f>
        <v>0</v>
      </c>
      <c r="AN44" s="150">
        <f>Z44*M71</f>
        <v>0</v>
      </c>
      <c r="AO44" s="2"/>
      <c r="AP44" s="2"/>
    </row>
    <row r="45" spans="1:42" ht="16.95" customHeight="1" thickBot="1" x14ac:dyDescent="0.35">
      <c r="A45" s="1"/>
      <c r="B45" s="22"/>
      <c r="C45" s="39" t="s">
        <v>21</v>
      </c>
      <c r="D45" s="135">
        <f>G23</f>
        <v>0</v>
      </c>
      <c r="E45" s="136">
        <f>D45-(D45*E32)</f>
        <v>0</v>
      </c>
      <c r="F45" s="137">
        <f>D45-(D45*F32)</f>
        <v>0</v>
      </c>
      <c r="G45" s="6"/>
      <c r="H45" s="39" t="s">
        <v>36</v>
      </c>
      <c r="I45" s="135">
        <f>L23</f>
        <v>0</v>
      </c>
      <c r="J45" s="136">
        <f>I45-(I45*J32)</f>
        <v>0</v>
      </c>
      <c r="K45" s="137">
        <f>I45-(I45*K32)</f>
        <v>0</v>
      </c>
      <c r="L45" s="1"/>
      <c r="M45" s="264"/>
      <c r="N45" s="265"/>
      <c r="O45" s="348"/>
      <c r="P45" s="349"/>
      <c r="Q45" s="1"/>
      <c r="R45" s="2"/>
      <c r="S45" s="2"/>
      <c r="T45" s="2"/>
      <c r="U45" s="2"/>
      <c r="V45" s="2"/>
      <c r="W45" s="2"/>
      <c r="X45" s="2"/>
      <c r="Y45" s="2"/>
      <c r="Z45" s="150">
        <f t="shared" ref="Z45:AI45" si="15">AVERAGE(Z44,Z46)</f>
        <v>0</v>
      </c>
      <c r="AA45" s="150">
        <f t="shared" si="15"/>
        <v>0</v>
      </c>
      <c r="AB45" s="150">
        <f t="shared" si="15"/>
        <v>0</v>
      </c>
      <c r="AC45" s="150">
        <f t="shared" si="15"/>
        <v>0</v>
      </c>
      <c r="AD45" s="150">
        <f t="shared" si="15"/>
        <v>0</v>
      </c>
      <c r="AE45" s="150">
        <f t="shared" si="15"/>
        <v>0</v>
      </c>
      <c r="AF45" s="150">
        <f t="shared" si="15"/>
        <v>0</v>
      </c>
      <c r="AG45" s="150">
        <f t="shared" si="15"/>
        <v>0</v>
      </c>
      <c r="AH45" s="150">
        <f t="shared" si="15"/>
        <v>0</v>
      </c>
      <c r="AI45" s="151">
        <f t="shared" si="15"/>
        <v>0</v>
      </c>
      <c r="AJ45" s="150"/>
      <c r="AK45" s="150"/>
      <c r="AL45" s="150"/>
      <c r="AM45" s="150"/>
      <c r="AN45" s="150"/>
      <c r="AO45" s="2"/>
      <c r="AP45" s="2"/>
    </row>
    <row r="46" spans="1:42" ht="16.95" customHeight="1" x14ac:dyDescent="0.3">
      <c r="A46" s="1"/>
      <c r="B46" s="22"/>
      <c r="C46" s="39" t="s">
        <v>22</v>
      </c>
      <c r="D46" s="135">
        <f>G25</f>
        <v>0</v>
      </c>
      <c r="E46" s="136"/>
      <c r="F46" s="137"/>
      <c r="G46" s="6"/>
      <c r="H46" s="39" t="s">
        <v>37</v>
      </c>
      <c r="I46" s="135">
        <f>L25</f>
        <v>0</v>
      </c>
      <c r="J46" s="136"/>
      <c r="K46" s="137"/>
      <c r="L46" s="1"/>
      <c r="M46" s="258" t="s">
        <v>67</v>
      </c>
      <c r="N46" s="259"/>
      <c r="O46" s="350"/>
      <c r="P46" s="351"/>
      <c r="Q46" s="1"/>
      <c r="R46" s="2"/>
      <c r="S46" s="2"/>
      <c r="T46" s="2"/>
      <c r="U46" s="2"/>
      <c r="V46" s="2"/>
      <c r="W46" s="2"/>
      <c r="X46" s="2"/>
      <c r="Y46" s="2"/>
      <c r="Z46" s="150">
        <f t="shared" ref="Z46:AI46" si="16">AA44</f>
        <v>0</v>
      </c>
      <c r="AA46" s="150">
        <f t="shared" si="16"/>
        <v>0</v>
      </c>
      <c r="AB46" s="150">
        <f t="shared" si="16"/>
        <v>0</v>
      </c>
      <c r="AC46" s="150">
        <f t="shared" si="16"/>
        <v>0</v>
      </c>
      <c r="AD46" s="150">
        <f t="shared" si="16"/>
        <v>0</v>
      </c>
      <c r="AE46" s="150">
        <f t="shared" si="16"/>
        <v>0</v>
      </c>
      <c r="AF46" s="150">
        <f t="shared" si="16"/>
        <v>0</v>
      </c>
      <c r="AG46" s="150">
        <f t="shared" si="16"/>
        <v>0</v>
      </c>
      <c r="AH46" s="150">
        <f t="shared" si="16"/>
        <v>0</v>
      </c>
      <c r="AI46" s="150">
        <f t="shared" si="16"/>
        <v>0</v>
      </c>
      <c r="AJ46" s="150"/>
      <c r="AK46" s="150"/>
      <c r="AL46" s="150"/>
      <c r="AM46" s="150"/>
      <c r="AN46" s="150"/>
      <c r="AO46" s="2"/>
      <c r="AP46" s="2"/>
    </row>
    <row r="47" spans="1:42" ht="16.95" customHeight="1" thickBot="1" x14ac:dyDescent="0.35">
      <c r="A47" s="1"/>
      <c r="B47" s="22"/>
      <c r="C47" s="39" t="s">
        <v>23</v>
      </c>
      <c r="D47" s="135">
        <f>G27</f>
        <v>0</v>
      </c>
      <c r="E47" s="136"/>
      <c r="F47" s="137"/>
      <c r="G47" s="6"/>
      <c r="H47" s="39" t="s">
        <v>39</v>
      </c>
      <c r="I47" s="135">
        <f>L27</f>
        <v>0</v>
      </c>
      <c r="J47" s="136"/>
      <c r="K47" s="137"/>
      <c r="L47" s="1"/>
      <c r="M47" s="264"/>
      <c r="N47" s="265"/>
      <c r="O47" s="352"/>
      <c r="P47" s="353"/>
      <c r="Q47" s="1"/>
      <c r="R47" s="2"/>
      <c r="S47" s="2"/>
      <c r="T47" s="2"/>
      <c r="U47" s="2"/>
      <c r="V47" s="2"/>
      <c r="W47" s="2"/>
      <c r="X47" s="2"/>
      <c r="Y47" s="2"/>
      <c r="Z47" s="150">
        <f t="shared" ref="Z47:AI47" si="17">AVERAGE(Z46,Z48)</f>
        <v>0</v>
      </c>
      <c r="AA47" s="150">
        <f t="shared" si="17"/>
        <v>0</v>
      </c>
      <c r="AB47" s="150">
        <f t="shared" si="17"/>
        <v>0</v>
      </c>
      <c r="AC47" s="150">
        <f t="shared" si="17"/>
        <v>0</v>
      </c>
      <c r="AD47" s="150">
        <f t="shared" si="17"/>
        <v>0</v>
      </c>
      <c r="AE47" s="150">
        <f t="shared" si="17"/>
        <v>0</v>
      </c>
      <c r="AF47" s="150">
        <f t="shared" si="17"/>
        <v>0</v>
      </c>
      <c r="AG47" s="150">
        <f t="shared" si="17"/>
        <v>0</v>
      </c>
      <c r="AH47" s="150">
        <f t="shared" si="17"/>
        <v>0</v>
      </c>
      <c r="AI47" s="150">
        <f t="shared" si="17"/>
        <v>0</v>
      </c>
      <c r="AJ47" s="150"/>
      <c r="AK47" s="150"/>
      <c r="AL47" s="150"/>
      <c r="AM47" s="150"/>
      <c r="AN47" s="150"/>
      <c r="AO47" s="2"/>
      <c r="AP47" s="2"/>
    </row>
    <row r="48" spans="1:42" ht="16.95" customHeight="1" x14ac:dyDescent="0.3">
      <c r="A48" s="1"/>
      <c r="B48" s="22"/>
      <c r="C48" s="39"/>
      <c r="D48" s="135"/>
      <c r="E48" s="136"/>
      <c r="F48" s="137"/>
      <c r="G48" s="6"/>
      <c r="H48" s="39"/>
      <c r="I48" s="135"/>
      <c r="J48" s="136"/>
      <c r="K48" s="137"/>
      <c r="L48" s="1"/>
      <c r="M48" s="258" t="s">
        <v>68</v>
      </c>
      <c r="N48" s="259"/>
      <c r="O48" s="336"/>
      <c r="P48" s="337"/>
      <c r="Q48" s="1"/>
      <c r="R48" s="2"/>
      <c r="S48" s="2"/>
      <c r="T48" s="2"/>
      <c r="U48" s="2"/>
      <c r="V48" s="2"/>
      <c r="W48" s="2"/>
      <c r="X48" s="2"/>
      <c r="Y48" s="2"/>
      <c r="Z48" s="150">
        <f t="shared" ref="Z48:AI48" si="18">AB44</f>
        <v>0</v>
      </c>
      <c r="AA48" s="150">
        <f t="shared" si="18"/>
        <v>0</v>
      </c>
      <c r="AB48" s="150">
        <f t="shared" si="18"/>
        <v>0</v>
      </c>
      <c r="AC48" s="150">
        <f t="shared" si="18"/>
        <v>0</v>
      </c>
      <c r="AD48" s="150">
        <f t="shared" si="18"/>
        <v>0</v>
      </c>
      <c r="AE48" s="150">
        <f t="shared" si="18"/>
        <v>0</v>
      </c>
      <c r="AF48" s="150">
        <f t="shared" si="18"/>
        <v>0</v>
      </c>
      <c r="AG48" s="150">
        <f t="shared" si="18"/>
        <v>0</v>
      </c>
      <c r="AH48" s="150">
        <f t="shared" si="18"/>
        <v>0</v>
      </c>
      <c r="AI48" s="150">
        <f t="shared" si="18"/>
        <v>0</v>
      </c>
      <c r="AJ48" s="150"/>
      <c r="AK48" s="150"/>
      <c r="AL48" s="150"/>
      <c r="AM48" s="150"/>
      <c r="AN48" s="150"/>
      <c r="AO48" s="2"/>
      <c r="AP48" s="2"/>
    </row>
    <row r="49" spans="1:42" ht="16.95" customHeight="1" thickBot="1" x14ac:dyDescent="0.35">
      <c r="A49" s="1"/>
      <c r="B49" s="22"/>
      <c r="C49" s="40" t="s">
        <v>24</v>
      </c>
      <c r="D49" s="135">
        <f>H23</f>
        <v>0</v>
      </c>
      <c r="E49" s="136">
        <f>D49-(D49*E32)</f>
        <v>0</v>
      </c>
      <c r="F49" s="137">
        <f>D49-(D49*F32)</f>
        <v>0</v>
      </c>
      <c r="G49" s="6"/>
      <c r="H49" s="39" t="s">
        <v>38</v>
      </c>
      <c r="I49" s="135">
        <f>M23</f>
        <v>0</v>
      </c>
      <c r="J49" s="136">
        <f>I49-(I49*J32)</f>
        <v>0</v>
      </c>
      <c r="K49" s="137">
        <f>I49-(I49*K32)</f>
        <v>0</v>
      </c>
      <c r="L49" s="1"/>
      <c r="M49" s="264"/>
      <c r="N49" s="265"/>
      <c r="O49" s="338"/>
      <c r="P49" s="339"/>
      <c r="Q49" s="1"/>
      <c r="R49" s="2"/>
      <c r="S49" s="2"/>
      <c r="T49" s="2"/>
      <c r="U49" s="2"/>
      <c r="V49" s="2"/>
      <c r="W49" s="2"/>
      <c r="X49" s="2"/>
      <c r="Y49" s="2"/>
      <c r="Z49" s="150">
        <f t="shared" ref="Z49:AI49" si="19">AVERAGE(Z48,Z50)</f>
        <v>0</v>
      </c>
      <c r="AA49" s="150">
        <f t="shared" si="19"/>
        <v>0</v>
      </c>
      <c r="AB49" s="150">
        <f t="shared" si="19"/>
        <v>0</v>
      </c>
      <c r="AC49" s="150">
        <f t="shared" si="19"/>
        <v>0</v>
      </c>
      <c r="AD49" s="150">
        <f t="shared" si="19"/>
        <v>0</v>
      </c>
      <c r="AE49" s="150">
        <f t="shared" si="19"/>
        <v>0</v>
      </c>
      <c r="AF49" s="150">
        <f t="shared" si="19"/>
        <v>0</v>
      </c>
      <c r="AG49" s="150">
        <f t="shared" si="19"/>
        <v>0</v>
      </c>
      <c r="AH49" s="150">
        <f t="shared" si="19"/>
        <v>0</v>
      </c>
      <c r="AI49" s="150">
        <f t="shared" si="19"/>
        <v>0</v>
      </c>
      <c r="AJ49" s="150"/>
      <c r="AK49" s="150"/>
      <c r="AL49" s="150"/>
      <c r="AM49" s="150"/>
      <c r="AN49" s="150"/>
      <c r="AO49" s="2"/>
      <c r="AP49" s="2"/>
    </row>
    <row r="50" spans="1:42" ht="16.95" customHeight="1" x14ac:dyDescent="0.3">
      <c r="A50" s="1"/>
      <c r="B50" s="22"/>
      <c r="C50" s="39" t="s">
        <v>25</v>
      </c>
      <c r="D50" s="135">
        <f>H25</f>
        <v>0</v>
      </c>
      <c r="E50" s="136"/>
      <c r="F50" s="137"/>
      <c r="G50" s="6"/>
      <c r="H50" s="39" t="s">
        <v>40</v>
      </c>
      <c r="I50" s="135">
        <f>M25</f>
        <v>0</v>
      </c>
      <c r="J50" s="136"/>
      <c r="K50" s="137"/>
      <c r="L50" s="1"/>
      <c r="M50" s="340" t="str">
        <f>IFERROR(IF(O44=S51,500+100*(O48-(125.1435*LN(O46)-228.03))/(34.5246*LN(O46)-86.8301),500+100*(O48-(310.67*LN(O46)-857.785))/(53.216*LN(O46)-147.0835)),"0,00 Points")</f>
        <v>0,00 Points</v>
      </c>
      <c r="N50" s="341"/>
      <c r="O50" s="341"/>
      <c r="P50" s="342"/>
      <c r="Q50" s="1"/>
      <c r="R50" s="2"/>
      <c r="S50" s="2"/>
      <c r="T50" s="2"/>
      <c r="U50" s="2"/>
      <c r="V50" s="2"/>
      <c r="W50" s="2"/>
      <c r="X50" s="2"/>
      <c r="Y50" s="2"/>
      <c r="Z50" s="150">
        <f t="shared" ref="Z50:AI50" si="20">AC44</f>
        <v>0</v>
      </c>
      <c r="AA50" s="150">
        <f t="shared" si="20"/>
        <v>0</v>
      </c>
      <c r="AB50" s="150">
        <f t="shared" si="20"/>
        <v>0</v>
      </c>
      <c r="AC50" s="150">
        <f t="shared" si="20"/>
        <v>0</v>
      </c>
      <c r="AD50" s="150">
        <f t="shared" si="20"/>
        <v>0</v>
      </c>
      <c r="AE50" s="150">
        <f t="shared" si="20"/>
        <v>0</v>
      </c>
      <c r="AF50" s="150">
        <f t="shared" si="20"/>
        <v>0</v>
      </c>
      <c r="AG50" s="150">
        <f t="shared" si="20"/>
        <v>0</v>
      </c>
      <c r="AH50" s="150">
        <f t="shared" si="20"/>
        <v>0</v>
      </c>
      <c r="AI50" s="150">
        <f t="shared" si="20"/>
        <v>0</v>
      </c>
      <c r="AJ50" s="150"/>
      <c r="AK50" s="150"/>
      <c r="AL50" s="150"/>
      <c r="AM50" s="150"/>
      <c r="AN50" s="150"/>
      <c r="AO50" s="2"/>
      <c r="AP50" s="2"/>
    </row>
    <row r="51" spans="1:42" ht="16.95" customHeight="1" thickBot="1" x14ac:dyDescent="0.35">
      <c r="A51" s="1"/>
      <c r="B51" s="22"/>
      <c r="C51" s="41" t="s">
        <v>26</v>
      </c>
      <c r="D51" s="138">
        <f>H27</f>
        <v>0</v>
      </c>
      <c r="E51" s="139"/>
      <c r="F51" s="140"/>
      <c r="G51" s="6"/>
      <c r="H51" s="41" t="s">
        <v>41</v>
      </c>
      <c r="I51" s="138">
        <f>M27</f>
        <v>0</v>
      </c>
      <c r="J51" s="139"/>
      <c r="K51" s="140"/>
      <c r="L51" s="1"/>
      <c r="M51" s="343"/>
      <c r="N51" s="344"/>
      <c r="O51" s="344"/>
      <c r="P51" s="345"/>
      <c r="Q51" s="1"/>
      <c r="R51" s="2"/>
      <c r="S51" s="2"/>
      <c r="T51" s="2"/>
      <c r="U51" s="2"/>
      <c r="V51" s="2"/>
      <c r="W51" s="2"/>
      <c r="X51" s="2"/>
      <c r="Y51" s="2"/>
      <c r="Z51" s="150">
        <f t="shared" ref="Z51:AI51" si="21">AVERAGE(Z50,Z52)</f>
        <v>0</v>
      </c>
      <c r="AA51" s="150">
        <f t="shared" si="21"/>
        <v>0</v>
      </c>
      <c r="AB51" s="150">
        <f t="shared" si="21"/>
        <v>0</v>
      </c>
      <c r="AC51" s="150">
        <f t="shared" si="21"/>
        <v>0</v>
      </c>
      <c r="AD51" s="150">
        <f t="shared" si="21"/>
        <v>0</v>
      </c>
      <c r="AE51" s="150">
        <f t="shared" si="21"/>
        <v>0</v>
      </c>
      <c r="AF51" s="150">
        <f t="shared" si="21"/>
        <v>0</v>
      </c>
      <c r="AG51" s="150">
        <f t="shared" si="21"/>
        <v>0</v>
      </c>
      <c r="AH51" s="150">
        <f t="shared" si="21"/>
        <v>0</v>
      </c>
      <c r="AI51" s="150">
        <f t="shared" si="21"/>
        <v>0</v>
      </c>
      <c r="AJ51" s="150"/>
      <c r="AK51" s="150"/>
      <c r="AL51" s="150"/>
      <c r="AM51" s="150"/>
      <c r="AN51" s="150"/>
      <c r="AO51" s="2"/>
      <c r="AP51" s="2"/>
    </row>
    <row r="52" spans="1:42" ht="16.95" customHeight="1" thickBot="1" x14ac:dyDescent="0.35">
      <c r="A52" s="1"/>
      <c r="B52" s="22"/>
      <c r="C52" s="1"/>
      <c r="D52" s="1"/>
      <c r="E52" s="1"/>
      <c r="F52" s="1"/>
      <c r="G52" s="1"/>
      <c r="H52" s="1"/>
      <c r="I52" s="1"/>
      <c r="J52" s="1"/>
      <c r="K52" s="1"/>
      <c r="L52" s="1"/>
      <c r="M52" s="1"/>
      <c r="N52" s="1"/>
      <c r="O52" s="1"/>
      <c r="P52" s="1"/>
      <c r="Q52" s="1"/>
      <c r="R52" s="2"/>
      <c r="S52" s="2"/>
      <c r="T52" s="2"/>
      <c r="U52" s="2"/>
      <c r="V52" s="2"/>
      <c r="W52" s="2"/>
      <c r="X52" s="2"/>
      <c r="Y52" s="2"/>
      <c r="Z52" s="150">
        <f t="shared" ref="Z52:AI52" si="22">AD44</f>
        <v>0</v>
      </c>
      <c r="AA52" s="150">
        <f t="shared" si="22"/>
        <v>0</v>
      </c>
      <c r="AB52" s="150">
        <f t="shared" si="22"/>
        <v>0</v>
      </c>
      <c r="AC52" s="150">
        <f t="shared" si="22"/>
        <v>0</v>
      </c>
      <c r="AD52" s="150">
        <f t="shared" si="22"/>
        <v>0</v>
      </c>
      <c r="AE52" s="150">
        <f t="shared" si="22"/>
        <v>0</v>
      </c>
      <c r="AF52" s="150">
        <f t="shared" si="22"/>
        <v>0</v>
      </c>
      <c r="AG52" s="150">
        <f t="shared" si="22"/>
        <v>0</v>
      </c>
      <c r="AH52" s="150">
        <f t="shared" si="22"/>
        <v>0</v>
      </c>
      <c r="AI52" s="150">
        <f t="shared" si="22"/>
        <v>0</v>
      </c>
      <c r="AJ52" s="150"/>
      <c r="AK52" s="150"/>
      <c r="AL52" s="150"/>
      <c r="AM52" s="150"/>
      <c r="AN52" s="150"/>
      <c r="AO52" s="2"/>
      <c r="AP52" s="2"/>
    </row>
    <row r="53" spans="1:42" ht="16.95" customHeight="1" x14ac:dyDescent="0.3">
      <c r="A53" s="22"/>
      <c r="B53" s="22"/>
      <c r="C53" s="258" t="s">
        <v>169</v>
      </c>
      <c r="D53" s="259"/>
      <c r="E53" s="260"/>
      <c r="F53" s="22"/>
      <c r="G53" s="258" t="s">
        <v>170</v>
      </c>
      <c r="H53" s="259"/>
      <c r="I53" s="260"/>
      <c r="J53" s="22"/>
      <c r="K53" s="258" t="s">
        <v>171</v>
      </c>
      <c r="L53" s="259"/>
      <c r="M53" s="260"/>
      <c r="N53" s="22"/>
      <c r="O53" s="22"/>
      <c r="P53" s="22"/>
      <c r="Q53" s="22"/>
      <c r="R53" s="2"/>
      <c r="S53" s="2"/>
      <c r="T53" s="2"/>
      <c r="U53" s="2"/>
      <c r="V53" s="2"/>
      <c r="W53" s="2"/>
      <c r="X53" s="2"/>
      <c r="Y53" s="2"/>
      <c r="Z53" s="2"/>
      <c r="AA53" s="2"/>
      <c r="AB53" s="2"/>
      <c r="AC53" s="2"/>
      <c r="AD53" s="2"/>
      <c r="AE53" s="2"/>
      <c r="AF53" s="2"/>
      <c r="AG53" s="2"/>
      <c r="AH53" s="2"/>
      <c r="AI53" s="2"/>
      <c r="AJ53" s="2"/>
      <c r="AK53" s="2"/>
      <c r="AL53" s="2"/>
      <c r="AM53" s="2"/>
      <c r="AN53" s="2"/>
      <c r="AO53" s="2"/>
      <c r="AP53" s="2"/>
    </row>
    <row r="54" spans="1:42" ht="16.95" customHeight="1" thickBot="1" x14ac:dyDescent="0.35">
      <c r="A54" s="1"/>
      <c r="B54" s="22"/>
      <c r="C54" s="264"/>
      <c r="D54" s="265"/>
      <c r="E54" s="266"/>
      <c r="F54" s="1"/>
      <c r="G54" s="264"/>
      <c r="H54" s="265"/>
      <c r="I54" s="266"/>
      <c r="J54" s="1"/>
      <c r="K54" s="264"/>
      <c r="L54" s="265"/>
      <c r="M54" s="266"/>
      <c r="N54" s="1"/>
      <c r="O54" s="1"/>
      <c r="P54" s="1"/>
      <c r="Q54" s="1"/>
      <c r="R54" s="2"/>
      <c r="S54" s="2"/>
      <c r="T54" s="2"/>
      <c r="U54" s="2"/>
      <c r="V54" s="2"/>
      <c r="W54" s="2"/>
      <c r="X54" s="2"/>
      <c r="Y54" s="2"/>
      <c r="Z54" s="2"/>
      <c r="AA54" s="2"/>
      <c r="AB54" s="2"/>
      <c r="AC54" s="2"/>
      <c r="AD54" s="2"/>
      <c r="AE54" s="2"/>
      <c r="AF54" s="2"/>
      <c r="AG54" s="2"/>
      <c r="AH54" s="2"/>
      <c r="AI54" s="2"/>
      <c r="AJ54" s="2"/>
      <c r="AK54" s="2"/>
      <c r="AL54" s="2"/>
      <c r="AM54" s="2"/>
      <c r="AN54" s="2"/>
      <c r="AO54" s="2"/>
      <c r="AP54" s="2"/>
    </row>
    <row r="55" spans="1:42" ht="16.95" customHeight="1" x14ac:dyDescent="0.3">
      <c r="A55" s="22"/>
      <c r="B55" s="22"/>
      <c r="C55" s="332" t="s">
        <v>166</v>
      </c>
      <c r="D55" s="334" t="s">
        <v>167</v>
      </c>
      <c r="E55" s="334" t="s">
        <v>168</v>
      </c>
      <c r="F55" s="22"/>
      <c r="G55" s="332" t="s">
        <v>166</v>
      </c>
      <c r="H55" s="334" t="s">
        <v>167</v>
      </c>
      <c r="I55" s="334" t="s">
        <v>168</v>
      </c>
      <c r="J55" s="22"/>
      <c r="K55" s="332" t="s">
        <v>166</v>
      </c>
      <c r="L55" s="334" t="s">
        <v>167</v>
      </c>
      <c r="M55" s="334" t="s">
        <v>168</v>
      </c>
      <c r="N55" s="22"/>
      <c r="O55" s="22"/>
      <c r="P55" s="22"/>
      <c r="Q55" s="22"/>
      <c r="R55" s="2"/>
      <c r="S55" s="2"/>
      <c r="T55" s="2"/>
      <c r="U55" s="2"/>
      <c r="V55" s="2"/>
      <c r="W55" s="2"/>
      <c r="X55" s="2"/>
      <c r="Y55" s="2"/>
      <c r="Z55" s="2"/>
      <c r="AA55" s="2"/>
      <c r="AB55" s="2"/>
      <c r="AC55" s="2"/>
      <c r="AD55" s="2"/>
      <c r="AE55" s="2"/>
      <c r="AF55" s="2"/>
      <c r="AG55" s="2"/>
      <c r="AH55" s="2"/>
      <c r="AI55" s="2"/>
      <c r="AJ55" s="2"/>
      <c r="AK55" s="2"/>
      <c r="AL55" s="2"/>
      <c r="AM55" s="2"/>
      <c r="AN55" s="2"/>
      <c r="AO55" s="2"/>
      <c r="AP55" s="2"/>
    </row>
    <row r="56" spans="1:42" ht="16.95" customHeight="1" thickBot="1" x14ac:dyDescent="0.35">
      <c r="A56" s="22"/>
      <c r="B56" s="22"/>
      <c r="C56" s="333"/>
      <c r="D56" s="333"/>
      <c r="E56" s="333"/>
      <c r="F56" s="22"/>
      <c r="G56" s="333"/>
      <c r="H56" s="333"/>
      <c r="I56" s="333"/>
      <c r="J56" s="22"/>
      <c r="K56" s="333"/>
      <c r="L56" s="333"/>
      <c r="M56" s="333"/>
      <c r="N56" s="22"/>
      <c r="O56" s="22"/>
      <c r="P56" s="22"/>
      <c r="Q56" s="22"/>
      <c r="R56" s="2"/>
      <c r="S56" s="2"/>
      <c r="T56" s="2"/>
      <c r="U56" s="2"/>
      <c r="V56" s="2"/>
      <c r="W56" s="2"/>
      <c r="X56" s="2"/>
      <c r="Y56" s="2"/>
      <c r="Z56" s="2"/>
      <c r="AA56" s="2"/>
      <c r="AB56" s="2"/>
      <c r="AC56" s="2"/>
      <c r="AD56" s="2"/>
      <c r="AE56" s="2"/>
      <c r="AF56" s="2"/>
      <c r="AG56" s="2"/>
      <c r="AH56" s="2"/>
      <c r="AI56" s="2"/>
      <c r="AJ56" s="2"/>
      <c r="AK56" s="2"/>
      <c r="AL56" s="2"/>
      <c r="AM56" s="2"/>
      <c r="AN56" s="2"/>
      <c r="AO56" s="2"/>
      <c r="AP56" s="2"/>
    </row>
    <row r="57" spans="1:42" ht="16.95" customHeight="1" x14ac:dyDescent="0.3">
      <c r="A57" s="1"/>
      <c r="B57" s="22"/>
      <c r="C57" s="141" t="s">
        <v>158</v>
      </c>
      <c r="D57" s="147"/>
      <c r="E57" s="144" t="str">
        <f>IFERROR((100*D57/D57)/100,"0%")</f>
        <v>0%</v>
      </c>
      <c r="F57" s="1"/>
      <c r="G57" s="141" t="s">
        <v>158</v>
      </c>
      <c r="H57" s="147"/>
      <c r="I57" s="144" t="str">
        <f>IFERROR((100*H57/H57)/100,"0%")</f>
        <v>0%</v>
      </c>
      <c r="J57" s="1"/>
      <c r="K57" s="141" t="s">
        <v>158</v>
      </c>
      <c r="L57" s="147"/>
      <c r="M57" s="144" t="str">
        <f>IFERROR((100*L57/L57)/100,"0%")</f>
        <v>0%</v>
      </c>
      <c r="N57" s="1"/>
      <c r="O57" s="1"/>
      <c r="P57" s="1"/>
      <c r="Q57" s="1"/>
      <c r="R57" s="2"/>
      <c r="S57" s="2"/>
      <c r="T57" s="2"/>
      <c r="U57" s="2"/>
      <c r="V57" s="2"/>
      <c r="W57" s="2"/>
      <c r="X57" s="2"/>
      <c r="Y57" s="2"/>
      <c r="Z57" s="2"/>
      <c r="AA57" s="2"/>
      <c r="AB57" s="2"/>
      <c r="AC57" s="2"/>
      <c r="AD57" s="2"/>
      <c r="AE57" s="2"/>
      <c r="AF57" s="2"/>
      <c r="AG57" s="2"/>
      <c r="AH57" s="2"/>
      <c r="AI57" s="2"/>
      <c r="AJ57" s="2"/>
      <c r="AK57" s="2"/>
      <c r="AL57" s="2"/>
      <c r="AM57" s="2"/>
      <c r="AN57" s="2"/>
      <c r="AO57" s="2"/>
      <c r="AP57" s="2"/>
    </row>
    <row r="58" spans="1:42" ht="16.95" customHeight="1" x14ac:dyDescent="0.3">
      <c r="A58" s="1"/>
      <c r="B58" s="22"/>
      <c r="C58" s="142" t="s">
        <v>159</v>
      </c>
      <c r="D58" s="147"/>
      <c r="E58" s="145" t="str">
        <f>IFERROR((100*D58/D57)/100,"0%")</f>
        <v>0%</v>
      </c>
      <c r="F58" s="1"/>
      <c r="G58" s="142" t="s">
        <v>159</v>
      </c>
      <c r="H58" s="147"/>
      <c r="I58" s="145" t="str">
        <f>IFERROR((100*H58/H57)/100,"0%")</f>
        <v>0%</v>
      </c>
      <c r="J58" s="1"/>
      <c r="K58" s="142" t="s">
        <v>159</v>
      </c>
      <c r="L58" s="147"/>
      <c r="M58" s="145" t="str">
        <f>IFERROR((100*L58/L57)/100,"0%")</f>
        <v>0%</v>
      </c>
      <c r="N58" s="1"/>
      <c r="O58" s="1"/>
      <c r="P58" s="1"/>
      <c r="Q58" s="1"/>
      <c r="R58" s="2"/>
      <c r="S58" s="2"/>
      <c r="T58" s="2"/>
      <c r="U58" s="2"/>
      <c r="V58" s="2"/>
      <c r="W58" s="2"/>
      <c r="X58" s="2"/>
      <c r="Y58" s="2"/>
      <c r="Z58" s="2"/>
      <c r="AA58" s="2"/>
      <c r="AB58" s="2"/>
      <c r="AC58" s="2"/>
      <c r="AD58" s="2"/>
      <c r="AE58" s="2"/>
      <c r="AF58" s="2"/>
      <c r="AG58" s="2"/>
      <c r="AH58" s="2"/>
      <c r="AI58" s="2"/>
      <c r="AJ58" s="2"/>
      <c r="AK58" s="2"/>
      <c r="AL58" s="2"/>
      <c r="AM58" s="2"/>
      <c r="AN58" s="2"/>
      <c r="AO58" s="2"/>
      <c r="AP58" s="2"/>
    </row>
    <row r="59" spans="1:42" ht="16.95" customHeight="1" x14ac:dyDescent="0.3">
      <c r="A59" s="1"/>
      <c r="B59" s="22"/>
      <c r="C59" s="142" t="s">
        <v>160</v>
      </c>
      <c r="D59" s="147"/>
      <c r="E59" s="145" t="str">
        <f>IFERROR((100*D59/D57)/100,"0%")</f>
        <v>0%</v>
      </c>
      <c r="F59" s="1"/>
      <c r="G59" s="142" t="s">
        <v>160</v>
      </c>
      <c r="H59" s="147"/>
      <c r="I59" s="145" t="str">
        <f>IFERROR((100*H59/H57)/100,"0%")</f>
        <v>0%</v>
      </c>
      <c r="J59" s="1"/>
      <c r="K59" s="142" t="s">
        <v>160</v>
      </c>
      <c r="L59" s="147"/>
      <c r="M59" s="145" t="str">
        <f>IFERROR((100*L59/L57)/100,"0%")</f>
        <v>0%</v>
      </c>
      <c r="N59" s="1"/>
      <c r="O59" s="1"/>
      <c r="P59" s="1"/>
      <c r="Q59" s="1"/>
      <c r="R59" s="2"/>
      <c r="S59" s="2"/>
      <c r="T59" s="2"/>
      <c r="U59" s="2"/>
      <c r="V59" s="2"/>
      <c r="W59" s="2"/>
      <c r="X59" s="2"/>
      <c r="Y59" s="2"/>
      <c r="Z59" s="2"/>
      <c r="AA59" s="2"/>
      <c r="AB59" s="2"/>
      <c r="AC59" s="2"/>
      <c r="AD59" s="2"/>
      <c r="AE59" s="2"/>
      <c r="AF59" s="2"/>
      <c r="AG59" s="2"/>
      <c r="AH59" s="2"/>
      <c r="AI59" s="2"/>
      <c r="AJ59" s="2"/>
      <c r="AK59" s="2"/>
      <c r="AL59" s="2"/>
      <c r="AM59" s="2"/>
      <c r="AN59" s="2"/>
      <c r="AO59" s="2"/>
      <c r="AP59" s="2"/>
    </row>
    <row r="60" spans="1:42" ht="16.95" customHeight="1" x14ac:dyDescent="0.3">
      <c r="A60" s="1"/>
      <c r="B60" s="22"/>
      <c r="C60" s="142" t="s">
        <v>157</v>
      </c>
      <c r="D60" s="147"/>
      <c r="E60" s="145" t="str">
        <f>IFERROR((100*D60/D57)/100,"0%")</f>
        <v>0%</v>
      </c>
      <c r="F60" s="1"/>
      <c r="G60" s="142" t="s">
        <v>157</v>
      </c>
      <c r="H60" s="147"/>
      <c r="I60" s="145" t="str">
        <f>IFERROR((100*H60/H57)/100,"0%")</f>
        <v>0%</v>
      </c>
      <c r="J60" s="1"/>
      <c r="K60" s="142" t="s">
        <v>157</v>
      </c>
      <c r="L60" s="147"/>
      <c r="M60" s="145" t="str">
        <f>IFERROR((100*L60/L57)/100,"0%")</f>
        <v>0%</v>
      </c>
      <c r="N60" s="1"/>
      <c r="O60" s="1"/>
      <c r="P60" s="1"/>
      <c r="Q60" s="1"/>
      <c r="R60" s="2"/>
      <c r="S60" s="2"/>
      <c r="T60" s="2"/>
      <c r="U60" s="2"/>
      <c r="V60" s="2"/>
      <c r="W60" s="2"/>
      <c r="X60" s="2"/>
      <c r="Y60" s="2"/>
      <c r="Z60" s="2"/>
      <c r="AA60" s="2"/>
      <c r="AB60" s="2"/>
      <c r="AC60" s="2"/>
      <c r="AD60" s="2"/>
      <c r="AE60" s="2"/>
      <c r="AF60" s="2"/>
      <c r="AG60" s="2"/>
      <c r="AH60" s="2"/>
      <c r="AI60" s="2"/>
      <c r="AJ60" s="2"/>
      <c r="AK60" s="2"/>
      <c r="AL60" s="2"/>
      <c r="AM60" s="2"/>
      <c r="AN60" s="2"/>
      <c r="AO60" s="2"/>
      <c r="AP60" s="2"/>
    </row>
    <row r="61" spans="1:42" ht="16.95" customHeight="1" x14ac:dyDescent="0.3">
      <c r="A61" s="1"/>
      <c r="B61" s="22"/>
      <c r="C61" s="142" t="s">
        <v>156</v>
      </c>
      <c r="D61" s="147"/>
      <c r="E61" s="145" t="str">
        <f>IFERROR((100*D61/D57)/100,"0%")</f>
        <v>0%</v>
      </c>
      <c r="F61" s="1"/>
      <c r="G61" s="142" t="s">
        <v>156</v>
      </c>
      <c r="H61" s="147"/>
      <c r="I61" s="145" t="str">
        <f>IFERROR((100*H61/H57)/100,"0%")</f>
        <v>0%</v>
      </c>
      <c r="J61" s="1"/>
      <c r="K61" s="142" t="s">
        <v>156</v>
      </c>
      <c r="L61" s="147"/>
      <c r="M61" s="145" t="str">
        <f>IFERROR((100*L61/L57)/100,"0%")</f>
        <v>0%</v>
      </c>
      <c r="N61" s="1"/>
      <c r="O61" s="1"/>
      <c r="P61" s="1"/>
      <c r="Q61" s="1"/>
      <c r="R61" s="2"/>
      <c r="S61" s="2"/>
      <c r="T61" s="2"/>
      <c r="U61" s="2"/>
      <c r="V61" s="2"/>
      <c r="W61" s="2"/>
      <c r="X61" s="2"/>
      <c r="Y61" s="2"/>
      <c r="Z61" s="2"/>
      <c r="AA61" s="2"/>
      <c r="AB61" s="2"/>
      <c r="AC61" s="2"/>
      <c r="AD61" s="2"/>
      <c r="AE61" s="2"/>
      <c r="AF61" s="2"/>
      <c r="AG61" s="2"/>
      <c r="AH61" s="2"/>
      <c r="AI61" s="2"/>
      <c r="AJ61" s="2"/>
      <c r="AK61" s="2"/>
      <c r="AL61" s="2"/>
      <c r="AM61" s="2"/>
      <c r="AN61" s="2"/>
      <c r="AO61" s="2"/>
      <c r="AP61" s="2"/>
    </row>
    <row r="62" spans="1:42" ht="16.95" customHeight="1" x14ac:dyDescent="0.3">
      <c r="A62" s="1"/>
      <c r="B62" s="22"/>
      <c r="C62" s="142" t="s">
        <v>155</v>
      </c>
      <c r="D62" s="147"/>
      <c r="E62" s="145" t="str">
        <f>IFERROR((100*D62/D57)/100,"0%")</f>
        <v>0%</v>
      </c>
      <c r="F62" s="1"/>
      <c r="G62" s="142" t="s">
        <v>155</v>
      </c>
      <c r="H62" s="147"/>
      <c r="I62" s="145" t="str">
        <f>IFERROR((100*H62/H57)/100,"0%")</f>
        <v>0%</v>
      </c>
      <c r="J62" s="1"/>
      <c r="K62" s="142" t="s">
        <v>155</v>
      </c>
      <c r="L62" s="147"/>
      <c r="M62" s="145" t="str">
        <f>IFERROR((100*L62/L57)/100,"0%")</f>
        <v>0%</v>
      </c>
      <c r="N62" s="1"/>
      <c r="O62" s="1"/>
      <c r="P62" s="1"/>
      <c r="Q62" s="1"/>
      <c r="R62" s="2"/>
      <c r="S62" s="2"/>
      <c r="T62" s="2"/>
      <c r="U62" s="2"/>
      <c r="V62" s="2"/>
      <c r="W62" s="2"/>
      <c r="X62" s="2"/>
      <c r="Y62" s="2"/>
      <c r="Z62" s="2"/>
      <c r="AA62" s="2"/>
      <c r="AB62" s="2"/>
      <c r="AC62" s="2"/>
      <c r="AD62" s="2"/>
      <c r="AE62" s="2"/>
      <c r="AF62" s="2"/>
      <c r="AG62" s="2"/>
      <c r="AH62" s="2"/>
      <c r="AI62" s="2"/>
      <c r="AJ62" s="2"/>
      <c r="AK62" s="2"/>
      <c r="AL62" s="2"/>
      <c r="AM62" s="2"/>
      <c r="AN62" s="2"/>
      <c r="AO62" s="2"/>
      <c r="AP62" s="2"/>
    </row>
    <row r="63" spans="1:42" ht="16.95" customHeight="1" x14ac:dyDescent="0.3">
      <c r="A63" s="22"/>
      <c r="B63" s="22"/>
      <c r="C63" s="142" t="s">
        <v>154</v>
      </c>
      <c r="D63" s="147"/>
      <c r="E63" s="145" t="str">
        <f>IFERROR((100*D63/D57)/100,"0%")</f>
        <v>0%</v>
      </c>
      <c r="F63" s="22"/>
      <c r="G63" s="142" t="s">
        <v>154</v>
      </c>
      <c r="H63" s="147"/>
      <c r="I63" s="145" t="str">
        <f>IFERROR((100*H63/H57)/100,"0%")</f>
        <v>0%</v>
      </c>
      <c r="J63" s="22"/>
      <c r="K63" s="142" t="s">
        <v>154</v>
      </c>
      <c r="L63" s="147"/>
      <c r="M63" s="145" t="str">
        <f>IFERROR((100*L63/L57)/100,"0%")</f>
        <v>0%</v>
      </c>
      <c r="N63" s="22"/>
      <c r="O63" s="22"/>
      <c r="P63" s="22"/>
      <c r="Q63" s="22"/>
      <c r="R63" s="2"/>
      <c r="S63" s="2"/>
      <c r="T63" s="2"/>
      <c r="U63" s="2"/>
      <c r="V63" s="2"/>
      <c r="W63" s="2"/>
      <c r="X63" s="2"/>
      <c r="Y63" s="2"/>
      <c r="Z63" s="2"/>
      <c r="AA63" s="2"/>
      <c r="AB63" s="2"/>
      <c r="AC63" s="2"/>
      <c r="AD63" s="2"/>
      <c r="AE63" s="2"/>
      <c r="AF63" s="2"/>
      <c r="AG63" s="2"/>
      <c r="AH63" s="2"/>
      <c r="AI63" s="2"/>
      <c r="AJ63" s="2"/>
      <c r="AK63" s="2"/>
      <c r="AL63" s="2"/>
      <c r="AM63" s="2"/>
      <c r="AN63" s="2"/>
      <c r="AO63" s="2"/>
      <c r="AP63" s="2"/>
    </row>
    <row r="64" spans="1:42" ht="16.95" customHeight="1" x14ac:dyDescent="0.3">
      <c r="A64" s="22"/>
      <c r="B64" s="22"/>
      <c r="C64" s="142" t="s">
        <v>153</v>
      </c>
      <c r="D64" s="147"/>
      <c r="E64" s="145" t="str">
        <f>IFERROR((100*D64/D57)/100,"0%")</f>
        <v>0%</v>
      </c>
      <c r="F64" s="22"/>
      <c r="G64" s="142" t="s">
        <v>153</v>
      </c>
      <c r="H64" s="147"/>
      <c r="I64" s="145" t="str">
        <f>IFERROR((100*H64/H57)/100,"0%")</f>
        <v>0%</v>
      </c>
      <c r="J64" s="22"/>
      <c r="K64" s="142" t="s">
        <v>153</v>
      </c>
      <c r="L64" s="147"/>
      <c r="M64" s="145" t="str">
        <f>IFERROR((100*L64/L57)/100,"0%")</f>
        <v>0%</v>
      </c>
      <c r="N64" s="22"/>
      <c r="O64" s="22"/>
      <c r="P64" s="22"/>
      <c r="Q64" s="22"/>
      <c r="R64" s="2"/>
      <c r="S64" s="2"/>
      <c r="T64" s="2"/>
      <c r="U64" s="2"/>
      <c r="V64" s="2"/>
      <c r="W64" s="2"/>
      <c r="X64" s="2"/>
      <c r="Y64" s="2"/>
      <c r="Z64" s="2"/>
      <c r="AA64" s="2"/>
      <c r="AB64" s="2"/>
      <c r="AC64" s="2"/>
      <c r="AD64" s="2"/>
      <c r="AE64" s="2"/>
      <c r="AF64" s="2"/>
      <c r="AG64" s="2"/>
      <c r="AH64" s="2"/>
      <c r="AI64" s="2"/>
      <c r="AJ64" s="2"/>
      <c r="AK64" s="2"/>
      <c r="AL64" s="2"/>
      <c r="AM64" s="2"/>
      <c r="AN64" s="2"/>
      <c r="AO64" s="2"/>
      <c r="AP64" s="2"/>
    </row>
    <row r="65" spans="1:42" ht="16.95" customHeight="1" x14ac:dyDescent="0.3">
      <c r="A65" s="22"/>
      <c r="B65" s="22"/>
      <c r="C65" s="142" t="s">
        <v>152</v>
      </c>
      <c r="D65" s="147"/>
      <c r="E65" s="145" t="str">
        <f>IFERROR((100*D65/D57)/100,"0%")</f>
        <v>0%</v>
      </c>
      <c r="F65" s="22"/>
      <c r="G65" s="142" t="s">
        <v>152</v>
      </c>
      <c r="H65" s="147"/>
      <c r="I65" s="145" t="str">
        <f>IFERROR((100*H65/H57)/100,"0%")</f>
        <v>0%</v>
      </c>
      <c r="J65" s="22"/>
      <c r="K65" s="142" t="s">
        <v>152</v>
      </c>
      <c r="L65" s="147"/>
      <c r="M65" s="145" t="str">
        <f>IFERROR((100*L65/L57)/100,"0%")</f>
        <v>0%</v>
      </c>
      <c r="N65" s="22"/>
      <c r="O65" s="22"/>
      <c r="P65" s="22"/>
      <c r="Q65" s="22"/>
      <c r="R65" s="2"/>
      <c r="S65" s="2"/>
      <c r="T65" s="2"/>
      <c r="U65" s="2"/>
      <c r="V65" s="2"/>
      <c r="W65" s="2"/>
      <c r="X65" s="2"/>
      <c r="Y65" s="2"/>
      <c r="Z65" s="2"/>
      <c r="AA65" s="2"/>
      <c r="AB65" s="2"/>
      <c r="AC65" s="2"/>
      <c r="AD65" s="2"/>
      <c r="AE65" s="2"/>
      <c r="AF65" s="2"/>
      <c r="AG65" s="2"/>
      <c r="AH65" s="2"/>
      <c r="AI65" s="2"/>
      <c r="AJ65" s="2"/>
      <c r="AK65" s="2"/>
      <c r="AL65" s="2"/>
      <c r="AM65" s="2"/>
      <c r="AN65" s="2"/>
      <c r="AO65" s="2"/>
      <c r="AP65" s="2"/>
    </row>
    <row r="66" spans="1:42" ht="16.95" customHeight="1" x14ac:dyDescent="0.3">
      <c r="A66" s="22"/>
      <c r="B66" s="22"/>
      <c r="C66" s="142" t="s">
        <v>151</v>
      </c>
      <c r="D66" s="147"/>
      <c r="E66" s="145" t="str">
        <f>IFERROR((100*D66/D57)/100,"0%")</f>
        <v>0%</v>
      </c>
      <c r="F66" s="22"/>
      <c r="G66" s="142" t="s">
        <v>151</v>
      </c>
      <c r="H66" s="147"/>
      <c r="I66" s="145" t="str">
        <f>IFERROR((100*H66/H57)/100,"0%")</f>
        <v>0%</v>
      </c>
      <c r="J66" s="22"/>
      <c r="K66" s="142" t="s">
        <v>151</v>
      </c>
      <c r="L66" s="147"/>
      <c r="M66" s="145" t="str">
        <f>IFERROR((100*L66/L57)/100,"0%")</f>
        <v>0%</v>
      </c>
      <c r="N66" s="22"/>
      <c r="O66" s="22"/>
      <c r="P66" s="22"/>
      <c r="Q66" s="22"/>
      <c r="R66" s="2"/>
      <c r="S66" s="2"/>
      <c r="T66" s="2"/>
      <c r="U66" s="2"/>
      <c r="V66" s="2"/>
      <c r="W66" s="2"/>
      <c r="X66" s="2"/>
      <c r="Y66" s="2"/>
      <c r="Z66" s="2"/>
      <c r="AA66" s="2"/>
      <c r="AB66" s="2"/>
      <c r="AC66" s="2"/>
      <c r="AD66" s="2"/>
      <c r="AE66" s="2"/>
      <c r="AF66" s="2"/>
      <c r="AG66" s="2"/>
      <c r="AH66" s="2"/>
      <c r="AI66" s="2"/>
      <c r="AJ66" s="2"/>
      <c r="AK66" s="2"/>
      <c r="AL66" s="2"/>
      <c r="AM66" s="2"/>
      <c r="AN66" s="2"/>
      <c r="AO66" s="2"/>
      <c r="AP66" s="2"/>
    </row>
    <row r="67" spans="1:42" ht="16.95" customHeight="1" x14ac:dyDescent="0.3">
      <c r="A67" s="1"/>
      <c r="B67" s="22"/>
      <c r="C67" s="142" t="s">
        <v>161</v>
      </c>
      <c r="D67" s="147"/>
      <c r="E67" s="145" t="str">
        <f>IFERROR((100*D67/D57)/100,"0%")</f>
        <v>0%</v>
      </c>
      <c r="F67" s="1"/>
      <c r="G67" s="142" t="s">
        <v>161</v>
      </c>
      <c r="H67" s="147"/>
      <c r="I67" s="145" t="str">
        <f>IFERROR((100*H67/H57)/100,"0%")</f>
        <v>0%</v>
      </c>
      <c r="J67" s="1"/>
      <c r="K67" s="142" t="s">
        <v>161</v>
      </c>
      <c r="L67" s="147"/>
      <c r="M67" s="145" t="str">
        <f>IFERROR((100*L67/L57)/100,"0%")</f>
        <v>0%</v>
      </c>
      <c r="N67" s="1"/>
      <c r="O67" s="1"/>
      <c r="P67" s="1"/>
      <c r="Q67" s="1"/>
      <c r="R67" s="2"/>
      <c r="S67" s="2"/>
      <c r="T67" s="2"/>
      <c r="U67" s="2"/>
      <c r="V67" s="2"/>
      <c r="W67" s="2"/>
      <c r="X67" s="2"/>
      <c r="Y67" s="2"/>
      <c r="Z67" s="2"/>
      <c r="AA67" s="2"/>
      <c r="AB67" s="2"/>
      <c r="AC67" s="2"/>
      <c r="AD67" s="2"/>
      <c r="AE67" s="2"/>
      <c r="AF67" s="2"/>
      <c r="AG67" s="2"/>
      <c r="AH67" s="2"/>
      <c r="AI67" s="2"/>
      <c r="AJ67" s="2"/>
      <c r="AK67" s="2"/>
      <c r="AL67" s="2"/>
      <c r="AM67" s="2"/>
      <c r="AN67" s="2"/>
      <c r="AO67" s="2"/>
      <c r="AP67" s="2"/>
    </row>
    <row r="68" spans="1:42" ht="16.95" customHeight="1" x14ac:dyDescent="0.3">
      <c r="A68" s="22"/>
      <c r="B68" s="22"/>
      <c r="C68" s="142" t="s">
        <v>162</v>
      </c>
      <c r="D68" s="147"/>
      <c r="E68" s="145" t="str">
        <f>IFERROR((100*D68/D57)/100,"0%")</f>
        <v>0%</v>
      </c>
      <c r="F68" s="22"/>
      <c r="G68" s="142" t="s">
        <v>162</v>
      </c>
      <c r="H68" s="147"/>
      <c r="I68" s="145" t="str">
        <f>IFERROR((100*H68/H57)/100,"0%")</f>
        <v>0%</v>
      </c>
      <c r="J68" s="22"/>
      <c r="K68" s="142" t="s">
        <v>162</v>
      </c>
      <c r="L68" s="147"/>
      <c r="M68" s="145" t="str">
        <f>IFERROR((100*L68/L57)/100,"0%")</f>
        <v>0%</v>
      </c>
      <c r="N68" s="22"/>
      <c r="O68" s="22"/>
      <c r="P68" s="22"/>
      <c r="Q68" s="22"/>
      <c r="R68" s="2"/>
      <c r="S68" s="2"/>
      <c r="T68" s="2"/>
      <c r="U68" s="2"/>
      <c r="V68" s="2"/>
      <c r="W68" s="2"/>
      <c r="X68" s="2"/>
      <c r="Y68" s="2"/>
      <c r="Z68" s="2"/>
      <c r="AA68" s="2"/>
      <c r="AB68" s="2"/>
      <c r="AC68" s="2"/>
      <c r="AD68" s="2"/>
      <c r="AE68" s="2"/>
      <c r="AF68" s="2"/>
      <c r="AG68" s="2"/>
      <c r="AH68" s="2"/>
      <c r="AI68" s="2"/>
      <c r="AJ68" s="2"/>
      <c r="AK68" s="2"/>
      <c r="AL68" s="2"/>
      <c r="AM68" s="2"/>
      <c r="AN68" s="2"/>
      <c r="AO68" s="2"/>
      <c r="AP68" s="2"/>
    </row>
    <row r="69" spans="1:42" ht="16.95" customHeight="1" x14ac:dyDescent="0.3">
      <c r="A69" s="22"/>
      <c r="B69" s="22"/>
      <c r="C69" s="142" t="s">
        <v>163</v>
      </c>
      <c r="D69" s="147"/>
      <c r="E69" s="145" t="str">
        <f>IFERROR((100*D69/D57)/100,"0%")</f>
        <v>0%</v>
      </c>
      <c r="F69" s="22"/>
      <c r="G69" s="142" t="s">
        <v>163</v>
      </c>
      <c r="H69" s="147"/>
      <c r="I69" s="145" t="str">
        <f>IFERROR((100*H69/H57)/100,"0%")</f>
        <v>0%</v>
      </c>
      <c r="J69" s="22"/>
      <c r="K69" s="142" t="s">
        <v>163</v>
      </c>
      <c r="L69" s="147"/>
      <c r="M69" s="145" t="str">
        <f>IFERROR((100*L69/L57)/100,"0%")</f>
        <v>0%</v>
      </c>
      <c r="N69" s="22"/>
      <c r="O69" s="22"/>
      <c r="P69" s="22"/>
      <c r="Q69" s="22"/>
      <c r="R69" s="2"/>
      <c r="S69" s="2"/>
      <c r="T69" s="2"/>
      <c r="U69" s="2"/>
      <c r="V69" s="2"/>
      <c r="W69" s="2"/>
      <c r="X69" s="2"/>
      <c r="Y69" s="2"/>
      <c r="Z69" s="2"/>
      <c r="AA69" s="2"/>
      <c r="AB69" s="2"/>
      <c r="AC69" s="2"/>
      <c r="AD69" s="2"/>
      <c r="AE69" s="2"/>
      <c r="AF69" s="2"/>
      <c r="AG69" s="2"/>
      <c r="AH69" s="2"/>
      <c r="AI69" s="2"/>
      <c r="AJ69" s="2"/>
      <c r="AK69" s="2"/>
      <c r="AL69" s="2"/>
      <c r="AM69" s="2"/>
      <c r="AN69" s="2"/>
      <c r="AO69" s="2"/>
      <c r="AP69" s="2"/>
    </row>
    <row r="70" spans="1:42" ht="16.95" customHeight="1" x14ac:dyDescent="0.3">
      <c r="A70" s="22"/>
      <c r="B70" s="22"/>
      <c r="C70" s="142" t="s">
        <v>164</v>
      </c>
      <c r="D70" s="147"/>
      <c r="E70" s="145" t="str">
        <f>IFERROR((100*D70/D57)/100,"0%")</f>
        <v>0%</v>
      </c>
      <c r="F70" s="22"/>
      <c r="G70" s="142" t="s">
        <v>164</v>
      </c>
      <c r="H70" s="147"/>
      <c r="I70" s="145" t="str">
        <f>IFERROR((100*H70/H57)/100,"0%")</f>
        <v>0%</v>
      </c>
      <c r="J70" s="22"/>
      <c r="K70" s="142" t="s">
        <v>164</v>
      </c>
      <c r="L70" s="147"/>
      <c r="M70" s="145" t="str">
        <f>IFERROR((100*L70/L57)/100,"0%")</f>
        <v>0%</v>
      </c>
      <c r="N70" s="22"/>
      <c r="O70" s="22"/>
      <c r="P70" s="22"/>
      <c r="Q70" s="22"/>
      <c r="R70" s="2"/>
      <c r="S70" s="2"/>
      <c r="T70" s="2"/>
      <c r="U70" s="2"/>
      <c r="V70" s="2"/>
      <c r="W70" s="2"/>
      <c r="X70" s="2"/>
      <c r="Y70" s="2"/>
      <c r="Z70" s="2"/>
      <c r="AA70" s="2"/>
      <c r="AB70" s="2"/>
      <c r="AC70" s="2"/>
      <c r="AD70" s="2"/>
      <c r="AE70" s="2"/>
      <c r="AF70" s="2"/>
      <c r="AG70" s="2"/>
      <c r="AH70" s="2"/>
      <c r="AI70" s="2"/>
      <c r="AJ70" s="2"/>
      <c r="AK70" s="2"/>
      <c r="AL70" s="2"/>
      <c r="AM70" s="2"/>
      <c r="AN70" s="2"/>
      <c r="AO70" s="2"/>
      <c r="AP70" s="2"/>
    </row>
    <row r="71" spans="1:42" ht="16.95" customHeight="1" thickBot="1" x14ac:dyDescent="0.35">
      <c r="A71" s="22"/>
      <c r="B71" s="22"/>
      <c r="C71" s="143" t="s">
        <v>165</v>
      </c>
      <c r="D71" s="148"/>
      <c r="E71" s="146" t="str">
        <f>IFERROR((100*D71/D57)/100,"0%")</f>
        <v>0%</v>
      </c>
      <c r="F71" s="22"/>
      <c r="G71" s="143" t="s">
        <v>165</v>
      </c>
      <c r="H71" s="148"/>
      <c r="I71" s="146" t="str">
        <f>IFERROR((100*H71/H57)/100,"0%")</f>
        <v>0%</v>
      </c>
      <c r="J71" s="22"/>
      <c r="K71" s="143" t="s">
        <v>165</v>
      </c>
      <c r="L71" s="148"/>
      <c r="M71" s="146" t="str">
        <f>IFERROR((100*L71/L57)/100,"0%")</f>
        <v>0%</v>
      </c>
      <c r="N71" s="22"/>
      <c r="O71" s="22"/>
      <c r="P71" s="22"/>
      <c r="Q71" s="22"/>
      <c r="R71" s="2"/>
      <c r="S71" s="2"/>
      <c r="T71" s="2"/>
      <c r="U71" s="2"/>
      <c r="V71" s="2"/>
      <c r="W71" s="2"/>
      <c r="X71" s="2"/>
      <c r="Y71" s="2"/>
      <c r="Z71" s="2"/>
      <c r="AA71" s="2"/>
      <c r="AB71" s="2"/>
      <c r="AC71" s="2"/>
      <c r="AD71" s="2"/>
      <c r="AE71" s="2"/>
      <c r="AF71" s="2"/>
      <c r="AG71" s="2"/>
      <c r="AH71" s="2"/>
      <c r="AI71" s="2"/>
      <c r="AJ71" s="2"/>
      <c r="AK71" s="2"/>
      <c r="AL71" s="2"/>
      <c r="AM71" s="2"/>
      <c r="AN71" s="2"/>
      <c r="AO71" s="2"/>
      <c r="AP71" s="2"/>
    </row>
    <row r="72" spans="1:42" ht="16.95" customHeight="1" x14ac:dyDescent="0.3">
      <c r="A72" s="22"/>
      <c r="B72" s="22"/>
      <c r="C72" s="22"/>
      <c r="D72" s="22"/>
      <c r="E72" s="22"/>
      <c r="F72" s="22"/>
      <c r="G72" s="22"/>
      <c r="H72" s="22"/>
      <c r="I72" s="22"/>
      <c r="J72" s="22"/>
      <c r="K72" s="22"/>
      <c r="L72" s="22"/>
      <c r="M72" s="22"/>
      <c r="N72" s="22"/>
      <c r="O72" s="22"/>
      <c r="P72" s="22"/>
      <c r="Q72" s="22"/>
      <c r="R72" s="2"/>
      <c r="S72" s="2"/>
      <c r="T72" s="2"/>
      <c r="U72" s="2"/>
      <c r="V72" s="2"/>
      <c r="W72" s="2"/>
      <c r="X72" s="2"/>
      <c r="Y72" s="2"/>
      <c r="Z72" s="2"/>
      <c r="AA72" s="2"/>
      <c r="AB72" s="2"/>
      <c r="AC72" s="2"/>
      <c r="AD72" s="2"/>
      <c r="AE72" s="2"/>
      <c r="AF72" s="2"/>
      <c r="AG72" s="2"/>
      <c r="AH72" s="2"/>
      <c r="AI72" s="2"/>
      <c r="AJ72" s="2"/>
      <c r="AK72" s="2"/>
      <c r="AL72" s="2"/>
      <c r="AM72" s="2"/>
      <c r="AN72" s="2"/>
      <c r="AO72" s="2"/>
      <c r="AP72" s="2"/>
    </row>
    <row r="73" spans="1:42" ht="16.95" customHeight="1" x14ac:dyDescent="0.3">
      <c r="A73" s="1"/>
      <c r="B73" s="22"/>
      <c r="C73" s="1"/>
      <c r="D73" s="1"/>
      <c r="E73" s="1"/>
      <c r="F73" s="1"/>
      <c r="G73" s="1"/>
      <c r="H73" s="1"/>
      <c r="I73" s="1"/>
      <c r="J73" s="1"/>
      <c r="K73" s="1"/>
      <c r="L73" s="1"/>
      <c r="M73" s="1"/>
      <c r="N73" s="1"/>
      <c r="O73" s="1"/>
      <c r="P73" s="1"/>
      <c r="Q73" s="1"/>
      <c r="R73" s="2"/>
      <c r="S73" s="2"/>
      <c r="T73" s="2"/>
      <c r="U73" s="2"/>
      <c r="V73" s="2"/>
      <c r="W73" s="2"/>
      <c r="X73" s="2"/>
      <c r="Y73" s="2"/>
      <c r="Z73" s="2"/>
      <c r="AA73" s="2"/>
      <c r="AB73" s="2"/>
      <c r="AC73" s="2"/>
      <c r="AD73" s="2"/>
      <c r="AE73" s="2"/>
      <c r="AF73" s="2"/>
      <c r="AG73" s="2"/>
      <c r="AH73" s="2"/>
      <c r="AI73" s="2"/>
      <c r="AJ73" s="2"/>
      <c r="AK73" s="2"/>
      <c r="AL73" s="2"/>
      <c r="AM73" s="2"/>
      <c r="AN73" s="2"/>
      <c r="AO73" s="2"/>
      <c r="AP73" s="2"/>
    </row>
    <row r="74" spans="1:42" ht="16.95" customHeight="1" x14ac:dyDescent="0.3">
      <c r="A74" s="1"/>
      <c r="B74" s="22"/>
      <c r="C74" s="1"/>
      <c r="D74" s="1"/>
      <c r="E74" s="1"/>
      <c r="F74" s="1"/>
      <c r="G74" s="1"/>
      <c r="H74" s="1"/>
      <c r="I74" s="1"/>
      <c r="J74" s="1"/>
      <c r="K74" s="1"/>
      <c r="L74" s="1"/>
      <c r="M74" s="1"/>
      <c r="N74" s="1"/>
      <c r="O74" s="1"/>
      <c r="P74" s="1"/>
      <c r="Q74" s="1"/>
      <c r="R74" s="2"/>
      <c r="S74" s="2"/>
      <c r="T74" s="2"/>
      <c r="U74" s="2"/>
      <c r="V74" s="2"/>
      <c r="W74" s="2"/>
      <c r="X74" s="2"/>
      <c r="Y74" s="2"/>
      <c r="Z74" s="2"/>
      <c r="AA74" s="2"/>
      <c r="AB74" s="2"/>
      <c r="AC74" s="2"/>
      <c r="AD74" s="2"/>
      <c r="AE74" s="2"/>
      <c r="AF74" s="2"/>
      <c r="AG74" s="2"/>
      <c r="AH74" s="2"/>
      <c r="AI74" s="2"/>
      <c r="AJ74" s="2"/>
      <c r="AK74" s="2"/>
      <c r="AL74" s="2"/>
      <c r="AM74" s="2"/>
      <c r="AN74" s="2"/>
      <c r="AO74" s="2"/>
      <c r="AP74" s="2"/>
    </row>
    <row r="75" spans="1:42" ht="16.95" customHeight="1" x14ac:dyDescent="0.3">
      <c r="A75" s="1"/>
      <c r="B75" s="22"/>
      <c r="C75" s="1"/>
      <c r="D75" s="1"/>
      <c r="E75" s="1"/>
      <c r="F75" s="1"/>
      <c r="G75" s="1"/>
      <c r="H75" s="1"/>
      <c r="I75" s="1"/>
      <c r="J75" s="1"/>
      <c r="K75" s="1"/>
      <c r="L75" s="1"/>
      <c r="M75" s="1"/>
      <c r="N75" s="1"/>
      <c r="O75" s="1"/>
      <c r="P75" s="1"/>
      <c r="Q75" s="1"/>
      <c r="R75" s="2"/>
      <c r="S75" s="2"/>
      <c r="T75" s="2"/>
      <c r="U75" s="2"/>
      <c r="V75" s="2"/>
      <c r="W75" s="2"/>
      <c r="X75" s="2"/>
      <c r="Y75" s="2"/>
      <c r="Z75" s="2"/>
      <c r="AA75" s="2"/>
      <c r="AB75" s="2"/>
      <c r="AC75" s="2"/>
      <c r="AD75" s="2"/>
      <c r="AE75" s="2"/>
      <c r="AF75" s="2"/>
      <c r="AG75" s="2"/>
      <c r="AH75" s="2"/>
      <c r="AI75" s="2"/>
      <c r="AJ75" s="2"/>
      <c r="AK75" s="2"/>
      <c r="AL75" s="2"/>
      <c r="AM75" s="2"/>
      <c r="AN75" s="2"/>
      <c r="AO75" s="2"/>
      <c r="AP75" s="2"/>
    </row>
    <row r="76" spans="1:42" ht="16.95" customHeight="1" x14ac:dyDescent="0.3">
      <c r="A76" s="1"/>
      <c r="B76" s="22"/>
      <c r="C76" s="1"/>
      <c r="D76" s="1"/>
      <c r="E76" s="1"/>
      <c r="F76" s="1"/>
      <c r="G76" s="1"/>
      <c r="H76" s="1"/>
      <c r="I76" s="1"/>
      <c r="J76" s="1"/>
      <c r="K76" s="1"/>
      <c r="L76" s="1"/>
      <c r="M76" s="1"/>
      <c r="N76" s="1"/>
      <c r="O76" s="1"/>
      <c r="P76" s="1"/>
      <c r="Q76" s="1"/>
      <c r="R76" s="2"/>
      <c r="S76" s="2"/>
      <c r="T76" s="2"/>
      <c r="U76" s="2"/>
      <c r="V76" s="2"/>
      <c r="W76" s="2"/>
      <c r="X76" s="2"/>
      <c r="Y76" s="2"/>
      <c r="Z76" s="2"/>
      <c r="AA76" s="2"/>
      <c r="AB76" s="2"/>
      <c r="AC76" s="2"/>
      <c r="AD76" s="2"/>
      <c r="AE76" s="2"/>
      <c r="AF76" s="2"/>
      <c r="AG76" s="2"/>
      <c r="AH76" s="2"/>
      <c r="AI76" s="2"/>
      <c r="AJ76" s="2"/>
      <c r="AK76" s="2"/>
      <c r="AL76" s="2"/>
      <c r="AM76" s="2"/>
      <c r="AN76" s="2"/>
      <c r="AO76" s="2"/>
      <c r="AP76" s="2"/>
    </row>
    <row r="77" spans="1:42" ht="16.95" customHeight="1" x14ac:dyDescent="0.3">
      <c r="A77" s="1"/>
      <c r="B77" s="22"/>
      <c r="C77" s="1"/>
      <c r="D77" s="1"/>
      <c r="E77" s="1"/>
      <c r="F77" s="1"/>
      <c r="G77" s="1"/>
      <c r="H77" s="1"/>
      <c r="I77" s="1"/>
      <c r="J77" s="1"/>
      <c r="K77" s="1"/>
      <c r="L77" s="1"/>
      <c r="M77" s="1"/>
      <c r="N77" s="1"/>
      <c r="O77" s="1"/>
      <c r="P77" s="1"/>
      <c r="Q77" s="1"/>
      <c r="R77" s="2"/>
      <c r="S77" s="2"/>
      <c r="T77" s="2"/>
      <c r="U77" s="2"/>
      <c r="V77" s="2"/>
      <c r="W77" s="2"/>
      <c r="X77" s="2"/>
      <c r="Y77" s="2"/>
      <c r="Z77" s="2"/>
      <c r="AA77" s="2"/>
      <c r="AB77" s="2"/>
      <c r="AC77" s="2"/>
      <c r="AD77" s="2"/>
      <c r="AE77" s="2"/>
      <c r="AF77" s="2"/>
      <c r="AG77" s="2"/>
      <c r="AH77" s="2"/>
      <c r="AI77" s="2"/>
      <c r="AJ77" s="2"/>
      <c r="AK77" s="2"/>
      <c r="AL77" s="2"/>
      <c r="AM77" s="2"/>
      <c r="AN77" s="2"/>
      <c r="AO77" s="2"/>
      <c r="AP77" s="2"/>
    </row>
    <row r="78" spans="1:42" ht="16.95" customHeight="1" x14ac:dyDescent="0.3">
      <c r="A78" s="1"/>
      <c r="B78" s="22"/>
      <c r="C78" s="1"/>
      <c r="D78" s="1"/>
      <c r="E78" s="1"/>
      <c r="F78" s="1"/>
      <c r="G78" s="1"/>
      <c r="H78" s="1"/>
      <c r="I78" s="1"/>
      <c r="J78" s="1"/>
      <c r="K78" s="1"/>
      <c r="L78" s="1"/>
      <c r="M78" s="1"/>
      <c r="N78" s="1"/>
      <c r="O78" s="1"/>
      <c r="P78" s="1"/>
      <c r="Q78" s="1"/>
      <c r="R78" s="2"/>
      <c r="S78" s="2"/>
      <c r="T78" s="2"/>
      <c r="U78" s="2"/>
      <c r="V78" s="2"/>
      <c r="W78" s="2"/>
      <c r="X78" s="2"/>
      <c r="Y78" s="2"/>
      <c r="Z78" s="2"/>
      <c r="AA78" s="2"/>
      <c r="AB78" s="2"/>
      <c r="AC78" s="2"/>
      <c r="AD78" s="2"/>
      <c r="AE78" s="2"/>
      <c r="AF78" s="2"/>
      <c r="AG78" s="2"/>
      <c r="AH78" s="2"/>
      <c r="AI78" s="2"/>
      <c r="AJ78" s="2"/>
      <c r="AK78" s="2"/>
      <c r="AL78" s="2"/>
      <c r="AM78" s="2"/>
      <c r="AN78" s="2"/>
      <c r="AO78" s="2"/>
      <c r="AP78" s="2"/>
    </row>
    <row r="79" spans="1:42" x14ac:dyDescent="0.3">
      <c r="A79" s="1"/>
      <c r="B79" s="22"/>
      <c r="C79" s="1"/>
      <c r="D79" s="1"/>
      <c r="E79" s="1"/>
      <c r="F79" s="1"/>
      <c r="G79" s="1"/>
      <c r="H79" s="1"/>
      <c r="I79" s="1"/>
      <c r="J79" s="1"/>
      <c r="K79" s="1"/>
      <c r="L79" s="1"/>
      <c r="M79" s="1"/>
      <c r="N79" s="1"/>
      <c r="O79" s="1"/>
      <c r="P79" s="1"/>
      <c r="Q79" s="1"/>
      <c r="R79" s="2"/>
      <c r="S79" s="2"/>
      <c r="T79" s="2"/>
      <c r="U79" s="2"/>
      <c r="V79" s="2"/>
      <c r="W79" s="2"/>
      <c r="X79" s="2"/>
      <c r="Y79" s="2"/>
      <c r="Z79" s="2"/>
      <c r="AA79" s="2"/>
      <c r="AB79" s="2"/>
      <c r="AC79" s="2"/>
      <c r="AD79" s="2"/>
      <c r="AE79" s="2"/>
      <c r="AF79" s="2"/>
      <c r="AG79" s="2"/>
      <c r="AH79" s="2"/>
      <c r="AI79" s="2"/>
      <c r="AJ79" s="2"/>
      <c r="AK79" s="2"/>
      <c r="AL79" s="2"/>
      <c r="AM79" s="2"/>
      <c r="AN79" s="2"/>
      <c r="AO79" s="2"/>
      <c r="AP79" s="2"/>
    </row>
    <row r="80" spans="1:42" x14ac:dyDescent="0.3">
      <c r="A80" s="1"/>
      <c r="B80" s="22"/>
      <c r="C80" s="1"/>
      <c r="D80" s="1"/>
      <c r="E80" s="1"/>
      <c r="F80" s="1"/>
      <c r="G80" s="1"/>
      <c r="H80" s="1"/>
      <c r="I80" s="1"/>
      <c r="J80" s="1"/>
      <c r="K80" s="1"/>
      <c r="L80" s="1"/>
      <c r="M80" s="1"/>
      <c r="N80" s="1"/>
      <c r="O80" s="1"/>
      <c r="P80" s="1"/>
      <c r="Q80" s="1"/>
      <c r="R80" s="2"/>
      <c r="S80" s="2"/>
      <c r="T80" s="2"/>
      <c r="U80" s="2"/>
      <c r="V80" s="2"/>
      <c r="W80" s="2"/>
      <c r="X80" s="2"/>
      <c r="Y80" s="2"/>
      <c r="Z80" s="2"/>
      <c r="AA80" s="2"/>
      <c r="AB80" s="2"/>
      <c r="AC80" s="2"/>
      <c r="AD80" s="2"/>
      <c r="AE80" s="2"/>
      <c r="AF80" s="2"/>
      <c r="AG80" s="2"/>
      <c r="AH80" s="2"/>
      <c r="AI80" s="2"/>
      <c r="AJ80" s="2"/>
      <c r="AK80" s="2"/>
      <c r="AL80" s="2"/>
      <c r="AM80" s="2"/>
      <c r="AN80" s="2"/>
      <c r="AO80" s="2"/>
      <c r="AP80" s="2"/>
    </row>
    <row r="81" spans="1:42" x14ac:dyDescent="0.3">
      <c r="A81" s="1"/>
      <c r="B81" s="22"/>
      <c r="C81" s="1"/>
      <c r="D81" s="1"/>
      <c r="E81" s="1"/>
      <c r="F81" s="1"/>
      <c r="G81" s="1"/>
      <c r="H81" s="1"/>
      <c r="I81" s="1"/>
      <c r="J81" s="1"/>
      <c r="K81" s="1"/>
      <c r="L81" s="1"/>
      <c r="M81" s="1"/>
      <c r="N81" s="1"/>
      <c r="O81" s="1"/>
      <c r="P81" s="1"/>
      <c r="Q81" s="1"/>
      <c r="R81" s="1"/>
      <c r="S81" s="1"/>
      <c r="T81" s="1"/>
      <c r="U81" s="1"/>
      <c r="V81" s="22"/>
      <c r="W81" s="22"/>
      <c r="X81" s="22"/>
      <c r="Y81" s="22"/>
      <c r="Z81" s="22"/>
      <c r="AA81" s="22"/>
      <c r="AB81" s="22"/>
      <c r="AC81" s="22"/>
      <c r="AD81" s="22"/>
      <c r="AE81" s="22"/>
      <c r="AF81" s="22"/>
      <c r="AG81" s="22"/>
      <c r="AH81" s="22"/>
      <c r="AI81" s="22"/>
      <c r="AJ81" s="22"/>
      <c r="AK81" s="22"/>
      <c r="AL81" s="22"/>
      <c r="AM81" s="22"/>
      <c r="AN81" s="22"/>
      <c r="AO81" s="22"/>
      <c r="AP81" s="22"/>
    </row>
    <row r="82" spans="1:42" x14ac:dyDescent="0.3">
      <c r="A82" s="1"/>
      <c r="B82" s="22"/>
      <c r="C82" s="1"/>
      <c r="D82" s="1"/>
      <c r="E82" s="1"/>
      <c r="F82" s="1"/>
      <c r="G82" s="1"/>
      <c r="H82" s="1"/>
      <c r="I82" s="1"/>
      <c r="J82" s="1"/>
      <c r="K82" s="1"/>
      <c r="L82" s="1"/>
      <c r="M82" s="1"/>
      <c r="N82" s="1"/>
      <c r="O82" s="1"/>
      <c r="P82" s="1"/>
      <c r="Q82" s="1"/>
      <c r="R82" s="1"/>
      <c r="S82" s="1"/>
      <c r="T82" s="1"/>
      <c r="U82" s="1"/>
      <c r="V82" s="22"/>
      <c r="W82" s="22"/>
      <c r="X82" s="22"/>
      <c r="Y82" s="22"/>
      <c r="Z82" s="22"/>
      <c r="AA82" s="22"/>
      <c r="AB82" s="22"/>
      <c r="AC82" s="22"/>
      <c r="AD82" s="22"/>
      <c r="AE82" s="22"/>
      <c r="AF82" s="22"/>
      <c r="AG82" s="22"/>
      <c r="AH82" s="22"/>
      <c r="AI82" s="22"/>
      <c r="AJ82" s="22"/>
      <c r="AK82" s="22"/>
      <c r="AL82" s="22"/>
      <c r="AM82" s="22"/>
      <c r="AN82" s="22"/>
      <c r="AO82" s="22"/>
      <c r="AP82" s="22"/>
    </row>
    <row r="83" spans="1:42" x14ac:dyDescent="0.3">
      <c r="A83" s="1"/>
      <c r="B83" s="22"/>
      <c r="C83" s="1"/>
      <c r="D83" s="1"/>
      <c r="E83" s="1"/>
      <c r="F83" s="1"/>
      <c r="G83" s="1"/>
      <c r="H83" s="1"/>
      <c r="I83" s="1"/>
      <c r="J83" s="1"/>
      <c r="K83" s="1"/>
      <c r="L83" s="1"/>
      <c r="M83" s="1"/>
      <c r="N83" s="1"/>
      <c r="O83" s="1"/>
      <c r="P83" s="1"/>
      <c r="Q83" s="1"/>
      <c r="R83" s="1"/>
      <c r="S83" s="1"/>
      <c r="T83" s="1"/>
      <c r="U83" s="1"/>
      <c r="V83" s="22"/>
      <c r="W83" s="22"/>
      <c r="X83" s="22"/>
      <c r="Y83" s="22"/>
      <c r="Z83" s="22"/>
      <c r="AA83" s="22"/>
      <c r="AB83" s="22"/>
      <c r="AC83" s="22"/>
      <c r="AD83" s="22"/>
      <c r="AE83" s="22"/>
      <c r="AF83" s="22"/>
      <c r="AG83" s="22"/>
      <c r="AH83" s="22"/>
      <c r="AI83" s="22"/>
      <c r="AJ83" s="22"/>
      <c r="AK83" s="22"/>
      <c r="AL83" s="22"/>
      <c r="AM83" s="22"/>
      <c r="AN83" s="22"/>
      <c r="AO83" s="22"/>
      <c r="AP83" s="22"/>
    </row>
    <row r="84" spans="1:42" x14ac:dyDescent="0.3">
      <c r="A84" s="1"/>
      <c r="B84" s="22"/>
      <c r="C84" s="1"/>
      <c r="D84" s="1"/>
      <c r="E84" s="1"/>
      <c r="F84" s="1"/>
      <c r="G84" s="1"/>
      <c r="H84" s="1"/>
      <c r="I84" s="1"/>
      <c r="J84" s="1"/>
      <c r="K84" s="1"/>
      <c r="L84" s="1"/>
      <c r="M84" s="1"/>
      <c r="N84" s="1"/>
      <c r="O84" s="1"/>
      <c r="P84" s="1"/>
      <c r="Q84" s="1"/>
      <c r="R84" s="1"/>
      <c r="S84" s="1"/>
      <c r="T84" s="1"/>
      <c r="U84" s="1"/>
      <c r="V84" s="22"/>
      <c r="W84" s="22"/>
      <c r="X84" s="22"/>
      <c r="Y84" s="22"/>
      <c r="Z84" s="22"/>
      <c r="AA84" s="22"/>
      <c r="AB84" s="22"/>
      <c r="AC84" s="22"/>
      <c r="AD84" s="22"/>
      <c r="AE84" s="22"/>
      <c r="AF84" s="22"/>
      <c r="AG84" s="22"/>
      <c r="AH84" s="22"/>
      <c r="AI84" s="22"/>
      <c r="AJ84" s="22"/>
      <c r="AK84" s="22"/>
      <c r="AL84" s="22"/>
      <c r="AM84" s="22"/>
      <c r="AN84" s="22"/>
      <c r="AO84" s="22"/>
      <c r="AP84" s="22"/>
    </row>
    <row r="85" spans="1:42" x14ac:dyDescent="0.3">
      <c r="A85" s="1"/>
      <c r="B85" s="22"/>
      <c r="C85" s="1"/>
      <c r="D85" s="1"/>
      <c r="E85" s="1"/>
      <c r="F85" s="1"/>
      <c r="G85" s="1"/>
      <c r="H85" s="1"/>
      <c r="I85" s="1"/>
      <c r="J85" s="1"/>
      <c r="K85" s="1"/>
      <c r="L85" s="1"/>
      <c r="M85" s="1"/>
      <c r="N85" s="1"/>
      <c r="O85" s="1"/>
      <c r="P85" s="1"/>
      <c r="Q85" s="1"/>
      <c r="R85" s="1"/>
      <c r="S85" s="1"/>
      <c r="T85" s="1"/>
      <c r="U85" s="1"/>
      <c r="V85" s="22"/>
      <c r="W85" s="22"/>
      <c r="X85" s="22"/>
      <c r="Y85" s="22"/>
      <c r="Z85" s="22"/>
      <c r="AA85" s="22"/>
      <c r="AB85" s="22"/>
      <c r="AC85" s="22"/>
      <c r="AD85" s="22"/>
      <c r="AE85" s="22"/>
      <c r="AF85" s="22"/>
      <c r="AG85" s="22"/>
      <c r="AH85" s="22"/>
      <c r="AI85" s="22"/>
      <c r="AJ85" s="22"/>
      <c r="AK85" s="22"/>
      <c r="AL85" s="22"/>
      <c r="AM85" s="22"/>
      <c r="AN85" s="22"/>
      <c r="AO85" s="22"/>
      <c r="AP85" s="22"/>
    </row>
    <row r="86" spans="1:42" x14ac:dyDescent="0.3">
      <c r="A86" s="1"/>
      <c r="B86" s="22"/>
      <c r="C86" s="1"/>
      <c r="D86" s="1"/>
      <c r="E86" s="1"/>
      <c r="F86" s="1"/>
      <c r="G86" s="1"/>
      <c r="H86" s="1"/>
      <c r="I86" s="1"/>
      <c r="J86" s="1"/>
      <c r="K86" s="1"/>
      <c r="L86" s="1"/>
      <c r="M86" s="1"/>
      <c r="N86" s="1"/>
      <c r="O86" s="1"/>
      <c r="P86" s="1"/>
      <c r="Q86" s="1"/>
      <c r="R86" s="1"/>
      <c r="S86" s="1"/>
      <c r="T86" s="1"/>
      <c r="U86" s="1"/>
      <c r="V86" s="22"/>
      <c r="W86" s="22"/>
      <c r="X86" s="22"/>
      <c r="Y86" s="22"/>
      <c r="Z86" s="22"/>
      <c r="AA86" s="22"/>
      <c r="AB86" s="22"/>
      <c r="AC86" s="22"/>
      <c r="AD86" s="22"/>
      <c r="AE86" s="22"/>
      <c r="AF86" s="22"/>
      <c r="AG86" s="22"/>
      <c r="AH86" s="22"/>
      <c r="AI86" s="22"/>
      <c r="AJ86" s="22"/>
      <c r="AK86" s="22"/>
      <c r="AL86" s="22"/>
      <c r="AM86" s="22"/>
      <c r="AN86" s="22"/>
      <c r="AO86" s="22"/>
      <c r="AP86" s="22"/>
    </row>
    <row r="87" spans="1:42" x14ac:dyDescent="0.3">
      <c r="A87" s="1"/>
      <c r="B87" s="22"/>
      <c r="C87" s="1"/>
      <c r="D87" s="1"/>
      <c r="E87" s="1"/>
      <c r="F87" s="1"/>
      <c r="G87" s="1"/>
      <c r="H87" s="1"/>
      <c r="I87" s="1"/>
      <c r="J87" s="1"/>
      <c r="K87" s="1"/>
      <c r="L87" s="1"/>
      <c r="M87" s="1"/>
      <c r="N87" s="1"/>
      <c r="O87" s="1"/>
      <c r="P87" s="1"/>
      <c r="Q87" s="1"/>
      <c r="R87" s="1"/>
      <c r="S87" s="1"/>
      <c r="T87" s="1"/>
      <c r="U87" s="1"/>
      <c r="V87" s="22"/>
      <c r="W87" s="22"/>
      <c r="X87" s="22"/>
      <c r="Y87" s="22"/>
      <c r="Z87" s="22"/>
      <c r="AA87" s="22"/>
      <c r="AB87" s="22"/>
      <c r="AC87" s="22"/>
      <c r="AD87" s="22"/>
      <c r="AE87" s="22"/>
      <c r="AF87" s="22"/>
      <c r="AG87" s="22"/>
      <c r="AH87" s="22"/>
      <c r="AI87" s="22"/>
      <c r="AJ87" s="22"/>
      <c r="AK87" s="22"/>
      <c r="AL87" s="22"/>
      <c r="AM87" s="22"/>
      <c r="AN87" s="22"/>
      <c r="AO87" s="22"/>
      <c r="AP87" s="22"/>
    </row>
    <row r="88" spans="1:42" x14ac:dyDescent="0.3">
      <c r="A88" s="1"/>
      <c r="B88" s="22"/>
      <c r="C88" s="1"/>
      <c r="D88" s="1"/>
      <c r="E88" s="1"/>
      <c r="F88" s="1"/>
      <c r="G88" s="1"/>
      <c r="H88" s="1"/>
      <c r="I88" s="1"/>
      <c r="J88" s="1"/>
      <c r="K88" s="1"/>
      <c r="L88" s="1"/>
      <c r="M88" s="1"/>
      <c r="N88" s="1"/>
      <c r="O88" s="1"/>
      <c r="P88" s="1"/>
      <c r="Q88" s="1"/>
      <c r="R88" s="1"/>
      <c r="S88" s="1"/>
      <c r="T88" s="1"/>
      <c r="U88" s="1"/>
      <c r="V88" s="22"/>
      <c r="W88" s="22"/>
      <c r="X88" s="22"/>
      <c r="Y88" s="22"/>
      <c r="Z88" s="22"/>
      <c r="AA88" s="22"/>
      <c r="AB88" s="22"/>
      <c r="AC88" s="22"/>
      <c r="AD88" s="22"/>
      <c r="AE88" s="22"/>
      <c r="AF88" s="22"/>
      <c r="AG88" s="22"/>
      <c r="AH88" s="22"/>
      <c r="AI88" s="22"/>
      <c r="AJ88" s="22"/>
      <c r="AK88" s="22"/>
      <c r="AL88" s="22"/>
      <c r="AM88" s="22"/>
      <c r="AN88" s="22"/>
      <c r="AO88" s="22"/>
      <c r="AP88" s="22"/>
    </row>
    <row r="89" spans="1:42" x14ac:dyDescent="0.3">
      <c r="A89" s="1"/>
      <c r="B89" s="22"/>
      <c r="C89" s="1"/>
      <c r="D89" s="1"/>
      <c r="E89" s="1"/>
      <c r="F89" s="1"/>
      <c r="G89" s="1"/>
      <c r="H89" s="1"/>
      <c r="I89" s="1"/>
      <c r="J89" s="1"/>
      <c r="K89" s="1"/>
      <c r="L89" s="1"/>
      <c r="M89" s="1"/>
      <c r="N89" s="1"/>
      <c r="O89" s="1"/>
      <c r="P89" s="1"/>
      <c r="Q89" s="1"/>
      <c r="R89" s="1"/>
      <c r="S89" s="1"/>
      <c r="T89" s="1"/>
      <c r="U89" s="1"/>
      <c r="V89" s="22"/>
      <c r="W89" s="22"/>
      <c r="X89" s="22"/>
      <c r="Y89" s="22"/>
      <c r="Z89" s="22"/>
      <c r="AA89" s="22"/>
      <c r="AB89" s="22"/>
      <c r="AC89" s="22"/>
      <c r="AD89" s="22"/>
      <c r="AE89" s="22"/>
      <c r="AF89" s="22"/>
      <c r="AG89" s="22"/>
      <c r="AH89" s="22"/>
      <c r="AI89" s="22"/>
      <c r="AJ89" s="22"/>
      <c r="AK89" s="22"/>
      <c r="AL89" s="22"/>
      <c r="AM89" s="22"/>
      <c r="AN89" s="22"/>
      <c r="AO89" s="22"/>
      <c r="AP89" s="22"/>
    </row>
    <row r="90" spans="1:42" x14ac:dyDescent="0.3">
      <c r="A90" s="1"/>
      <c r="B90" s="22"/>
      <c r="C90" s="1"/>
      <c r="D90" s="1"/>
      <c r="E90" s="1"/>
      <c r="F90" s="1"/>
      <c r="G90" s="1"/>
      <c r="H90" s="1"/>
      <c r="I90" s="1"/>
      <c r="J90" s="1"/>
      <c r="K90" s="1"/>
      <c r="L90" s="1"/>
      <c r="M90" s="1"/>
      <c r="N90" s="1"/>
      <c r="O90" s="1"/>
      <c r="P90" s="1"/>
      <c r="Q90" s="1"/>
      <c r="R90" s="1"/>
      <c r="S90" s="1"/>
      <c r="T90" s="1"/>
      <c r="U90" s="1"/>
      <c r="V90" s="22"/>
      <c r="W90" s="22"/>
      <c r="X90" s="22"/>
      <c r="Y90" s="22"/>
      <c r="Z90" s="22"/>
      <c r="AA90" s="22"/>
      <c r="AB90" s="22"/>
      <c r="AC90" s="22"/>
      <c r="AD90" s="22"/>
      <c r="AE90" s="22"/>
      <c r="AF90" s="22"/>
      <c r="AG90" s="22"/>
      <c r="AH90" s="22"/>
      <c r="AI90" s="22"/>
      <c r="AJ90" s="22"/>
      <c r="AK90" s="22"/>
      <c r="AL90" s="22"/>
      <c r="AM90" s="22"/>
      <c r="AN90" s="22"/>
      <c r="AO90" s="22"/>
      <c r="AP90" s="22"/>
    </row>
    <row r="91" spans="1:42" x14ac:dyDescent="0.3">
      <c r="A91" s="1"/>
      <c r="B91" s="22"/>
      <c r="C91" s="1"/>
      <c r="D91" s="1"/>
      <c r="E91" s="1"/>
      <c r="F91" s="1"/>
      <c r="G91" s="1"/>
      <c r="H91" s="1"/>
      <c r="I91" s="1"/>
      <c r="J91" s="1"/>
      <c r="K91" s="1"/>
      <c r="L91" s="1"/>
      <c r="M91" s="1"/>
      <c r="N91" s="1"/>
      <c r="O91" s="1"/>
      <c r="P91" s="1"/>
      <c r="Q91" s="1"/>
      <c r="R91" s="1"/>
      <c r="S91" s="1"/>
      <c r="T91" s="1"/>
      <c r="U91" s="1"/>
      <c r="V91" s="22"/>
      <c r="W91" s="22"/>
      <c r="X91" s="22"/>
      <c r="Y91" s="22"/>
      <c r="Z91" s="22"/>
      <c r="AA91" s="22"/>
      <c r="AB91" s="22"/>
      <c r="AC91" s="22"/>
      <c r="AD91" s="22"/>
      <c r="AE91" s="22"/>
      <c r="AF91" s="22"/>
      <c r="AG91" s="22"/>
      <c r="AH91" s="22"/>
      <c r="AI91" s="22"/>
      <c r="AJ91" s="22"/>
      <c r="AK91" s="22"/>
      <c r="AL91" s="22"/>
      <c r="AM91" s="22"/>
      <c r="AN91" s="22"/>
      <c r="AO91" s="22"/>
      <c r="AP91" s="22"/>
    </row>
    <row r="92" spans="1:42" x14ac:dyDescent="0.3">
      <c r="A92" s="1"/>
      <c r="B92" s="22"/>
      <c r="C92" s="1"/>
      <c r="D92" s="1"/>
      <c r="E92" s="1"/>
      <c r="F92" s="1"/>
      <c r="G92" s="1"/>
      <c r="H92" s="1"/>
      <c r="I92" s="1"/>
      <c r="J92" s="1"/>
      <c r="K92" s="1"/>
      <c r="L92" s="1"/>
      <c r="M92" s="1"/>
      <c r="N92" s="1"/>
      <c r="O92" s="1"/>
      <c r="P92" s="1"/>
      <c r="Q92" s="1"/>
      <c r="R92" s="1"/>
      <c r="S92" s="1"/>
      <c r="T92" s="1"/>
      <c r="U92" s="1"/>
      <c r="V92" s="22"/>
      <c r="W92" s="22"/>
      <c r="X92" s="22"/>
      <c r="Y92" s="22"/>
      <c r="Z92" s="22"/>
      <c r="AA92" s="22"/>
      <c r="AB92" s="22"/>
      <c r="AC92" s="22"/>
      <c r="AD92" s="22"/>
      <c r="AE92" s="22"/>
      <c r="AF92" s="22"/>
      <c r="AG92" s="22"/>
      <c r="AH92" s="22"/>
      <c r="AI92" s="22"/>
      <c r="AJ92" s="22"/>
      <c r="AK92" s="22"/>
      <c r="AL92" s="22"/>
      <c r="AM92" s="22"/>
      <c r="AN92" s="22"/>
      <c r="AO92" s="22"/>
      <c r="AP92" s="22"/>
    </row>
    <row r="93" spans="1:42" x14ac:dyDescent="0.3">
      <c r="A93" s="1"/>
      <c r="B93" s="22"/>
      <c r="C93" s="1"/>
      <c r="D93" s="1"/>
      <c r="E93" s="1"/>
      <c r="F93" s="1"/>
      <c r="G93" s="1"/>
      <c r="H93" s="1"/>
      <c r="I93" s="1"/>
      <c r="J93" s="1"/>
      <c r="K93" s="1"/>
      <c r="L93" s="1"/>
      <c r="M93" s="1"/>
      <c r="N93" s="1"/>
      <c r="O93" s="1"/>
      <c r="P93" s="1"/>
      <c r="Q93" s="1"/>
      <c r="R93" s="1"/>
      <c r="S93" s="1"/>
      <c r="T93" s="1"/>
      <c r="U93" s="1"/>
      <c r="V93" s="22"/>
      <c r="W93" s="22"/>
      <c r="X93" s="22"/>
      <c r="Y93" s="22"/>
      <c r="Z93" s="22"/>
      <c r="AA93" s="22"/>
      <c r="AB93" s="22"/>
      <c r="AC93" s="22"/>
      <c r="AD93" s="22"/>
      <c r="AE93" s="22"/>
      <c r="AF93" s="22"/>
      <c r="AG93" s="22"/>
      <c r="AH93" s="22"/>
      <c r="AI93" s="22"/>
      <c r="AJ93" s="22"/>
      <c r="AK93" s="22"/>
      <c r="AL93" s="22"/>
      <c r="AM93" s="22"/>
      <c r="AN93" s="22"/>
      <c r="AO93" s="22"/>
      <c r="AP93" s="22"/>
    </row>
    <row r="94" spans="1:42" x14ac:dyDescent="0.3">
      <c r="A94" s="1"/>
      <c r="B94" s="22"/>
      <c r="C94" s="1"/>
      <c r="D94" s="1"/>
      <c r="E94" s="1"/>
      <c r="F94" s="1"/>
      <c r="G94" s="1"/>
      <c r="H94" s="1"/>
      <c r="I94" s="1"/>
      <c r="J94" s="1"/>
      <c r="K94" s="1"/>
      <c r="L94" s="1"/>
      <c r="M94" s="1"/>
      <c r="N94" s="1"/>
      <c r="O94" s="1"/>
      <c r="P94" s="1"/>
      <c r="Q94" s="1"/>
      <c r="R94" s="1"/>
      <c r="S94" s="1"/>
      <c r="T94" s="1"/>
      <c r="U94" s="1"/>
      <c r="V94" s="22"/>
      <c r="W94" s="22"/>
      <c r="X94" s="22"/>
      <c r="Y94" s="22"/>
      <c r="Z94" s="22"/>
      <c r="AA94" s="22"/>
      <c r="AB94" s="22"/>
      <c r="AC94" s="22"/>
      <c r="AD94" s="22"/>
      <c r="AE94" s="22"/>
      <c r="AF94" s="22"/>
      <c r="AG94" s="22"/>
      <c r="AH94" s="22"/>
      <c r="AI94" s="22"/>
      <c r="AJ94" s="22"/>
      <c r="AK94" s="22"/>
      <c r="AL94" s="22"/>
      <c r="AM94" s="22"/>
      <c r="AN94" s="22"/>
      <c r="AO94" s="22"/>
      <c r="AP94" s="22"/>
    </row>
    <row r="95" spans="1:42" x14ac:dyDescent="0.3">
      <c r="A95" s="1"/>
      <c r="B95" s="22"/>
      <c r="C95" s="1"/>
      <c r="D95" s="1"/>
      <c r="E95" s="1"/>
      <c r="F95" s="1"/>
      <c r="G95" s="1"/>
      <c r="H95" s="1"/>
      <c r="I95" s="1"/>
      <c r="J95" s="1"/>
      <c r="K95" s="1"/>
      <c r="L95" s="1"/>
      <c r="M95" s="1"/>
      <c r="N95" s="1"/>
      <c r="O95" s="1"/>
      <c r="P95" s="1"/>
      <c r="Q95" s="1"/>
      <c r="R95" s="1"/>
      <c r="S95" s="1"/>
      <c r="T95" s="1"/>
      <c r="U95" s="1"/>
      <c r="V95" s="22"/>
      <c r="W95" s="22"/>
      <c r="X95" s="22"/>
      <c r="Y95" s="22"/>
      <c r="Z95" s="22"/>
      <c r="AA95" s="22"/>
      <c r="AB95" s="22"/>
      <c r="AC95" s="22"/>
      <c r="AD95" s="22"/>
      <c r="AE95" s="22"/>
      <c r="AF95" s="22"/>
      <c r="AG95" s="22"/>
      <c r="AH95" s="22"/>
      <c r="AI95" s="22"/>
      <c r="AJ95" s="22"/>
      <c r="AK95" s="22"/>
      <c r="AL95" s="22"/>
      <c r="AM95" s="22"/>
      <c r="AN95" s="22"/>
      <c r="AO95" s="22"/>
      <c r="AP95" s="22"/>
    </row>
    <row r="96" spans="1:42" x14ac:dyDescent="0.3">
      <c r="A96" s="1"/>
      <c r="B96" s="22"/>
      <c r="C96" s="1"/>
      <c r="D96" s="1"/>
      <c r="E96" s="1"/>
      <c r="F96" s="1"/>
      <c r="G96" s="1"/>
      <c r="H96" s="1"/>
      <c r="I96" s="1"/>
      <c r="J96" s="1"/>
      <c r="K96" s="1"/>
      <c r="L96" s="1"/>
      <c r="M96" s="1"/>
      <c r="N96" s="1"/>
      <c r="O96" s="1"/>
      <c r="P96" s="1"/>
      <c r="Q96" s="1"/>
      <c r="R96" s="1"/>
      <c r="S96" s="1"/>
      <c r="T96" s="1"/>
      <c r="U96" s="1"/>
      <c r="V96" s="22"/>
      <c r="W96" s="22"/>
      <c r="X96" s="22"/>
      <c r="Y96" s="22"/>
      <c r="Z96" s="22"/>
      <c r="AA96" s="22"/>
      <c r="AB96" s="22"/>
      <c r="AC96" s="22"/>
      <c r="AD96" s="22"/>
      <c r="AE96" s="22"/>
      <c r="AF96" s="22"/>
      <c r="AG96" s="22"/>
      <c r="AH96" s="22"/>
      <c r="AI96" s="22"/>
      <c r="AJ96" s="22"/>
      <c r="AK96" s="22"/>
      <c r="AL96" s="22"/>
      <c r="AM96" s="22"/>
      <c r="AN96" s="22"/>
      <c r="AO96" s="22"/>
      <c r="AP96" s="22"/>
    </row>
    <row r="97" spans="1:42" x14ac:dyDescent="0.3">
      <c r="A97" s="1"/>
      <c r="B97" s="22"/>
      <c r="C97" s="1"/>
      <c r="D97" s="1"/>
      <c r="E97" s="1"/>
      <c r="F97" s="1"/>
      <c r="G97" s="1"/>
      <c r="H97" s="1"/>
      <c r="I97" s="1"/>
      <c r="J97" s="1"/>
      <c r="K97" s="1"/>
      <c r="L97" s="1"/>
      <c r="M97" s="1"/>
      <c r="N97" s="1"/>
      <c r="O97" s="1"/>
      <c r="P97" s="1"/>
      <c r="Q97" s="1"/>
      <c r="R97" s="1"/>
      <c r="S97" s="1"/>
      <c r="T97" s="1"/>
      <c r="U97" s="1"/>
      <c r="V97" s="22"/>
      <c r="W97" s="22"/>
      <c r="X97" s="22"/>
      <c r="Y97" s="22"/>
      <c r="Z97" s="22"/>
      <c r="AA97" s="22"/>
      <c r="AB97" s="22"/>
      <c r="AC97" s="22"/>
      <c r="AD97" s="22"/>
      <c r="AE97" s="22"/>
      <c r="AF97" s="22"/>
      <c r="AG97" s="22"/>
      <c r="AH97" s="22"/>
      <c r="AI97" s="22"/>
      <c r="AJ97" s="22"/>
      <c r="AK97" s="22"/>
      <c r="AL97" s="22"/>
      <c r="AM97" s="22"/>
      <c r="AN97" s="22"/>
      <c r="AO97" s="22"/>
      <c r="AP97" s="22"/>
    </row>
    <row r="98" spans="1:42" x14ac:dyDescent="0.3">
      <c r="A98" s="1"/>
      <c r="B98" s="22"/>
      <c r="C98" s="1"/>
      <c r="D98" s="1"/>
      <c r="E98" s="1"/>
      <c r="F98" s="1"/>
      <c r="G98" s="1"/>
      <c r="H98" s="1"/>
      <c r="I98" s="1"/>
      <c r="J98" s="1"/>
      <c r="K98" s="1"/>
      <c r="L98" s="1"/>
      <c r="M98" s="1"/>
      <c r="N98" s="1"/>
      <c r="O98" s="1"/>
      <c r="P98" s="1"/>
      <c r="Q98" s="1"/>
      <c r="R98" s="1"/>
      <c r="S98" s="1"/>
      <c r="T98" s="1"/>
      <c r="U98" s="1"/>
      <c r="V98" s="22"/>
      <c r="W98" s="22"/>
      <c r="X98" s="22"/>
      <c r="Y98" s="22"/>
      <c r="Z98" s="22"/>
      <c r="AA98" s="22"/>
      <c r="AB98" s="22"/>
      <c r="AC98" s="22"/>
      <c r="AD98" s="22"/>
      <c r="AE98" s="22"/>
      <c r="AF98" s="22"/>
      <c r="AG98" s="22"/>
      <c r="AH98" s="22"/>
      <c r="AI98" s="22"/>
      <c r="AJ98" s="22"/>
      <c r="AK98" s="22"/>
      <c r="AL98" s="22"/>
      <c r="AM98" s="22"/>
      <c r="AN98" s="22"/>
      <c r="AO98" s="22"/>
      <c r="AP98" s="22"/>
    </row>
    <row r="99" spans="1:42" x14ac:dyDescent="0.3">
      <c r="A99" s="1"/>
      <c r="B99" s="22"/>
      <c r="C99" s="1"/>
      <c r="D99" s="1"/>
      <c r="E99" s="1"/>
      <c r="F99" s="1"/>
      <c r="G99" s="1"/>
      <c r="H99" s="1"/>
      <c r="I99" s="1"/>
      <c r="J99" s="1"/>
      <c r="K99" s="1"/>
      <c r="L99" s="1"/>
      <c r="M99" s="1"/>
      <c r="N99" s="1"/>
      <c r="O99" s="1"/>
      <c r="P99" s="1"/>
      <c r="Q99" s="1"/>
      <c r="R99" s="1"/>
      <c r="S99" s="1"/>
      <c r="T99" s="1"/>
      <c r="U99" s="1"/>
      <c r="V99" s="22"/>
      <c r="W99" s="22"/>
      <c r="X99" s="22"/>
      <c r="Y99" s="22"/>
      <c r="Z99" s="22"/>
      <c r="AA99" s="22"/>
      <c r="AB99" s="22"/>
      <c r="AC99" s="22"/>
      <c r="AD99" s="22"/>
      <c r="AE99" s="22"/>
      <c r="AF99" s="22"/>
      <c r="AG99" s="22"/>
      <c r="AH99" s="22"/>
      <c r="AI99" s="22"/>
      <c r="AJ99" s="22"/>
      <c r="AK99" s="22"/>
      <c r="AL99" s="22"/>
      <c r="AM99" s="22"/>
      <c r="AN99" s="22"/>
      <c r="AO99" s="22"/>
      <c r="AP99" s="22"/>
    </row>
    <row r="100" spans="1:42" x14ac:dyDescent="0.3">
      <c r="A100" s="1"/>
      <c r="B100" s="22"/>
      <c r="C100" s="1"/>
      <c r="D100" s="1"/>
      <c r="E100" s="1"/>
      <c r="F100" s="1"/>
      <c r="G100" s="1"/>
      <c r="H100" s="1"/>
      <c r="I100" s="1"/>
      <c r="J100" s="1"/>
      <c r="K100" s="1"/>
      <c r="L100" s="1"/>
      <c r="M100" s="1"/>
      <c r="N100" s="1"/>
      <c r="O100" s="1"/>
      <c r="P100" s="1"/>
      <c r="Q100" s="1"/>
      <c r="R100" s="1"/>
      <c r="S100" s="1"/>
      <c r="T100" s="1"/>
      <c r="U100" s="1"/>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x14ac:dyDescent="0.3">
      <c r="A101" s="1"/>
      <c r="B101" s="22"/>
      <c r="C101" s="1"/>
      <c r="D101" s="1"/>
      <c r="E101" s="1"/>
      <c r="F101" s="1"/>
      <c r="G101" s="1"/>
      <c r="H101" s="1"/>
      <c r="I101" s="1"/>
      <c r="J101" s="1"/>
      <c r="K101" s="1"/>
      <c r="L101" s="1"/>
      <c r="M101" s="1"/>
      <c r="N101" s="1"/>
      <c r="O101" s="1"/>
      <c r="P101" s="1"/>
      <c r="Q101" s="1"/>
      <c r="R101" s="1"/>
      <c r="S101" s="1"/>
      <c r="T101" s="1"/>
      <c r="U101" s="1"/>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x14ac:dyDescent="0.3">
      <c r="A102" s="1"/>
      <c r="B102" s="22"/>
      <c r="C102" s="1"/>
      <c r="D102" s="1"/>
      <c r="E102" s="1"/>
      <c r="F102" s="1"/>
      <c r="G102" s="1"/>
      <c r="H102" s="1"/>
      <c r="I102" s="1"/>
      <c r="J102" s="1"/>
      <c r="K102" s="1"/>
      <c r="L102" s="1"/>
      <c r="M102" s="1"/>
      <c r="N102" s="1"/>
      <c r="O102" s="1"/>
      <c r="P102" s="1"/>
      <c r="Q102" s="1"/>
      <c r="R102" s="1"/>
      <c r="S102" s="1"/>
      <c r="T102" s="1"/>
      <c r="U102" s="1"/>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x14ac:dyDescent="0.3">
      <c r="A118" s="152"/>
      <c r="B118" s="152"/>
      <c r="C118" s="152"/>
      <c r="D118" s="152"/>
      <c r="E118" s="152"/>
      <c r="F118" s="152"/>
      <c r="G118" s="152"/>
      <c r="H118" s="152"/>
      <c r="I118" s="152"/>
      <c r="J118" s="152"/>
      <c r="K118" s="152"/>
      <c r="L118" s="152"/>
      <c r="M118" s="152"/>
      <c r="N118" s="152"/>
      <c r="O118" s="152"/>
      <c r="P118" s="152"/>
      <c r="Q118" s="152"/>
      <c r="R118" s="152"/>
      <c r="S118" s="152"/>
      <c r="T118" s="152"/>
      <c r="U118" s="152"/>
      <c r="V118" s="152"/>
      <c r="W118" s="152"/>
      <c r="X118" s="152"/>
      <c r="Y118" s="152"/>
      <c r="Z118" s="152"/>
      <c r="AA118" s="152"/>
      <c r="AB118" s="152"/>
      <c r="AC118" s="152"/>
      <c r="AD118" s="152"/>
      <c r="AE118" s="152"/>
      <c r="AF118" s="152"/>
      <c r="AG118" s="152"/>
      <c r="AH118" s="152"/>
      <c r="AI118" s="152"/>
      <c r="AJ118" s="152"/>
      <c r="AK118" s="152"/>
      <c r="AL118" s="152"/>
      <c r="AM118" s="152"/>
      <c r="AN118" s="152"/>
      <c r="AO118" s="152"/>
      <c r="AP118" s="152"/>
    </row>
    <row r="119" spans="1:42" x14ac:dyDescent="0.3">
      <c r="A119" s="152"/>
      <c r="B119" s="152"/>
      <c r="C119" s="152"/>
      <c r="D119" s="152"/>
      <c r="E119" s="152"/>
      <c r="F119" s="152"/>
      <c r="G119" s="152"/>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c r="AD119" s="152"/>
      <c r="AE119" s="152"/>
      <c r="AF119" s="152"/>
      <c r="AG119" s="152"/>
      <c r="AH119" s="152"/>
      <c r="AI119" s="152"/>
      <c r="AJ119" s="152"/>
      <c r="AK119" s="152"/>
      <c r="AL119" s="152"/>
      <c r="AM119" s="152"/>
      <c r="AN119" s="152"/>
      <c r="AO119" s="152"/>
      <c r="AP119" s="152"/>
    </row>
  </sheetData>
  <mergeCells count="41">
    <mergeCell ref="M37:N38"/>
    <mergeCell ref="M33:N34"/>
    <mergeCell ref="M31:P32"/>
    <mergeCell ref="Z19:AN19"/>
    <mergeCell ref="K53:M54"/>
    <mergeCell ref="O33:P34"/>
    <mergeCell ref="O37:P38"/>
    <mergeCell ref="K55:K56"/>
    <mergeCell ref="L55:L56"/>
    <mergeCell ref="M55:M56"/>
    <mergeCell ref="Z31:AN31"/>
    <mergeCell ref="Z43:AN43"/>
    <mergeCell ref="M48:N49"/>
    <mergeCell ref="O48:P49"/>
    <mergeCell ref="M50:P51"/>
    <mergeCell ref="M39:P40"/>
    <mergeCell ref="M42:P43"/>
    <mergeCell ref="M44:N45"/>
    <mergeCell ref="O44:P45"/>
    <mergeCell ref="M46:N47"/>
    <mergeCell ref="O46:P47"/>
    <mergeCell ref="M35:N36"/>
    <mergeCell ref="O35:P36"/>
    <mergeCell ref="C53:E54"/>
    <mergeCell ref="C55:C56"/>
    <mergeCell ref="D55:D56"/>
    <mergeCell ref="E55:E56"/>
    <mergeCell ref="G53:I54"/>
    <mergeCell ref="G55:G56"/>
    <mergeCell ref="H55:H56"/>
    <mergeCell ref="I55:I56"/>
    <mergeCell ref="AB9:AK9"/>
    <mergeCell ref="C7:M8"/>
    <mergeCell ref="B3:N4"/>
    <mergeCell ref="E31:F31"/>
    <mergeCell ref="J31:K31"/>
    <mergeCell ref="C31:D32"/>
    <mergeCell ref="H31:I32"/>
    <mergeCell ref="E17:E18"/>
    <mergeCell ref="F17:F18"/>
    <mergeCell ref="H17:I18"/>
  </mergeCells>
  <dataValidations count="2">
    <dataValidation type="list" allowBlank="1" showInputMessage="1" showErrorMessage="1" sqref="O33:P34 O44:P45">
      <formula1>"Man,Woman"</formula1>
    </dataValidation>
    <dataValidation type="list" allowBlank="1" showInputMessage="1" showErrorMessage="1" sqref="C7:M8">
      <formula1>$AM$9:$AM$12</formula1>
    </dataValidation>
  </dataValidations>
  <pageMargins left="0.7" right="0.7" top="0.75" bottom="0.75" header="0.3" footer="0.3"/>
  <pageSetup paperSize="9" orientation="portrait" r:id="rId1"/>
  <ignoredErrors>
    <ignoredError sqref="Z22:AI22 Z24:AI24 Z26 AA27 AB26:AI26 Z38:AF38 Z36:AH36 Z34 AB34:AH34 AA33 AI34 AI36 AH38:AI38 AG33 AG35 AG37 Z50:AI50 Z48:AI48 Z46:AI46"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41" zoomScaleNormal="100" workbookViewId="0">
      <selection activeCell="L195" sqref="L195"/>
    </sheetView>
  </sheetViews>
  <sheetFormatPr baseColWidth="10" defaultRowHeight="14.4" x14ac:dyDescent="0.3"/>
  <cols>
    <col min="1" max="1" width="4.88671875" customWidth="1"/>
    <col min="4" max="4" width="11.5546875" customWidth="1"/>
  </cols>
  <sheetData>
    <row r="1" spans="1:42" ht="1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2" ht="15" customHeight="1" thickBot="1" x14ac:dyDescent="0.3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row>
    <row r="3" spans="1:42" ht="15" customHeight="1" x14ac:dyDescent="0.3">
      <c r="A3" s="1"/>
      <c r="B3" s="1"/>
      <c r="C3" s="421">
        <f>'Training Plan'!B12</f>
        <v>0</v>
      </c>
      <c r="D3" s="422"/>
      <c r="E3" s="427" t="s">
        <v>60</v>
      </c>
      <c r="F3" s="427"/>
      <c r="G3" s="427"/>
      <c r="H3" s="427"/>
      <c r="I3" s="427"/>
      <c r="J3" s="427"/>
      <c r="K3" s="427"/>
      <c r="L3" s="427"/>
      <c r="M3" s="427"/>
      <c r="N3" s="427"/>
      <c r="O3" s="427"/>
      <c r="P3" s="427"/>
      <c r="Q3" s="428"/>
      <c r="R3" s="1"/>
      <c r="S3" s="1"/>
      <c r="T3" s="1"/>
      <c r="U3" s="1"/>
      <c r="V3" s="1"/>
      <c r="W3" s="1"/>
      <c r="X3" s="1"/>
      <c r="Y3" s="1"/>
      <c r="Z3" s="1"/>
      <c r="AA3" s="1"/>
      <c r="AB3" s="1"/>
      <c r="AC3" s="1"/>
      <c r="AD3" s="1"/>
      <c r="AE3" s="1"/>
      <c r="AF3" s="1"/>
      <c r="AG3" s="1"/>
      <c r="AH3" s="1"/>
      <c r="AI3" s="1"/>
      <c r="AJ3" s="1"/>
      <c r="AK3" s="1"/>
      <c r="AL3" s="1"/>
      <c r="AM3" s="1"/>
      <c r="AN3" s="1"/>
      <c r="AO3" s="1"/>
      <c r="AP3" s="1"/>
    </row>
    <row r="4" spans="1:42" ht="15" customHeight="1" x14ac:dyDescent="0.3">
      <c r="A4" s="1"/>
      <c r="B4" s="1"/>
      <c r="C4" s="423"/>
      <c r="D4" s="424"/>
      <c r="E4" s="276"/>
      <c r="F4" s="276"/>
      <c r="G4" s="276"/>
      <c r="H4" s="276"/>
      <c r="I4" s="276"/>
      <c r="J4" s="276"/>
      <c r="K4" s="276"/>
      <c r="L4" s="276"/>
      <c r="M4" s="276"/>
      <c r="N4" s="276"/>
      <c r="O4" s="276"/>
      <c r="P4" s="276"/>
      <c r="Q4" s="429"/>
      <c r="R4" s="1"/>
      <c r="S4" s="1"/>
      <c r="T4" s="1"/>
      <c r="U4" s="1"/>
      <c r="V4" s="1"/>
      <c r="W4" s="1"/>
      <c r="X4" s="1"/>
      <c r="Y4" s="1"/>
      <c r="Z4" s="1"/>
      <c r="AA4" s="1"/>
      <c r="AB4" s="1"/>
      <c r="AC4" s="1"/>
      <c r="AD4" s="1"/>
      <c r="AE4" s="1"/>
      <c r="AF4" s="1"/>
      <c r="AG4" s="1"/>
      <c r="AH4" s="1"/>
      <c r="AI4" s="1"/>
      <c r="AJ4" s="1"/>
      <c r="AK4" s="1"/>
      <c r="AL4" s="1"/>
      <c r="AM4" s="1"/>
      <c r="AN4" s="1"/>
      <c r="AO4" s="1"/>
      <c r="AP4" s="1"/>
    </row>
    <row r="5" spans="1:42" ht="15" customHeight="1" x14ac:dyDescent="0.3">
      <c r="A5" s="1"/>
      <c r="B5" s="1"/>
      <c r="C5" s="423"/>
      <c r="D5" s="424"/>
      <c r="E5" s="276"/>
      <c r="F5" s="276"/>
      <c r="G5" s="276"/>
      <c r="H5" s="276"/>
      <c r="I5" s="276"/>
      <c r="J5" s="276"/>
      <c r="K5" s="276"/>
      <c r="L5" s="276"/>
      <c r="M5" s="276"/>
      <c r="N5" s="276"/>
      <c r="O5" s="276"/>
      <c r="P5" s="276"/>
      <c r="Q5" s="429"/>
      <c r="R5" s="1"/>
      <c r="S5" s="1"/>
      <c r="T5" s="1"/>
      <c r="U5" s="1"/>
      <c r="V5" s="1"/>
      <c r="W5" s="1"/>
      <c r="X5" s="1"/>
      <c r="Y5" s="1"/>
      <c r="Z5" s="1"/>
      <c r="AA5" s="1"/>
      <c r="AB5" s="1"/>
      <c r="AC5" s="1"/>
      <c r="AD5" s="1"/>
      <c r="AE5" s="1"/>
      <c r="AF5" s="1"/>
      <c r="AG5" s="1"/>
      <c r="AH5" s="1"/>
      <c r="AI5" s="1"/>
      <c r="AJ5" s="1"/>
      <c r="AK5" s="1"/>
      <c r="AL5" s="1"/>
      <c r="AM5" s="1"/>
      <c r="AN5" s="1"/>
      <c r="AO5" s="1"/>
      <c r="AP5" s="1"/>
    </row>
    <row r="6" spans="1:42" ht="15" customHeight="1" thickBot="1" x14ac:dyDescent="0.35">
      <c r="A6" s="1"/>
      <c r="B6" s="1"/>
      <c r="C6" s="425"/>
      <c r="D6" s="426"/>
      <c r="E6" s="430"/>
      <c r="F6" s="430"/>
      <c r="G6" s="430"/>
      <c r="H6" s="430"/>
      <c r="I6" s="430"/>
      <c r="J6" s="430"/>
      <c r="K6" s="430"/>
      <c r="L6" s="430"/>
      <c r="M6" s="430"/>
      <c r="N6" s="430"/>
      <c r="O6" s="430"/>
      <c r="P6" s="430"/>
      <c r="Q6" s="431"/>
      <c r="R6" s="1"/>
      <c r="S6" s="1"/>
      <c r="T6" s="1"/>
      <c r="U6" s="1"/>
      <c r="V6" s="1"/>
      <c r="W6" s="1"/>
      <c r="X6" s="1"/>
      <c r="Y6" s="1"/>
      <c r="Z6" s="1"/>
      <c r="AA6" s="1"/>
      <c r="AB6" s="1"/>
      <c r="AC6" s="1"/>
      <c r="AD6" s="1"/>
      <c r="AE6" s="1"/>
      <c r="AF6" s="1"/>
      <c r="AG6" s="1"/>
      <c r="AH6" s="1"/>
      <c r="AI6" s="1"/>
      <c r="AJ6" s="1"/>
      <c r="AK6" s="1"/>
      <c r="AL6" s="1"/>
      <c r="AM6" s="1"/>
      <c r="AN6" s="1"/>
      <c r="AO6" s="1"/>
      <c r="AP6" s="1"/>
    </row>
    <row r="7" spans="1:42" ht="15" customHeight="1" x14ac:dyDescent="0.3">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row>
    <row r="8" spans="1:42" ht="15" customHeight="1" x14ac:dyDescent="0.3">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row>
    <row r="9" spans="1:42" ht="15" customHeight="1" x14ac:dyDescent="0.3">
      <c r="A9" s="1"/>
      <c r="B9" s="432" t="s">
        <v>47</v>
      </c>
      <c r="C9" s="432"/>
      <c r="D9" s="432"/>
      <c r="E9" s="432"/>
      <c r="F9" s="432"/>
      <c r="G9" s="432"/>
      <c r="H9" s="432"/>
      <c r="I9" s="432"/>
      <c r="J9" s="432"/>
      <c r="K9" s="432"/>
      <c r="L9" s="432"/>
      <c r="M9" s="432"/>
      <c r="N9" s="432"/>
      <c r="O9" s="432"/>
      <c r="P9" s="432"/>
      <c r="Q9" s="432"/>
      <c r="R9" s="432"/>
      <c r="S9" s="1"/>
      <c r="T9" s="1"/>
      <c r="U9" s="1"/>
      <c r="V9" s="1"/>
      <c r="W9" s="1"/>
      <c r="X9" s="1"/>
      <c r="Y9" s="1"/>
      <c r="Z9" s="1"/>
      <c r="AA9" s="1"/>
      <c r="AB9" s="1"/>
      <c r="AC9" s="1"/>
      <c r="AD9" s="1"/>
      <c r="AE9" s="1"/>
      <c r="AF9" s="1"/>
      <c r="AG9" s="1"/>
      <c r="AH9" s="1"/>
      <c r="AI9" s="1"/>
      <c r="AJ9" s="1"/>
      <c r="AK9" s="1"/>
      <c r="AL9" s="1"/>
      <c r="AM9" s="1"/>
      <c r="AN9" s="1"/>
      <c r="AO9" s="1"/>
      <c r="AP9" s="1"/>
    </row>
    <row r="10" spans="1:42" ht="15" customHeight="1" x14ac:dyDescent="0.3">
      <c r="A10" s="1"/>
      <c r="B10" s="432"/>
      <c r="C10" s="432"/>
      <c r="D10" s="432"/>
      <c r="E10" s="432"/>
      <c r="F10" s="432"/>
      <c r="G10" s="432"/>
      <c r="H10" s="432"/>
      <c r="I10" s="432"/>
      <c r="J10" s="432"/>
      <c r="K10" s="432"/>
      <c r="L10" s="432"/>
      <c r="M10" s="432"/>
      <c r="N10" s="432"/>
      <c r="O10" s="432"/>
      <c r="P10" s="432"/>
      <c r="Q10" s="432"/>
      <c r="R10" s="432"/>
      <c r="S10" s="1"/>
      <c r="T10" s="1"/>
      <c r="U10" s="1"/>
      <c r="V10" s="1"/>
      <c r="W10" s="1"/>
      <c r="X10" s="1"/>
      <c r="Y10" s="1"/>
      <c r="Z10" s="1"/>
      <c r="AA10" s="1"/>
      <c r="AB10" s="1"/>
      <c r="AC10" s="1"/>
      <c r="AD10" s="1"/>
      <c r="AE10" s="1"/>
      <c r="AF10" s="1"/>
      <c r="AG10" s="1"/>
      <c r="AH10" s="1"/>
      <c r="AI10" s="1"/>
      <c r="AJ10" s="1"/>
      <c r="AK10" s="1"/>
      <c r="AL10" s="1"/>
      <c r="AM10" s="1"/>
      <c r="AN10" s="1"/>
      <c r="AO10" s="1"/>
      <c r="AP10" s="1"/>
    </row>
    <row r="11" spans="1:42" ht="15" customHeight="1" x14ac:dyDescent="0.3">
      <c r="A11" s="1"/>
      <c r="B11" s="432"/>
      <c r="C11" s="432"/>
      <c r="D11" s="432"/>
      <c r="E11" s="432"/>
      <c r="F11" s="432"/>
      <c r="G11" s="432"/>
      <c r="H11" s="432"/>
      <c r="I11" s="432"/>
      <c r="J11" s="432"/>
      <c r="K11" s="432"/>
      <c r="L11" s="432"/>
      <c r="M11" s="432"/>
      <c r="N11" s="432"/>
      <c r="O11" s="432"/>
      <c r="P11" s="432"/>
      <c r="Q11" s="432"/>
      <c r="R11" s="432"/>
      <c r="S11" s="1"/>
      <c r="T11" s="1"/>
      <c r="U11" s="1"/>
      <c r="V11" s="1"/>
      <c r="W11" s="1"/>
      <c r="X11" s="1"/>
      <c r="Y11" s="1"/>
      <c r="Z11" s="1"/>
      <c r="AA11" s="1"/>
      <c r="AB11" s="1"/>
      <c r="AC11" s="1"/>
      <c r="AD11" s="1"/>
      <c r="AE11" s="1"/>
      <c r="AF11" s="1"/>
      <c r="AG11" s="1"/>
      <c r="AH11" s="1"/>
      <c r="AI11" s="1"/>
      <c r="AJ11" s="1"/>
      <c r="AK11" s="1"/>
      <c r="AL11" s="1"/>
      <c r="AM11" s="1"/>
      <c r="AN11" s="1"/>
      <c r="AO11" s="1"/>
      <c r="AP11" s="1"/>
    </row>
    <row r="12" spans="1:42" ht="15" customHeight="1" thickBot="1" x14ac:dyDescent="0.3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row>
    <row r="13" spans="1:42" ht="15" customHeight="1" x14ac:dyDescent="0.3">
      <c r="A13" s="1"/>
      <c r="B13" s="295">
        <v>1</v>
      </c>
      <c r="C13" s="295" t="str">
        <f>'Training Plan'!C16</f>
        <v>Competition Squat</v>
      </c>
      <c r="D13" s="296"/>
      <c r="E13" s="296"/>
      <c r="F13" s="297"/>
      <c r="G13" s="1"/>
      <c r="H13" s="295">
        <v>2</v>
      </c>
      <c r="I13" s="295">
        <f>'Training Plan'!C24</f>
        <v>0</v>
      </c>
      <c r="J13" s="296"/>
      <c r="K13" s="296"/>
      <c r="L13" s="297"/>
      <c r="M13" s="1"/>
      <c r="N13" s="295">
        <v>3</v>
      </c>
      <c r="O13" s="295">
        <f>'Training Plan'!C32</f>
        <v>0</v>
      </c>
      <c r="P13" s="296"/>
      <c r="Q13" s="296"/>
      <c r="R13" s="297"/>
      <c r="S13" s="1"/>
      <c r="T13" s="1"/>
      <c r="U13" s="1"/>
      <c r="V13" s="1"/>
      <c r="W13" s="1"/>
      <c r="X13" s="1"/>
      <c r="Y13" s="1"/>
      <c r="Z13" s="1"/>
      <c r="AA13" s="1"/>
      <c r="AB13" s="1"/>
      <c r="AC13" s="1"/>
      <c r="AD13" s="1"/>
      <c r="AE13" s="1"/>
      <c r="AF13" s="1"/>
      <c r="AG13" s="1"/>
      <c r="AH13" s="1"/>
      <c r="AI13" s="1"/>
      <c r="AJ13" s="1"/>
      <c r="AK13" s="1"/>
      <c r="AL13" s="1"/>
      <c r="AM13" s="1"/>
      <c r="AN13" s="1"/>
      <c r="AO13" s="1"/>
      <c r="AP13" s="1"/>
    </row>
    <row r="14" spans="1:42" ht="15" customHeight="1" thickBot="1" x14ac:dyDescent="0.35">
      <c r="A14" s="1"/>
      <c r="B14" s="298"/>
      <c r="C14" s="298"/>
      <c r="D14" s="299"/>
      <c r="E14" s="299"/>
      <c r="F14" s="300"/>
      <c r="G14" s="1"/>
      <c r="H14" s="298"/>
      <c r="I14" s="298"/>
      <c r="J14" s="299"/>
      <c r="K14" s="299"/>
      <c r="L14" s="300"/>
      <c r="M14" s="1"/>
      <c r="N14" s="298"/>
      <c r="O14" s="298"/>
      <c r="P14" s="299"/>
      <c r="Q14" s="299"/>
      <c r="R14" s="300"/>
      <c r="S14" s="1"/>
      <c r="T14" s="1"/>
      <c r="U14" s="1"/>
      <c r="V14" s="1"/>
      <c r="W14" s="1"/>
      <c r="X14" s="1"/>
      <c r="Y14" s="1"/>
      <c r="Z14" s="1"/>
      <c r="AA14" s="1"/>
      <c r="AB14" s="1"/>
      <c r="AC14" s="1"/>
      <c r="AD14" s="1"/>
      <c r="AE14" s="1"/>
      <c r="AF14" s="1"/>
      <c r="AG14" s="1"/>
      <c r="AH14" s="1"/>
      <c r="AI14" s="1"/>
      <c r="AJ14" s="1"/>
      <c r="AK14" s="1"/>
      <c r="AL14" s="1"/>
      <c r="AM14" s="1"/>
      <c r="AN14" s="1"/>
      <c r="AO14" s="1"/>
      <c r="AP14" s="1"/>
    </row>
    <row r="15" spans="1:42" ht="15" customHeight="1" x14ac:dyDescent="0.3">
      <c r="A15" s="1"/>
      <c r="B15" s="405" t="s">
        <v>88</v>
      </c>
      <c r="C15" s="406"/>
      <c r="D15" s="400">
        <f>'Training Plan'!C17</f>
        <v>0</v>
      </c>
      <c r="E15" s="400"/>
      <c r="F15" s="401"/>
      <c r="G15" s="22"/>
      <c r="H15" s="405" t="s">
        <v>88</v>
      </c>
      <c r="I15" s="406"/>
      <c r="J15" s="399">
        <f>'Training Plan'!C25</f>
        <v>0</v>
      </c>
      <c r="K15" s="400"/>
      <c r="L15" s="401"/>
      <c r="M15" s="22"/>
      <c r="N15" s="405" t="s">
        <v>88</v>
      </c>
      <c r="O15" s="406"/>
      <c r="P15" s="399">
        <f>'Training Plan'!C33</f>
        <v>0</v>
      </c>
      <c r="Q15" s="400"/>
      <c r="R15" s="401"/>
      <c r="S15" s="1"/>
      <c r="T15" s="1"/>
      <c r="U15" s="1"/>
      <c r="V15" s="1"/>
      <c r="W15" s="1"/>
      <c r="X15" s="1"/>
      <c r="Y15" s="1"/>
      <c r="Z15" s="1"/>
      <c r="AA15" s="1"/>
      <c r="AB15" s="1"/>
      <c r="AC15" s="1"/>
      <c r="AD15" s="1"/>
      <c r="AE15" s="1"/>
      <c r="AF15" s="1"/>
      <c r="AG15" s="1"/>
      <c r="AH15" s="1"/>
      <c r="AI15" s="1"/>
      <c r="AJ15" s="1"/>
      <c r="AK15" s="1"/>
      <c r="AL15" s="1"/>
      <c r="AM15" s="1"/>
      <c r="AN15" s="1"/>
      <c r="AO15" s="1"/>
      <c r="AP15" s="1"/>
    </row>
    <row r="16" spans="1:42" ht="15" customHeight="1" x14ac:dyDescent="0.3">
      <c r="A16" s="1"/>
      <c r="B16" s="407"/>
      <c r="C16" s="408"/>
      <c r="D16" s="403"/>
      <c r="E16" s="403"/>
      <c r="F16" s="404"/>
      <c r="G16" s="22"/>
      <c r="H16" s="407"/>
      <c r="I16" s="408"/>
      <c r="J16" s="402"/>
      <c r="K16" s="403"/>
      <c r="L16" s="404"/>
      <c r="M16" s="22"/>
      <c r="N16" s="407"/>
      <c r="O16" s="408"/>
      <c r="P16" s="402"/>
      <c r="Q16" s="403"/>
      <c r="R16" s="404"/>
      <c r="S16" s="1"/>
      <c r="T16" s="1"/>
      <c r="U16" s="1"/>
      <c r="V16" s="1"/>
      <c r="W16" s="1"/>
      <c r="X16" s="1"/>
      <c r="Y16" s="1"/>
      <c r="Z16" s="1"/>
      <c r="AA16" s="1"/>
      <c r="AB16" s="1"/>
      <c r="AC16" s="1"/>
      <c r="AD16" s="1"/>
      <c r="AE16" s="1"/>
      <c r="AF16" s="1"/>
      <c r="AG16" s="1"/>
      <c r="AH16" s="1"/>
      <c r="AI16" s="1"/>
      <c r="AJ16" s="1"/>
      <c r="AK16" s="1"/>
      <c r="AL16" s="1"/>
      <c r="AM16" s="1"/>
      <c r="AN16" s="1"/>
      <c r="AO16" s="1"/>
      <c r="AP16" s="1"/>
    </row>
    <row r="17" spans="1:42" ht="15" customHeight="1" x14ac:dyDescent="0.3">
      <c r="A17" s="1"/>
      <c r="B17" s="407"/>
      <c r="C17" s="408"/>
      <c r="D17" s="403"/>
      <c r="E17" s="403"/>
      <c r="F17" s="404"/>
      <c r="G17" s="22"/>
      <c r="H17" s="407"/>
      <c r="I17" s="408"/>
      <c r="J17" s="402"/>
      <c r="K17" s="403"/>
      <c r="L17" s="404"/>
      <c r="M17" s="22"/>
      <c r="N17" s="407"/>
      <c r="O17" s="408"/>
      <c r="P17" s="402"/>
      <c r="Q17" s="403"/>
      <c r="R17" s="404"/>
      <c r="S17" s="1"/>
      <c r="T17" s="1"/>
      <c r="U17" s="1"/>
      <c r="V17" s="1"/>
      <c r="W17" s="1"/>
      <c r="X17" s="1"/>
      <c r="Y17" s="1"/>
      <c r="Z17" s="1"/>
      <c r="AA17" s="1"/>
      <c r="AB17" s="1"/>
      <c r="AC17" s="1"/>
      <c r="AD17" s="1"/>
      <c r="AE17" s="1"/>
      <c r="AF17" s="1"/>
      <c r="AG17" s="1"/>
      <c r="AH17" s="1"/>
      <c r="AI17" s="1"/>
      <c r="AJ17" s="1"/>
      <c r="AK17" s="1"/>
      <c r="AL17" s="1"/>
      <c r="AM17" s="1"/>
      <c r="AN17" s="1"/>
      <c r="AO17" s="1"/>
      <c r="AP17" s="1"/>
    </row>
    <row r="18" spans="1:42" ht="15" customHeight="1" x14ac:dyDescent="0.3">
      <c r="A18" s="1"/>
      <c r="B18" s="407"/>
      <c r="C18" s="408"/>
      <c r="D18" s="403"/>
      <c r="E18" s="403"/>
      <c r="F18" s="404"/>
      <c r="G18" s="22"/>
      <c r="H18" s="407"/>
      <c r="I18" s="408"/>
      <c r="J18" s="402"/>
      <c r="K18" s="403"/>
      <c r="L18" s="404"/>
      <c r="M18" s="22"/>
      <c r="N18" s="407"/>
      <c r="O18" s="408"/>
      <c r="P18" s="402"/>
      <c r="Q18" s="403"/>
      <c r="R18" s="404"/>
      <c r="S18" s="1"/>
      <c r="T18" s="1"/>
      <c r="U18" s="1"/>
      <c r="V18" s="1"/>
      <c r="W18" s="1"/>
      <c r="X18" s="1"/>
      <c r="Y18" s="1"/>
      <c r="Z18" s="1"/>
      <c r="AA18" s="1"/>
      <c r="AB18" s="1"/>
      <c r="AC18" s="1"/>
      <c r="AD18" s="1"/>
      <c r="AE18" s="1"/>
      <c r="AF18" s="1"/>
      <c r="AG18" s="1"/>
      <c r="AH18" s="1"/>
      <c r="AI18" s="1"/>
      <c r="AJ18" s="1"/>
      <c r="AK18" s="1"/>
      <c r="AL18" s="1"/>
      <c r="AM18" s="1"/>
      <c r="AN18" s="1"/>
      <c r="AO18" s="1"/>
      <c r="AP18" s="1"/>
    </row>
    <row r="19" spans="1:42" ht="15" customHeight="1" thickBot="1" x14ac:dyDescent="0.35">
      <c r="A19" s="1"/>
      <c r="B19" s="409"/>
      <c r="C19" s="410"/>
      <c r="D19" s="403"/>
      <c r="E19" s="403"/>
      <c r="F19" s="404"/>
      <c r="G19" s="22"/>
      <c r="H19" s="409"/>
      <c r="I19" s="410"/>
      <c r="J19" s="402"/>
      <c r="K19" s="403"/>
      <c r="L19" s="404"/>
      <c r="M19" s="22"/>
      <c r="N19" s="409"/>
      <c r="O19" s="410"/>
      <c r="P19" s="402"/>
      <c r="Q19" s="403"/>
      <c r="R19" s="404"/>
      <c r="S19" s="1"/>
      <c r="T19" s="1"/>
      <c r="U19" s="1"/>
      <c r="V19" s="1"/>
      <c r="W19" s="1"/>
      <c r="X19" s="1"/>
      <c r="Y19" s="1"/>
      <c r="Z19" s="1"/>
      <c r="AA19" s="1"/>
      <c r="AB19" s="1"/>
      <c r="AC19" s="1"/>
      <c r="AD19" s="1"/>
      <c r="AE19" s="1"/>
      <c r="AF19" s="1"/>
      <c r="AG19" s="1"/>
      <c r="AH19" s="1"/>
      <c r="AI19" s="1"/>
      <c r="AJ19" s="1"/>
      <c r="AK19" s="1"/>
      <c r="AL19" s="1"/>
      <c r="AM19" s="1"/>
      <c r="AN19" s="1"/>
      <c r="AO19" s="1"/>
      <c r="AP19" s="1"/>
    </row>
    <row r="20" spans="1:42" ht="15" customHeight="1" x14ac:dyDescent="0.3">
      <c r="A20" s="1"/>
      <c r="B20" s="411" t="s">
        <v>89</v>
      </c>
      <c r="C20" s="412"/>
      <c r="D20" s="415">
        <f>'Training Plan'!D22</f>
        <v>0</v>
      </c>
      <c r="E20" s="416"/>
      <c r="F20" s="417"/>
      <c r="G20" s="22"/>
      <c r="H20" s="411" t="s">
        <v>89</v>
      </c>
      <c r="I20" s="412"/>
      <c r="J20" s="415">
        <f>'Training Plan'!D30</f>
        <v>0</v>
      </c>
      <c r="K20" s="416"/>
      <c r="L20" s="417"/>
      <c r="M20" s="22"/>
      <c r="N20" s="411" t="s">
        <v>89</v>
      </c>
      <c r="O20" s="412"/>
      <c r="P20" s="415">
        <f>'Training Plan'!D38</f>
        <v>0</v>
      </c>
      <c r="Q20" s="416"/>
      <c r="R20" s="417"/>
      <c r="S20" s="1"/>
      <c r="T20" s="1"/>
      <c r="U20" s="1"/>
      <c r="V20" s="1"/>
      <c r="W20" s="1"/>
      <c r="X20" s="1"/>
      <c r="Y20" s="1"/>
      <c r="Z20" s="1"/>
      <c r="AA20" s="1"/>
      <c r="AB20" s="1"/>
      <c r="AC20" s="1"/>
      <c r="AD20" s="1"/>
      <c r="AE20" s="1"/>
      <c r="AF20" s="1"/>
      <c r="AG20" s="1"/>
      <c r="AH20" s="1"/>
      <c r="AI20" s="1"/>
      <c r="AJ20" s="1"/>
      <c r="AK20" s="1"/>
      <c r="AL20" s="1"/>
      <c r="AM20" s="1"/>
      <c r="AN20" s="1"/>
      <c r="AO20" s="1"/>
      <c r="AP20" s="1"/>
    </row>
    <row r="21" spans="1:42" ht="15" customHeight="1" thickBot="1" x14ac:dyDescent="0.35">
      <c r="A21" s="1"/>
      <c r="B21" s="413"/>
      <c r="C21" s="414"/>
      <c r="D21" s="418"/>
      <c r="E21" s="419"/>
      <c r="F21" s="420"/>
      <c r="G21" s="22"/>
      <c r="H21" s="413"/>
      <c r="I21" s="414"/>
      <c r="J21" s="418"/>
      <c r="K21" s="419"/>
      <c r="L21" s="420"/>
      <c r="M21" s="22"/>
      <c r="N21" s="413"/>
      <c r="O21" s="414"/>
      <c r="P21" s="418"/>
      <c r="Q21" s="419"/>
      <c r="R21" s="420"/>
      <c r="S21" s="1"/>
      <c r="T21" s="1"/>
      <c r="U21" s="1"/>
      <c r="V21" s="1"/>
      <c r="W21" s="1"/>
      <c r="X21" s="1"/>
      <c r="Y21" s="1"/>
      <c r="Z21" s="1"/>
      <c r="AA21" s="1"/>
      <c r="AB21" s="1"/>
      <c r="AC21" s="1"/>
      <c r="AD21" s="1"/>
      <c r="AE21" s="1"/>
      <c r="AF21" s="1"/>
      <c r="AG21" s="1"/>
      <c r="AH21" s="1"/>
      <c r="AI21" s="1"/>
      <c r="AJ21" s="1"/>
      <c r="AK21" s="1"/>
      <c r="AL21" s="1"/>
      <c r="AM21" s="1"/>
      <c r="AN21" s="1"/>
      <c r="AO21" s="1"/>
      <c r="AP21" s="1"/>
    </row>
    <row r="22" spans="1:42" ht="30" customHeight="1" thickBot="1" x14ac:dyDescent="0.35">
      <c r="A22" s="1"/>
      <c r="B22" s="3" t="s">
        <v>61</v>
      </c>
      <c r="C22" s="3" t="s">
        <v>0</v>
      </c>
      <c r="D22" s="3" t="s">
        <v>42</v>
      </c>
      <c r="E22" s="3" t="s">
        <v>11</v>
      </c>
      <c r="F22" s="23" t="s">
        <v>72</v>
      </c>
      <c r="G22" s="1"/>
      <c r="H22" s="3" t="s">
        <v>61</v>
      </c>
      <c r="I22" s="3" t="s">
        <v>0</v>
      </c>
      <c r="J22" s="3" t="s">
        <v>42</v>
      </c>
      <c r="K22" s="3" t="s">
        <v>11</v>
      </c>
      <c r="L22" s="23" t="s">
        <v>72</v>
      </c>
      <c r="M22" s="1"/>
      <c r="N22" s="3" t="s">
        <v>61</v>
      </c>
      <c r="O22" s="3" t="s">
        <v>0</v>
      </c>
      <c r="P22" s="3" t="s">
        <v>42</v>
      </c>
      <c r="Q22" s="3" t="s">
        <v>11</v>
      </c>
      <c r="R22" s="23" t="s">
        <v>72</v>
      </c>
      <c r="S22" s="1"/>
      <c r="T22" s="1"/>
      <c r="U22" s="1"/>
      <c r="V22" s="1"/>
      <c r="W22" s="1"/>
      <c r="X22" s="1"/>
      <c r="Y22" s="1"/>
      <c r="Z22" s="1"/>
      <c r="AA22" s="1"/>
      <c r="AB22" s="1"/>
      <c r="AC22" s="1"/>
      <c r="AD22" s="1"/>
      <c r="AE22" s="1"/>
      <c r="AF22" s="1"/>
      <c r="AG22" s="1"/>
      <c r="AH22" s="1"/>
      <c r="AI22" s="1"/>
      <c r="AJ22" s="1"/>
      <c r="AK22" s="1"/>
      <c r="AL22" s="1"/>
      <c r="AM22" s="1"/>
      <c r="AN22" s="1"/>
      <c r="AO22" s="1"/>
      <c r="AP22" s="1"/>
    </row>
    <row r="23" spans="1:42" ht="15" customHeight="1" thickBot="1" x14ac:dyDescent="0.35">
      <c r="A23" s="1"/>
      <c r="B23" s="18">
        <v>1</v>
      </c>
      <c r="C23" s="157">
        <v>1</v>
      </c>
      <c r="D23" s="154">
        <v>100</v>
      </c>
      <c r="E23" s="160"/>
      <c r="F23" s="163">
        <f ca="1">IF(ISNUMBER(D23),D23/B35,)</f>
        <v>0.7142857142857143</v>
      </c>
      <c r="G23" s="1"/>
      <c r="H23" s="18">
        <v>1</v>
      </c>
      <c r="I23" s="157"/>
      <c r="J23" s="154"/>
      <c r="K23" s="160"/>
      <c r="L23" s="163">
        <f>IF(ISNUMBER(J23),J23/H35,)</f>
        <v>0</v>
      </c>
      <c r="M23" s="1"/>
      <c r="N23" s="18">
        <v>1</v>
      </c>
      <c r="O23" s="157"/>
      <c r="P23" s="154"/>
      <c r="Q23" s="160"/>
      <c r="R23" s="163">
        <f>IF(ISNUMBER(P23),P23/N35,)</f>
        <v>0</v>
      </c>
      <c r="S23" s="1"/>
      <c r="T23" s="1"/>
      <c r="U23" s="1"/>
      <c r="V23" s="1"/>
      <c r="W23" s="1"/>
      <c r="X23" s="1"/>
      <c r="Y23" s="1"/>
      <c r="Z23" s="1"/>
      <c r="AA23" s="1"/>
      <c r="AB23" s="1"/>
      <c r="AC23" s="1"/>
      <c r="AD23" s="1"/>
      <c r="AE23" s="1"/>
      <c r="AF23" s="1"/>
      <c r="AG23" s="1"/>
      <c r="AH23" s="1"/>
      <c r="AI23" s="1"/>
      <c r="AJ23" s="1"/>
      <c r="AK23" s="1"/>
      <c r="AL23" s="1"/>
      <c r="AM23" s="1"/>
      <c r="AN23" s="1"/>
      <c r="AO23" s="1"/>
      <c r="AP23" s="1"/>
    </row>
    <row r="24" spans="1:42" ht="15" customHeight="1" thickBot="1" x14ac:dyDescent="0.35">
      <c r="A24" s="1"/>
      <c r="B24" s="18">
        <v>2</v>
      </c>
      <c r="C24" s="158"/>
      <c r="D24" s="155"/>
      <c r="E24" s="161"/>
      <c r="F24" s="164">
        <f>IF(ISNUMBER(D24),D24/B35,)</f>
        <v>0</v>
      </c>
      <c r="G24" s="1"/>
      <c r="H24" s="18">
        <v>2</v>
      </c>
      <c r="I24" s="158"/>
      <c r="J24" s="155"/>
      <c r="K24" s="161"/>
      <c r="L24" s="165">
        <f>IF(ISNUMBER(J24),J24/H35,)</f>
        <v>0</v>
      </c>
      <c r="M24" s="1"/>
      <c r="N24" s="18">
        <v>2</v>
      </c>
      <c r="O24" s="158"/>
      <c r="P24" s="155"/>
      <c r="Q24" s="161"/>
      <c r="R24" s="165">
        <f>IF(ISNUMBER(P24),P24/N35,)</f>
        <v>0</v>
      </c>
      <c r="S24" s="1"/>
      <c r="T24" s="1"/>
      <c r="U24" s="1"/>
      <c r="V24" s="1"/>
      <c r="W24" s="1"/>
      <c r="X24" s="1"/>
      <c r="Y24" s="1"/>
      <c r="Z24" s="1"/>
      <c r="AA24" s="1"/>
      <c r="AB24" s="1"/>
      <c r="AC24" s="1"/>
      <c r="AD24" s="1"/>
      <c r="AE24" s="1"/>
      <c r="AF24" s="1"/>
      <c r="AG24" s="1"/>
      <c r="AH24" s="1"/>
      <c r="AI24" s="1"/>
      <c r="AJ24" s="1"/>
      <c r="AK24" s="1"/>
      <c r="AL24" s="1"/>
      <c r="AM24" s="1"/>
      <c r="AN24" s="1"/>
      <c r="AO24" s="1"/>
      <c r="AP24" s="1"/>
    </row>
    <row r="25" spans="1:42" ht="15" customHeight="1" thickBot="1" x14ac:dyDescent="0.35">
      <c r="A25" s="1"/>
      <c r="B25" s="18">
        <v>3</v>
      </c>
      <c r="C25" s="158"/>
      <c r="D25" s="155"/>
      <c r="E25" s="161"/>
      <c r="F25" s="164">
        <f>IF(ISNUMBER(D25),D25/B35,)</f>
        <v>0</v>
      </c>
      <c r="G25" s="1"/>
      <c r="H25" s="18">
        <v>3</v>
      </c>
      <c r="I25" s="158"/>
      <c r="J25" s="155"/>
      <c r="K25" s="161"/>
      <c r="L25" s="165">
        <f>IF(ISNUMBER(J25),J25/H35,)</f>
        <v>0</v>
      </c>
      <c r="M25" s="21"/>
      <c r="N25" s="18">
        <v>3</v>
      </c>
      <c r="O25" s="158"/>
      <c r="P25" s="155"/>
      <c r="Q25" s="161"/>
      <c r="R25" s="165">
        <f>IF(ISNUMBER(P25),P25/N35,)</f>
        <v>0</v>
      </c>
      <c r="S25" s="1"/>
      <c r="T25" s="1"/>
      <c r="U25" s="1"/>
      <c r="V25" s="1"/>
      <c r="W25" s="1"/>
      <c r="X25" s="1"/>
      <c r="Y25" s="1"/>
      <c r="Z25" s="1"/>
      <c r="AA25" s="1"/>
      <c r="AB25" s="1"/>
      <c r="AC25" s="1"/>
      <c r="AD25" s="1"/>
      <c r="AE25" s="1"/>
      <c r="AF25" s="1"/>
      <c r="AG25" s="1"/>
      <c r="AH25" s="1"/>
      <c r="AI25" s="1"/>
      <c r="AJ25" s="1"/>
      <c r="AK25" s="1"/>
      <c r="AL25" s="1"/>
      <c r="AM25" s="1"/>
      <c r="AN25" s="1"/>
      <c r="AO25" s="1"/>
      <c r="AP25" s="1"/>
    </row>
    <row r="26" spans="1:42" ht="15" customHeight="1" thickBot="1" x14ac:dyDescent="0.35">
      <c r="A26" s="1"/>
      <c r="B26" s="18">
        <v>4</v>
      </c>
      <c r="C26" s="158"/>
      <c r="D26" s="155"/>
      <c r="E26" s="161"/>
      <c r="F26" s="164">
        <f>IF(ISNUMBER(D26),D26/B35,)</f>
        <v>0</v>
      </c>
      <c r="G26" s="1"/>
      <c r="H26" s="18">
        <v>4</v>
      </c>
      <c r="I26" s="158"/>
      <c r="J26" s="155"/>
      <c r="K26" s="161"/>
      <c r="L26" s="165">
        <f>IF(ISNUMBER(J26),J26/H35,)</f>
        <v>0</v>
      </c>
      <c r="M26" s="14"/>
      <c r="N26" s="18">
        <v>4</v>
      </c>
      <c r="O26" s="158"/>
      <c r="P26" s="155"/>
      <c r="Q26" s="161"/>
      <c r="R26" s="165">
        <f>IF(ISNUMBER(P26),P26/N35,)</f>
        <v>0</v>
      </c>
      <c r="S26" s="1"/>
      <c r="T26" s="1"/>
      <c r="U26" s="1"/>
      <c r="V26" s="1"/>
      <c r="W26" s="1"/>
      <c r="X26" s="1"/>
      <c r="Y26" s="1"/>
      <c r="Z26" s="1"/>
      <c r="AA26" s="1"/>
      <c r="AB26" s="1"/>
      <c r="AC26" s="1"/>
      <c r="AD26" s="1"/>
      <c r="AE26" s="1"/>
      <c r="AF26" s="1"/>
      <c r="AG26" s="1"/>
      <c r="AH26" s="1"/>
      <c r="AI26" s="1"/>
      <c r="AJ26" s="1"/>
      <c r="AK26" s="1"/>
      <c r="AL26" s="1"/>
      <c r="AM26" s="1"/>
      <c r="AN26" s="1"/>
      <c r="AO26" s="1"/>
      <c r="AP26" s="1"/>
    </row>
    <row r="27" spans="1:42" ht="15" customHeight="1" thickBot="1" x14ac:dyDescent="0.35">
      <c r="A27" s="1"/>
      <c r="B27" s="18">
        <v>5</v>
      </c>
      <c r="C27" s="158"/>
      <c r="D27" s="155"/>
      <c r="E27" s="161"/>
      <c r="F27" s="164">
        <f>IF(ISNUMBER(D27),D27/B35,)</f>
        <v>0</v>
      </c>
      <c r="G27" s="1"/>
      <c r="H27" s="18">
        <v>5</v>
      </c>
      <c r="I27" s="158"/>
      <c r="J27" s="155"/>
      <c r="K27" s="161"/>
      <c r="L27" s="165">
        <f>IF(ISNUMBER(J27),J27/H35,)</f>
        <v>0</v>
      </c>
      <c r="M27" s="17"/>
      <c r="N27" s="18">
        <v>5</v>
      </c>
      <c r="O27" s="158"/>
      <c r="P27" s="155"/>
      <c r="Q27" s="161"/>
      <c r="R27" s="165">
        <f>IF(ISNUMBER(P27),P27/N35,)</f>
        <v>0</v>
      </c>
      <c r="S27" s="1"/>
      <c r="T27" s="1"/>
      <c r="U27" s="1"/>
      <c r="V27" s="1"/>
      <c r="W27" s="1"/>
      <c r="X27" s="1"/>
      <c r="Y27" s="1"/>
      <c r="Z27" s="1"/>
      <c r="AA27" s="1"/>
      <c r="AB27" s="1"/>
      <c r="AC27" s="1"/>
      <c r="AD27" s="1"/>
      <c r="AE27" s="1"/>
      <c r="AF27" s="1"/>
      <c r="AG27" s="1"/>
      <c r="AH27" s="1"/>
      <c r="AI27" s="1"/>
      <c r="AJ27" s="1"/>
      <c r="AK27" s="1"/>
      <c r="AL27" s="1"/>
      <c r="AM27" s="1"/>
      <c r="AN27" s="1"/>
      <c r="AO27" s="1"/>
      <c r="AP27" s="1"/>
    </row>
    <row r="28" spans="1:42" ht="15" customHeight="1" thickBot="1" x14ac:dyDescent="0.35">
      <c r="A28" s="1"/>
      <c r="B28" s="18">
        <v>6</v>
      </c>
      <c r="C28" s="158"/>
      <c r="D28" s="155"/>
      <c r="E28" s="161"/>
      <c r="F28" s="164">
        <f>IF(ISNUMBER(D28),D28/B35,)</f>
        <v>0</v>
      </c>
      <c r="G28" s="1"/>
      <c r="H28" s="18">
        <v>6</v>
      </c>
      <c r="I28" s="158"/>
      <c r="J28" s="155"/>
      <c r="K28" s="161"/>
      <c r="L28" s="165">
        <f>IF(ISNUMBER(J28),J28/H35,)</f>
        <v>0</v>
      </c>
      <c r="M28" s="17"/>
      <c r="N28" s="18">
        <v>6</v>
      </c>
      <c r="O28" s="158"/>
      <c r="P28" s="155"/>
      <c r="Q28" s="161"/>
      <c r="R28" s="165">
        <f>IF(ISNUMBER(P28),P28/N35,)</f>
        <v>0</v>
      </c>
      <c r="S28" s="1"/>
      <c r="T28" s="1"/>
      <c r="U28" s="1"/>
      <c r="V28" s="1"/>
      <c r="W28" s="1"/>
      <c r="X28" s="1"/>
      <c r="Y28" s="1"/>
      <c r="Z28" s="1"/>
      <c r="AA28" s="1"/>
      <c r="AB28" s="1"/>
      <c r="AC28" s="1"/>
      <c r="AD28" s="1"/>
      <c r="AE28" s="1"/>
      <c r="AF28" s="1"/>
      <c r="AG28" s="1"/>
      <c r="AH28" s="1"/>
      <c r="AI28" s="1"/>
      <c r="AJ28" s="1"/>
      <c r="AK28" s="1"/>
      <c r="AL28" s="1"/>
      <c r="AM28" s="1"/>
      <c r="AN28" s="1"/>
      <c r="AO28" s="1"/>
      <c r="AP28" s="1"/>
    </row>
    <row r="29" spans="1:42" ht="15" customHeight="1" thickBot="1" x14ac:dyDescent="0.35">
      <c r="A29" s="1"/>
      <c r="B29" s="18">
        <v>7</v>
      </c>
      <c r="C29" s="158"/>
      <c r="D29" s="155"/>
      <c r="E29" s="161"/>
      <c r="F29" s="164">
        <f>IF(ISNUMBER(D29),D29/B35,)</f>
        <v>0</v>
      </c>
      <c r="G29" s="1"/>
      <c r="H29" s="18">
        <v>7</v>
      </c>
      <c r="I29" s="158"/>
      <c r="J29" s="155"/>
      <c r="K29" s="161"/>
      <c r="L29" s="165">
        <f>IF(ISNUMBER(J29),J29/H35,)</f>
        <v>0</v>
      </c>
      <c r="M29" s="17"/>
      <c r="N29" s="18">
        <v>7</v>
      </c>
      <c r="O29" s="158"/>
      <c r="P29" s="155"/>
      <c r="Q29" s="161"/>
      <c r="R29" s="165">
        <f>IF(ISNUMBER(P29),P29/N35,)</f>
        <v>0</v>
      </c>
      <c r="S29" s="1"/>
      <c r="T29" s="1"/>
      <c r="U29" s="1"/>
      <c r="V29" s="1"/>
      <c r="W29" s="1"/>
      <c r="X29" s="1"/>
      <c r="Y29" s="1"/>
      <c r="Z29" s="1"/>
      <c r="AA29" s="1"/>
      <c r="AB29" s="1"/>
      <c r="AC29" s="1"/>
      <c r="AD29" s="1"/>
      <c r="AE29" s="1"/>
      <c r="AF29" s="1"/>
      <c r="AG29" s="1"/>
      <c r="AH29" s="1"/>
      <c r="AI29" s="1"/>
      <c r="AJ29" s="1"/>
      <c r="AK29" s="1"/>
      <c r="AL29" s="1"/>
      <c r="AM29" s="1"/>
      <c r="AN29" s="1"/>
      <c r="AO29" s="1"/>
      <c r="AP29" s="1"/>
    </row>
    <row r="30" spans="1:42" ht="15" customHeight="1" thickBot="1" x14ac:dyDescent="0.35">
      <c r="A30" s="1"/>
      <c r="B30" s="18">
        <v>8</v>
      </c>
      <c r="C30" s="158"/>
      <c r="D30" s="155"/>
      <c r="E30" s="161"/>
      <c r="F30" s="164">
        <f>IF(ISNUMBER(D30),D30/B35,)</f>
        <v>0</v>
      </c>
      <c r="G30" s="1"/>
      <c r="H30" s="18">
        <v>8</v>
      </c>
      <c r="I30" s="158"/>
      <c r="J30" s="155"/>
      <c r="K30" s="161"/>
      <c r="L30" s="165">
        <f>IF(ISNUMBER(J30),J30/H35,)</f>
        <v>0</v>
      </c>
      <c r="M30" s="17"/>
      <c r="N30" s="18">
        <v>8</v>
      </c>
      <c r="O30" s="158"/>
      <c r="P30" s="155"/>
      <c r="Q30" s="161"/>
      <c r="R30" s="165">
        <f>IF(ISNUMBER(P30),P30/N35,)</f>
        <v>0</v>
      </c>
      <c r="S30" s="1"/>
      <c r="T30" s="1"/>
      <c r="U30" s="1"/>
      <c r="V30" s="1"/>
      <c r="W30" s="1"/>
      <c r="X30" s="1"/>
      <c r="Y30" s="1"/>
      <c r="Z30" s="1"/>
      <c r="AA30" s="1"/>
      <c r="AB30" s="1"/>
      <c r="AC30" s="1"/>
      <c r="AD30" s="1"/>
      <c r="AE30" s="1"/>
      <c r="AF30" s="1"/>
      <c r="AG30" s="1"/>
      <c r="AH30" s="1"/>
      <c r="AI30" s="1"/>
      <c r="AJ30" s="1"/>
      <c r="AK30" s="1"/>
      <c r="AL30" s="1"/>
      <c r="AM30" s="1"/>
      <c r="AN30" s="1"/>
      <c r="AO30" s="1"/>
      <c r="AP30" s="1"/>
    </row>
    <row r="31" spans="1:42" ht="15" customHeight="1" thickBot="1" x14ac:dyDescent="0.35">
      <c r="A31" s="1"/>
      <c r="B31" s="18">
        <v>9</v>
      </c>
      <c r="C31" s="158"/>
      <c r="D31" s="155"/>
      <c r="E31" s="161"/>
      <c r="F31" s="164">
        <f>IF(ISNUMBER(D31),D31/B35,)</f>
        <v>0</v>
      </c>
      <c r="G31" s="1"/>
      <c r="H31" s="18">
        <v>9</v>
      </c>
      <c r="I31" s="158"/>
      <c r="J31" s="155"/>
      <c r="K31" s="161"/>
      <c r="L31" s="165">
        <f>IF(ISNUMBER(J31),J31/H35,)</f>
        <v>0</v>
      </c>
      <c r="M31" s="17"/>
      <c r="N31" s="18">
        <v>9</v>
      </c>
      <c r="O31" s="158"/>
      <c r="P31" s="155"/>
      <c r="Q31" s="161"/>
      <c r="R31" s="165">
        <f>IF(ISNUMBER(P31),P31/N35,)</f>
        <v>0</v>
      </c>
      <c r="S31" s="1"/>
      <c r="T31" s="1"/>
      <c r="U31" s="1"/>
      <c r="V31" s="1"/>
      <c r="W31" s="1"/>
      <c r="X31" s="1"/>
      <c r="Y31" s="1"/>
      <c r="Z31" s="1"/>
      <c r="AA31" s="1"/>
      <c r="AB31" s="1"/>
      <c r="AC31" s="1"/>
      <c r="AD31" s="1"/>
      <c r="AE31" s="1"/>
      <c r="AF31" s="1"/>
      <c r="AG31" s="1"/>
      <c r="AH31" s="1"/>
      <c r="AI31" s="1"/>
      <c r="AJ31" s="1"/>
      <c r="AK31" s="1"/>
      <c r="AL31" s="1"/>
      <c r="AM31" s="1"/>
      <c r="AN31" s="1"/>
      <c r="AO31" s="1"/>
      <c r="AP31" s="1"/>
    </row>
    <row r="32" spans="1:42" ht="15" customHeight="1" thickBot="1" x14ac:dyDescent="0.35">
      <c r="A32" s="1"/>
      <c r="B32" s="19">
        <v>10</v>
      </c>
      <c r="C32" s="159"/>
      <c r="D32" s="156"/>
      <c r="E32" s="162"/>
      <c r="F32" s="164">
        <f>IF(ISNUMBER(D32),D32/B35,)</f>
        <v>0</v>
      </c>
      <c r="G32" s="1"/>
      <c r="H32" s="19">
        <v>10</v>
      </c>
      <c r="I32" s="159"/>
      <c r="J32" s="156"/>
      <c r="K32" s="162"/>
      <c r="L32" s="165">
        <f>IF(ISNUMBER(J32),J32/H35,)</f>
        <v>0</v>
      </c>
      <c r="M32" s="17"/>
      <c r="N32" s="19">
        <v>10</v>
      </c>
      <c r="O32" s="159"/>
      <c r="P32" s="156"/>
      <c r="Q32" s="162"/>
      <c r="R32" s="165">
        <f>IF(ISNUMBER(P32),P32/N35,)</f>
        <v>0</v>
      </c>
      <c r="S32" s="1"/>
      <c r="T32" s="1"/>
      <c r="U32" s="1"/>
      <c r="V32" s="1"/>
      <c r="W32" s="1"/>
      <c r="X32" s="1"/>
      <c r="Y32" s="1"/>
      <c r="Z32" s="1"/>
      <c r="AA32" s="1"/>
      <c r="AB32" s="1"/>
      <c r="AC32" s="1"/>
      <c r="AD32" s="1"/>
      <c r="AE32" s="1"/>
      <c r="AF32" s="1"/>
      <c r="AG32" s="1"/>
      <c r="AH32" s="1"/>
      <c r="AI32" s="1"/>
      <c r="AJ32" s="1"/>
      <c r="AK32" s="1"/>
      <c r="AL32" s="1"/>
      <c r="AM32" s="1"/>
      <c r="AN32" s="1"/>
      <c r="AO32" s="1"/>
      <c r="AP32" s="1"/>
    </row>
    <row r="33" spans="1:42" ht="15" customHeight="1" x14ac:dyDescent="0.3">
      <c r="A33" s="1"/>
      <c r="B33" s="388" t="s">
        <v>4</v>
      </c>
      <c r="C33" s="354" t="s">
        <v>62</v>
      </c>
      <c r="D33" s="373"/>
      <c r="E33" s="391">
        <f ca="1">IFERROR(IF(COUNT(F23:F32)&gt;0,AVERAGEIF(F23:F32,"&gt;0"),0),)</f>
        <v>0.7142857142857143</v>
      </c>
      <c r="F33" s="392"/>
      <c r="G33" s="1"/>
      <c r="H33" s="388" t="s">
        <v>4</v>
      </c>
      <c r="I33" s="354" t="s">
        <v>62</v>
      </c>
      <c r="J33" s="373"/>
      <c r="K33" s="391">
        <f>IFERROR(IF(COUNT(L23:L32)&gt;0,AVERAGEIF(L23:L32,"&gt;0"),0),)</f>
        <v>0</v>
      </c>
      <c r="L33" s="392"/>
      <c r="M33" s="17"/>
      <c r="N33" s="388" t="s">
        <v>4</v>
      </c>
      <c r="O33" s="385" t="s">
        <v>71</v>
      </c>
      <c r="P33" s="397">
        <f>IFERROR(IF(COUNT(R23:R32)&gt;0,AVERAGEIF(R23:R32,"&gt;0"),0),)</f>
        <v>0</v>
      </c>
      <c r="Q33" s="433" t="s">
        <v>117</v>
      </c>
      <c r="R33" s="435" t="str">
        <f>IFERROR(Q37*R37,"")</f>
        <v/>
      </c>
      <c r="S33" s="1"/>
      <c r="T33" s="1"/>
      <c r="U33" s="1"/>
      <c r="V33" s="1"/>
      <c r="W33" s="1"/>
      <c r="X33" s="1"/>
      <c r="Y33" s="1"/>
      <c r="Z33" s="1"/>
      <c r="AA33" s="1"/>
      <c r="AB33" s="1"/>
      <c r="AC33" s="1"/>
      <c r="AD33" s="1"/>
      <c r="AE33" s="1"/>
      <c r="AF33" s="1"/>
      <c r="AG33" s="1"/>
      <c r="AH33" s="1"/>
      <c r="AI33" s="1"/>
      <c r="AJ33" s="1"/>
      <c r="AK33" s="1"/>
      <c r="AL33" s="1"/>
      <c r="AM33" s="1"/>
      <c r="AN33" s="1"/>
      <c r="AO33" s="1"/>
      <c r="AP33" s="1"/>
    </row>
    <row r="34" spans="1:42" ht="15" customHeight="1" thickBot="1" x14ac:dyDescent="0.35">
      <c r="A34" s="1"/>
      <c r="B34" s="389"/>
      <c r="C34" s="355"/>
      <c r="D34" s="390"/>
      <c r="E34" s="393"/>
      <c r="F34" s="394"/>
      <c r="G34" s="1"/>
      <c r="H34" s="389"/>
      <c r="I34" s="355"/>
      <c r="J34" s="390"/>
      <c r="K34" s="393"/>
      <c r="L34" s="394"/>
      <c r="M34" s="17"/>
      <c r="N34" s="389"/>
      <c r="O34" s="355"/>
      <c r="P34" s="398"/>
      <c r="Q34" s="434"/>
      <c r="R34" s="436"/>
      <c r="S34" s="1"/>
      <c r="T34" s="1"/>
      <c r="U34" s="1"/>
      <c r="V34" s="1"/>
      <c r="W34" s="1"/>
      <c r="X34" s="1"/>
      <c r="Y34" s="1"/>
      <c r="Z34" s="1"/>
      <c r="AA34" s="1"/>
      <c r="AB34" s="1"/>
      <c r="AC34" s="1"/>
      <c r="AD34" s="1"/>
      <c r="AE34" s="1"/>
      <c r="AF34" s="1"/>
      <c r="AG34" s="1"/>
      <c r="AH34" s="1"/>
      <c r="AI34" s="1"/>
      <c r="AJ34" s="1"/>
      <c r="AK34" s="1"/>
      <c r="AL34" s="1"/>
      <c r="AM34" s="1"/>
      <c r="AN34" s="1"/>
      <c r="AO34" s="1"/>
      <c r="AP34" s="1"/>
    </row>
    <row r="35" spans="1:42" ht="15" customHeight="1" x14ac:dyDescent="0.3">
      <c r="A35" s="10"/>
      <c r="B35" s="383">
        <f ca="1">IFERROR(ROUNDUP(B37/(0.0005*C37^2-0.0342*C37+1.034),0),)</f>
        <v>140</v>
      </c>
      <c r="C35" s="385" t="s">
        <v>200</v>
      </c>
      <c r="D35" s="386">
        <f>SUM(C23:C32)</f>
        <v>1</v>
      </c>
      <c r="E35" s="354" t="s">
        <v>44</v>
      </c>
      <c r="F35" s="395">
        <f>SUM(C23*D23,C24*D24,C25*D25,C26*D26,C27*D27,C28*D28,C29*D29,C30*D30,C31*D31,C32*D32)</f>
        <v>100</v>
      </c>
      <c r="G35" s="1"/>
      <c r="H35" s="383">
        <f ca="1">IFERROR(ROUNDUP(H37/(0.0005*I37^2-0.0342*I37+1.034),0),)</f>
        <v>0</v>
      </c>
      <c r="I35" s="385" t="s">
        <v>200</v>
      </c>
      <c r="J35" s="386">
        <f>SUM(I23:I32)</f>
        <v>0</v>
      </c>
      <c r="K35" s="354" t="s">
        <v>44</v>
      </c>
      <c r="L35" s="395">
        <f>SUM(I23*J23,I24*J24,I25*J25,I26*J26,I27*J27,I28*J28,I29*J29,I30*J30,I31*J31,I32*J32)</f>
        <v>0</v>
      </c>
      <c r="M35" s="17"/>
      <c r="N35" s="383">
        <f ca="1">IFERROR(ROUNDUP(N37/(0.0005*O37^2-0.0342*O37+1.034),0),)</f>
        <v>0</v>
      </c>
      <c r="O35" s="385" t="s">
        <v>200</v>
      </c>
      <c r="P35" s="386">
        <f>SUM(O23:O32)</f>
        <v>0</v>
      </c>
      <c r="Q35" s="354" t="s">
        <v>44</v>
      </c>
      <c r="R35" s="395">
        <f>SUM(O23*P23,O24*P24,O25*P25,O26*P26,O27*P27,O28*P28,O29*P29,O30*P30,O31*P31,O32*P32)</f>
        <v>0</v>
      </c>
      <c r="S35" s="1"/>
      <c r="T35" s="1"/>
      <c r="U35" s="1"/>
      <c r="V35" s="1"/>
      <c r="W35" s="1"/>
      <c r="X35" s="1"/>
      <c r="Y35" s="1"/>
      <c r="Z35" s="1"/>
      <c r="AA35" s="1"/>
      <c r="AB35" s="1"/>
      <c r="AC35" s="1"/>
      <c r="AD35" s="1"/>
      <c r="AE35" s="1"/>
      <c r="AF35" s="1"/>
      <c r="AG35" s="1"/>
      <c r="AH35" s="1"/>
      <c r="AI35" s="1"/>
      <c r="AJ35" s="1"/>
      <c r="AK35" s="1"/>
      <c r="AL35" s="1"/>
      <c r="AM35" s="1"/>
      <c r="AN35" s="1"/>
      <c r="AO35" s="1"/>
      <c r="AP35" s="1"/>
    </row>
    <row r="36" spans="1:42" ht="15" customHeight="1" thickBot="1" x14ac:dyDescent="0.35">
      <c r="A36" s="10"/>
      <c r="B36" s="384"/>
      <c r="C36" s="355"/>
      <c r="D36" s="387"/>
      <c r="E36" s="355"/>
      <c r="F36" s="396"/>
      <c r="G36" s="1"/>
      <c r="H36" s="384"/>
      <c r="I36" s="355"/>
      <c r="J36" s="387"/>
      <c r="K36" s="355"/>
      <c r="L36" s="396"/>
      <c r="M36" s="17"/>
      <c r="N36" s="384"/>
      <c r="O36" s="355"/>
      <c r="P36" s="387"/>
      <c r="Q36" s="355"/>
      <c r="R36" s="396"/>
      <c r="S36" s="1"/>
      <c r="T36" s="1"/>
      <c r="U36" s="1"/>
      <c r="V36" s="1"/>
      <c r="W36" s="1"/>
      <c r="X36" s="1"/>
      <c r="Y36" s="1"/>
      <c r="Z36" s="1"/>
      <c r="AA36" s="1"/>
      <c r="AB36" s="1"/>
      <c r="AC36" s="1"/>
      <c r="AD36" s="1"/>
      <c r="AE36" s="1"/>
      <c r="AF36" s="1"/>
      <c r="AG36" s="1"/>
      <c r="AH36" s="1"/>
      <c r="AI36" s="1"/>
      <c r="AJ36" s="1"/>
      <c r="AK36" s="1"/>
      <c r="AL36" s="1"/>
      <c r="AM36" s="1"/>
      <c r="AN36" s="1"/>
      <c r="AO36" s="1"/>
      <c r="AP36" s="1"/>
    </row>
    <row r="37" spans="1:42" ht="15" customHeight="1" x14ac:dyDescent="0.3">
      <c r="A37" s="1"/>
      <c r="B37" s="2">
        <f ca="1">OFFSET(D22,MATCH(MAX(D23:D32),D23:D32,0),0)</f>
        <v>100</v>
      </c>
      <c r="C37" s="24">
        <f ca="1">OFFSET(C22,MATCH(MAX(D23:D32),D23:D32,0),0)+(10-OFFSET(E22,MATCH(MAX(D23:D32),D23:D32,0),0))</f>
        <v>11</v>
      </c>
      <c r="D37" s="1"/>
      <c r="E37" s="1"/>
      <c r="F37" s="1"/>
      <c r="G37" s="1"/>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
      <c r="Q37" s="192" t="str">
        <f>IFERROR(AVERAGE(AVERAGE(E23:E32),AVERAGE(K23:K32),AVERAGE(Q23:Q32)),"")</f>
        <v/>
      </c>
      <c r="R37" s="193">
        <f>COUNTIF(C23:C32,"&gt;0")+COUNTIF(I23:I32,"&gt;0")+COUNTIF(O23:O32,"&gt;0")</f>
        <v>1</v>
      </c>
      <c r="S37" s="2"/>
      <c r="T37" s="1"/>
      <c r="U37" s="1"/>
      <c r="V37" s="1"/>
      <c r="W37" s="1"/>
      <c r="X37" s="1"/>
      <c r="Y37" s="1"/>
      <c r="Z37" s="1"/>
      <c r="AA37" s="1"/>
      <c r="AB37" s="1"/>
      <c r="AC37" s="1"/>
      <c r="AD37" s="1"/>
      <c r="AE37" s="1"/>
      <c r="AF37" s="1"/>
      <c r="AG37" s="1"/>
      <c r="AH37" s="1"/>
      <c r="AI37" s="1"/>
      <c r="AJ37" s="1"/>
      <c r="AK37" s="1"/>
      <c r="AL37" s="1"/>
      <c r="AM37" s="1"/>
      <c r="AN37" s="1"/>
      <c r="AO37" s="1"/>
      <c r="AP37" s="1"/>
    </row>
    <row r="38" spans="1:42" ht="1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row>
    <row r="39" spans="1:42" ht="15" customHeight="1" x14ac:dyDescent="0.3">
      <c r="A39" s="1"/>
      <c r="B39" s="432" t="s">
        <v>48</v>
      </c>
      <c r="C39" s="432"/>
      <c r="D39" s="432"/>
      <c r="E39" s="432"/>
      <c r="F39" s="432"/>
      <c r="G39" s="432"/>
      <c r="H39" s="432"/>
      <c r="I39" s="432"/>
      <c r="J39" s="432"/>
      <c r="K39" s="432"/>
      <c r="L39" s="432"/>
      <c r="M39" s="432"/>
      <c r="N39" s="432"/>
      <c r="O39" s="432"/>
      <c r="P39" s="432"/>
      <c r="Q39" s="432"/>
      <c r="R39" s="432"/>
      <c r="S39" s="1"/>
      <c r="T39" s="1"/>
      <c r="U39" s="1"/>
      <c r="V39" s="1"/>
      <c r="W39" s="1"/>
      <c r="X39" s="1"/>
      <c r="Y39" s="1"/>
      <c r="Z39" s="1"/>
      <c r="AA39" s="1"/>
      <c r="AB39" s="1"/>
      <c r="AC39" s="1"/>
      <c r="AD39" s="1"/>
      <c r="AE39" s="1"/>
      <c r="AF39" s="1"/>
      <c r="AG39" s="1"/>
      <c r="AH39" s="1"/>
      <c r="AI39" s="1"/>
      <c r="AJ39" s="1"/>
      <c r="AK39" s="1"/>
      <c r="AL39" s="1"/>
      <c r="AM39" s="1"/>
      <c r="AN39" s="1"/>
      <c r="AO39" s="1"/>
      <c r="AP39" s="1"/>
    </row>
    <row r="40" spans="1:42" ht="15" customHeight="1" x14ac:dyDescent="0.3">
      <c r="A40" s="1"/>
      <c r="B40" s="432"/>
      <c r="C40" s="432"/>
      <c r="D40" s="432"/>
      <c r="E40" s="432"/>
      <c r="F40" s="432"/>
      <c r="G40" s="432"/>
      <c r="H40" s="432"/>
      <c r="I40" s="432"/>
      <c r="J40" s="432"/>
      <c r="K40" s="432"/>
      <c r="L40" s="432"/>
      <c r="M40" s="432"/>
      <c r="N40" s="432"/>
      <c r="O40" s="432"/>
      <c r="P40" s="432"/>
      <c r="Q40" s="432"/>
      <c r="R40" s="432"/>
      <c r="S40" s="1"/>
      <c r="T40" s="1"/>
      <c r="U40" s="1"/>
      <c r="V40" s="1"/>
      <c r="W40" s="1"/>
      <c r="X40" s="1"/>
      <c r="Y40" s="1"/>
      <c r="Z40" s="1"/>
      <c r="AA40" s="1"/>
      <c r="AB40" s="1"/>
      <c r="AC40" s="1"/>
      <c r="AD40" s="1"/>
      <c r="AE40" s="1"/>
      <c r="AF40" s="1"/>
      <c r="AG40" s="1"/>
      <c r="AH40" s="1"/>
      <c r="AI40" s="1"/>
      <c r="AJ40" s="1"/>
      <c r="AK40" s="1"/>
      <c r="AL40" s="1"/>
      <c r="AM40" s="1"/>
      <c r="AN40" s="1"/>
      <c r="AO40" s="1"/>
      <c r="AP40" s="1"/>
    </row>
    <row r="41" spans="1:42" ht="15" customHeight="1" x14ac:dyDescent="0.3">
      <c r="A41" s="1"/>
      <c r="B41" s="432"/>
      <c r="C41" s="432"/>
      <c r="D41" s="432"/>
      <c r="E41" s="432"/>
      <c r="F41" s="432"/>
      <c r="G41" s="432"/>
      <c r="H41" s="432"/>
      <c r="I41" s="432"/>
      <c r="J41" s="432"/>
      <c r="K41" s="432"/>
      <c r="L41" s="432"/>
      <c r="M41" s="432"/>
      <c r="N41" s="432"/>
      <c r="O41" s="432"/>
      <c r="P41" s="432"/>
      <c r="Q41" s="432"/>
      <c r="R41" s="432"/>
      <c r="S41" s="1"/>
      <c r="T41" s="1"/>
      <c r="U41" s="1"/>
      <c r="V41" s="1"/>
      <c r="W41" s="1"/>
      <c r="X41" s="1"/>
      <c r="Y41" s="1"/>
      <c r="Z41" s="1"/>
      <c r="AA41" s="1"/>
      <c r="AB41" s="1"/>
      <c r="AC41" s="1"/>
      <c r="AD41" s="1"/>
      <c r="AE41" s="1"/>
      <c r="AF41" s="1"/>
      <c r="AG41" s="1"/>
      <c r="AH41" s="1"/>
      <c r="AI41" s="1"/>
      <c r="AJ41" s="1"/>
      <c r="AK41" s="1"/>
      <c r="AL41" s="1"/>
      <c r="AM41" s="1"/>
      <c r="AN41" s="1"/>
      <c r="AO41" s="1"/>
      <c r="AP41" s="1"/>
    </row>
    <row r="42" spans="1:42" ht="15" customHeight="1" thickBot="1" x14ac:dyDescent="0.35">
      <c r="A42" s="1"/>
      <c r="B42" s="22"/>
      <c r="C42" s="22"/>
      <c r="D42" s="22"/>
      <c r="E42" s="22"/>
      <c r="F42" s="22"/>
      <c r="G42" s="22"/>
      <c r="H42" s="22"/>
      <c r="I42" s="22"/>
      <c r="J42" s="22"/>
      <c r="K42" s="22"/>
      <c r="L42" s="22"/>
      <c r="M42" s="22"/>
      <c r="N42" s="22"/>
      <c r="O42" s="22"/>
      <c r="P42" s="22"/>
      <c r="Q42" s="22"/>
      <c r="R42" s="22"/>
      <c r="S42" s="1"/>
      <c r="T42" s="1"/>
      <c r="U42" s="1"/>
      <c r="V42" s="1"/>
      <c r="W42" s="1"/>
      <c r="X42" s="1"/>
      <c r="Y42" s="1"/>
      <c r="Z42" s="1"/>
      <c r="AA42" s="1"/>
      <c r="AB42" s="1"/>
      <c r="AC42" s="1"/>
      <c r="AD42" s="1"/>
      <c r="AE42" s="1"/>
      <c r="AF42" s="1"/>
      <c r="AG42" s="1"/>
      <c r="AH42" s="1"/>
      <c r="AI42" s="1"/>
      <c r="AJ42" s="1"/>
      <c r="AK42" s="1"/>
      <c r="AL42" s="1"/>
      <c r="AM42" s="1"/>
      <c r="AN42" s="1"/>
      <c r="AO42" s="1"/>
      <c r="AP42" s="1"/>
    </row>
    <row r="43" spans="1:42" ht="15" customHeight="1" x14ac:dyDescent="0.3">
      <c r="A43" s="1"/>
      <c r="B43" s="295">
        <v>1</v>
      </c>
      <c r="C43" s="295" t="str">
        <f>'Training Plan'!F16</f>
        <v>Competition Squat</v>
      </c>
      <c r="D43" s="296"/>
      <c r="E43" s="296"/>
      <c r="F43" s="297"/>
      <c r="G43" s="22"/>
      <c r="H43" s="295">
        <v>2</v>
      </c>
      <c r="I43" s="295">
        <f>'Training Plan'!F24</f>
        <v>0</v>
      </c>
      <c r="J43" s="296"/>
      <c r="K43" s="296"/>
      <c r="L43" s="297"/>
      <c r="M43" s="22"/>
      <c r="N43" s="295">
        <v>3</v>
      </c>
      <c r="O43" s="295">
        <f>'Training Plan'!F32</f>
        <v>0</v>
      </c>
      <c r="P43" s="296"/>
      <c r="Q43" s="296"/>
      <c r="R43" s="297"/>
      <c r="S43" s="1"/>
      <c r="T43" s="1"/>
      <c r="U43" s="1"/>
      <c r="V43" s="1"/>
      <c r="W43" s="1"/>
      <c r="X43" s="1"/>
      <c r="Y43" s="1"/>
      <c r="Z43" s="1"/>
      <c r="AA43" s="1"/>
      <c r="AB43" s="1"/>
      <c r="AC43" s="1"/>
      <c r="AD43" s="1"/>
      <c r="AE43" s="1"/>
      <c r="AF43" s="1"/>
      <c r="AG43" s="1"/>
      <c r="AH43" s="1"/>
      <c r="AI43" s="1"/>
      <c r="AJ43" s="1"/>
      <c r="AK43" s="1"/>
      <c r="AL43" s="1"/>
      <c r="AM43" s="1"/>
      <c r="AN43" s="1"/>
      <c r="AO43" s="1"/>
      <c r="AP43" s="1"/>
    </row>
    <row r="44" spans="1:42" ht="15" customHeight="1" thickBot="1" x14ac:dyDescent="0.35">
      <c r="A44" s="1"/>
      <c r="B44" s="298"/>
      <c r="C44" s="298"/>
      <c r="D44" s="299"/>
      <c r="E44" s="299"/>
      <c r="F44" s="300"/>
      <c r="G44" s="22"/>
      <c r="H44" s="298"/>
      <c r="I44" s="298"/>
      <c r="J44" s="299"/>
      <c r="K44" s="299"/>
      <c r="L44" s="300"/>
      <c r="M44" s="22"/>
      <c r="N44" s="298"/>
      <c r="O44" s="298"/>
      <c r="P44" s="299"/>
      <c r="Q44" s="299"/>
      <c r="R44" s="300"/>
      <c r="S44" s="1"/>
      <c r="T44" s="1"/>
      <c r="U44" s="1"/>
      <c r="V44" s="1"/>
      <c r="W44" s="1"/>
      <c r="X44" s="1"/>
      <c r="Y44" s="1"/>
      <c r="Z44" s="1"/>
      <c r="AA44" s="1"/>
      <c r="AB44" s="1"/>
      <c r="AC44" s="1"/>
      <c r="AD44" s="1"/>
      <c r="AE44" s="1"/>
      <c r="AF44" s="1"/>
      <c r="AG44" s="1"/>
      <c r="AH44" s="1"/>
      <c r="AI44" s="1"/>
      <c r="AJ44" s="1"/>
      <c r="AK44" s="1"/>
      <c r="AL44" s="1"/>
      <c r="AM44" s="1"/>
      <c r="AN44" s="1"/>
      <c r="AO44" s="1"/>
      <c r="AP44" s="1"/>
    </row>
    <row r="45" spans="1:42" ht="15" customHeight="1" x14ac:dyDescent="0.3">
      <c r="A45" s="1"/>
      <c r="B45" s="405" t="s">
        <v>88</v>
      </c>
      <c r="C45" s="406"/>
      <c r="D45" s="399">
        <f>'Training Plan'!F17</f>
        <v>0</v>
      </c>
      <c r="E45" s="400"/>
      <c r="F45" s="401"/>
      <c r="G45" s="22"/>
      <c r="H45" s="405" t="s">
        <v>88</v>
      </c>
      <c r="I45" s="406"/>
      <c r="J45" s="399">
        <f>'Training Plan'!F25</f>
        <v>0</v>
      </c>
      <c r="K45" s="400"/>
      <c r="L45" s="401"/>
      <c r="M45" s="22"/>
      <c r="N45" s="405" t="s">
        <v>88</v>
      </c>
      <c r="O45" s="406"/>
      <c r="P45" s="399">
        <f>'Training Plan'!F33</f>
        <v>0</v>
      </c>
      <c r="Q45" s="400"/>
      <c r="R45" s="401"/>
      <c r="S45" s="1"/>
      <c r="T45" s="1"/>
      <c r="U45" s="1"/>
      <c r="V45" s="1"/>
      <c r="W45" s="1"/>
      <c r="X45" s="1"/>
      <c r="Y45" s="1"/>
      <c r="Z45" s="1"/>
      <c r="AA45" s="1"/>
      <c r="AB45" s="1"/>
      <c r="AC45" s="1"/>
      <c r="AD45" s="1"/>
      <c r="AE45" s="1"/>
      <c r="AF45" s="1"/>
      <c r="AG45" s="1"/>
      <c r="AH45" s="1"/>
      <c r="AI45" s="1"/>
      <c r="AJ45" s="1"/>
      <c r="AK45" s="1"/>
      <c r="AL45" s="1"/>
      <c r="AM45" s="1"/>
      <c r="AN45" s="1"/>
      <c r="AO45" s="1"/>
      <c r="AP45" s="1"/>
    </row>
    <row r="46" spans="1:42" ht="15" customHeight="1" x14ac:dyDescent="0.3">
      <c r="A46" s="1"/>
      <c r="B46" s="407"/>
      <c r="C46" s="408"/>
      <c r="D46" s="402"/>
      <c r="E46" s="403"/>
      <c r="F46" s="404"/>
      <c r="G46" s="22"/>
      <c r="H46" s="407"/>
      <c r="I46" s="408"/>
      <c r="J46" s="402"/>
      <c r="K46" s="403"/>
      <c r="L46" s="404"/>
      <c r="M46" s="22"/>
      <c r="N46" s="407"/>
      <c r="O46" s="408"/>
      <c r="P46" s="402"/>
      <c r="Q46" s="403"/>
      <c r="R46" s="404"/>
      <c r="S46" s="1"/>
      <c r="T46" s="1"/>
      <c r="U46" s="1"/>
      <c r="V46" s="1"/>
      <c r="W46" s="1"/>
      <c r="X46" s="1"/>
      <c r="Y46" s="1"/>
      <c r="Z46" s="1"/>
      <c r="AA46" s="1"/>
      <c r="AB46" s="1"/>
      <c r="AC46" s="1"/>
      <c r="AD46" s="1"/>
      <c r="AE46" s="1"/>
      <c r="AF46" s="1"/>
      <c r="AG46" s="1"/>
      <c r="AH46" s="1"/>
      <c r="AI46" s="1"/>
      <c r="AJ46" s="1"/>
      <c r="AK46" s="1"/>
      <c r="AL46" s="1"/>
      <c r="AM46" s="1"/>
      <c r="AN46" s="1"/>
      <c r="AO46" s="1"/>
      <c r="AP46" s="1"/>
    </row>
    <row r="47" spans="1:42" ht="15" customHeight="1" x14ac:dyDescent="0.3">
      <c r="A47" s="1"/>
      <c r="B47" s="407"/>
      <c r="C47" s="408"/>
      <c r="D47" s="402"/>
      <c r="E47" s="403"/>
      <c r="F47" s="404"/>
      <c r="G47" s="22"/>
      <c r="H47" s="407"/>
      <c r="I47" s="408"/>
      <c r="J47" s="402"/>
      <c r="K47" s="403"/>
      <c r="L47" s="404"/>
      <c r="M47" s="22"/>
      <c r="N47" s="407"/>
      <c r="O47" s="408"/>
      <c r="P47" s="402"/>
      <c r="Q47" s="403"/>
      <c r="R47" s="404"/>
      <c r="S47" s="1"/>
      <c r="T47" s="1"/>
      <c r="U47" s="1"/>
      <c r="V47" s="1"/>
      <c r="W47" s="1"/>
      <c r="X47" s="1"/>
      <c r="Y47" s="1"/>
      <c r="Z47" s="1"/>
      <c r="AA47" s="1"/>
      <c r="AB47" s="1"/>
      <c r="AC47" s="1"/>
      <c r="AD47" s="1"/>
      <c r="AE47" s="1"/>
      <c r="AF47" s="1"/>
      <c r="AG47" s="1"/>
      <c r="AH47" s="1"/>
      <c r="AI47" s="1"/>
      <c r="AJ47" s="1"/>
      <c r="AK47" s="1"/>
      <c r="AL47" s="1"/>
      <c r="AM47" s="1"/>
      <c r="AN47" s="1"/>
      <c r="AO47" s="1"/>
      <c r="AP47" s="1"/>
    </row>
    <row r="48" spans="1:42" ht="15" customHeight="1" x14ac:dyDescent="0.3">
      <c r="A48" s="1"/>
      <c r="B48" s="407"/>
      <c r="C48" s="408"/>
      <c r="D48" s="402"/>
      <c r="E48" s="403"/>
      <c r="F48" s="404"/>
      <c r="G48" s="22"/>
      <c r="H48" s="407"/>
      <c r="I48" s="408"/>
      <c r="J48" s="402"/>
      <c r="K48" s="403"/>
      <c r="L48" s="404"/>
      <c r="M48" s="22"/>
      <c r="N48" s="407"/>
      <c r="O48" s="408"/>
      <c r="P48" s="402"/>
      <c r="Q48" s="403"/>
      <c r="R48" s="404"/>
      <c r="S48" s="1"/>
      <c r="T48" s="1"/>
      <c r="U48" s="1"/>
      <c r="V48" s="1"/>
      <c r="W48" s="1"/>
      <c r="X48" s="1"/>
      <c r="Y48" s="1"/>
      <c r="Z48" s="1"/>
      <c r="AA48" s="1"/>
      <c r="AB48" s="1"/>
      <c r="AC48" s="1"/>
      <c r="AD48" s="1"/>
      <c r="AE48" s="1"/>
      <c r="AF48" s="1"/>
      <c r="AG48" s="1"/>
      <c r="AH48" s="1"/>
      <c r="AI48" s="1"/>
      <c r="AJ48" s="1"/>
      <c r="AK48" s="1"/>
      <c r="AL48" s="1"/>
      <c r="AM48" s="1"/>
      <c r="AN48" s="1"/>
      <c r="AO48" s="1"/>
      <c r="AP48" s="1"/>
    </row>
    <row r="49" spans="1:42" ht="15" customHeight="1" thickBot="1" x14ac:dyDescent="0.35">
      <c r="A49" s="1"/>
      <c r="B49" s="409"/>
      <c r="C49" s="410"/>
      <c r="D49" s="402"/>
      <c r="E49" s="403"/>
      <c r="F49" s="404"/>
      <c r="G49" s="22"/>
      <c r="H49" s="409"/>
      <c r="I49" s="410"/>
      <c r="J49" s="402"/>
      <c r="K49" s="403"/>
      <c r="L49" s="404"/>
      <c r="M49" s="22"/>
      <c r="N49" s="409"/>
      <c r="O49" s="410"/>
      <c r="P49" s="402"/>
      <c r="Q49" s="403"/>
      <c r="R49" s="404"/>
      <c r="S49" s="1"/>
      <c r="T49" s="1"/>
      <c r="U49" s="1"/>
      <c r="V49" s="1"/>
      <c r="W49" s="1"/>
      <c r="X49" s="1"/>
      <c r="Y49" s="1"/>
      <c r="Z49" s="1"/>
      <c r="AA49" s="1"/>
      <c r="AB49" s="1"/>
      <c r="AC49" s="1"/>
      <c r="AD49" s="1"/>
      <c r="AE49" s="1"/>
      <c r="AF49" s="1"/>
      <c r="AG49" s="1"/>
      <c r="AH49" s="1"/>
      <c r="AI49" s="1"/>
      <c r="AJ49" s="1"/>
      <c r="AK49" s="1"/>
      <c r="AL49" s="1"/>
      <c r="AM49" s="1"/>
      <c r="AN49" s="1"/>
      <c r="AO49" s="1"/>
      <c r="AP49" s="1"/>
    </row>
    <row r="50" spans="1:42" ht="15" customHeight="1" x14ac:dyDescent="0.3">
      <c r="A50" s="1"/>
      <c r="B50" s="411" t="s">
        <v>89</v>
      </c>
      <c r="C50" s="412"/>
      <c r="D50" s="415">
        <f>'Training Plan'!G22</f>
        <v>0</v>
      </c>
      <c r="E50" s="416"/>
      <c r="F50" s="417"/>
      <c r="G50" s="22"/>
      <c r="H50" s="411" t="s">
        <v>89</v>
      </c>
      <c r="I50" s="412"/>
      <c r="J50" s="415">
        <f>'Training Plan'!G30</f>
        <v>0</v>
      </c>
      <c r="K50" s="416"/>
      <c r="L50" s="417"/>
      <c r="M50" s="22"/>
      <c r="N50" s="411" t="s">
        <v>89</v>
      </c>
      <c r="O50" s="412"/>
      <c r="P50" s="415">
        <f>'Training Plan'!G38</f>
        <v>0</v>
      </c>
      <c r="Q50" s="416"/>
      <c r="R50" s="417"/>
      <c r="S50" s="1"/>
      <c r="T50" s="1"/>
      <c r="U50" s="1"/>
      <c r="V50" s="1"/>
      <c r="W50" s="1"/>
      <c r="X50" s="1"/>
      <c r="Y50" s="1"/>
      <c r="Z50" s="1"/>
      <c r="AA50" s="1"/>
      <c r="AB50" s="1"/>
      <c r="AC50" s="1"/>
      <c r="AD50" s="1"/>
      <c r="AE50" s="1"/>
      <c r="AF50" s="1"/>
      <c r="AG50" s="1"/>
      <c r="AH50" s="1"/>
      <c r="AI50" s="1"/>
      <c r="AJ50" s="1"/>
      <c r="AK50" s="1"/>
      <c r="AL50" s="1"/>
      <c r="AM50" s="1"/>
      <c r="AN50" s="1"/>
      <c r="AO50" s="1"/>
      <c r="AP50" s="1"/>
    </row>
    <row r="51" spans="1:42" ht="15" customHeight="1" thickBot="1" x14ac:dyDescent="0.35">
      <c r="A51" s="1"/>
      <c r="B51" s="413"/>
      <c r="C51" s="414"/>
      <c r="D51" s="418"/>
      <c r="E51" s="419"/>
      <c r="F51" s="420"/>
      <c r="G51" s="22"/>
      <c r="H51" s="413"/>
      <c r="I51" s="414"/>
      <c r="J51" s="418"/>
      <c r="K51" s="419"/>
      <c r="L51" s="420"/>
      <c r="M51" s="22"/>
      <c r="N51" s="413"/>
      <c r="O51" s="414"/>
      <c r="P51" s="418"/>
      <c r="Q51" s="419"/>
      <c r="R51" s="420"/>
      <c r="S51" s="1"/>
      <c r="T51" s="1"/>
      <c r="U51" s="1"/>
      <c r="V51" s="1"/>
      <c r="W51" s="1"/>
      <c r="X51" s="1"/>
      <c r="Y51" s="1"/>
      <c r="Z51" s="1"/>
      <c r="AA51" s="1"/>
      <c r="AB51" s="1"/>
      <c r="AC51" s="1"/>
      <c r="AD51" s="1"/>
      <c r="AE51" s="1"/>
      <c r="AF51" s="1"/>
      <c r="AG51" s="1"/>
      <c r="AH51" s="1"/>
      <c r="AI51" s="1"/>
      <c r="AJ51" s="1"/>
      <c r="AK51" s="1"/>
      <c r="AL51" s="1"/>
      <c r="AM51" s="1"/>
      <c r="AN51" s="1"/>
      <c r="AO51" s="1"/>
      <c r="AP51" s="1"/>
    </row>
    <row r="52" spans="1:42" ht="30" customHeight="1" thickBot="1" x14ac:dyDescent="0.35">
      <c r="A52" s="1"/>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1"/>
      <c r="T52" s="1"/>
      <c r="U52" s="1"/>
      <c r="V52" s="1"/>
      <c r="W52" s="1"/>
      <c r="X52" s="1"/>
      <c r="Y52" s="1"/>
      <c r="Z52" s="1"/>
      <c r="AA52" s="1"/>
      <c r="AB52" s="1"/>
      <c r="AC52" s="1"/>
      <c r="AD52" s="1"/>
      <c r="AE52" s="1"/>
      <c r="AF52" s="1"/>
      <c r="AG52" s="1"/>
      <c r="AH52" s="1"/>
      <c r="AI52" s="1"/>
      <c r="AJ52" s="1"/>
      <c r="AK52" s="1"/>
      <c r="AL52" s="1"/>
      <c r="AM52" s="1"/>
      <c r="AN52" s="1"/>
      <c r="AO52" s="1"/>
      <c r="AP52" s="1"/>
    </row>
    <row r="53" spans="1:42" ht="15" customHeight="1" thickBot="1" x14ac:dyDescent="0.35">
      <c r="A53" s="1"/>
      <c r="B53" s="18">
        <v>1</v>
      </c>
      <c r="C53" s="157">
        <v>1</v>
      </c>
      <c r="D53" s="154">
        <v>150</v>
      </c>
      <c r="E53" s="160"/>
      <c r="F53" s="163">
        <f ca="1">IF(ISNUMBER(D53),D53/B65,)</f>
        <v>0.71770334928229662</v>
      </c>
      <c r="G53" s="22"/>
      <c r="H53" s="18">
        <v>1</v>
      </c>
      <c r="I53" s="157"/>
      <c r="J53" s="154"/>
      <c r="K53" s="160"/>
      <c r="L53" s="163">
        <f>IF(ISNUMBER(J53),J53/H65,)</f>
        <v>0</v>
      </c>
      <c r="M53" s="22"/>
      <c r="N53" s="18">
        <v>1</v>
      </c>
      <c r="O53" s="157"/>
      <c r="P53" s="154"/>
      <c r="Q53" s="160"/>
      <c r="R53" s="163">
        <f>IF(ISNUMBER(P53),P53/N65,)</f>
        <v>0</v>
      </c>
      <c r="S53" s="1"/>
      <c r="T53" s="1"/>
      <c r="U53" s="1"/>
      <c r="V53" s="1"/>
      <c r="W53" s="1"/>
      <c r="X53" s="1"/>
      <c r="Y53" s="1"/>
      <c r="Z53" s="1"/>
      <c r="AA53" s="1"/>
      <c r="AB53" s="1"/>
      <c r="AC53" s="1"/>
      <c r="AD53" s="1"/>
      <c r="AE53" s="1"/>
      <c r="AF53" s="1"/>
      <c r="AG53" s="1"/>
      <c r="AH53" s="1"/>
      <c r="AI53" s="1"/>
      <c r="AJ53" s="1"/>
      <c r="AK53" s="1"/>
      <c r="AL53" s="1"/>
      <c r="AM53" s="1"/>
      <c r="AN53" s="1"/>
      <c r="AO53" s="1"/>
      <c r="AP53" s="1"/>
    </row>
    <row r="54" spans="1:42" ht="15" customHeight="1" thickBot="1" x14ac:dyDescent="0.35">
      <c r="A54" s="1"/>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1"/>
      <c r="T54" s="1"/>
      <c r="U54" s="1"/>
      <c r="V54" s="1"/>
      <c r="W54" s="1"/>
      <c r="X54" s="1"/>
      <c r="Y54" s="1"/>
      <c r="Z54" s="1"/>
      <c r="AA54" s="1"/>
      <c r="AB54" s="1"/>
      <c r="AC54" s="1"/>
      <c r="AD54" s="1"/>
      <c r="AE54" s="1"/>
      <c r="AF54" s="1"/>
      <c r="AG54" s="1"/>
      <c r="AH54" s="1"/>
      <c r="AI54" s="1"/>
      <c r="AJ54" s="1"/>
      <c r="AK54" s="1"/>
      <c r="AL54" s="1"/>
      <c r="AM54" s="1"/>
      <c r="AN54" s="1"/>
      <c r="AO54" s="1"/>
      <c r="AP54" s="1"/>
    </row>
    <row r="55" spans="1:42" ht="15" customHeight="1" thickBot="1" x14ac:dyDescent="0.35">
      <c r="A55" s="1"/>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1"/>
      <c r="T55" s="1"/>
      <c r="U55" s="1"/>
      <c r="V55" s="1"/>
      <c r="W55" s="1"/>
      <c r="X55" s="1"/>
      <c r="Y55" s="1"/>
      <c r="Z55" s="1"/>
      <c r="AA55" s="1"/>
      <c r="AB55" s="1"/>
      <c r="AC55" s="1"/>
      <c r="AD55" s="1"/>
      <c r="AE55" s="1"/>
      <c r="AF55" s="1"/>
      <c r="AG55" s="1"/>
      <c r="AH55" s="1"/>
      <c r="AI55" s="1"/>
      <c r="AJ55" s="1"/>
      <c r="AK55" s="1"/>
      <c r="AL55" s="1"/>
      <c r="AM55" s="1"/>
      <c r="AN55" s="1"/>
      <c r="AO55" s="1"/>
      <c r="AP55" s="1"/>
    </row>
    <row r="56" spans="1:42" ht="15" customHeight="1" thickBot="1" x14ac:dyDescent="0.35">
      <c r="A56" s="1"/>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1"/>
      <c r="T56" s="1"/>
      <c r="U56" s="1"/>
      <c r="V56" s="1"/>
      <c r="W56" s="1"/>
      <c r="X56" s="1"/>
      <c r="Y56" s="1"/>
      <c r="Z56" s="1"/>
      <c r="AA56" s="1"/>
      <c r="AB56" s="1"/>
      <c r="AC56" s="1"/>
      <c r="AD56" s="1"/>
      <c r="AE56" s="1"/>
      <c r="AF56" s="1"/>
      <c r="AG56" s="1"/>
      <c r="AH56" s="1"/>
      <c r="AI56" s="1"/>
      <c r="AJ56" s="1"/>
      <c r="AK56" s="1"/>
      <c r="AL56" s="1"/>
      <c r="AM56" s="1"/>
      <c r="AN56" s="1"/>
      <c r="AO56" s="1"/>
      <c r="AP56" s="1"/>
    </row>
    <row r="57" spans="1:42" ht="15" customHeight="1" thickBot="1" x14ac:dyDescent="0.35">
      <c r="A57" s="1"/>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1"/>
      <c r="T57" s="1"/>
      <c r="U57" s="1"/>
      <c r="V57" s="1"/>
      <c r="W57" s="1"/>
      <c r="X57" s="1"/>
      <c r="Y57" s="1"/>
      <c r="Z57" s="1"/>
      <c r="AA57" s="1"/>
      <c r="AB57" s="1"/>
      <c r="AC57" s="1"/>
      <c r="AD57" s="1"/>
      <c r="AE57" s="1"/>
      <c r="AF57" s="1"/>
      <c r="AG57" s="1"/>
      <c r="AH57" s="1"/>
      <c r="AI57" s="1"/>
      <c r="AJ57" s="1"/>
      <c r="AK57" s="1"/>
      <c r="AL57" s="1"/>
      <c r="AM57" s="1"/>
      <c r="AN57" s="1"/>
      <c r="AO57" s="1"/>
      <c r="AP57" s="1"/>
    </row>
    <row r="58" spans="1:42" ht="15" customHeight="1" thickBot="1" x14ac:dyDescent="0.35">
      <c r="A58" s="1"/>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1"/>
      <c r="T58" s="1"/>
      <c r="U58" s="1"/>
      <c r="V58" s="1"/>
      <c r="W58" s="1"/>
      <c r="X58" s="1"/>
      <c r="Y58" s="1"/>
      <c r="Z58" s="1"/>
      <c r="AA58" s="1"/>
      <c r="AB58" s="1"/>
      <c r="AC58" s="1"/>
      <c r="AD58" s="1"/>
      <c r="AE58" s="1"/>
      <c r="AF58" s="1"/>
      <c r="AG58" s="1"/>
      <c r="AH58" s="1"/>
      <c r="AI58" s="1"/>
      <c r="AJ58" s="1"/>
      <c r="AK58" s="1"/>
      <c r="AL58" s="1"/>
      <c r="AM58" s="1"/>
      <c r="AN58" s="1"/>
      <c r="AO58" s="1"/>
      <c r="AP58" s="1"/>
    </row>
    <row r="59" spans="1:42" ht="15" customHeight="1" thickBot="1" x14ac:dyDescent="0.35">
      <c r="A59" s="1"/>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1"/>
      <c r="T59" s="1"/>
      <c r="U59" s="1"/>
      <c r="V59" s="1"/>
      <c r="W59" s="1"/>
      <c r="X59" s="1"/>
      <c r="Y59" s="1"/>
      <c r="Z59" s="1"/>
      <c r="AA59" s="1"/>
      <c r="AB59" s="1"/>
      <c r="AC59" s="1"/>
      <c r="AD59" s="1"/>
      <c r="AE59" s="1"/>
      <c r="AF59" s="1"/>
      <c r="AG59" s="1"/>
      <c r="AH59" s="1"/>
      <c r="AI59" s="1"/>
      <c r="AJ59" s="1"/>
      <c r="AK59" s="1"/>
      <c r="AL59" s="1"/>
      <c r="AM59" s="1"/>
      <c r="AN59" s="1"/>
      <c r="AO59" s="1"/>
      <c r="AP59" s="1"/>
    </row>
    <row r="60" spans="1:42" ht="15" customHeight="1" thickBot="1" x14ac:dyDescent="0.35">
      <c r="A60" s="1"/>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1"/>
      <c r="T60" s="1"/>
      <c r="U60" s="1"/>
      <c r="V60" s="1"/>
      <c r="W60" s="1"/>
      <c r="X60" s="1"/>
      <c r="Y60" s="1"/>
      <c r="Z60" s="1"/>
      <c r="AA60" s="1"/>
      <c r="AB60" s="1"/>
      <c r="AC60" s="1"/>
      <c r="AD60" s="1"/>
      <c r="AE60" s="1"/>
      <c r="AF60" s="1"/>
      <c r="AG60" s="1"/>
      <c r="AH60" s="1"/>
      <c r="AI60" s="1"/>
      <c r="AJ60" s="1"/>
      <c r="AK60" s="1"/>
      <c r="AL60" s="1"/>
      <c r="AM60" s="1"/>
      <c r="AN60" s="1"/>
      <c r="AO60" s="1"/>
      <c r="AP60" s="1"/>
    </row>
    <row r="61" spans="1:42" ht="15" customHeight="1" thickBot="1" x14ac:dyDescent="0.35">
      <c r="A61" s="1"/>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1"/>
      <c r="T61" s="1"/>
      <c r="U61" s="1"/>
      <c r="V61" s="1"/>
      <c r="W61" s="1"/>
      <c r="X61" s="1"/>
      <c r="Y61" s="1"/>
      <c r="Z61" s="1"/>
      <c r="AA61" s="1"/>
      <c r="AB61" s="1"/>
      <c r="AC61" s="1"/>
      <c r="AD61" s="1"/>
      <c r="AE61" s="1"/>
      <c r="AF61" s="1"/>
      <c r="AG61" s="1"/>
      <c r="AH61" s="1"/>
      <c r="AI61" s="1"/>
      <c r="AJ61" s="1"/>
      <c r="AK61" s="1"/>
      <c r="AL61" s="1"/>
      <c r="AM61" s="1"/>
      <c r="AN61" s="1"/>
      <c r="AO61" s="1"/>
      <c r="AP61" s="1"/>
    </row>
    <row r="62" spans="1:42" ht="15" customHeight="1" thickBot="1" x14ac:dyDescent="0.35">
      <c r="A62" s="1"/>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1"/>
      <c r="T62" s="1"/>
      <c r="U62" s="1"/>
      <c r="V62" s="1"/>
      <c r="W62" s="1"/>
      <c r="X62" s="1"/>
      <c r="Y62" s="1"/>
      <c r="Z62" s="1"/>
      <c r="AA62" s="1"/>
      <c r="AB62" s="1"/>
      <c r="AC62" s="1"/>
      <c r="AD62" s="1"/>
      <c r="AE62" s="1"/>
      <c r="AF62" s="1"/>
      <c r="AG62" s="1"/>
      <c r="AH62" s="1"/>
      <c r="AI62" s="1"/>
      <c r="AJ62" s="1"/>
      <c r="AK62" s="1"/>
      <c r="AL62" s="1"/>
      <c r="AM62" s="1"/>
      <c r="AN62" s="1"/>
      <c r="AO62" s="1"/>
      <c r="AP62" s="1"/>
    </row>
    <row r="63" spans="1:42" ht="15" customHeight="1" x14ac:dyDescent="0.3">
      <c r="A63" s="1"/>
      <c r="B63" s="388" t="s">
        <v>4</v>
      </c>
      <c r="C63" s="354" t="s">
        <v>62</v>
      </c>
      <c r="D63" s="373"/>
      <c r="E63" s="391">
        <f ca="1">IFERROR(IF(COUNT(F53:F62)&gt;0,AVERAGEIF(F53:F62,"&gt;0"),0),)</f>
        <v>0.71770334928229662</v>
      </c>
      <c r="F63" s="392"/>
      <c r="G63" s="22"/>
      <c r="H63" s="388" t="s">
        <v>4</v>
      </c>
      <c r="I63" s="354" t="s">
        <v>62</v>
      </c>
      <c r="J63" s="373"/>
      <c r="K63" s="391">
        <f>IFERROR(IF(COUNT(L53:L62)&gt;0,AVERAGEIF(L53:L62,"&gt;0"),0),)</f>
        <v>0</v>
      </c>
      <c r="L63" s="392"/>
      <c r="M63" s="20"/>
      <c r="N63" s="388" t="s">
        <v>4</v>
      </c>
      <c r="O63" s="385" t="s">
        <v>71</v>
      </c>
      <c r="P63" s="397">
        <f>IFERROR(IF(COUNT(R53:R62)&gt;0,AVERAGEIF(R53:R62,"&gt;0"),0),)</f>
        <v>0</v>
      </c>
      <c r="Q63" s="433" t="s">
        <v>117</v>
      </c>
      <c r="R63" s="435" t="str">
        <f>IFERROR(Q67*R67,"")</f>
        <v/>
      </c>
      <c r="S63" s="1"/>
      <c r="T63" s="1"/>
      <c r="U63" s="1"/>
      <c r="V63" s="1"/>
      <c r="W63" s="1"/>
      <c r="X63" s="1"/>
      <c r="Y63" s="1"/>
      <c r="Z63" s="1"/>
      <c r="AA63" s="1"/>
      <c r="AB63" s="1"/>
      <c r="AC63" s="1"/>
      <c r="AD63" s="1"/>
      <c r="AE63" s="1"/>
      <c r="AF63" s="1"/>
      <c r="AG63" s="1"/>
      <c r="AH63" s="1"/>
      <c r="AI63" s="1"/>
      <c r="AJ63" s="1"/>
      <c r="AK63" s="1"/>
      <c r="AL63" s="1"/>
      <c r="AM63" s="1"/>
      <c r="AN63" s="1"/>
      <c r="AO63" s="1"/>
      <c r="AP63" s="1"/>
    </row>
    <row r="64" spans="1:42" ht="15" customHeight="1" thickBot="1" x14ac:dyDescent="0.35">
      <c r="A64" s="1"/>
      <c r="B64" s="389"/>
      <c r="C64" s="355"/>
      <c r="D64" s="390"/>
      <c r="E64" s="393"/>
      <c r="F64" s="394"/>
      <c r="G64" s="22"/>
      <c r="H64" s="389"/>
      <c r="I64" s="355"/>
      <c r="J64" s="390"/>
      <c r="K64" s="393"/>
      <c r="L64" s="394"/>
      <c r="M64" s="20"/>
      <c r="N64" s="389"/>
      <c r="O64" s="437"/>
      <c r="P64" s="398"/>
      <c r="Q64" s="434"/>
      <c r="R64" s="436"/>
      <c r="S64" s="1"/>
      <c r="T64" s="1"/>
      <c r="U64" s="1"/>
      <c r="V64" s="1"/>
      <c r="W64" s="1"/>
      <c r="X64" s="1"/>
      <c r="Y64" s="1"/>
      <c r="Z64" s="1"/>
      <c r="AA64" s="1"/>
      <c r="AB64" s="1"/>
      <c r="AC64" s="1"/>
      <c r="AD64" s="1"/>
      <c r="AE64" s="1"/>
      <c r="AF64" s="1"/>
      <c r="AG64" s="1"/>
      <c r="AH64" s="1"/>
      <c r="AI64" s="1"/>
      <c r="AJ64" s="1"/>
      <c r="AK64" s="1"/>
      <c r="AL64" s="1"/>
      <c r="AM64" s="1"/>
      <c r="AN64" s="1"/>
      <c r="AO64" s="1"/>
      <c r="AP64" s="1"/>
    </row>
    <row r="65" spans="1:42" ht="15" customHeight="1" x14ac:dyDescent="0.3">
      <c r="A65" s="1"/>
      <c r="B65" s="383">
        <f ca="1">IFERROR(ROUNDUP(B67/(0.0005*C67^2-0.0342*C67+1.034),0),)</f>
        <v>209</v>
      </c>
      <c r="C65" s="385" t="s">
        <v>200</v>
      </c>
      <c r="D65" s="386">
        <f>SUM(C53:C62)</f>
        <v>1</v>
      </c>
      <c r="E65" s="354" t="s">
        <v>44</v>
      </c>
      <c r="F65" s="395">
        <f>SUM(C53*D53,C54*D54,C55*D55,C56*D56,C57*D57,C58*D58,C59*D59,C60*D60,C61*D61,C62*D62)</f>
        <v>150</v>
      </c>
      <c r="G65" s="22"/>
      <c r="H65" s="383">
        <f ca="1">IFERROR(ROUNDUP(H67/(0.0005*I67^2-0.0342*I67+1.034),0),)</f>
        <v>0</v>
      </c>
      <c r="I65" s="385" t="s">
        <v>200</v>
      </c>
      <c r="J65" s="386">
        <f>SUM(I53:I62)</f>
        <v>0</v>
      </c>
      <c r="K65" s="354" t="s">
        <v>44</v>
      </c>
      <c r="L65" s="395">
        <f>SUM(I53*J53,I54*J54,I55*J55,I56*J56,I57*J57,I58*J58,I59*J59,I60*J60,I61*J61,I62*J62)</f>
        <v>0</v>
      </c>
      <c r="M65" s="20"/>
      <c r="N65" s="383">
        <f ca="1">IFERROR(ROUNDUP(N67/(0.0005*O67^2-0.0342*O67+1.034),0),)</f>
        <v>0</v>
      </c>
      <c r="O65" s="385" t="s">
        <v>200</v>
      </c>
      <c r="P65" s="386">
        <f>SUM(O53:O62)</f>
        <v>0</v>
      </c>
      <c r="Q65" s="354" t="s">
        <v>44</v>
      </c>
      <c r="R65" s="395">
        <f>SUM(O53*P53,O54*P54,O55*P55,O56*P56,O57*P57,O58*P58,O59*P59,O60*P60,O61*P61,O62*P62)</f>
        <v>0</v>
      </c>
      <c r="S65" s="1"/>
      <c r="T65" s="1"/>
      <c r="U65" s="1"/>
      <c r="V65" s="1"/>
      <c r="W65" s="1"/>
      <c r="X65" s="1"/>
      <c r="Y65" s="1"/>
      <c r="Z65" s="1"/>
      <c r="AA65" s="1"/>
      <c r="AB65" s="1"/>
      <c r="AC65" s="1"/>
      <c r="AD65" s="1"/>
      <c r="AE65" s="1"/>
      <c r="AF65" s="1"/>
      <c r="AG65" s="1"/>
      <c r="AH65" s="1"/>
      <c r="AI65" s="1"/>
      <c r="AJ65" s="1"/>
      <c r="AK65" s="1"/>
      <c r="AL65" s="1"/>
      <c r="AM65" s="1"/>
      <c r="AN65" s="1"/>
      <c r="AO65" s="1"/>
      <c r="AP65" s="1"/>
    </row>
    <row r="66" spans="1:42" ht="15" customHeight="1" thickBot="1" x14ac:dyDescent="0.35">
      <c r="A66" s="1"/>
      <c r="B66" s="384"/>
      <c r="C66" s="355"/>
      <c r="D66" s="387"/>
      <c r="E66" s="355"/>
      <c r="F66" s="396"/>
      <c r="G66" s="22"/>
      <c r="H66" s="384"/>
      <c r="I66" s="355"/>
      <c r="J66" s="387"/>
      <c r="K66" s="355"/>
      <c r="L66" s="396"/>
      <c r="M66" s="20"/>
      <c r="N66" s="384"/>
      <c r="O66" s="355"/>
      <c r="P66" s="387"/>
      <c r="Q66" s="355"/>
      <c r="R66" s="396"/>
      <c r="S66" s="1"/>
      <c r="T66" s="1"/>
      <c r="U66" s="1"/>
      <c r="V66" s="1"/>
      <c r="W66" s="1"/>
      <c r="X66" s="1"/>
      <c r="Y66" s="1"/>
      <c r="Z66" s="1"/>
      <c r="AA66" s="1"/>
      <c r="AB66" s="1"/>
      <c r="AC66" s="1"/>
      <c r="AD66" s="1"/>
      <c r="AE66" s="1"/>
      <c r="AF66" s="1"/>
      <c r="AG66" s="1"/>
      <c r="AH66" s="1"/>
      <c r="AI66" s="1"/>
      <c r="AJ66" s="1"/>
      <c r="AK66" s="1"/>
      <c r="AL66" s="1"/>
      <c r="AM66" s="1"/>
      <c r="AN66" s="1"/>
      <c r="AO66" s="1"/>
      <c r="AP66" s="1"/>
    </row>
    <row r="67" spans="1:42" ht="15" customHeight="1" x14ac:dyDescent="0.3">
      <c r="A67" s="1"/>
      <c r="B67" s="2">
        <f ca="1">OFFSET(D52,MATCH(MAX(D53:D62),D53:D62,0),0)</f>
        <v>150</v>
      </c>
      <c r="C67" s="24">
        <f ca="1">OFFSET(C52,MATCH(MAX(D53:D62),D53:D62,0),0)+(10-OFFSET(E52,MATCH(MAX(D53:D62),D53:D62,0),0))</f>
        <v>11</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1</v>
      </c>
      <c r="S67" s="1"/>
      <c r="T67" s="1"/>
      <c r="U67" s="1"/>
      <c r="V67" s="1"/>
      <c r="W67" s="1"/>
      <c r="X67" s="1"/>
      <c r="Y67" s="1"/>
      <c r="Z67" s="1"/>
      <c r="AA67" s="1"/>
      <c r="AB67" s="1"/>
      <c r="AC67" s="1"/>
      <c r="AD67" s="1"/>
      <c r="AE67" s="1"/>
      <c r="AF67" s="1"/>
      <c r="AG67" s="1"/>
      <c r="AH67" s="1"/>
      <c r="AI67" s="1"/>
      <c r="AJ67" s="1"/>
      <c r="AK67" s="1"/>
      <c r="AL67" s="1"/>
      <c r="AM67" s="1"/>
      <c r="AN67" s="1"/>
      <c r="AO67" s="1"/>
      <c r="AP67" s="1"/>
    </row>
    <row r="68" spans="1:42" ht="1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row>
    <row r="69" spans="1:42" ht="15" customHeight="1" x14ac:dyDescent="0.3">
      <c r="A69" s="1"/>
      <c r="B69" s="432" t="s">
        <v>63</v>
      </c>
      <c r="C69" s="432"/>
      <c r="D69" s="432"/>
      <c r="E69" s="432"/>
      <c r="F69" s="432"/>
      <c r="G69" s="432"/>
      <c r="H69" s="432"/>
      <c r="I69" s="432"/>
      <c r="J69" s="432"/>
      <c r="K69" s="432"/>
      <c r="L69" s="432"/>
      <c r="M69" s="432"/>
      <c r="N69" s="432"/>
      <c r="O69" s="432"/>
      <c r="P69" s="432"/>
      <c r="Q69" s="432"/>
      <c r="R69" s="432"/>
      <c r="S69" s="1"/>
      <c r="T69" s="1"/>
      <c r="U69" s="1"/>
      <c r="V69" s="1"/>
      <c r="W69" s="1"/>
      <c r="X69" s="1"/>
      <c r="Y69" s="1"/>
      <c r="Z69" s="1"/>
      <c r="AA69" s="1"/>
      <c r="AB69" s="1"/>
      <c r="AC69" s="1"/>
      <c r="AD69" s="1"/>
      <c r="AE69" s="1"/>
      <c r="AF69" s="1"/>
      <c r="AG69" s="1"/>
      <c r="AH69" s="1"/>
      <c r="AI69" s="1"/>
      <c r="AJ69" s="1"/>
      <c r="AK69" s="1"/>
      <c r="AL69" s="1"/>
      <c r="AM69" s="1"/>
      <c r="AN69" s="1"/>
      <c r="AO69" s="1"/>
      <c r="AP69" s="1"/>
    </row>
    <row r="70" spans="1:42" ht="15" customHeight="1" x14ac:dyDescent="0.3">
      <c r="A70" s="1"/>
      <c r="B70" s="432"/>
      <c r="C70" s="432"/>
      <c r="D70" s="432"/>
      <c r="E70" s="432"/>
      <c r="F70" s="432"/>
      <c r="G70" s="432"/>
      <c r="H70" s="432"/>
      <c r="I70" s="432"/>
      <c r="J70" s="432"/>
      <c r="K70" s="432"/>
      <c r="L70" s="432"/>
      <c r="M70" s="432"/>
      <c r="N70" s="432"/>
      <c r="O70" s="432"/>
      <c r="P70" s="432"/>
      <c r="Q70" s="432"/>
      <c r="R70" s="432"/>
      <c r="S70" s="1"/>
      <c r="T70" s="1"/>
      <c r="U70" s="1"/>
      <c r="V70" s="1"/>
      <c r="W70" s="1"/>
      <c r="X70" s="1"/>
      <c r="Y70" s="1"/>
      <c r="Z70" s="1"/>
      <c r="AA70" s="1"/>
      <c r="AB70" s="1"/>
      <c r="AC70" s="1"/>
      <c r="AD70" s="1"/>
      <c r="AE70" s="1"/>
      <c r="AF70" s="1"/>
      <c r="AG70" s="1"/>
      <c r="AH70" s="1"/>
      <c r="AI70" s="1"/>
      <c r="AJ70" s="1"/>
      <c r="AK70" s="1"/>
      <c r="AL70" s="1"/>
      <c r="AM70" s="1"/>
      <c r="AN70" s="1"/>
      <c r="AO70" s="1"/>
      <c r="AP70" s="1"/>
    </row>
    <row r="71" spans="1:42" ht="15" customHeight="1" x14ac:dyDescent="0.3">
      <c r="A71" s="1"/>
      <c r="B71" s="432"/>
      <c r="C71" s="432"/>
      <c r="D71" s="432"/>
      <c r="E71" s="432"/>
      <c r="F71" s="432"/>
      <c r="G71" s="432"/>
      <c r="H71" s="432"/>
      <c r="I71" s="432"/>
      <c r="J71" s="432"/>
      <c r="K71" s="432"/>
      <c r="L71" s="432"/>
      <c r="M71" s="432"/>
      <c r="N71" s="432"/>
      <c r="O71" s="432"/>
      <c r="P71" s="432"/>
      <c r="Q71" s="432"/>
      <c r="R71" s="432"/>
      <c r="S71" s="1"/>
      <c r="T71" s="1"/>
      <c r="U71" s="1"/>
      <c r="V71" s="1"/>
      <c r="W71" s="1"/>
      <c r="X71" s="1"/>
      <c r="Y71" s="1"/>
      <c r="Z71" s="1"/>
      <c r="AA71" s="1"/>
      <c r="AB71" s="1"/>
      <c r="AC71" s="1"/>
      <c r="AD71" s="1"/>
      <c r="AE71" s="1"/>
      <c r="AF71" s="1"/>
      <c r="AG71" s="1"/>
      <c r="AH71" s="1"/>
      <c r="AI71" s="1"/>
      <c r="AJ71" s="1"/>
      <c r="AK71" s="1"/>
      <c r="AL71" s="1"/>
      <c r="AM71" s="1"/>
      <c r="AN71" s="1"/>
      <c r="AO71" s="1"/>
      <c r="AP71" s="1"/>
    </row>
    <row r="72" spans="1:42" ht="15" customHeight="1" thickBo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row>
    <row r="73" spans="1:42" ht="15" customHeight="1" x14ac:dyDescent="0.3">
      <c r="A73" s="1"/>
      <c r="B73" s="1"/>
      <c r="C73" s="258">
        <f>'Training Plan'!I15</f>
        <v>0</v>
      </c>
      <c r="D73" s="259"/>
      <c r="E73" s="260"/>
      <c r="F73" s="258">
        <f>'Training Plan'!I19</f>
        <v>0</v>
      </c>
      <c r="G73" s="259"/>
      <c r="H73" s="260"/>
      <c r="I73" s="258">
        <f>'Training Plan'!I23</f>
        <v>0</v>
      </c>
      <c r="J73" s="259"/>
      <c r="K73" s="260"/>
      <c r="L73" s="258">
        <f>'Training Plan'!I27</f>
        <v>0</v>
      </c>
      <c r="M73" s="259"/>
      <c r="N73" s="260"/>
      <c r="O73" s="258">
        <f>'Training Plan'!I31</f>
        <v>0</v>
      </c>
      <c r="P73" s="259"/>
      <c r="Q73" s="260"/>
      <c r="R73" s="1"/>
      <c r="S73" s="1"/>
      <c r="T73" s="1"/>
      <c r="U73" s="1"/>
      <c r="V73" s="1"/>
      <c r="W73" s="1"/>
      <c r="X73" s="1"/>
      <c r="Y73" s="1"/>
      <c r="Z73" s="1"/>
      <c r="AA73" s="1"/>
      <c r="AB73" s="1"/>
      <c r="AC73" s="1"/>
      <c r="AD73" s="1"/>
      <c r="AE73" s="1"/>
      <c r="AF73" s="1"/>
      <c r="AG73" s="1"/>
      <c r="AH73" s="1"/>
      <c r="AI73" s="1"/>
      <c r="AJ73" s="1"/>
      <c r="AK73" s="1"/>
      <c r="AL73" s="1"/>
      <c r="AM73" s="1"/>
      <c r="AN73" s="1"/>
      <c r="AO73" s="1"/>
      <c r="AP73" s="1"/>
    </row>
    <row r="74" spans="1:42" ht="15" customHeight="1" thickBot="1" x14ac:dyDescent="0.35">
      <c r="A74" s="1"/>
      <c r="B74" s="1"/>
      <c r="C74" s="264"/>
      <c r="D74" s="265"/>
      <c r="E74" s="266"/>
      <c r="F74" s="264"/>
      <c r="G74" s="265"/>
      <c r="H74" s="266"/>
      <c r="I74" s="264"/>
      <c r="J74" s="265"/>
      <c r="K74" s="266"/>
      <c r="L74" s="264"/>
      <c r="M74" s="265"/>
      <c r="N74" s="266"/>
      <c r="O74" s="264"/>
      <c r="P74" s="265"/>
      <c r="Q74" s="266"/>
      <c r="R74" s="1"/>
      <c r="S74" s="1"/>
      <c r="T74" s="1"/>
      <c r="U74" s="1"/>
      <c r="V74" s="1"/>
      <c r="W74" s="1"/>
      <c r="X74" s="1"/>
      <c r="Y74" s="1"/>
      <c r="Z74" s="1"/>
      <c r="AA74" s="1"/>
      <c r="AB74" s="1"/>
      <c r="AC74" s="1"/>
      <c r="AD74" s="1"/>
      <c r="AE74" s="1"/>
      <c r="AF74" s="1"/>
      <c r="AG74" s="1"/>
      <c r="AH74" s="1"/>
      <c r="AI74" s="1"/>
      <c r="AJ74" s="1"/>
      <c r="AK74" s="1"/>
      <c r="AL74" s="1"/>
      <c r="AM74" s="1"/>
      <c r="AN74" s="1"/>
      <c r="AO74" s="1"/>
      <c r="AP74" s="1"/>
    </row>
    <row r="75" spans="1:42" ht="15" customHeight="1" x14ac:dyDescent="0.3">
      <c r="A75" s="1"/>
      <c r="B75" s="1"/>
      <c r="C75" s="374">
        <f>'Training Plan'!I16</f>
        <v>0</v>
      </c>
      <c r="D75" s="375"/>
      <c r="E75" s="376"/>
      <c r="F75" s="374">
        <f>'Training Plan'!I20</f>
        <v>0</v>
      </c>
      <c r="G75" s="375"/>
      <c r="H75" s="376"/>
      <c r="I75" s="374">
        <f>'Training Plan'!I24</f>
        <v>0</v>
      </c>
      <c r="J75" s="375"/>
      <c r="K75" s="376"/>
      <c r="L75" s="374">
        <f>'Training Plan'!I28</f>
        <v>0</v>
      </c>
      <c r="M75" s="375"/>
      <c r="N75" s="376"/>
      <c r="O75" s="374">
        <f>'Training Plan'!I32</f>
        <v>0</v>
      </c>
      <c r="P75" s="375"/>
      <c r="Q75" s="376"/>
      <c r="R75" s="1"/>
      <c r="S75" s="1"/>
      <c r="T75" s="1"/>
      <c r="U75" s="1"/>
      <c r="V75" s="1"/>
      <c r="W75" s="1"/>
      <c r="X75" s="1"/>
      <c r="Y75" s="1"/>
      <c r="Z75" s="1"/>
      <c r="AA75" s="1"/>
      <c r="AB75" s="1"/>
      <c r="AC75" s="1"/>
      <c r="AD75" s="1"/>
      <c r="AE75" s="1"/>
      <c r="AF75" s="1"/>
      <c r="AG75" s="1"/>
      <c r="AH75" s="1"/>
      <c r="AI75" s="1"/>
      <c r="AJ75" s="1"/>
      <c r="AK75" s="1"/>
      <c r="AL75" s="1"/>
      <c r="AM75" s="1"/>
      <c r="AN75" s="1"/>
      <c r="AO75" s="1"/>
      <c r="AP75" s="1"/>
    </row>
    <row r="76" spans="1:42" ht="15" customHeight="1" x14ac:dyDescent="0.3">
      <c r="A76" s="1"/>
      <c r="B76" s="1"/>
      <c r="C76" s="377"/>
      <c r="D76" s="378"/>
      <c r="E76" s="379"/>
      <c r="F76" s="377"/>
      <c r="G76" s="378"/>
      <c r="H76" s="379"/>
      <c r="I76" s="377"/>
      <c r="J76" s="378"/>
      <c r="K76" s="379"/>
      <c r="L76" s="377"/>
      <c r="M76" s="378"/>
      <c r="N76" s="379"/>
      <c r="O76" s="377"/>
      <c r="P76" s="378"/>
      <c r="Q76" s="379"/>
      <c r="R76" s="1"/>
      <c r="S76" s="1"/>
      <c r="T76" s="1"/>
      <c r="U76" s="1"/>
      <c r="V76" s="1"/>
      <c r="W76" s="1"/>
      <c r="X76" s="1"/>
      <c r="Y76" s="1"/>
      <c r="Z76" s="1"/>
      <c r="AA76" s="1"/>
      <c r="AB76" s="1"/>
      <c r="AC76" s="1"/>
      <c r="AD76" s="1"/>
      <c r="AE76" s="1"/>
      <c r="AF76" s="1"/>
      <c r="AG76" s="1"/>
      <c r="AH76" s="1"/>
      <c r="AI76" s="1"/>
      <c r="AJ76" s="1"/>
      <c r="AK76" s="1"/>
      <c r="AL76" s="1"/>
      <c r="AM76" s="1"/>
      <c r="AN76" s="1"/>
      <c r="AO76" s="1"/>
      <c r="AP76" s="1"/>
    </row>
    <row r="77" spans="1:42" ht="15" customHeight="1" thickBot="1" x14ac:dyDescent="0.35">
      <c r="A77" s="1"/>
      <c r="B77" s="1"/>
      <c r="C77" s="380"/>
      <c r="D77" s="381"/>
      <c r="E77" s="382"/>
      <c r="F77" s="380"/>
      <c r="G77" s="381"/>
      <c r="H77" s="382"/>
      <c r="I77" s="380"/>
      <c r="J77" s="381"/>
      <c r="K77" s="382"/>
      <c r="L77" s="380"/>
      <c r="M77" s="381"/>
      <c r="N77" s="382"/>
      <c r="O77" s="380"/>
      <c r="P77" s="381"/>
      <c r="Q77" s="382"/>
      <c r="R77" s="1"/>
      <c r="S77" s="1"/>
      <c r="T77" s="1"/>
      <c r="U77" s="1"/>
      <c r="V77" s="1"/>
      <c r="W77" s="1"/>
      <c r="X77" s="1"/>
      <c r="Y77" s="1"/>
      <c r="Z77" s="1"/>
      <c r="AA77" s="1"/>
      <c r="AB77" s="1"/>
      <c r="AC77" s="1"/>
      <c r="AD77" s="1"/>
      <c r="AE77" s="1"/>
      <c r="AF77" s="1"/>
      <c r="AG77" s="1"/>
      <c r="AH77" s="1"/>
      <c r="AI77" s="1"/>
      <c r="AJ77" s="1"/>
      <c r="AK77" s="1"/>
      <c r="AL77" s="1"/>
      <c r="AM77" s="1"/>
      <c r="AN77" s="1"/>
      <c r="AO77" s="1"/>
      <c r="AP77" s="1"/>
    </row>
    <row r="78" spans="1:42" ht="15" customHeight="1" thickBot="1" x14ac:dyDescent="0.35">
      <c r="A78" s="1"/>
      <c r="B78" s="1"/>
      <c r="C78" s="354" t="s">
        <v>64</v>
      </c>
      <c r="D78" s="373"/>
      <c r="E78" s="368"/>
      <c r="F78" s="354" t="s">
        <v>64</v>
      </c>
      <c r="G78" s="373"/>
      <c r="H78" s="368"/>
      <c r="I78" s="354" t="s">
        <v>64</v>
      </c>
      <c r="J78" s="373"/>
      <c r="K78" s="368"/>
      <c r="L78" s="354" t="s">
        <v>64</v>
      </c>
      <c r="M78" s="373"/>
      <c r="N78" s="368"/>
      <c r="O78" s="354" t="s">
        <v>64</v>
      </c>
      <c r="P78" s="373"/>
      <c r="Q78" s="368"/>
      <c r="R78" s="1"/>
      <c r="S78" s="1"/>
      <c r="T78" s="1"/>
      <c r="U78" s="1"/>
      <c r="V78" s="1"/>
      <c r="W78" s="1"/>
      <c r="X78" s="1"/>
      <c r="Y78" s="1"/>
      <c r="Z78" s="1"/>
      <c r="AA78" s="1"/>
      <c r="AB78" s="1"/>
      <c r="AC78" s="1"/>
      <c r="AD78" s="1"/>
      <c r="AE78" s="1"/>
      <c r="AF78" s="1"/>
      <c r="AG78" s="1"/>
      <c r="AH78" s="1"/>
      <c r="AI78" s="1"/>
      <c r="AJ78" s="1"/>
      <c r="AK78" s="1"/>
      <c r="AL78" s="1"/>
      <c r="AM78" s="1"/>
      <c r="AN78" s="1"/>
      <c r="AO78" s="1"/>
      <c r="AP78" s="1"/>
    </row>
    <row r="79" spans="1:42" ht="15" customHeight="1" x14ac:dyDescent="0.3">
      <c r="A79" s="1"/>
      <c r="B79" s="1"/>
      <c r="C79" s="374"/>
      <c r="D79" s="375"/>
      <c r="E79" s="376"/>
      <c r="F79" s="374"/>
      <c r="G79" s="375"/>
      <c r="H79" s="376"/>
      <c r="I79" s="374"/>
      <c r="J79" s="375"/>
      <c r="K79" s="376"/>
      <c r="L79" s="374"/>
      <c r="M79" s="375"/>
      <c r="N79" s="376"/>
      <c r="O79" s="374"/>
      <c r="P79" s="375"/>
      <c r="Q79" s="376"/>
      <c r="R79" s="1"/>
      <c r="S79" s="1"/>
      <c r="T79" s="1"/>
      <c r="U79" s="1"/>
      <c r="V79" s="1"/>
      <c r="W79" s="1"/>
      <c r="X79" s="1"/>
      <c r="Y79" s="1"/>
      <c r="Z79" s="1"/>
      <c r="AA79" s="1"/>
      <c r="AB79" s="1"/>
      <c r="AC79" s="1"/>
      <c r="AD79" s="1"/>
      <c r="AE79" s="1"/>
      <c r="AF79" s="1"/>
      <c r="AG79" s="1"/>
      <c r="AH79" s="1"/>
      <c r="AI79" s="1"/>
      <c r="AJ79" s="1"/>
      <c r="AK79" s="1"/>
      <c r="AL79" s="1"/>
      <c r="AM79" s="1"/>
      <c r="AN79" s="1"/>
      <c r="AO79" s="1"/>
      <c r="AP79" s="1"/>
    </row>
    <row r="80" spans="1:42" ht="15" customHeight="1" x14ac:dyDescent="0.3">
      <c r="A80" s="1"/>
      <c r="B80" s="1"/>
      <c r="C80" s="377"/>
      <c r="D80" s="378"/>
      <c r="E80" s="379"/>
      <c r="F80" s="377"/>
      <c r="G80" s="378"/>
      <c r="H80" s="379"/>
      <c r="I80" s="377"/>
      <c r="J80" s="378"/>
      <c r="K80" s="379"/>
      <c r="L80" s="377"/>
      <c r="M80" s="378"/>
      <c r="N80" s="379"/>
      <c r="O80" s="377"/>
      <c r="P80" s="378"/>
      <c r="Q80" s="379"/>
      <c r="R80" s="1"/>
      <c r="S80" s="1"/>
      <c r="T80" s="1"/>
      <c r="U80" s="1"/>
      <c r="V80" s="1"/>
      <c r="W80" s="1"/>
      <c r="X80" s="1"/>
      <c r="Y80" s="1"/>
      <c r="Z80" s="1"/>
      <c r="AA80" s="1"/>
      <c r="AB80" s="1"/>
      <c r="AC80" s="1"/>
      <c r="AD80" s="1"/>
      <c r="AE80" s="1"/>
      <c r="AF80" s="1"/>
      <c r="AG80" s="1"/>
      <c r="AH80" s="1"/>
      <c r="AI80" s="1"/>
      <c r="AJ80" s="1"/>
      <c r="AK80" s="1"/>
      <c r="AL80" s="1"/>
      <c r="AM80" s="1"/>
      <c r="AN80" s="1"/>
      <c r="AO80" s="1"/>
      <c r="AP80" s="1"/>
    </row>
    <row r="81" spans="1:42" ht="15" customHeight="1" thickBot="1" x14ac:dyDescent="0.35">
      <c r="A81" s="1"/>
      <c r="B81" s="1"/>
      <c r="C81" s="380"/>
      <c r="D81" s="381"/>
      <c r="E81" s="382"/>
      <c r="F81" s="380"/>
      <c r="G81" s="381"/>
      <c r="H81" s="382"/>
      <c r="I81" s="380"/>
      <c r="J81" s="381"/>
      <c r="K81" s="382"/>
      <c r="L81" s="380"/>
      <c r="M81" s="381"/>
      <c r="N81" s="382"/>
      <c r="O81" s="380"/>
      <c r="P81" s="381"/>
      <c r="Q81" s="382"/>
      <c r="R81" s="1"/>
      <c r="S81" s="1"/>
      <c r="T81" s="1"/>
      <c r="U81" s="1"/>
      <c r="V81" s="1"/>
      <c r="W81" s="1"/>
      <c r="X81" s="1"/>
      <c r="Y81" s="1"/>
      <c r="Z81" s="1"/>
      <c r="AA81" s="1"/>
      <c r="AB81" s="1"/>
      <c r="AC81" s="1"/>
      <c r="AD81" s="1"/>
      <c r="AE81" s="1"/>
      <c r="AF81" s="1"/>
      <c r="AG81" s="1"/>
      <c r="AH81" s="1"/>
      <c r="AI81" s="1"/>
      <c r="AJ81" s="1"/>
      <c r="AK81" s="1"/>
      <c r="AL81" s="1"/>
      <c r="AM81" s="1"/>
      <c r="AN81" s="1"/>
      <c r="AO81" s="1"/>
      <c r="AP81" s="1"/>
    </row>
    <row r="82" spans="1:42" ht="1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row>
    <row r="83" spans="1:42" ht="1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row>
    <row r="84" spans="1:42" ht="15" customHeight="1" x14ac:dyDescent="0.3">
      <c r="A84" s="1"/>
      <c r="B84" s="432" t="s">
        <v>49</v>
      </c>
      <c r="C84" s="432"/>
      <c r="D84" s="432"/>
      <c r="E84" s="432"/>
      <c r="F84" s="432"/>
      <c r="G84" s="432"/>
      <c r="H84" s="432"/>
      <c r="I84" s="432"/>
      <c r="J84" s="432"/>
      <c r="K84" s="432"/>
      <c r="L84" s="432"/>
      <c r="M84" s="432"/>
      <c r="N84" s="432"/>
      <c r="O84" s="432"/>
      <c r="P84" s="432"/>
      <c r="Q84" s="432"/>
      <c r="R84" s="432"/>
      <c r="S84" s="1"/>
      <c r="T84" s="1"/>
      <c r="U84" s="1"/>
      <c r="V84" s="1"/>
      <c r="W84" s="1"/>
      <c r="X84" s="1"/>
      <c r="Y84" s="1"/>
      <c r="Z84" s="1"/>
      <c r="AA84" s="1"/>
      <c r="AB84" s="1"/>
      <c r="AC84" s="1"/>
      <c r="AD84" s="1"/>
      <c r="AE84" s="1"/>
      <c r="AF84" s="1"/>
      <c r="AG84" s="1"/>
      <c r="AH84" s="1"/>
      <c r="AI84" s="1"/>
      <c r="AJ84" s="1"/>
      <c r="AK84" s="1"/>
      <c r="AL84" s="1"/>
      <c r="AM84" s="1"/>
      <c r="AN84" s="1"/>
      <c r="AO84" s="1"/>
      <c r="AP84" s="1"/>
    </row>
    <row r="85" spans="1:42" ht="15" customHeight="1" x14ac:dyDescent="0.3">
      <c r="A85" s="1"/>
      <c r="B85" s="432"/>
      <c r="C85" s="432"/>
      <c r="D85" s="432"/>
      <c r="E85" s="432"/>
      <c r="F85" s="432"/>
      <c r="G85" s="432"/>
      <c r="H85" s="432"/>
      <c r="I85" s="432"/>
      <c r="J85" s="432"/>
      <c r="K85" s="432"/>
      <c r="L85" s="432"/>
      <c r="M85" s="432"/>
      <c r="N85" s="432"/>
      <c r="O85" s="432"/>
      <c r="P85" s="432"/>
      <c r="Q85" s="432"/>
      <c r="R85" s="432"/>
      <c r="S85" s="1"/>
      <c r="T85" s="1"/>
      <c r="U85" s="1"/>
      <c r="V85" s="1"/>
      <c r="W85" s="1"/>
      <c r="X85" s="1"/>
      <c r="Y85" s="1"/>
      <c r="Z85" s="1"/>
      <c r="AA85" s="1"/>
      <c r="AB85" s="1"/>
      <c r="AC85" s="1"/>
      <c r="AD85" s="1"/>
      <c r="AE85" s="1"/>
      <c r="AF85" s="1"/>
      <c r="AG85" s="1"/>
      <c r="AH85" s="1"/>
      <c r="AI85" s="1"/>
      <c r="AJ85" s="1"/>
      <c r="AK85" s="1"/>
      <c r="AL85" s="1"/>
      <c r="AM85" s="1"/>
      <c r="AN85" s="1"/>
      <c r="AO85" s="1"/>
      <c r="AP85" s="1"/>
    </row>
    <row r="86" spans="1:42" ht="15" customHeight="1" x14ac:dyDescent="0.3">
      <c r="A86" s="1"/>
      <c r="B86" s="432"/>
      <c r="C86" s="432"/>
      <c r="D86" s="432"/>
      <c r="E86" s="432"/>
      <c r="F86" s="432"/>
      <c r="G86" s="432"/>
      <c r="H86" s="432"/>
      <c r="I86" s="432"/>
      <c r="J86" s="432"/>
      <c r="K86" s="432"/>
      <c r="L86" s="432"/>
      <c r="M86" s="432"/>
      <c r="N86" s="432"/>
      <c r="O86" s="432"/>
      <c r="P86" s="432"/>
      <c r="Q86" s="432"/>
      <c r="R86" s="432"/>
      <c r="S86" s="1"/>
      <c r="T86" s="1"/>
      <c r="U86" s="1"/>
      <c r="V86" s="1"/>
      <c r="W86" s="1"/>
      <c r="X86" s="1"/>
      <c r="Y86" s="1"/>
      <c r="Z86" s="1"/>
      <c r="AA86" s="1"/>
      <c r="AB86" s="1"/>
      <c r="AC86" s="1"/>
      <c r="AD86" s="1"/>
      <c r="AE86" s="1"/>
      <c r="AF86" s="1"/>
      <c r="AG86" s="1"/>
      <c r="AH86" s="1"/>
      <c r="AI86" s="1"/>
      <c r="AJ86" s="1"/>
      <c r="AK86" s="1"/>
      <c r="AL86" s="1"/>
      <c r="AM86" s="1"/>
      <c r="AN86" s="1"/>
      <c r="AO86" s="1"/>
      <c r="AP86" s="1"/>
    </row>
    <row r="87" spans="1:42" ht="15" customHeight="1" thickBot="1" x14ac:dyDescent="0.35">
      <c r="A87" s="1"/>
      <c r="B87" s="22"/>
      <c r="C87" s="22"/>
      <c r="D87" s="22"/>
      <c r="E87" s="22"/>
      <c r="F87" s="22"/>
      <c r="G87" s="22"/>
      <c r="H87" s="22"/>
      <c r="I87" s="22"/>
      <c r="J87" s="22"/>
      <c r="K87" s="22"/>
      <c r="L87" s="22"/>
      <c r="M87" s="22"/>
      <c r="N87" s="22"/>
      <c r="O87" s="22"/>
      <c r="P87" s="22"/>
      <c r="Q87" s="22"/>
      <c r="R87" s="22"/>
      <c r="S87" s="1"/>
      <c r="T87" s="1"/>
      <c r="U87" s="1"/>
      <c r="V87" s="1"/>
      <c r="W87" s="1"/>
      <c r="X87" s="1"/>
      <c r="Y87" s="1"/>
      <c r="Z87" s="1"/>
      <c r="AA87" s="1"/>
      <c r="AB87" s="1"/>
      <c r="AC87" s="1"/>
      <c r="AD87" s="1"/>
      <c r="AE87" s="1"/>
      <c r="AF87" s="1"/>
      <c r="AG87" s="1"/>
      <c r="AH87" s="1"/>
      <c r="AI87" s="1"/>
      <c r="AJ87" s="1"/>
      <c r="AK87" s="1"/>
      <c r="AL87" s="1"/>
      <c r="AM87" s="1"/>
      <c r="AN87" s="1"/>
      <c r="AO87" s="1"/>
      <c r="AP87" s="1"/>
    </row>
    <row r="88" spans="1:42" ht="15" customHeight="1" x14ac:dyDescent="0.3">
      <c r="A88" s="1"/>
      <c r="B88" s="295">
        <v>1</v>
      </c>
      <c r="C88" s="295">
        <f>'Training Plan'!L16</f>
        <v>0</v>
      </c>
      <c r="D88" s="296"/>
      <c r="E88" s="296"/>
      <c r="F88" s="297"/>
      <c r="G88" s="22"/>
      <c r="H88" s="295">
        <v>2</v>
      </c>
      <c r="I88" s="295">
        <f>'Training Plan'!L24</f>
        <v>0</v>
      </c>
      <c r="J88" s="296"/>
      <c r="K88" s="296"/>
      <c r="L88" s="297"/>
      <c r="M88" s="22"/>
      <c r="N88" s="295">
        <v>3</v>
      </c>
      <c r="O88" s="295">
        <f>'Training Plan'!L32</f>
        <v>0</v>
      </c>
      <c r="P88" s="296"/>
      <c r="Q88" s="296"/>
      <c r="R88" s="297"/>
      <c r="S88" s="1"/>
      <c r="T88" s="1"/>
      <c r="U88" s="1"/>
      <c r="V88" s="1"/>
      <c r="W88" s="1"/>
      <c r="X88" s="1"/>
      <c r="Y88" s="1"/>
      <c r="Z88" s="1"/>
      <c r="AA88" s="1"/>
      <c r="AB88" s="1"/>
      <c r="AC88" s="1"/>
      <c r="AD88" s="1"/>
      <c r="AE88" s="1"/>
      <c r="AF88" s="1"/>
      <c r="AG88" s="1"/>
      <c r="AH88" s="1"/>
      <c r="AI88" s="1"/>
      <c r="AJ88" s="1"/>
      <c r="AK88" s="1"/>
      <c r="AL88" s="1"/>
      <c r="AM88" s="1"/>
      <c r="AN88" s="1"/>
      <c r="AO88" s="1"/>
      <c r="AP88" s="1"/>
    </row>
    <row r="89" spans="1:42" ht="15" customHeight="1" thickBot="1" x14ac:dyDescent="0.35">
      <c r="A89" s="1"/>
      <c r="B89" s="298"/>
      <c r="C89" s="298"/>
      <c r="D89" s="299"/>
      <c r="E89" s="299"/>
      <c r="F89" s="300"/>
      <c r="G89" s="22"/>
      <c r="H89" s="298"/>
      <c r="I89" s="298"/>
      <c r="J89" s="299"/>
      <c r="K89" s="299"/>
      <c r="L89" s="300"/>
      <c r="M89" s="22"/>
      <c r="N89" s="298"/>
      <c r="O89" s="298"/>
      <c r="P89" s="299"/>
      <c r="Q89" s="299"/>
      <c r="R89" s="300"/>
      <c r="S89" s="1"/>
      <c r="T89" s="1"/>
      <c r="U89" s="1"/>
      <c r="V89" s="1"/>
      <c r="W89" s="1"/>
      <c r="X89" s="1"/>
      <c r="Y89" s="1"/>
      <c r="Z89" s="1"/>
      <c r="AA89" s="1"/>
      <c r="AB89" s="1"/>
      <c r="AC89" s="1"/>
      <c r="AD89" s="1"/>
      <c r="AE89" s="1"/>
      <c r="AF89" s="1"/>
      <c r="AG89" s="1"/>
      <c r="AH89" s="1"/>
      <c r="AI89" s="1"/>
      <c r="AJ89" s="1"/>
      <c r="AK89" s="1"/>
      <c r="AL89" s="1"/>
      <c r="AM89" s="1"/>
      <c r="AN89" s="1"/>
      <c r="AO89" s="1"/>
      <c r="AP89" s="1"/>
    </row>
    <row r="90" spans="1:42" ht="15" customHeight="1" x14ac:dyDescent="0.3">
      <c r="A90" s="1"/>
      <c r="B90" s="405" t="s">
        <v>88</v>
      </c>
      <c r="C90" s="406"/>
      <c r="D90" s="399">
        <f>'Training Plan'!L17</f>
        <v>0</v>
      </c>
      <c r="E90" s="400"/>
      <c r="F90" s="401"/>
      <c r="G90" s="22"/>
      <c r="H90" s="405" t="s">
        <v>88</v>
      </c>
      <c r="I90" s="406"/>
      <c r="J90" s="399">
        <f>'Training Plan'!L25</f>
        <v>0</v>
      </c>
      <c r="K90" s="400"/>
      <c r="L90" s="401"/>
      <c r="M90" s="22"/>
      <c r="N90" s="405" t="s">
        <v>88</v>
      </c>
      <c r="O90" s="406"/>
      <c r="P90" s="399">
        <f>'Training Plan'!L33</f>
        <v>0</v>
      </c>
      <c r="Q90" s="400"/>
      <c r="R90" s="401"/>
      <c r="S90" s="1"/>
      <c r="T90" s="1"/>
      <c r="U90" s="1"/>
      <c r="V90" s="1"/>
      <c r="W90" s="1"/>
      <c r="X90" s="1"/>
      <c r="Y90" s="1"/>
      <c r="Z90" s="1"/>
      <c r="AA90" s="1"/>
      <c r="AB90" s="1"/>
      <c r="AC90" s="1"/>
      <c r="AD90" s="1"/>
      <c r="AE90" s="1"/>
      <c r="AF90" s="1"/>
      <c r="AG90" s="1"/>
      <c r="AH90" s="1"/>
      <c r="AI90" s="1"/>
      <c r="AJ90" s="1"/>
      <c r="AK90" s="1"/>
      <c r="AL90" s="1"/>
      <c r="AM90" s="1"/>
      <c r="AN90" s="1"/>
      <c r="AO90" s="1"/>
      <c r="AP90" s="1"/>
    </row>
    <row r="91" spans="1:42" ht="15" customHeight="1" x14ac:dyDescent="0.3">
      <c r="A91" s="1"/>
      <c r="B91" s="407"/>
      <c r="C91" s="408"/>
      <c r="D91" s="402"/>
      <c r="E91" s="403"/>
      <c r="F91" s="404"/>
      <c r="G91" s="22"/>
      <c r="H91" s="407"/>
      <c r="I91" s="408"/>
      <c r="J91" s="402"/>
      <c r="K91" s="403"/>
      <c r="L91" s="404"/>
      <c r="M91" s="22"/>
      <c r="N91" s="407"/>
      <c r="O91" s="408"/>
      <c r="P91" s="402"/>
      <c r="Q91" s="403"/>
      <c r="R91" s="404"/>
      <c r="S91" s="1"/>
      <c r="T91" s="1"/>
      <c r="U91" s="1"/>
      <c r="V91" s="1"/>
      <c r="W91" s="1"/>
      <c r="X91" s="1"/>
      <c r="Y91" s="1"/>
      <c r="Z91" s="1"/>
      <c r="AA91" s="1"/>
      <c r="AB91" s="1"/>
      <c r="AC91" s="1"/>
      <c r="AD91" s="1"/>
      <c r="AE91" s="1"/>
      <c r="AF91" s="1"/>
      <c r="AG91" s="1"/>
      <c r="AH91" s="1"/>
      <c r="AI91" s="1"/>
      <c r="AJ91" s="1"/>
      <c r="AK91" s="1"/>
      <c r="AL91" s="1"/>
      <c r="AM91" s="1"/>
      <c r="AN91" s="1"/>
      <c r="AO91" s="1"/>
      <c r="AP91" s="1"/>
    </row>
    <row r="92" spans="1:42" ht="15" customHeight="1" x14ac:dyDescent="0.3">
      <c r="A92" s="1"/>
      <c r="B92" s="407"/>
      <c r="C92" s="408"/>
      <c r="D92" s="402"/>
      <c r="E92" s="403"/>
      <c r="F92" s="404"/>
      <c r="G92" s="22"/>
      <c r="H92" s="407"/>
      <c r="I92" s="408"/>
      <c r="J92" s="402"/>
      <c r="K92" s="403"/>
      <c r="L92" s="404"/>
      <c r="M92" s="22"/>
      <c r="N92" s="407"/>
      <c r="O92" s="408"/>
      <c r="P92" s="402"/>
      <c r="Q92" s="403"/>
      <c r="R92" s="404"/>
      <c r="S92" s="1"/>
      <c r="T92" s="1"/>
      <c r="U92" s="1"/>
      <c r="V92" s="1"/>
      <c r="W92" s="1"/>
      <c r="X92" s="1"/>
      <c r="Y92" s="1"/>
      <c r="Z92" s="1"/>
      <c r="AA92" s="1"/>
      <c r="AB92" s="1"/>
      <c r="AC92" s="1"/>
      <c r="AD92" s="1"/>
      <c r="AE92" s="1"/>
      <c r="AF92" s="1"/>
      <c r="AG92" s="1"/>
      <c r="AH92" s="1"/>
      <c r="AI92" s="1"/>
      <c r="AJ92" s="1"/>
      <c r="AK92" s="1"/>
      <c r="AL92" s="1"/>
      <c r="AM92" s="1"/>
      <c r="AN92" s="1"/>
      <c r="AO92" s="1"/>
      <c r="AP92" s="1"/>
    </row>
    <row r="93" spans="1:42" ht="15" customHeight="1" x14ac:dyDescent="0.3">
      <c r="A93" s="1"/>
      <c r="B93" s="407"/>
      <c r="C93" s="408"/>
      <c r="D93" s="402"/>
      <c r="E93" s="403"/>
      <c r="F93" s="404"/>
      <c r="G93" s="22"/>
      <c r="H93" s="407"/>
      <c r="I93" s="408"/>
      <c r="J93" s="402"/>
      <c r="K93" s="403"/>
      <c r="L93" s="404"/>
      <c r="M93" s="22"/>
      <c r="N93" s="407"/>
      <c r="O93" s="408"/>
      <c r="P93" s="402"/>
      <c r="Q93" s="403"/>
      <c r="R93" s="404"/>
      <c r="S93" s="1"/>
      <c r="T93" s="1"/>
      <c r="U93" s="1"/>
      <c r="V93" s="1"/>
      <c r="W93" s="1"/>
      <c r="X93" s="1"/>
      <c r="Y93" s="1"/>
      <c r="Z93" s="1"/>
      <c r="AA93" s="1"/>
      <c r="AB93" s="1"/>
      <c r="AC93" s="1"/>
      <c r="AD93" s="1"/>
      <c r="AE93" s="1"/>
      <c r="AF93" s="1"/>
      <c r="AG93" s="1"/>
      <c r="AH93" s="1"/>
      <c r="AI93" s="1"/>
      <c r="AJ93" s="1"/>
      <c r="AK93" s="1"/>
      <c r="AL93" s="1"/>
      <c r="AM93" s="1"/>
      <c r="AN93" s="1"/>
      <c r="AO93" s="1"/>
      <c r="AP93" s="1"/>
    </row>
    <row r="94" spans="1:42" ht="15" customHeight="1" thickBot="1" x14ac:dyDescent="0.35">
      <c r="A94" s="1"/>
      <c r="B94" s="409"/>
      <c r="C94" s="410"/>
      <c r="D94" s="402"/>
      <c r="E94" s="403"/>
      <c r="F94" s="404"/>
      <c r="G94" s="22"/>
      <c r="H94" s="409"/>
      <c r="I94" s="410"/>
      <c r="J94" s="402"/>
      <c r="K94" s="403"/>
      <c r="L94" s="404"/>
      <c r="M94" s="22"/>
      <c r="N94" s="409"/>
      <c r="O94" s="410"/>
      <c r="P94" s="402"/>
      <c r="Q94" s="403"/>
      <c r="R94" s="404"/>
      <c r="S94" s="1"/>
      <c r="T94" s="1"/>
      <c r="U94" s="1"/>
      <c r="V94" s="1"/>
      <c r="W94" s="1"/>
      <c r="X94" s="1"/>
      <c r="Y94" s="1"/>
      <c r="Z94" s="1"/>
      <c r="AA94" s="1"/>
      <c r="AB94" s="1"/>
      <c r="AC94" s="1"/>
      <c r="AD94" s="1"/>
      <c r="AE94" s="1"/>
      <c r="AF94" s="1"/>
      <c r="AG94" s="1"/>
      <c r="AH94" s="1"/>
      <c r="AI94" s="1"/>
      <c r="AJ94" s="1"/>
      <c r="AK94" s="1"/>
      <c r="AL94" s="1"/>
      <c r="AM94" s="1"/>
      <c r="AN94" s="1"/>
      <c r="AO94" s="1"/>
      <c r="AP94" s="1"/>
    </row>
    <row r="95" spans="1:42" ht="15" customHeight="1" x14ac:dyDescent="0.3">
      <c r="A95" s="1"/>
      <c r="B95" s="411" t="s">
        <v>89</v>
      </c>
      <c r="C95" s="412"/>
      <c r="D95" s="415">
        <f>'Training Plan'!M22</f>
        <v>0</v>
      </c>
      <c r="E95" s="416"/>
      <c r="F95" s="417"/>
      <c r="G95" s="22"/>
      <c r="H95" s="411" t="s">
        <v>89</v>
      </c>
      <c r="I95" s="412"/>
      <c r="J95" s="415">
        <f>'Training Plan'!M30</f>
        <v>0</v>
      </c>
      <c r="K95" s="416"/>
      <c r="L95" s="417"/>
      <c r="M95" s="22"/>
      <c r="N95" s="411" t="s">
        <v>89</v>
      </c>
      <c r="O95" s="412"/>
      <c r="P95" s="415">
        <f>'Training Plan'!M38</f>
        <v>0</v>
      </c>
      <c r="Q95" s="416"/>
      <c r="R95" s="417"/>
      <c r="S95" s="1"/>
      <c r="T95" s="1"/>
      <c r="U95" s="1"/>
      <c r="V95" s="1"/>
      <c r="W95" s="1"/>
      <c r="X95" s="1"/>
      <c r="Y95" s="1"/>
      <c r="Z95" s="1"/>
      <c r="AA95" s="1"/>
      <c r="AB95" s="1"/>
      <c r="AC95" s="1"/>
      <c r="AD95" s="1"/>
      <c r="AE95" s="1"/>
      <c r="AF95" s="1"/>
      <c r="AG95" s="1"/>
      <c r="AH95" s="1"/>
      <c r="AI95" s="1"/>
      <c r="AJ95" s="1"/>
      <c r="AK95" s="1"/>
      <c r="AL95" s="1"/>
      <c r="AM95" s="1"/>
      <c r="AN95" s="1"/>
      <c r="AO95" s="1"/>
      <c r="AP95" s="1"/>
    </row>
    <row r="96" spans="1:42" ht="15" customHeight="1" thickBot="1" x14ac:dyDescent="0.35">
      <c r="A96" s="1"/>
      <c r="B96" s="413"/>
      <c r="C96" s="414"/>
      <c r="D96" s="418"/>
      <c r="E96" s="419"/>
      <c r="F96" s="420"/>
      <c r="G96" s="22"/>
      <c r="H96" s="413"/>
      <c r="I96" s="414"/>
      <c r="J96" s="418"/>
      <c r="K96" s="419"/>
      <c r="L96" s="420"/>
      <c r="M96" s="22"/>
      <c r="N96" s="413"/>
      <c r="O96" s="414"/>
      <c r="P96" s="418"/>
      <c r="Q96" s="419"/>
      <c r="R96" s="420"/>
      <c r="S96" s="1"/>
      <c r="T96" s="1"/>
      <c r="U96" s="1"/>
      <c r="V96" s="1"/>
      <c r="W96" s="1"/>
      <c r="X96" s="1"/>
      <c r="Y96" s="1"/>
      <c r="Z96" s="1"/>
      <c r="AA96" s="1"/>
      <c r="AB96" s="1"/>
      <c r="AC96" s="1"/>
      <c r="AD96" s="1"/>
      <c r="AE96" s="1"/>
      <c r="AF96" s="1"/>
      <c r="AG96" s="1"/>
      <c r="AH96" s="1"/>
      <c r="AI96" s="1"/>
      <c r="AJ96" s="1"/>
      <c r="AK96" s="1"/>
      <c r="AL96" s="1"/>
      <c r="AM96" s="1"/>
      <c r="AN96" s="1"/>
      <c r="AO96" s="1"/>
      <c r="AP96" s="1"/>
    </row>
    <row r="97" spans="1:42" ht="30" customHeight="1" thickBot="1" x14ac:dyDescent="0.35">
      <c r="A97" s="1"/>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1"/>
      <c r="T97" s="1"/>
      <c r="U97" s="1"/>
      <c r="V97" s="1"/>
      <c r="W97" s="1"/>
      <c r="X97" s="1"/>
      <c r="Y97" s="1"/>
      <c r="Z97" s="1"/>
      <c r="AA97" s="1"/>
      <c r="AB97" s="1"/>
      <c r="AC97" s="1"/>
      <c r="AD97" s="1"/>
      <c r="AE97" s="1"/>
      <c r="AF97" s="1"/>
      <c r="AG97" s="1"/>
      <c r="AH97" s="1"/>
      <c r="AI97" s="1"/>
      <c r="AJ97" s="1"/>
      <c r="AK97" s="1"/>
      <c r="AL97" s="1"/>
      <c r="AM97" s="1"/>
      <c r="AN97" s="1"/>
      <c r="AO97" s="1"/>
      <c r="AP97" s="1"/>
    </row>
    <row r="98" spans="1:42" ht="15" customHeight="1" thickBot="1" x14ac:dyDescent="0.35">
      <c r="A98" s="1"/>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1"/>
      <c r="T98" s="1"/>
      <c r="U98" s="1"/>
      <c r="V98" s="1"/>
      <c r="W98" s="1"/>
      <c r="X98" s="1"/>
      <c r="Y98" s="1"/>
      <c r="Z98" s="1"/>
      <c r="AA98" s="1"/>
      <c r="AB98" s="1"/>
      <c r="AC98" s="1"/>
      <c r="AD98" s="1"/>
      <c r="AE98" s="1"/>
      <c r="AF98" s="1"/>
      <c r="AG98" s="1"/>
      <c r="AH98" s="1"/>
      <c r="AI98" s="1"/>
      <c r="AJ98" s="1"/>
      <c r="AK98" s="1"/>
      <c r="AL98" s="1"/>
      <c r="AM98" s="1"/>
      <c r="AN98" s="1"/>
      <c r="AO98" s="1"/>
      <c r="AP98" s="1"/>
    </row>
    <row r="99" spans="1:42" ht="15" customHeight="1" thickBot="1" x14ac:dyDescent="0.35">
      <c r="A99" s="1"/>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1"/>
      <c r="T99" s="1"/>
      <c r="U99" s="1"/>
      <c r="V99" s="1"/>
      <c r="W99" s="1"/>
      <c r="X99" s="1"/>
      <c r="Y99" s="1"/>
      <c r="Z99" s="1"/>
      <c r="AA99" s="1"/>
      <c r="AB99" s="1"/>
      <c r="AC99" s="1"/>
      <c r="AD99" s="1"/>
      <c r="AE99" s="1"/>
      <c r="AF99" s="1"/>
      <c r="AG99" s="1"/>
      <c r="AH99" s="1"/>
      <c r="AI99" s="1"/>
      <c r="AJ99" s="1"/>
      <c r="AK99" s="1"/>
      <c r="AL99" s="1"/>
      <c r="AM99" s="1"/>
      <c r="AN99" s="1"/>
      <c r="AO99" s="1"/>
      <c r="AP99" s="1"/>
    </row>
    <row r="100" spans="1:42" ht="15" customHeight="1" thickBot="1" x14ac:dyDescent="0.35">
      <c r="A100" s="1"/>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row>
    <row r="101" spans="1:42" ht="15" customHeight="1" thickBot="1" x14ac:dyDescent="0.35">
      <c r="A101" s="1"/>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row>
    <row r="102" spans="1:42" ht="15" customHeight="1" thickBot="1" x14ac:dyDescent="0.35">
      <c r="A102" s="1"/>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row>
    <row r="103" spans="1:42" ht="15" customHeight="1" thickBot="1" x14ac:dyDescent="0.35">
      <c r="A103" s="1"/>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row>
    <row r="104" spans="1:42" ht="15" customHeight="1" thickBot="1" x14ac:dyDescent="0.35">
      <c r="A104" s="1"/>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row>
    <row r="105" spans="1:42" ht="15" customHeight="1" thickBot="1" x14ac:dyDescent="0.35">
      <c r="A105" s="1"/>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row>
    <row r="106" spans="1:42" ht="15" customHeight="1" thickBot="1" x14ac:dyDescent="0.35">
      <c r="A106" s="1"/>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row>
    <row r="107" spans="1:42" ht="15" customHeight="1" thickBot="1" x14ac:dyDescent="0.35">
      <c r="A107" s="1"/>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row>
    <row r="108" spans="1:42" ht="15" customHeight="1" x14ac:dyDescent="0.3">
      <c r="A108" s="1"/>
      <c r="B108" s="388" t="s">
        <v>4</v>
      </c>
      <c r="C108" s="354" t="s">
        <v>62</v>
      </c>
      <c r="D108" s="373"/>
      <c r="E108" s="391">
        <f>IFERROR(IF(COUNT(F98:F107)&gt;0,AVERAGEIF(F98:F107,"&gt;0"),0),)</f>
        <v>0</v>
      </c>
      <c r="F108" s="392"/>
      <c r="G108" s="22"/>
      <c r="H108" s="388" t="s">
        <v>4</v>
      </c>
      <c r="I108" s="354" t="s">
        <v>62</v>
      </c>
      <c r="J108" s="373"/>
      <c r="K108" s="391">
        <f>IFERROR(IF(COUNT(L98:L107)&gt;0,AVERAGEIF(L98:L107,"&gt;0"),0),)</f>
        <v>0</v>
      </c>
      <c r="L108" s="392"/>
      <c r="M108" s="20"/>
      <c r="N108" s="388" t="s">
        <v>4</v>
      </c>
      <c r="O108" s="385" t="s">
        <v>71</v>
      </c>
      <c r="P108" s="397">
        <f>IFERROR(IF(COUNT(R98:R107)&gt;0,AVERAGEIF(R98:R107,"&gt;0"),0),)</f>
        <v>0</v>
      </c>
      <c r="Q108" s="433" t="s">
        <v>117</v>
      </c>
      <c r="R108" s="435" t="str">
        <f>IFERROR(Q112*R112,"")</f>
        <v/>
      </c>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row>
    <row r="109" spans="1:42" ht="15" customHeight="1" thickBot="1" x14ac:dyDescent="0.35">
      <c r="A109" s="1"/>
      <c r="B109" s="389"/>
      <c r="C109" s="355"/>
      <c r="D109" s="390"/>
      <c r="E109" s="393"/>
      <c r="F109" s="394"/>
      <c r="G109" s="22"/>
      <c r="H109" s="389"/>
      <c r="I109" s="355"/>
      <c r="J109" s="390"/>
      <c r="K109" s="393"/>
      <c r="L109" s="394"/>
      <c r="M109" s="20"/>
      <c r="N109" s="389"/>
      <c r="O109" s="355"/>
      <c r="P109" s="398"/>
      <c r="Q109" s="434"/>
      <c r="R109" s="436"/>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row>
    <row r="110" spans="1:42" ht="15" customHeight="1" x14ac:dyDescent="0.3">
      <c r="A110" s="1"/>
      <c r="B110" s="383">
        <f ca="1">IFERROR(ROUNDUP(B112/(0.0005*C112^2-0.0342*C112+1.034),0),)</f>
        <v>0</v>
      </c>
      <c r="C110" s="385" t="s">
        <v>200</v>
      </c>
      <c r="D110" s="386">
        <f>SUM(C98:C107)</f>
        <v>0</v>
      </c>
      <c r="E110" s="354" t="s">
        <v>44</v>
      </c>
      <c r="F110" s="395">
        <f>SUM(C98*D98,C99*D99,C100*D100,C101*D101,C102*D102,C103*D103,C104*D104,C105*D105,C106*D106,C107*D107)</f>
        <v>0</v>
      </c>
      <c r="G110" s="22"/>
      <c r="H110" s="383">
        <f ca="1">IFERROR(ROUNDUP(H112/(0.0005*I112^2-0.0342*I112+1.034),0),)</f>
        <v>0</v>
      </c>
      <c r="I110" s="385" t="s">
        <v>200</v>
      </c>
      <c r="J110" s="386">
        <f>SUM(I98:I107)</f>
        <v>0</v>
      </c>
      <c r="K110" s="354" t="s">
        <v>44</v>
      </c>
      <c r="L110" s="395">
        <f>SUM(I98*J98,I99*J99,I100*J100,I101*J101,I102*J102,I103*J103,I104*J104,I105*J105,I106*J106,I107*J107)</f>
        <v>0</v>
      </c>
      <c r="M110" s="20"/>
      <c r="N110" s="383">
        <f ca="1">IFERROR(ROUNDUP(N112/(0.0005*O112^2-0.0342*O112+1.034),0),)</f>
        <v>0</v>
      </c>
      <c r="O110" s="385" t="s">
        <v>200</v>
      </c>
      <c r="P110" s="386">
        <f>SUM(O98:O107)</f>
        <v>0</v>
      </c>
      <c r="Q110" s="354" t="s">
        <v>44</v>
      </c>
      <c r="R110" s="395">
        <f>SUM(O98*P98,O99*P99,O100*P100,O101*P101,O102*P102,O103*P103,O104*P104,O105*P105,O106*P106,O107*P107)</f>
        <v>0</v>
      </c>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row>
    <row r="111" spans="1:42" ht="15" customHeight="1" thickBot="1" x14ac:dyDescent="0.35">
      <c r="A111" s="1"/>
      <c r="B111" s="384"/>
      <c r="C111" s="355"/>
      <c r="D111" s="387"/>
      <c r="E111" s="355"/>
      <c r="F111" s="396"/>
      <c r="G111" s="22"/>
      <c r="H111" s="384"/>
      <c r="I111" s="355"/>
      <c r="J111" s="387"/>
      <c r="K111" s="355"/>
      <c r="L111" s="396"/>
      <c r="M111" s="20"/>
      <c r="N111" s="384"/>
      <c r="O111" s="355"/>
      <c r="P111" s="387"/>
      <c r="Q111" s="355"/>
      <c r="R111" s="396"/>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row>
    <row r="112" spans="1:42" ht="15" customHeight="1" x14ac:dyDescent="0.3">
      <c r="A112" s="1"/>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row>
    <row r="113" spans="1:42" ht="1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row>
    <row r="114" spans="1:42" ht="15" customHeight="1" x14ac:dyDescent="0.3">
      <c r="A114" s="1"/>
      <c r="B114" s="432" t="s">
        <v>50</v>
      </c>
      <c r="C114" s="432"/>
      <c r="D114" s="432"/>
      <c r="E114" s="432"/>
      <c r="F114" s="432"/>
      <c r="G114" s="432"/>
      <c r="H114" s="432"/>
      <c r="I114" s="432"/>
      <c r="J114" s="432"/>
      <c r="K114" s="432"/>
      <c r="L114" s="432"/>
      <c r="M114" s="432"/>
      <c r="N114" s="432"/>
      <c r="O114" s="432"/>
      <c r="P114" s="432"/>
      <c r="Q114" s="432"/>
      <c r="R114" s="432"/>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row>
    <row r="115" spans="1:42" ht="15" customHeight="1" x14ac:dyDescent="0.3">
      <c r="A115" s="1"/>
      <c r="B115" s="432"/>
      <c r="C115" s="432"/>
      <c r="D115" s="432"/>
      <c r="E115" s="432"/>
      <c r="F115" s="432"/>
      <c r="G115" s="432"/>
      <c r="H115" s="432"/>
      <c r="I115" s="432"/>
      <c r="J115" s="432"/>
      <c r="K115" s="432"/>
      <c r="L115" s="432"/>
      <c r="M115" s="432"/>
      <c r="N115" s="432"/>
      <c r="O115" s="432"/>
      <c r="P115" s="432"/>
      <c r="Q115" s="432"/>
      <c r="R115" s="432"/>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row>
    <row r="116" spans="1:42" ht="15" customHeight="1" x14ac:dyDescent="0.3">
      <c r="A116" s="1"/>
      <c r="B116" s="432"/>
      <c r="C116" s="432"/>
      <c r="D116" s="432"/>
      <c r="E116" s="432"/>
      <c r="F116" s="432"/>
      <c r="G116" s="432"/>
      <c r="H116" s="432"/>
      <c r="I116" s="432"/>
      <c r="J116" s="432"/>
      <c r="K116" s="432"/>
      <c r="L116" s="432"/>
      <c r="M116" s="432"/>
      <c r="N116" s="432"/>
      <c r="O116" s="432"/>
      <c r="P116" s="432"/>
      <c r="Q116" s="432"/>
      <c r="R116" s="432"/>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row>
    <row r="117" spans="1:42" ht="15" customHeight="1" thickBot="1" x14ac:dyDescent="0.35">
      <c r="A117" s="1"/>
      <c r="B117" s="22"/>
      <c r="C117" s="22"/>
      <c r="D117" s="22"/>
      <c r="E117" s="22"/>
      <c r="F117" s="22"/>
      <c r="G117" s="22"/>
      <c r="H117" s="22"/>
      <c r="I117" s="22"/>
      <c r="J117" s="22"/>
      <c r="K117" s="22"/>
      <c r="L117" s="22"/>
      <c r="M117" s="22"/>
      <c r="N117" s="22"/>
      <c r="O117" s="22"/>
      <c r="P117" s="22"/>
      <c r="Q117" s="22"/>
      <c r="R117" s="22"/>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row>
    <row r="118" spans="1:42" ht="15" customHeight="1" x14ac:dyDescent="0.3">
      <c r="A118" s="1"/>
      <c r="B118" s="295">
        <v>1</v>
      </c>
      <c r="C118" s="295">
        <f>'Training Plan'!O16</f>
        <v>0</v>
      </c>
      <c r="D118" s="296"/>
      <c r="E118" s="296"/>
      <c r="F118" s="297"/>
      <c r="G118" s="22"/>
      <c r="H118" s="295">
        <v>2</v>
      </c>
      <c r="I118" s="295">
        <f>'Training Plan'!O24</f>
        <v>0</v>
      </c>
      <c r="J118" s="296"/>
      <c r="K118" s="296"/>
      <c r="L118" s="297"/>
      <c r="M118" s="22"/>
      <c r="N118" s="295">
        <v>3</v>
      </c>
      <c r="O118" s="295">
        <f>'Training Plan'!O32</f>
        <v>0</v>
      </c>
      <c r="P118" s="296"/>
      <c r="Q118" s="296"/>
      <c r="R118" s="297"/>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row>
    <row r="119" spans="1:42" ht="15" customHeight="1" thickBot="1" x14ac:dyDescent="0.35">
      <c r="A119" s="1"/>
      <c r="B119" s="298"/>
      <c r="C119" s="298"/>
      <c r="D119" s="299"/>
      <c r="E119" s="299"/>
      <c r="F119" s="300"/>
      <c r="G119" s="22"/>
      <c r="H119" s="298"/>
      <c r="I119" s="298"/>
      <c r="J119" s="299"/>
      <c r="K119" s="299"/>
      <c r="L119" s="300"/>
      <c r="M119" s="22"/>
      <c r="N119" s="298"/>
      <c r="O119" s="298"/>
      <c r="P119" s="299"/>
      <c r="Q119" s="299"/>
      <c r="R119" s="300"/>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row>
    <row r="120" spans="1:42" ht="15" customHeight="1" x14ac:dyDescent="0.3">
      <c r="A120" s="1"/>
      <c r="B120" s="405" t="s">
        <v>88</v>
      </c>
      <c r="C120" s="406"/>
      <c r="D120" s="399">
        <f>'Training Plan'!O17</f>
        <v>0</v>
      </c>
      <c r="E120" s="400"/>
      <c r="F120" s="401"/>
      <c r="G120" s="22"/>
      <c r="H120" s="405" t="s">
        <v>88</v>
      </c>
      <c r="I120" s="406"/>
      <c r="J120" s="399">
        <f>'Training Plan'!O25</f>
        <v>0</v>
      </c>
      <c r="K120" s="400"/>
      <c r="L120" s="401"/>
      <c r="M120" s="22"/>
      <c r="N120" s="405" t="s">
        <v>88</v>
      </c>
      <c r="O120" s="406"/>
      <c r="P120" s="399">
        <f>'Training Plan'!O33</f>
        <v>0</v>
      </c>
      <c r="Q120" s="400"/>
      <c r="R120" s="40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row>
    <row r="121" spans="1:42" ht="15" customHeight="1" x14ac:dyDescent="0.3">
      <c r="A121" s="1"/>
      <c r="B121" s="407"/>
      <c r="C121" s="408"/>
      <c r="D121" s="402"/>
      <c r="E121" s="403"/>
      <c r="F121" s="404"/>
      <c r="G121" s="22"/>
      <c r="H121" s="407"/>
      <c r="I121" s="408"/>
      <c r="J121" s="402"/>
      <c r="K121" s="403"/>
      <c r="L121" s="404"/>
      <c r="M121" s="22"/>
      <c r="N121" s="407"/>
      <c r="O121" s="408"/>
      <c r="P121" s="402"/>
      <c r="Q121" s="403"/>
      <c r="R121" s="404"/>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row>
    <row r="122" spans="1:42" ht="15" customHeight="1" x14ac:dyDescent="0.3">
      <c r="A122" s="1"/>
      <c r="B122" s="407"/>
      <c r="C122" s="408"/>
      <c r="D122" s="402"/>
      <c r="E122" s="403"/>
      <c r="F122" s="404"/>
      <c r="G122" s="22"/>
      <c r="H122" s="407"/>
      <c r="I122" s="408"/>
      <c r="J122" s="402"/>
      <c r="K122" s="403"/>
      <c r="L122" s="404"/>
      <c r="M122" s="22"/>
      <c r="N122" s="407"/>
      <c r="O122" s="408"/>
      <c r="P122" s="402"/>
      <c r="Q122" s="403"/>
      <c r="R122" s="404"/>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row>
    <row r="123" spans="1:42" ht="15" customHeight="1" x14ac:dyDescent="0.3">
      <c r="A123" s="1"/>
      <c r="B123" s="407"/>
      <c r="C123" s="408"/>
      <c r="D123" s="402"/>
      <c r="E123" s="403"/>
      <c r="F123" s="404"/>
      <c r="G123" s="22"/>
      <c r="H123" s="407"/>
      <c r="I123" s="408"/>
      <c r="J123" s="402"/>
      <c r="K123" s="403"/>
      <c r="L123" s="404"/>
      <c r="M123" s="22"/>
      <c r="N123" s="407"/>
      <c r="O123" s="408"/>
      <c r="P123" s="402"/>
      <c r="Q123" s="403"/>
      <c r="R123" s="404"/>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row>
    <row r="124" spans="1:42" ht="15" customHeight="1" thickBot="1" x14ac:dyDescent="0.35">
      <c r="A124" s="1"/>
      <c r="B124" s="409"/>
      <c r="C124" s="410"/>
      <c r="D124" s="402"/>
      <c r="E124" s="403"/>
      <c r="F124" s="404"/>
      <c r="G124" s="22"/>
      <c r="H124" s="409"/>
      <c r="I124" s="410"/>
      <c r="J124" s="402"/>
      <c r="K124" s="403"/>
      <c r="L124" s="404"/>
      <c r="M124" s="22"/>
      <c r="N124" s="409"/>
      <c r="O124" s="410"/>
      <c r="P124" s="402"/>
      <c r="Q124" s="403"/>
      <c r="R124" s="404"/>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row>
    <row r="125" spans="1:42" ht="15" customHeight="1" x14ac:dyDescent="0.3">
      <c r="A125" s="1"/>
      <c r="B125" s="411" t="s">
        <v>89</v>
      </c>
      <c r="C125" s="412"/>
      <c r="D125" s="415">
        <f>'Training Plan'!P22</f>
        <v>0</v>
      </c>
      <c r="E125" s="416"/>
      <c r="F125" s="417"/>
      <c r="G125" s="22"/>
      <c r="H125" s="411" t="s">
        <v>89</v>
      </c>
      <c r="I125" s="412"/>
      <c r="J125" s="415">
        <f>'Training Plan'!P30</f>
        <v>0</v>
      </c>
      <c r="K125" s="416"/>
      <c r="L125" s="417"/>
      <c r="M125" s="22"/>
      <c r="N125" s="411" t="s">
        <v>89</v>
      </c>
      <c r="O125" s="412"/>
      <c r="P125" s="415">
        <f>'Training Plan'!P38</f>
        <v>0</v>
      </c>
      <c r="Q125" s="416"/>
      <c r="R125" s="417"/>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row>
    <row r="126" spans="1:42" ht="15" customHeight="1" thickBot="1" x14ac:dyDescent="0.35">
      <c r="A126" s="1"/>
      <c r="B126" s="413"/>
      <c r="C126" s="414"/>
      <c r="D126" s="418"/>
      <c r="E126" s="419"/>
      <c r="F126" s="420"/>
      <c r="G126" s="22"/>
      <c r="H126" s="413"/>
      <c r="I126" s="414"/>
      <c r="J126" s="418"/>
      <c r="K126" s="419"/>
      <c r="L126" s="420"/>
      <c r="M126" s="22"/>
      <c r="N126" s="413"/>
      <c r="O126" s="414"/>
      <c r="P126" s="418"/>
      <c r="Q126" s="419"/>
      <c r="R126" s="420"/>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row>
    <row r="127" spans="1:42" ht="30" customHeight="1" thickBot="1" x14ac:dyDescent="0.35">
      <c r="A127" s="1"/>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row>
    <row r="128" spans="1:42" ht="15" customHeight="1" thickBot="1" x14ac:dyDescent="0.35">
      <c r="A128" s="1"/>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row>
    <row r="129" spans="1:42" ht="15" customHeight="1" thickBot="1" x14ac:dyDescent="0.35">
      <c r="A129" s="1"/>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row>
    <row r="130" spans="1:42" ht="15" customHeight="1" thickBot="1" x14ac:dyDescent="0.35">
      <c r="A130" s="1"/>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row>
    <row r="131" spans="1:42" ht="15" customHeight="1" thickBot="1" x14ac:dyDescent="0.35">
      <c r="A131" s="1"/>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row>
    <row r="132" spans="1:42" ht="15" customHeight="1" thickBot="1" x14ac:dyDescent="0.35">
      <c r="A132" s="1"/>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row>
    <row r="133" spans="1:42" ht="15" customHeight="1" thickBot="1" x14ac:dyDescent="0.35">
      <c r="A133" s="1"/>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1:42" ht="15" customHeight="1" thickBot="1" x14ac:dyDescent="0.35">
      <c r="A134" s="1"/>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row>
    <row r="135" spans="1:42" ht="15" customHeight="1" thickBot="1" x14ac:dyDescent="0.35">
      <c r="A135" s="1"/>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row>
    <row r="136" spans="1:42" ht="15" customHeight="1" thickBot="1" x14ac:dyDescent="0.35">
      <c r="A136" s="1"/>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row>
    <row r="137" spans="1:42" ht="15" customHeight="1" thickBot="1" x14ac:dyDescent="0.35">
      <c r="A137" s="1"/>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row>
    <row r="138" spans="1:42" ht="15" customHeight="1" x14ac:dyDescent="0.3">
      <c r="A138" s="1"/>
      <c r="B138" s="388" t="s">
        <v>4</v>
      </c>
      <c r="C138" s="354" t="s">
        <v>62</v>
      </c>
      <c r="D138" s="373"/>
      <c r="E138" s="391">
        <f>IFERROR(IF(COUNT(F128:F137)&gt;0,AVERAGEIF(F128:F137,"&gt;0"),0),)</f>
        <v>0</v>
      </c>
      <c r="F138" s="392"/>
      <c r="G138" s="22"/>
      <c r="H138" s="388" t="s">
        <v>4</v>
      </c>
      <c r="I138" s="354" t="s">
        <v>62</v>
      </c>
      <c r="J138" s="373"/>
      <c r="K138" s="391">
        <f>IFERROR(IF(COUNT(L128:L137)&gt;0,AVERAGEIF(L128:L137,"&gt;0"),0),)</f>
        <v>0</v>
      </c>
      <c r="L138" s="392"/>
      <c r="M138" s="20"/>
      <c r="N138" s="388" t="s">
        <v>4</v>
      </c>
      <c r="O138" s="385" t="s">
        <v>71</v>
      </c>
      <c r="P138" s="397">
        <f>IFERROR(IF(COUNT(R128:R137)&gt;0,AVERAGEIF(R128:R137,"&gt;0"),0),)</f>
        <v>0</v>
      </c>
      <c r="Q138" s="433" t="s">
        <v>117</v>
      </c>
      <c r="R138" s="435" t="str">
        <f>IFERROR(Q142*R142,"")</f>
        <v/>
      </c>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row>
    <row r="139" spans="1:42" ht="15" customHeight="1" thickBot="1" x14ac:dyDescent="0.35">
      <c r="A139" s="1"/>
      <c r="B139" s="389"/>
      <c r="C139" s="355"/>
      <c r="D139" s="390"/>
      <c r="E139" s="393"/>
      <c r="F139" s="394"/>
      <c r="G139" s="22"/>
      <c r="H139" s="389"/>
      <c r="I139" s="355"/>
      <c r="J139" s="390"/>
      <c r="K139" s="393"/>
      <c r="L139" s="394"/>
      <c r="M139" s="20"/>
      <c r="N139" s="389"/>
      <c r="O139" s="355"/>
      <c r="P139" s="398"/>
      <c r="Q139" s="434"/>
      <c r="R139" s="436"/>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row>
    <row r="140" spans="1:42" ht="15" customHeight="1" x14ac:dyDescent="0.3">
      <c r="A140" s="1"/>
      <c r="B140" s="383">
        <f ca="1">IFERROR(ROUNDUP(B142/(0.0005*C142^2-0.0342*C142+1.034),0),)</f>
        <v>0</v>
      </c>
      <c r="C140" s="385" t="s">
        <v>200</v>
      </c>
      <c r="D140" s="386">
        <f>SUM(C128:C137)</f>
        <v>0</v>
      </c>
      <c r="E140" s="354" t="s">
        <v>44</v>
      </c>
      <c r="F140" s="395">
        <f>SUM(C128*D128,C129*D129,C130*D130,C131*D131,C132*D132,C133*D133,C134*D134,C135*D135,C136*D136,C137*D137)</f>
        <v>0</v>
      </c>
      <c r="G140" s="22"/>
      <c r="H140" s="383">
        <f ca="1">IFERROR(ROUNDUP(H142/(0.0005*I142^2-0.0342*I142+1.034),0),)</f>
        <v>0</v>
      </c>
      <c r="I140" s="385" t="s">
        <v>200</v>
      </c>
      <c r="J140" s="386">
        <f>SUM(I128:I137)</f>
        <v>0</v>
      </c>
      <c r="K140" s="354" t="s">
        <v>44</v>
      </c>
      <c r="L140" s="395">
        <f>SUM(I128*J128,I129*J129,I130*J130,I131*J131,I132*J132,I133*J133,I134*J134,I135*J135,I136*J136,I137*J137)</f>
        <v>0</v>
      </c>
      <c r="M140" s="20"/>
      <c r="N140" s="383">
        <f ca="1">IFERROR(ROUNDUP(N142/(0.0005*O142^2-0.0342*O142+1.034),0),)</f>
        <v>0</v>
      </c>
      <c r="O140" s="385" t="s">
        <v>200</v>
      </c>
      <c r="P140" s="386">
        <f>SUM(O128:O137)</f>
        <v>0</v>
      </c>
      <c r="Q140" s="354" t="s">
        <v>44</v>
      </c>
      <c r="R140" s="395">
        <f>SUM(O128*P128,O129*P129,O130*P130,O131*P131,O132*P132,O133*P133,O134*P134,O135*P135,O136*P136,O137*P137)</f>
        <v>0</v>
      </c>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row>
    <row r="141" spans="1:42" ht="15" customHeight="1" thickBot="1" x14ac:dyDescent="0.35">
      <c r="A141" s="1"/>
      <c r="B141" s="384"/>
      <c r="C141" s="355"/>
      <c r="D141" s="387"/>
      <c r="E141" s="355"/>
      <c r="F141" s="396"/>
      <c r="G141" s="22"/>
      <c r="H141" s="384"/>
      <c r="I141" s="355"/>
      <c r="J141" s="387"/>
      <c r="K141" s="355"/>
      <c r="L141" s="396"/>
      <c r="M141" s="20"/>
      <c r="N141" s="384"/>
      <c r="O141" s="355"/>
      <c r="P141" s="387"/>
      <c r="Q141" s="355"/>
      <c r="R141" s="396"/>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row>
    <row r="142" spans="1:42" ht="15" customHeight="1" x14ac:dyDescent="0.3">
      <c r="A142" s="1"/>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row>
    <row r="143" spans="1:42" ht="1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row>
    <row r="144" spans="1:42" ht="15" customHeight="1" x14ac:dyDescent="0.3">
      <c r="A144" s="22"/>
      <c r="B144" s="432" t="s">
        <v>206</v>
      </c>
      <c r="C144" s="432"/>
      <c r="D144" s="432"/>
      <c r="E144" s="432"/>
      <c r="F144" s="432"/>
      <c r="G144" s="432"/>
      <c r="H144" s="432"/>
      <c r="I144" s="432"/>
      <c r="J144" s="432"/>
      <c r="K144" s="432"/>
      <c r="L144" s="432"/>
      <c r="M144" s="432"/>
      <c r="N144" s="432"/>
      <c r="O144" s="432"/>
      <c r="P144" s="432"/>
      <c r="Q144" s="432"/>
      <c r="R144" s="43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32"/>
      <c r="C145" s="432"/>
      <c r="D145" s="432"/>
      <c r="E145" s="432"/>
      <c r="F145" s="432"/>
      <c r="G145" s="432"/>
      <c r="H145" s="432"/>
      <c r="I145" s="432"/>
      <c r="J145" s="432"/>
      <c r="K145" s="432"/>
      <c r="L145" s="432"/>
      <c r="M145" s="432"/>
      <c r="N145" s="432"/>
      <c r="O145" s="432"/>
      <c r="P145" s="432"/>
      <c r="Q145" s="432"/>
      <c r="R145" s="43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32"/>
      <c r="C146" s="432"/>
      <c r="D146" s="432"/>
      <c r="E146" s="432"/>
      <c r="F146" s="432"/>
      <c r="G146" s="432"/>
      <c r="H146" s="432"/>
      <c r="I146" s="432"/>
      <c r="J146" s="432"/>
      <c r="K146" s="432"/>
      <c r="L146" s="432"/>
      <c r="M146" s="432"/>
      <c r="N146" s="432"/>
      <c r="O146" s="432"/>
      <c r="P146" s="432"/>
      <c r="Q146" s="432"/>
      <c r="R146" s="43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388"/>
      <c r="C148" s="309" t="s">
        <v>119</v>
      </c>
      <c r="D148" s="311"/>
      <c r="E148" s="309" t="s">
        <v>120</v>
      </c>
      <c r="F148" s="311"/>
      <c r="G148" s="309" t="s">
        <v>121</v>
      </c>
      <c r="H148" s="311"/>
      <c r="I148" s="309" t="s">
        <v>141</v>
      </c>
      <c r="J148" s="311"/>
      <c r="K148" s="309" t="s">
        <v>192</v>
      </c>
      <c r="L148" s="311"/>
      <c r="M148" s="309" t="s">
        <v>207</v>
      </c>
      <c r="N148" s="310"/>
      <c r="O148" s="310"/>
      <c r="P148" s="310"/>
      <c r="Q148" s="310"/>
      <c r="R148" s="311"/>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525"/>
      <c r="C149" s="315"/>
      <c r="D149" s="317"/>
      <c r="E149" s="315"/>
      <c r="F149" s="317"/>
      <c r="G149" s="315"/>
      <c r="H149" s="317"/>
      <c r="I149" s="315"/>
      <c r="J149" s="317"/>
      <c r="K149" s="315"/>
      <c r="L149" s="317"/>
      <c r="M149" s="315"/>
      <c r="N149" s="316"/>
      <c r="O149" s="316"/>
      <c r="P149" s="316"/>
      <c r="Q149" s="316"/>
      <c r="R149" s="317"/>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388" t="s">
        <v>47</v>
      </c>
      <c r="C150" s="356" t="s">
        <v>129</v>
      </c>
      <c r="D150" s="357"/>
      <c r="E150" s="356" t="s">
        <v>69</v>
      </c>
      <c r="F150" s="357"/>
      <c r="G150" s="356" t="s">
        <v>126</v>
      </c>
      <c r="H150" s="357"/>
      <c r="I150" s="356" t="s">
        <v>137</v>
      </c>
      <c r="J150" s="357"/>
      <c r="K150" s="360"/>
      <c r="L150" s="361"/>
      <c r="M150" s="475"/>
      <c r="N150" s="476"/>
      <c r="O150" s="476"/>
      <c r="P150" s="476"/>
      <c r="Q150" s="476"/>
      <c r="R150" s="47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525"/>
      <c r="C151" s="358"/>
      <c r="D151" s="359"/>
      <c r="E151" s="358"/>
      <c r="F151" s="359"/>
      <c r="G151" s="358"/>
      <c r="H151" s="359"/>
      <c r="I151" s="358"/>
      <c r="J151" s="359"/>
      <c r="K151" s="370"/>
      <c r="L151" s="371"/>
      <c r="M151" s="478"/>
      <c r="N151" s="479"/>
      <c r="O151" s="479"/>
      <c r="P151" s="479"/>
      <c r="Q151" s="479"/>
      <c r="R151" s="48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09" t="s">
        <v>48</v>
      </c>
      <c r="C152" s="356" t="s">
        <v>127</v>
      </c>
      <c r="D152" s="357"/>
      <c r="E152" s="356" t="s">
        <v>69</v>
      </c>
      <c r="F152" s="357"/>
      <c r="G152" s="356" t="s">
        <v>126</v>
      </c>
      <c r="H152" s="357"/>
      <c r="I152" s="356" t="s">
        <v>137</v>
      </c>
      <c r="J152" s="357"/>
      <c r="K152" s="360"/>
      <c r="L152" s="361"/>
      <c r="M152" s="478"/>
      <c r="N152" s="479"/>
      <c r="O152" s="479"/>
      <c r="P152" s="479"/>
      <c r="Q152" s="479"/>
      <c r="R152" s="48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15"/>
      <c r="C153" s="358"/>
      <c r="D153" s="359"/>
      <c r="E153" s="358"/>
      <c r="F153" s="359"/>
      <c r="G153" s="358"/>
      <c r="H153" s="359"/>
      <c r="I153" s="358"/>
      <c r="J153" s="359"/>
      <c r="K153" s="362"/>
      <c r="L153" s="363"/>
      <c r="M153" s="478"/>
      <c r="N153" s="479"/>
      <c r="O153" s="479"/>
      <c r="P153" s="479"/>
      <c r="Q153" s="479"/>
      <c r="R153" s="48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09" t="s">
        <v>49</v>
      </c>
      <c r="C154" s="356" t="s">
        <v>127</v>
      </c>
      <c r="D154" s="357"/>
      <c r="E154" s="356" t="s">
        <v>69</v>
      </c>
      <c r="F154" s="357"/>
      <c r="G154" s="356" t="s">
        <v>126</v>
      </c>
      <c r="H154" s="357"/>
      <c r="I154" s="356" t="s">
        <v>137</v>
      </c>
      <c r="J154" s="357"/>
      <c r="K154" s="360"/>
      <c r="L154" s="361"/>
      <c r="M154" s="478"/>
      <c r="N154" s="479"/>
      <c r="O154" s="479"/>
      <c r="P154" s="479"/>
      <c r="Q154" s="479"/>
      <c r="R154" s="48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15"/>
      <c r="C155" s="358"/>
      <c r="D155" s="359"/>
      <c r="E155" s="358"/>
      <c r="F155" s="359"/>
      <c r="G155" s="358"/>
      <c r="H155" s="359"/>
      <c r="I155" s="358"/>
      <c r="J155" s="359"/>
      <c r="K155" s="362"/>
      <c r="L155" s="363"/>
      <c r="M155" s="478"/>
      <c r="N155" s="479"/>
      <c r="O155" s="479"/>
      <c r="P155" s="479"/>
      <c r="Q155" s="479"/>
      <c r="R155" s="48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09" t="s">
        <v>50</v>
      </c>
      <c r="C156" s="356" t="s">
        <v>127</v>
      </c>
      <c r="D156" s="357"/>
      <c r="E156" s="356" t="s">
        <v>69</v>
      </c>
      <c r="F156" s="357"/>
      <c r="G156" s="356" t="s">
        <v>126</v>
      </c>
      <c r="H156" s="357"/>
      <c r="I156" s="356" t="s">
        <v>137</v>
      </c>
      <c r="J156" s="357"/>
      <c r="K156" s="360"/>
      <c r="L156" s="361"/>
      <c r="M156" s="478"/>
      <c r="N156" s="479"/>
      <c r="O156" s="479"/>
      <c r="P156" s="479"/>
      <c r="Q156" s="479"/>
      <c r="R156" s="48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15"/>
      <c r="C157" s="358"/>
      <c r="D157" s="359"/>
      <c r="E157" s="358"/>
      <c r="F157" s="359"/>
      <c r="G157" s="358"/>
      <c r="H157" s="359"/>
      <c r="I157" s="358"/>
      <c r="J157" s="359"/>
      <c r="K157" s="362"/>
      <c r="L157" s="363"/>
      <c r="M157" s="478"/>
      <c r="N157" s="479"/>
      <c r="O157" s="479"/>
      <c r="P157" s="479"/>
      <c r="Q157" s="479"/>
      <c r="R157" s="48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09" t="s">
        <v>74</v>
      </c>
      <c r="C158" s="356" t="s">
        <v>127</v>
      </c>
      <c r="D158" s="357"/>
      <c r="E158" s="356" t="s">
        <v>69</v>
      </c>
      <c r="F158" s="357"/>
      <c r="G158" s="356" t="s">
        <v>126</v>
      </c>
      <c r="H158" s="357"/>
      <c r="I158" s="356" t="s">
        <v>137</v>
      </c>
      <c r="J158" s="357"/>
      <c r="K158" s="360"/>
      <c r="L158" s="361"/>
      <c r="M158" s="478"/>
      <c r="N158" s="479"/>
      <c r="O158" s="479"/>
      <c r="P158" s="479"/>
      <c r="Q158" s="479"/>
      <c r="R158" s="48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15"/>
      <c r="C159" s="358"/>
      <c r="D159" s="359"/>
      <c r="E159" s="358"/>
      <c r="F159" s="359"/>
      <c r="G159" s="358"/>
      <c r="H159" s="359"/>
      <c r="I159" s="358"/>
      <c r="J159" s="359"/>
      <c r="K159" s="362"/>
      <c r="L159" s="363"/>
      <c r="M159" s="478"/>
      <c r="N159" s="479"/>
      <c r="O159" s="479"/>
      <c r="P159" s="479"/>
      <c r="Q159" s="479"/>
      <c r="R159" s="48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09" t="s">
        <v>75</v>
      </c>
      <c r="C160" s="356" t="s">
        <v>127</v>
      </c>
      <c r="D160" s="357"/>
      <c r="E160" s="356" t="s">
        <v>69</v>
      </c>
      <c r="F160" s="357"/>
      <c r="G160" s="356" t="s">
        <v>126</v>
      </c>
      <c r="H160" s="357"/>
      <c r="I160" s="356" t="s">
        <v>137</v>
      </c>
      <c r="J160" s="357"/>
      <c r="K160" s="360"/>
      <c r="L160" s="361"/>
      <c r="M160" s="478"/>
      <c r="N160" s="479"/>
      <c r="O160" s="479"/>
      <c r="P160" s="479"/>
      <c r="Q160" s="479"/>
      <c r="R160" s="48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15"/>
      <c r="C161" s="358"/>
      <c r="D161" s="359"/>
      <c r="E161" s="358"/>
      <c r="F161" s="359"/>
      <c r="G161" s="358"/>
      <c r="H161" s="359"/>
      <c r="I161" s="358"/>
      <c r="J161" s="359"/>
      <c r="K161" s="362"/>
      <c r="L161" s="363"/>
      <c r="M161" s="478"/>
      <c r="N161" s="479"/>
      <c r="O161" s="479"/>
      <c r="P161" s="479"/>
      <c r="Q161" s="479"/>
      <c r="R161" s="48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09" t="s">
        <v>76</v>
      </c>
      <c r="C162" s="356" t="s">
        <v>127</v>
      </c>
      <c r="D162" s="357"/>
      <c r="E162" s="356" t="s">
        <v>69</v>
      </c>
      <c r="F162" s="357"/>
      <c r="G162" s="356" t="s">
        <v>126</v>
      </c>
      <c r="H162" s="357"/>
      <c r="I162" s="356" t="s">
        <v>137</v>
      </c>
      <c r="J162" s="357"/>
      <c r="K162" s="360"/>
      <c r="L162" s="361"/>
      <c r="M162" s="478"/>
      <c r="N162" s="479"/>
      <c r="O162" s="479"/>
      <c r="P162" s="479"/>
      <c r="Q162" s="479"/>
      <c r="R162" s="48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15"/>
      <c r="C163" s="364"/>
      <c r="D163" s="365"/>
      <c r="E163" s="364"/>
      <c r="F163" s="365"/>
      <c r="G163" s="364"/>
      <c r="H163" s="365"/>
      <c r="I163" s="364"/>
      <c r="J163" s="365"/>
      <c r="K163" s="362"/>
      <c r="L163" s="363"/>
      <c r="M163" s="481"/>
      <c r="N163" s="482"/>
      <c r="O163" s="482"/>
      <c r="P163" s="482"/>
      <c r="Q163" s="482"/>
      <c r="R163" s="48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527" t="s">
        <v>119</v>
      </c>
      <c r="H176" s="527"/>
      <c r="I176" s="527"/>
      <c r="J176" s="527"/>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526"/>
      <c r="M178" s="551"/>
      <c r="N178" s="551"/>
      <c r="O178" s="551"/>
      <c r="P178" s="551"/>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526"/>
      <c r="M179" s="526" t="s">
        <v>143</v>
      </c>
      <c r="N179" s="526" t="s">
        <v>142</v>
      </c>
      <c r="O179" s="526" t="s">
        <v>144</v>
      </c>
      <c r="P179" s="526"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526">
        <v>1</v>
      </c>
      <c r="M180" s="526">
        <f>IF(C150="","",VLOOKUP(C150,H177:I181,2,0))</f>
        <v>0.6</v>
      </c>
      <c r="N180" s="526">
        <f>IF(E150="","",VLOOKUP(E150,H184:I188,2,0))</f>
        <v>0.3</v>
      </c>
      <c r="O180" s="526">
        <f>IF(G150="","",VLOOKUP(G150,H191:I195,2,0))</f>
        <v>0.2</v>
      </c>
      <c r="P180" s="526">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526">
        <v>2</v>
      </c>
      <c r="M181" s="526">
        <f>IF(C152="","",VLOOKUP(C152,H177:I181,2,0))</f>
        <v>0.2</v>
      </c>
      <c r="N181" s="526">
        <f>IF(E152="","",VLOOKUP(E152,H184:I188,2,0))</f>
        <v>0.3</v>
      </c>
      <c r="O181" s="526">
        <f>IF(G152="","",VLOOKUP(G152,H191:I195,2,0))</f>
        <v>0.2</v>
      </c>
      <c r="P181" s="526">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526">
        <v>3</v>
      </c>
      <c r="M182" s="526">
        <f>IF(C154="","",VLOOKUP(C154,H177:I181,2,0))</f>
        <v>0.2</v>
      </c>
      <c r="N182" s="526">
        <f>IF(E154="","",VLOOKUP(E154,H184:I188,2,0))</f>
        <v>0.3</v>
      </c>
      <c r="O182" s="526">
        <f>IF(G154="","",VLOOKUP(G154,H191:I195,2,0))</f>
        <v>0.2</v>
      </c>
      <c r="P182" s="526">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527" t="s">
        <v>120</v>
      </c>
      <c r="H183" s="527"/>
      <c r="I183" s="527"/>
      <c r="J183" s="527"/>
      <c r="K183" s="22"/>
      <c r="L183" s="526">
        <v>4</v>
      </c>
      <c r="M183" s="526">
        <f>IF(C156="","",VLOOKUP(C156,H177:I181,2,0))</f>
        <v>0.2</v>
      </c>
      <c r="N183" s="526">
        <f>IF(E156="","",VLOOKUP(E156,H184:I188,2,0))</f>
        <v>0.3</v>
      </c>
      <c r="O183" s="526">
        <f>IF(G156="","",VLOOKUP(G156,H191:I195,2,0))</f>
        <v>0.2</v>
      </c>
      <c r="P183" s="526">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526">
        <v>5</v>
      </c>
      <c r="M184" s="526">
        <f>IF(C158="","",VLOOKUP(C158,H177:I181,2,0))</f>
        <v>0.2</v>
      </c>
      <c r="N184" s="526">
        <f>IF(E158="","",VLOOKUP(E158,H184:I188,2,0))</f>
        <v>0.3</v>
      </c>
      <c r="O184" s="526">
        <f>IF(G158="","",VLOOKUP(G158,H191:I195,2,0))</f>
        <v>0.2</v>
      </c>
      <c r="P184" s="526">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526">
        <v>6</v>
      </c>
      <c r="M185" s="526">
        <f>IF(C160="","",VLOOKUP(C160,H177:I181,2,0))</f>
        <v>0.2</v>
      </c>
      <c r="N185" s="526">
        <f>IF(E160="","",VLOOKUP(E160,H184:I188,2,0))</f>
        <v>0.3</v>
      </c>
      <c r="O185" s="526">
        <f>IF(G160="","",VLOOKUP(G160,H191:I195,2,0))</f>
        <v>0.2</v>
      </c>
      <c r="P185" s="526">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526">
        <v>7</v>
      </c>
      <c r="M186" s="526">
        <f>IF(C162="","",VLOOKUP(C162,H177:I181,2,0))</f>
        <v>0.2</v>
      </c>
      <c r="N186" s="526">
        <f>IF(E162="","",VLOOKUP(E162,H184:I188,2,0))</f>
        <v>0.3</v>
      </c>
      <c r="O186" s="526">
        <f>IF(G162="","",VLOOKUP(G162,H191:I195,2,0))</f>
        <v>0.2</v>
      </c>
      <c r="P186" s="526">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527" t="s">
        <v>121</v>
      </c>
      <c r="H190" s="527"/>
      <c r="I190" s="527"/>
      <c r="J190" s="527"/>
      <c r="K190" s="22"/>
      <c r="L190" s="22"/>
      <c r="M190" s="22"/>
      <c r="N190" s="552"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527" t="s">
        <v>118</v>
      </c>
      <c r="H197" s="527"/>
      <c r="I197" s="527"/>
      <c r="J197" s="527"/>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G176:J176"/>
    <mergeCell ref="G183:J183"/>
    <mergeCell ref="G190:J190"/>
    <mergeCell ref="G197:J197"/>
    <mergeCell ref="B162:B163"/>
    <mergeCell ref="C162:D163"/>
    <mergeCell ref="E162:F163"/>
    <mergeCell ref="G162:H163"/>
    <mergeCell ref="I162:J163"/>
    <mergeCell ref="K162:L163"/>
    <mergeCell ref="M148:R149"/>
    <mergeCell ref="M150:R163"/>
    <mergeCell ref="B158:B159"/>
    <mergeCell ref="C158:D159"/>
    <mergeCell ref="E158:F159"/>
    <mergeCell ref="G158:H159"/>
    <mergeCell ref="I158:J159"/>
    <mergeCell ref="K158:L159"/>
    <mergeCell ref="B160:B161"/>
    <mergeCell ref="C160:D161"/>
    <mergeCell ref="E160:F161"/>
    <mergeCell ref="G160:H161"/>
    <mergeCell ref="I160:J161"/>
    <mergeCell ref="K160:L161"/>
    <mergeCell ref="C156:D157"/>
    <mergeCell ref="E156:F157"/>
    <mergeCell ref="G156:H157"/>
    <mergeCell ref="I156:J157"/>
    <mergeCell ref="B154:B155"/>
    <mergeCell ref="C154:D155"/>
    <mergeCell ref="E154:F155"/>
    <mergeCell ref="G154:H155"/>
    <mergeCell ref="I154:J155"/>
    <mergeCell ref="K154:L155"/>
    <mergeCell ref="B156:B157"/>
    <mergeCell ref="K156:L157"/>
    <mergeCell ref="C152:D153"/>
    <mergeCell ref="E152:F153"/>
    <mergeCell ref="G152:H153"/>
    <mergeCell ref="I152:J153"/>
    <mergeCell ref="B150:B151"/>
    <mergeCell ref="C150:D151"/>
    <mergeCell ref="E150:F151"/>
    <mergeCell ref="G150:H151"/>
    <mergeCell ref="I150:J151"/>
    <mergeCell ref="K150:L151"/>
    <mergeCell ref="B152:B153"/>
    <mergeCell ref="K152:L153"/>
    <mergeCell ref="B148:B149"/>
    <mergeCell ref="C148:D149"/>
    <mergeCell ref="E148:F149"/>
    <mergeCell ref="G148:H149"/>
    <mergeCell ref="I148:J149"/>
    <mergeCell ref="K148:L149"/>
    <mergeCell ref="B144:R146"/>
    <mergeCell ref="H20:I21"/>
    <mergeCell ref="J20:L21"/>
    <mergeCell ref="O33:O34"/>
    <mergeCell ref="P33:P34"/>
    <mergeCell ref="Q33:Q34"/>
    <mergeCell ref="R33:R34"/>
    <mergeCell ref="P50:R51"/>
    <mergeCell ref="B39:R41"/>
    <mergeCell ref="B43:B44"/>
    <mergeCell ref="C43:F44"/>
    <mergeCell ref="H43:H44"/>
    <mergeCell ref="I43:L44"/>
    <mergeCell ref="N43:N44"/>
    <mergeCell ref="O43:R44"/>
    <mergeCell ref="B45:C49"/>
    <mergeCell ref="D45:F49"/>
    <mergeCell ref="H45:I49"/>
    <mergeCell ref="J45:L49"/>
    <mergeCell ref="N45:O49"/>
    <mergeCell ref="P45:R49"/>
    <mergeCell ref="I13:L14"/>
    <mergeCell ref="J35:J36"/>
    <mergeCell ref="K35:K36"/>
    <mergeCell ref="L35:L36"/>
    <mergeCell ref="B50:C51"/>
    <mergeCell ref="D50:F51"/>
    <mergeCell ref="H50:I51"/>
    <mergeCell ref="J50:L51"/>
    <mergeCell ref="N50:O51"/>
    <mergeCell ref="B13:B14"/>
    <mergeCell ref="C13:F14"/>
    <mergeCell ref="H13:H14"/>
    <mergeCell ref="H33:H34"/>
    <mergeCell ref="N13:N14"/>
    <mergeCell ref="O13:R14"/>
    <mergeCell ref="K33:L34"/>
    <mergeCell ref="H35:H36"/>
    <mergeCell ref="I35:I36"/>
    <mergeCell ref="B15:C19"/>
    <mergeCell ref="D15:F19"/>
    <mergeCell ref="H15:I19"/>
    <mergeCell ref="J15:L19"/>
    <mergeCell ref="B20:C21"/>
    <mergeCell ref="D20:F21"/>
    <mergeCell ref="N65:N66"/>
    <mergeCell ref="O63:O64"/>
    <mergeCell ref="P63:P64"/>
    <mergeCell ref="R63:R64"/>
    <mergeCell ref="B9:R11"/>
    <mergeCell ref="B33:B34"/>
    <mergeCell ref="B35:B36"/>
    <mergeCell ref="C35:C36"/>
    <mergeCell ref="D35:D36"/>
    <mergeCell ref="E35:E36"/>
    <mergeCell ref="F35:F36"/>
    <mergeCell ref="C33:D34"/>
    <mergeCell ref="E33:F34"/>
    <mergeCell ref="I33:J34"/>
    <mergeCell ref="N35:N36"/>
    <mergeCell ref="O35:O36"/>
    <mergeCell ref="P35:P36"/>
    <mergeCell ref="Q35:Q36"/>
    <mergeCell ref="R35:R36"/>
    <mergeCell ref="N15:O19"/>
    <mergeCell ref="P15:R19"/>
    <mergeCell ref="N20:O21"/>
    <mergeCell ref="P20:R21"/>
    <mergeCell ref="N33:N34"/>
    <mergeCell ref="C65:C66"/>
    <mergeCell ref="D65:D66"/>
    <mergeCell ref="E65:E66"/>
    <mergeCell ref="F65:F66"/>
    <mergeCell ref="H65:H66"/>
    <mergeCell ref="I65:I66"/>
    <mergeCell ref="J65:J66"/>
    <mergeCell ref="K65:K66"/>
    <mergeCell ref="L65:L66"/>
    <mergeCell ref="R110:R111"/>
    <mergeCell ref="F75:H77"/>
    <mergeCell ref="I75:K77"/>
    <mergeCell ref="L75:N77"/>
    <mergeCell ref="O75:Q77"/>
    <mergeCell ref="O65:O66"/>
    <mergeCell ref="B63:B64"/>
    <mergeCell ref="C63:D64"/>
    <mergeCell ref="E63:F64"/>
    <mergeCell ref="H63:H64"/>
    <mergeCell ref="I63:J64"/>
    <mergeCell ref="P65:P66"/>
    <mergeCell ref="Q65:Q66"/>
    <mergeCell ref="Q63:Q64"/>
    <mergeCell ref="B69:R71"/>
    <mergeCell ref="C73:E74"/>
    <mergeCell ref="F73:H74"/>
    <mergeCell ref="I73:K74"/>
    <mergeCell ref="L73:N74"/>
    <mergeCell ref="O73:Q74"/>
    <mergeCell ref="R65:R66"/>
    <mergeCell ref="K63:L64"/>
    <mergeCell ref="N63:N64"/>
    <mergeCell ref="B65:B66"/>
    <mergeCell ref="O88:R89"/>
    <mergeCell ref="C79:E81"/>
    <mergeCell ref="F79:H81"/>
    <mergeCell ref="I79:K81"/>
    <mergeCell ref="L79:N81"/>
    <mergeCell ref="O79:Q81"/>
    <mergeCell ref="B84:R86"/>
    <mergeCell ref="B88:B89"/>
    <mergeCell ref="O108:O109"/>
    <mergeCell ref="P108:P109"/>
    <mergeCell ref="Q108:Q109"/>
    <mergeCell ref="R108:R109"/>
    <mergeCell ref="B114:R116"/>
    <mergeCell ref="B118:B119"/>
    <mergeCell ref="C118:F119"/>
    <mergeCell ref="H118:H119"/>
    <mergeCell ref="I118:L119"/>
    <mergeCell ref="N118:N119"/>
    <mergeCell ref="O118:R119"/>
    <mergeCell ref="B138:B139"/>
    <mergeCell ref="C138:D139"/>
    <mergeCell ref="E138:F139"/>
    <mergeCell ref="H138:H139"/>
    <mergeCell ref="I138:J139"/>
    <mergeCell ref="K138:L139"/>
    <mergeCell ref="N138:N139"/>
    <mergeCell ref="J125:L126"/>
    <mergeCell ref="N125:O126"/>
    <mergeCell ref="Q138:Q139"/>
    <mergeCell ref="R138:R139"/>
    <mergeCell ref="H120:I124"/>
    <mergeCell ref="B110:B111"/>
    <mergeCell ref="N108:N109"/>
    <mergeCell ref="C3:D6"/>
    <mergeCell ref="E3:Q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C110:C111"/>
    <mergeCell ref="D110:D111"/>
    <mergeCell ref="E110:E111"/>
    <mergeCell ref="F110:F111"/>
    <mergeCell ref="B108:B109"/>
    <mergeCell ref="P140:P141"/>
    <mergeCell ref="Q140:Q141"/>
    <mergeCell ref="R140:R141"/>
    <mergeCell ref="O138:O139"/>
    <mergeCell ref="P138:P139"/>
    <mergeCell ref="J120:L124"/>
    <mergeCell ref="N120:O124"/>
    <mergeCell ref="P120:R124"/>
    <mergeCell ref="B125:C126"/>
    <mergeCell ref="D125:F126"/>
    <mergeCell ref="H125:I126"/>
    <mergeCell ref="B140:B141"/>
    <mergeCell ref="C140:C141"/>
    <mergeCell ref="D140:D141"/>
    <mergeCell ref="E140:E141"/>
    <mergeCell ref="F140:F141"/>
    <mergeCell ref="N140:N141"/>
    <mergeCell ref="O140:O141"/>
    <mergeCell ref="H140:H141"/>
    <mergeCell ref="I140:I141"/>
    <mergeCell ref="J140:J141"/>
    <mergeCell ref="K140:K141"/>
    <mergeCell ref="L140:L141"/>
    <mergeCell ref="C78:E78"/>
    <mergeCell ref="F78:H78"/>
    <mergeCell ref="I78:K78"/>
    <mergeCell ref="L78:N78"/>
    <mergeCell ref="O78:Q78"/>
    <mergeCell ref="C75:E77"/>
    <mergeCell ref="N110:N111"/>
    <mergeCell ref="O110:O111"/>
    <mergeCell ref="P110:P111"/>
    <mergeCell ref="Q110:Q111"/>
    <mergeCell ref="H108:H109"/>
    <mergeCell ref="I108:J109"/>
    <mergeCell ref="H110:H111"/>
    <mergeCell ref="I110:I111"/>
    <mergeCell ref="J110:J111"/>
    <mergeCell ref="C108:D109"/>
    <mergeCell ref="E108:F109"/>
    <mergeCell ref="K110:K111"/>
    <mergeCell ref="L110:L111"/>
    <mergeCell ref="K108:L109"/>
    <mergeCell ref="C88:F89"/>
    <mergeCell ref="H88:H89"/>
    <mergeCell ref="I88:L89"/>
    <mergeCell ref="N88:N89"/>
  </mergeCells>
  <dataValidations count="4">
    <dataValidation type="list" allowBlank="1" showInputMessage="1" showErrorMessage="1" sqref="C150:D163">
      <formula1>$H$177:$H$181</formula1>
    </dataValidation>
    <dataValidation type="list" allowBlank="1" showInputMessage="1" showErrorMessage="1" sqref="E150:F163">
      <formula1>$H$184:$H$188</formula1>
    </dataValidation>
    <dataValidation type="list" allowBlank="1" showInputMessage="1" showErrorMessage="1" sqref="G150:H163">
      <formula1>$H$191:$H$195</formula1>
    </dataValidation>
    <dataValidation type="list" allowBlank="1" showInputMessage="1" showErrorMessage="1" sqref="I150:J163">
      <formula1>$H$198:$H$202</formula1>
    </dataValidation>
  </dataValidations>
  <pageMargins left="0.7" right="0.7" top="0.75" bottom="0.75" header="0.3" footer="0.3"/>
  <pageSetup paperSize="9" orientation="portrait" r:id="rId1"/>
  <ignoredErrors>
    <ignoredError sqref="B37:C37 H37:I37 N37:O37 B67:C67 H67:I67 N67:O67 B112:C112 H112:I112 N112:O112 B142:C142 H142:I142 N142:O142" evalError="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65"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21">
        <f>'Training Plan'!B41</f>
        <v>0</v>
      </c>
      <c r="D3" s="422"/>
      <c r="E3" s="427" t="s">
        <v>77</v>
      </c>
      <c r="F3" s="427"/>
      <c r="G3" s="427"/>
      <c r="H3" s="427"/>
      <c r="I3" s="427"/>
      <c r="J3" s="427"/>
      <c r="K3" s="427"/>
      <c r="L3" s="427"/>
      <c r="M3" s="427"/>
      <c r="N3" s="427"/>
      <c r="O3" s="427"/>
      <c r="P3" s="427"/>
      <c r="Q3" s="428"/>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23"/>
      <c r="D4" s="424"/>
      <c r="E4" s="276"/>
      <c r="F4" s="276"/>
      <c r="G4" s="276"/>
      <c r="H4" s="276"/>
      <c r="I4" s="276"/>
      <c r="J4" s="276"/>
      <c r="K4" s="276"/>
      <c r="L4" s="276"/>
      <c r="M4" s="276"/>
      <c r="N4" s="276"/>
      <c r="O4" s="276"/>
      <c r="P4" s="276"/>
      <c r="Q4" s="429"/>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23"/>
      <c r="D5" s="424"/>
      <c r="E5" s="276"/>
      <c r="F5" s="276"/>
      <c r="G5" s="276"/>
      <c r="H5" s="276"/>
      <c r="I5" s="276"/>
      <c r="J5" s="276"/>
      <c r="K5" s="276"/>
      <c r="L5" s="276"/>
      <c r="M5" s="276"/>
      <c r="N5" s="276"/>
      <c r="O5" s="276"/>
      <c r="P5" s="276"/>
      <c r="Q5" s="429"/>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25"/>
      <c r="D6" s="426"/>
      <c r="E6" s="430"/>
      <c r="F6" s="430"/>
      <c r="G6" s="430"/>
      <c r="H6" s="430"/>
      <c r="I6" s="430"/>
      <c r="J6" s="430"/>
      <c r="K6" s="430"/>
      <c r="L6" s="430"/>
      <c r="M6" s="430"/>
      <c r="N6" s="430"/>
      <c r="O6" s="430"/>
      <c r="P6" s="430"/>
      <c r="Q6" s="431"/>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32" t="s">
        <v>47</v>
      </c>
      <c r="C9" s="432"/>
      <c r="D9" s="432"/>
      <c r="E9" s="432"/>
      <c r="F9" s="432"/>
      <c r="G9" s="432"/>
      <c r="H9" s="432"/>
      <c r="I9" s="432"/>
      <c r="J9" s="432"/>
      <c r="K9" s="432"/>
      <c r="L9" s="432"/>
      <c r="M9" s="432"/>
      <c r="N9" s="432"/>
      <c r="O9" s="432"/>
      <c r="P9" s="432"/>
      <c r="Q9" s="432"/>
      <c r="R9" s="432"/>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32"/>
      <c r="C10" s="432"/>
      <c r="D10" s="432"/>
      <c r="E10" s="432"/>
      <c r="F10" s="432"/>
      <c r="G10" s="432"/>
      <c r="H10" s="432"/>
      <c r="I10" s="432"/>
      <c r="J10" s="432"/>
      <c r="K10" s="432"/>
      <c r="L10" s="432"/>
      <c r="M10" s="432"/>
      <c r="N10" s="432"/>
      <c r="O10" s="432"/>
      <c r="P10" s="432"/>
      <c r="Q10" s="432"/>
      <c r="R10" s="43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32"/>
      <c r="C11" s="432"/>
      <c r="D11" s="432"/>
      <c r="E11" s="432"/>
      <c r="F11" s="432"/>
      <c r="G11" s="432"/>
      <c r="H11" s="432"/>
      <c r="I11" s="432"/>
      <c r="J11" s="432"/>
      <c r="K11" s="432"/>
      <c r="L11" s="432"/>
      <c r="M11" s="432"/>
      <c r="N11" s="432"/>
      <c r="O11" s="432"/>
      <c r="P11" s="432"/>
      <c r="Q11" s="432"/>
      <c r="R11" s="43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295">
        <v>1</v>
      </c>
      <c r="C13" s="295">
        <f>'Training Plan'!C45</f>
        <v>0</v>
      </c>
      <c r="D13" s="296"/>
      <c r="E13" s="296"/>
      <c r="F13" s="297"/>
      <c r="G13" s="22"/>
      <c r="H13" s="295">
        <v>2</v>
      </c>
      <c r="I13" s="295">
        <f>'Training Plan'!C53</f>
        <v>0</v>
      </c>
      <c r="J13" s="296"/>
      <c r="K13" s="296"/>
      <c r="L13" s="297"/>
      <c r="M13" s="22"/>
      <c r="N13" s="295">
        <v>3</v>
      </c>
      <c r="O13" s="295">
        <f>'Training Plan'!C61</f>
        <v>0</v>
      </c>
      <c r="P13" s="296"/>
      <c r="Q13" s="296"/>
      <c r="R13" s="297"/>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298"/>
      <c r="C14" s="298"/>
      <c r="D14" s="299"/>
      <c r="E14" s="299"/>
      <c r="F14" s="300"/>
      <c r="G14" s="22"/>
      <c r="H14" s="298"/>
      <c r="I14" s="298"/>
      <c r="J14" s="299"/>
      <c r="K14" s="299"/>
      <c r="L14" s="300"/>
      <c r="M14" s="22"/>
      <c r="N14" s="298"/>
      <c r="O14" s="298"/>
      <c r="P14" s="299"/>
      <c r="Q14" s="299"/>
      <c r="R14" s="300"/>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05" t="s">
        <v>88</v>
      </c>
      <c r="C15" s="406"/>
      <c r="D15" s="399">
        <f>'Training Plan'!C46</f>
        <v>0</v>
      </c>
      <c r="E15" s="400"/>
      <c r="F15" s="401"/>
      <c r="G15" s="22"/>
      <c r="H15" s="405" t="s">
        <v>88</v>
      </c>
      <c r="I15" s="406"/>
      <c r="J15" s="399">
        <f>'Training Plan'!C54</f>
        <v>0</v>
      </c>
      <c r="K15" s="400"/>
      <c r="L15" s="401"/>
      <c r="M15" s="22"/>
      <c r="N15" s="405" t="s">
        <v>88</v>
      </c>
      <c r="O15" s="406"/>
      <c r="P15" s="399">
        <f>'Training Plan'!C62</f>
        <v>0</v>
      </c>
      <c r="Q15" s="400"/>
      <c r="R15" s="401"/>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07"/>
      <c r="C16" s="408"/>
      <c r="D16" s="402"/>
      <c r="E16" s="403"/>
      <c r="F16" s="404"/>
      <c r="G16" s="22"/>
      <c r="H16" s="407"/>
      <c r="I16" s="408"/>
      <c r="J16" s="402"/>
      <c r="K16" s="403"/>
      <c r="L16" s="404"/>
      <c r="M16" s="22"/>
      <c r="N16" s="407"/>
      <c r="O16" s="408"/>
      <c r="P16" s="402"/>
      <c r="Q16" s="403"/>
      <c r="R16" s="404"/>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07"/>
      <c r="C17" s="408"/>
      <c r="D17" s="402"/>
      <c r="E17" s="403"/>
      <c r="F17" s="404"/>
      <c r="G17" s="22"/>
      <c r="H17" s="407"/>
      <c r="I17" s="408"/>
      <c r="J17" s="402"/>
      <c r="K17" s="403"/>
      <c r="L17" s="404"/>
      <c r="M17" s="22"/>
      <c r="N17" s="407"/>
      <c r="O17" s="408"/>
      <c r="P17" s="402"/>
      <c r="Q17" s="403"/>
      <c r="R17" s="404"/>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07"/>
      <c r="C18" s="408"/>
      <c r="D18" s="402"/>
      <c r="E18" s="403"/>
      <c r="F18" s="404"/>
      <c r="G18" s="22"/>
      <c r="H18" s="407"/>
      <c r="I18" s="408"/>
      <c r="J18" s="402"/>
      <c r="K18" s="403"/>
      <c r="L18" s="404"/>
      <c r="M18" s="22"/>
      <c r="N18" s="407"/>
      <c r="O18" s="408"/>
      <c r="P18" s="402"/>
      <c r="Q18" s="403"/>
      <c r="R18" s="404"/>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09"/>
      <c r="C19" s="410"/>
      <c r="D19" s="402"/>
      <c r="E19" s="403"/>
      <c r="F19" s="404"/>
      <c r="G19" s="22"/>
      <c r="H19" s="409"/>
      <c r="I19" s="410"/>
      <c r="J19" s="402"/>
      <c r="K19" s="403"/>
      <c r="L19" s="404"/>
      <c r="M19" s="22"/>
      <c r="N19" s="409"/>
      <c r="O19" s="410"/>
      <c r="P19" s="402"/>
      <c r="Q19" s="403"/>
      <c r="R19" s="404"/>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Plan'!D51</f>
        <v>0</v>
      </c>
      <c r="E20" s="416"/>
      <c r="F20" s="417"/>
      <c r="G20" s="22"/>
      <c r="H20" s="411" t="s">
        <v>89</v>
      </c>
      <c r="I20" s="412"/>
      <c r="J20" s="415">
        <f>'Training Plan'!D59</f>
        <v>0</v>
      </c>
      <c r="K20" s="416"/>
      <c r="L20" s="417"/>
      <c r="M20" s="22"/>
      <c r="N20" s="411" t="s">
        <v>89</v>
      </c>
      <c r="O20" s="412"/>
      <c r="P20" s="415">
        <f>'Training Plan'!D67</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9">
        <v>10</v>
      </c>
      <c r="C32" s="159"/>
      <c r="D32" s="156"/>
      <c r="E32" s="162"/>
      <c r="F32" s="165">
        <f>IF(ISNUMBER(D32),D32/B35,)</f>
        <v>0</v>
      </c>
      <c r="G32" s="22"/>
      <c r="H32" s="19">
        <v>10</v>
      </c>
      <c r="I32" s="159"/>
      <c r="J32" s="156"/>
      <c r="K32" s="162"/>
      <c r="L32" s="165">
        <f>IF(ISNUMBER(J32),J32/H35,)</f>
        <v>0</v>
      </c>
      <c r="M32" s="20"/>
      <c r="N32" s="1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388" t="s">
        <v>4</v>
      </c>
      <c r="C33" s="354" t="s">
        <v>62</v>
      </c>
      <c r="D33" s="373"/>
      <c r="E33" s="391">
        <f>IFERROR(IF(COUNT(F23:F32)&gt;0,AVERAGEIF(F23:F32,"&gt;0"),0),)</f>
        <v>0</v>
      </c>
      <c r="F33" s="392"/>
      <c r="G33" s="22"/>
      <c r="H33" s="388" t="s">
        <v>4</v>
      </c>
      <c r="I33" s="354" t="s">
        <v>62</v>
      </c>
      <c r="J33" s="373"/>
      <c r="K33" s="391">
        <f>IFERROR(IF(COUNT(L23:L32)&gt;0,AVERAGEIF(L23:L32,"&gt;0"),0),)</f>
        <v>0</v>
      </c>
      <c r="L33" s="392"/>
      <c r="M33" s="20"/>
      <c r="N33" s="388" t="s">
        <v>4</v>
      </c>
      <c r="O33" s="385" t="s">
        <v>71</v>
      </c>
      <c r="P33" s="397">
        <f>IFERROR(IF(COUNT(R23:R32)&gt;0,AVERAGEIF(R23:R32,"&gt;0"),0),)</f>
        <v>0</v>
      </c>
      <c r="Q33" s="433" t="s">
        <v>117</v>
      </c>
      <c r="R33" s="435"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389"/>
      <c r="C34" s="355"/>
      <c r="D34" s="390"/>
      <c r="E34" s="393"/>
      <c r="F34" s="394"/>
      <c r="G34" s="22"/>
      <c r="H34" s="389"/>
      <c r="I34" s="355"/>
      <c r="J34" s="390"/>
      <c r="K34" s="393"/>
      <c r="L34" s="394"/>
      <c r="M34" s="20"/>
      <c r="N34" s="389"/>
      <c r="O34" s="437"/>
      <c r="P34" s="398"/>
      <c r="Q34" s="434"/>
      <c r="R34" s="436"/>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383">
        <f ca="1">IFERROR(ROUNDUP(B37/(0.0005*C37^2-0.0342*C37+1.034),0),)</f>
        <v>0</v>
      </c>
      <c r="C35" s="385" t="s">
        <v>200</v>
      </c>
      <c r="D35" s="386">
        <f>SUM(C23:C32)</f>
        <v>0</v>
      </c>
      <c r="E35" s="354" t="s">
        <v>44</v>
      </c>
      <c r="F35" s="395">
        <f>SUM(C23*D23,C24*D24,C25*D25,C26*D26,C27*D27,C28*D28,C29*D29,C30*D30,C31*D31,C32*D32)</f>
        <v>0</v>
      </c>
      <c r="G35" s="22"/>
      <c r="H35" s="383">
        <f ca="1">IFERROR(ROUNDUP(H37/(0.0005*I37^2-0.0342*I37+1.034),0),)</f>
        <v>0</v>
      </c>
      <c r="I35" s="385" t="s">
        <v>200</v>
      </c>
      <c r="J35" s="386">
        <f>SUM(I23:I32)</f>
        <v>0</v>
      </c>
      <c r="K35" s="354" t="s">
        <v>44</v>
      </c>
      <c r="L35" s="395">
        <f>SUM(I23*J23,I24*J24,I25*J25,I26*J26,I27*J27,I28*J28,I29*J29,I30*J30,I31*J31,I32*J32)</f>
        <v>0</v>
      </c>
      <c r="M35" s="20"/>
      <c r="N35" s="383">
        <f ca="1">IFERROR(ROUNDUP(N37/(0.0005*O37^2-0.0342*O37+1.034),0),)</f>
        <v>0</v>
      </c>
      <c r="O35" s="385" t="s">
        <v>200</v>
      </c>
      <c r="P35" s="386">
        <f>SUM(O23:O32)</f>
        <v>0</v>
      </c>
      <c r="Q35" s="354" t="s">
        <v>44</v>
      </c>
      <c r="R35" s="395">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384"/>
      <c r="C36" s="355"/>
      <c r="D36" s="387"/>
      <c r="E36" s="355"/>
      <c r="F36" s="396"/>
      <c r="G36" s="22"/>
      <c r="H36" s="384"/>
      <c r="I36" s="355"/>
      <c r="J36" s="387"/>
      <c r="K36" s="355"/>
      <c r="L36" s="396"/>
      <c r="M36" s="20"/>
      <c r="N36" s="384"/>
      <c r="O36" s="355"/>
      <c r="P36" s="387"/>
      <c r="Q36" s="355"/>
      <c r="R36" s="396"/>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32" t="s">
        <v>48</v>
      </c>
      <c r="C39" s="432"/>
      <c r="D39" s="432"/>
      <c r="E39" s="432"/>
      <c r="F39" s="432"/>
      <c r="G39" s="432"/>
      <c r="H39" s="432"/>
      <c r="I39" s="432"/>
      <c r="J39" s="432"/>
      <c r="K39" s="432"/>
      <c r="L39" s="432"/>
      <c r="M39" s="432"/>
      <c r="N39" s="432"/>
      <c r="O39" s="432"/>
      <c r="P39" s="432"/>
      <c r="Q39" s="432"/>
      <c r="R39" s="43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32"/>
      <c r="C40" s="432"/>
      <c r="D40" s="432"/>
      <c r="E40" s="432"/>
      <c r="F40" s="432"/>
      <c r="G40" s="432"/>
      <c r="H40" s="432"/>
      <c r="I40" s="432"/>
      <c r="J40" s="432"/>
      <c r="K40" s="432"/>
      <c r="L40" s="432"/>
      <c r="M40" s="432"/>
      <c r="N40" s="432"/>
      <c r="O40" s="432"/>
      <c r="P40" s="432"/>
      <c r="Q40" s="432"/>
      <c r="R40" s="43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32"/>
      <c r="C41" s="432"/>
      <c r="D41" s="432"/>
      <c r="E41" s="432"/>
      <c r="F41" s="432"/>
      <c r="G41" s="432"/>
      <c r="H41" s="432"/>
      <c r="I41" s="432"/>
      <c r="J41" s="432"/>
      <c r="K41" s="432"/>
      <c r="L41" s="432"/>
      <c r="M41" s="432"/>
      <c r="N41" s="432"/>
      <c r="O41" s="432"/>
      <c r="P41" s="432"/>
      <c r="Q41" s="432"/>
      <c r="R41" s="43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295">
        <v>1</v>
      </c>
      <c r="C43" s="295">
        <f>'Training Plan'!F45</f>
        <v>0</v>
      </c>
      <c r="D43" s="296"/>
      <c r="E43" s="296"/>
      <c r="F43" s="297"/>
      <c r="G43" s="22"/>
      <c r="H43" s="295">
        <v>2</v>
      </c>
      <c r="I43" s="295">
        <f>'Training Plan'!F53</f>
        <v>0</v>
      </c>
      <c r="J43" s="296"/>
      <c r="K43" s="296"/>
      <c r="L43" s="297"/>
      <c r="M43" s="22"/>
      <c r="N43" s="295">
        <v>3</v>
      </c>
      <c r="O43" s="295">
        <f>'Training Plan'!F61</f>
        <v>0</v>
      </c>
      <c r="P43" s="296"/>
      <c r="Q43" s="296"/>
      <c r="R43" s="297"/>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298"/>
      <c r="C44" s="298"/>
      <c r="D44" s="299"/>
      <c r="E44" s="299"/>
      <c r="F44" s="300"/>
      <c r="G44" s="22"/>
      <c r="H44" s="298"/>
      <c r="I44" s="298"/>
      <c r="J44" s="299"/>
      <c r="K44" s="299"/>
      <c r="L44" s="300"/>
      <c r="M44" s="22"/>
      <c r="N44" s="298"/>
      <c r="O44" s="298"/>
      <c r="P44" s="299"/>
      <c r="Q44" s="299"/>
      <c r="R44" s="300"/>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05" t="s">
        <v>88</v>
      </c>
      <c r="C45" s="406"/>
      <c r="D45" s="399">
        <f>'Training Plan'!F46</f>
        <v>0</v>
      </c>
      <c r="E45" s="400"/>
      <c r="F45" s="401"/>
      <c r="G45" s="22"/>
      <c r="H45" s="405" t="s">
        <v>88</v>
      </c>
      <c r="I45" s="406"/>
      <c r="J45" s="399">
        <f>'Training Plan'!F54</f>
        <v>0</v>
      </c>
      <c r="K45" s="400"/>
      <c r="L45" s="401"/>
      <c r="M45" s="22"/>
      <c r="N45" s="405" t="s">
        <v>88</v>
      </c>
      <c r="O45" s="406"/>
      <c r="P45" s="399">
        <f>'Training Plan'!F62</f>
        <v>0</v>
      </c>
      <c r="Q45" s="400"/>
      <c r="R45" s="401"/>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07"/>
      <c r="C46" s="408"/>
      <c r="D46" s="402"/>
      <c r="E46" s="403"/>
      <c r="F46" s="404"/>
      <c r="G46" s="22"/>
      <c r="H46" s="407"/>
      <c r="I46" s="408"/>
      <c r="J46" s="402"/>
      <c r="K46" s="403"/>
      <c r="L46" s="404"/>
      <c r="M46" s="22"/>
      <c r="N46" s="407"/>
      <c r="O46" s="408"/>
      <c r="P46" s="402"/>
      <c r="Q46" s="403"/>
      <c r="R46" s="404"/>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07"/>
      <c r="C47" s="408"/>
      <c r="D47" s="402"/>
      <c r="E47" s="403"/>
      <c r="F47" s="404"/>
      <c r="G47" s="22"/>
      <c r="H47" s="407"/>
      <c r="I47" s="408"/>
      <c r="J47" s="402"/>
      <c r="K47" s="403"/>
      <c r="L47" s="404"/>
      <c r="M47" s="22"/>
      <c r="N47" s="407"/>
      <c r="O47" s="408"/>
      <c r="P47" s="402"/>
      <c r="Q47" s="403"/>
      <c r="R47" s="404"/>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07"/>
      <c r="C48" s="408"/>
      <c r="D48" s="402"/>
      <c r="E48" s="403"/>
      <c r="F48" s="404"/>
      <c r="G48" s="22"/>
      <c r="H48" s="407"/>
      <c r="I48" s="408"/>
      <c r="J48" s="402"/>
      <c r="K48" s="403"/>
      <c r="L48" s="404"/>
      <c r="M48" s="22"/>
      <c r="N48" s="407"/>
      <c r="O48" s="408"/>
      <c r="P48" s="402"/>
      <c r="Q48" s="403"/>
      <c r="R48" s="404"/>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09"/>
      <c r="C49" s="410"/>
      <c r="D49" s="402"/>
      <c r="E49" s="403"/>
      <c r="F49" s="404"/>
      <c r="G49" s="22"/>
      <c r="H49" s="409"/>
      <c r="I49" s="410"/>
      <c r="J49" s="402"/>
      <c r="K49" s="403"/>
      <c r="L49" s="404"/>
      <c r="M49" s="22"/>
      <c r="N49" s="407"/>
      <c r="O49" s="408"/>
      <c r="P49" s="402"/>
      <c r="Q49" s="403"/>
      <c r="R49" s="404"/>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Plan'!G51</f>
        <v>0</v>
      </c>
      <c r="E50" s="416"/>
      <c r="F50" s="417"/>
      <c r="G50" s="22"/>
      <c r="H50" s="411" t="s">
        <v>89</v>
      </c>
      <c r="I50" s="412"/>
      <c r="J50" s="415">
        <f>'Training Plan'!G59</f>
        <v>0</v>
      </c>
      <c r="K50" s="416"/>
      <c r="L50" s="417"/>
      <c r="M50" s="22"/>
      <c r="N50" s="411" t="s">
        <v>89</v>
      </c>
      <c r="O50" s="412"/>
      <c r="P50" s="415">
        <f>'Training Plan'!G67</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388" t="s">
        <v>4</v>
      </c>
      <c r="C63" s="354" t="s">
        <v>62</v>
      </c>
      <c r="D63" s="373"/>
      <c r="E63" s="391">
        <f>IFERROR(IF(COUNT(F53:F62)&gt;0,AVERAGEIF(F53:F62,"&gt;0"),0),)</f>
        <v>0</v>
      </c>
      <c r="F63" s="392"/>
      <c r="G63" s="22"/>
      <c r="H63" s="388" t="s">
        <v>4</v>
      </c>
      <c r="I63" s="354" t="s">
        <v>62</v>
      </c>
      <c r="J63" s="373"/>
      <c r="K63" s="391">
        <f>IFERROR(IF(COUNT(L53:L62)&gt;0,AVERAGEIF(L53:L62,"&gt;0"),0),)</f>
        <v>0</v>
      </c>
      <c r="L63" s="392"/>
      <c r="M63" s="20"/>
      <c r="N63" s="388" t="s">
        <v>4</v>
      </c>
      <c r="O63" s="385" t="s">
        <v>71</v>
      </c>
      <c r="P63" s="397">
        <f>IFERROR(IF(COUNT(R53:R62)&gt;0,AVERAGEIF(R53:R62,"&gt;0"),0),)</f>
        <v>0</v>
      </c>
      <c r="Q63" s="433" t="s">
        <v>117</v>
      </c>
      <c r="R63" s="435"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389"/>
      <c r="C64" s="355"/>
      <c r="D64" s="390"/>
      <c r="E64" s="393"/>
      <c r="F64" s="394"/>
      <c r="G64" s="22"/>
      <c r="H64" s="389"/>
      <c r="I64" s="355"/>
      <c r="J64" s="390"/>
      <c r="K64" s="393"/>
      <c r="L64" s="394"/>
      <c r="M64" s="20"/>
      <c r="N64" s="389"/>
      <c r="O64" s="355"/>
      <c r="P64" s="398"/>
      <c r="Q64" s="434"/>
      <c r="R64" s="436"/>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383">
        <f ca="1">IFERROR(ROUNDUP(B67/(0.0005*C67^2-0.0342*C67+1.034),0),)</f>
        <v>0</v>
      </c>
      <c r="C65" s="385" t="s">
        <v>200</v>
      </c>
      <c r="D65" s="386">
        <f>SUM(C53:C62)</f>
        <v>0</v>
      </c>
      <c r="E65" s="354" t="s">
        <v>44</v>
      </c>
      <c r="F65" s="395">
        <f>SUM(C53*D53,C54*D54,C55*D55,C56*D56,C57*D57,C58*D58,C59*D59,C60*D60,C61*D61,C62*D62)</f>
        <v>0</v>
      </c>
      <c r="G65" s="22"/>
      <c r="H65" s="383">
        <f ca="1">IFERROR(ROUNDUP(H67/(0.0005*I67^2-0.0342*I67+1.034),0),)</f>
        <v>0</v>
      </c>
      <c r="I65" s="385" t="s">
        <v>200</v>
      </c>
      <c r="J65" s="386">
        <f>SUM(I53:I62)</f>
        <v>0</v>
      </c>
      <c r="K65" s="354" t="s">
        <v>44</v>
      </c>
      <c r="L65" s="395">
        <f>SUM(I53*J53,I54*J54,I55*J55,I56*J56,I57*J57,I58*J58,I59*J59,I60*J60,I61*J61,I62*J62)</f>
        <v>0</v>
      </c>
      <c r="M65" s="20"/>
      <c r="N65" s="383">
        <f ca="1">IFERROR(ROUNDUP(N67/(0.0005*O67^2-0.0342*O67+1.034),0),)</f>
        <v>0</v>
      </c>
      <c r="O65" s="385" t="s">
        <v>200</v>
      </c>
      <c r="P65" s="386">
        <f>SUM(O53:O62)</f>
        <v>0</v>
      </c>
      <c r="Q65" s="354" t="s">
        <v>44</v>
      </c>
      <c r="R65" s="395">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384"/>
      <c r="C66" s="355"/>
      <c r="D66" s="387"/>
      <c r="E66" s="355"/>
      <c r="F66" s="396"/>
      <c r="G66" s="22"/>
      <c r="H66" s="384"/>
      <c r="I66" s="355"/>
      <c r="J66" s="387"/>
      <c r="K66" s="355"/>
      <c r="L66" s="396"/>
      <c r="M66" s="20"/>
      <c r="N66" s="384"/>
      <c r="O66" s="355"/>
      <c r="P66" s="387"/>
      <c r="Q66" s="355"/>
      <c r="R66" s="396"/>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32" t="s">
        <v>63</v>
      </c>
      <c r="C69" s="432"/>
      <c r="D69" s="432"/>
      <c r="E69" s="432"/>
      <c r="F69" s="432"/>
      <c r="G69" s="432"/>
      <c r="H69" s="432"/>
      <c r="I69" s="432"/>
      <c r="J69" s="432"/>
      <c r="K69" s="432"/>
      <c r="L69" s="432"/>
      <c r="M69" s="432"/>
      <c r="N69" s="432"/>
      <c r="O69" s="432"/>
      <c r="P69" s="432"/>
      <c r="Q69" s="432"/>
      <c r="R69" s="43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32"/>
      <c r="C70" s="432"/>
      <c r="D70" s="432"/>
      <c r="E70" s="432"/>
      <c r="F70" s="432"/>
      <c r="G70" s="432"/>
      <c r="H70" s="432"/>
      <c r="I70" s="432"/>
      <c r="J70" s="432"/>
      <c r="K70" s="432"/>
      <c r="L70" s="432"/>
      <c r="M70" s="432"/>
      <c r="N70" s="432"/>
      <c r="O70" s="432"/>
      <c r="P70" s="432"/>
      <c r="Q70" s="432"/>
      <c r="R70" s="43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32"/>
      <c r="C71" s="432"/>
      <c r="D71" s="432"/>
      <c r="E71" s="432"/>
      <c r="F71" s="432"/>
      <c r="G71" s="432"/>
      <c r="H71" s="432"/>
      <c r="I71" s="432"/>
      <c r="J71" s="432"/>
      <c r="K71" s="432"/>
      <c r="L71" s="432"/>
      <c r="M71" s="432"/>
      <c r="N71" s="432"/>
      <c r="O71" s="432"/>
      <c r="P71" s="432"/>
      <c r="Q71" s="432"/>
      <c r="R71" s="43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58">
        <f>'Training Plan'!I44</f>
        <v>0</v>
      </c>
      <c r="D73" s="259"/>
      <c r="E73" s="260"/>
      <c r="F73" s="258">
        <f>'Training Plan'!I48</f>
        <v>0</v>
      </c>
      <c r="G73" s="259"/>
      <c r="H73" s="260"/>
      <c r="I73" s="258">
        <f>'Training Plan'!I52</f>
        <v>0</v>
      </c>
      <c r="J73" s="259"/>
      <c r="K73" s="260"/>
      <c r="L73" s="258">
        <f>'Training Plan'!I56</f>
        <v>0</v>
      </c>
      <c r="M73" s="259"/>
      <c r="N73" s="260"/>
      <c r="O73" s="258">
        <f>'Training Plan'!I60</f>
        <v>0</v>
      </c>
      <c r="P73" s="259"/>
      <c r="Q73" s="260"/>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64"/>
      <c r="D74" s="265"/>
      <c r="E74" s="266"/>
      <c r="F74" s="264"/>
      <c r="G74" s="265"/>
      <c r="H74" s="266"/>
      <c r="I74" s="264"/>
      <c r="J74" s="265"/>
      <c r="K74" s="266"/>
      <c r="L74" s="264"/>
      <c r="M74" s="265"/>
      <c r="N74" s="266"/>
      <c r="O74" s="264"/>
      <c r="P74" s="265"/>
      <c r="Q74" s="266"/>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374">
        <f>'Training Plan'!I45</f>
        <v>0</v>
      </c>
      <c r="D75" s="375"/>
      <c r="E75" s="376"/>
      <c r="F75" s="374">
        <f>'Training Plan'!I49</f>
        <v>0</v>
      </c>
      <c r="G75" s="375"/>
      <c r="H75" s="376"/>
      <c r="I75" s="374">
        <f>'Training Plan'!I53</f>
        <v>0</v>
      </c>
      <c r="J75" s="375"/>
      <c r="K75" s="376"/>
      <c r="L75" s="374">
        <f>'Training Plan'!I57</f>
        <v>0</v>
      </c>
      <c r="M75" s="375"/>
      <c r="N75" s="376"/>
      <c r="O75" s="374">
        <f>'Training Plan'!I61</f>
        <v>0</v>
      </c>
      <c r="P75" s="375"/>
      <c r="Q75" s="376"/>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377"/>
      <c r="D76" s="378"/>
      <c r="E76" s="379"/>
      <c r="F76" s="377"/>
      <c r="G76" s="378"/>
      <c r="H76" s="379"/>
      <c r="I76" s="377"/>
      <c r="J76" s="378"/>
      <c r="K76" s="379"/>
      <c r="L76" s="377"/>
      <c r="M76" s="378"/>
      <c r="N76" s="379"/>
      <c r="O76" s="377"/>
      <c r="P76" s="378"/>
      <c r="Q76" s="379"/>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380"/>
      <c r="D77" s="381"/>
      <c r="E77" s="382"/>
      <c r="F77" s="380"/>
      <c r="G77" s="381"/>
      <c r="H77" s="382"/>
      <c r="I77" s="380"/>
      <c r="J77" s="381"/>
      <c r="K77" s="382"/>
      <c r="L77" s="380"/>
      <c r="M77" s="381"/>
      <c r="N77" s="382"/>
      <c r="O77" s="380"/>
      <c r="P77" s="381"/>
      <c r="Q77" s="38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38" t="s">
        <v>64</v>
      </c>
      <c r="D78" s="439"/>
      <c r="E78" s="440"/>
      <c r="F78" s="438" t="s">
        <v>64</v>
      </c>
      <c r="G78" s="439"/>
      <c r="H78" s="440"/>
      <c r="I78" s="438" t="s">
        <v>64</v>
      </c>
      <c r="J78" s="439"/>
      <c r="K78" s="440"/>
      <c r="L78" s="438" t="s">
        <v>64</v>
      </c>
      <c r="M78" s="439"/>
      <c r="N78" s="440"/>
      <c r="O78" s="438" t="s">
        <v>64</v>
      </c>
      <c r="P78" s="439"/>
      <c r="Q78" s="440"/>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377"/>
      <c r="D79" s="378"/>
      <c r="E79" s="379"/>
      <c r="F79" s="377"/>
      <c r="G79" s="378"/>
      <c r="H79" s="379"/>
      <c r="I79" s="377"/>
      <c r="J79" s="378"/>
      <c r="K79" s="379"/>
      <c r="L79" s="377"/>
      <c r="M79" s="378"/>
      <c r="N79" s="379"/>
      <c r="O79" s="377"/>
      <c r="P79" s="378"/>
      <c r="Q79" s="379"/>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377"/>
      <c r="D80" s="378"/>
      <c r="E80" s="379"/>
      <c r="F80" s="377"/>
      <c r="G80" s="378"/>
      <c r="H80" s="379"/>
      <c r="I80" s="377"/>
      <c r="J80" s="378"/>
      <c r="K80" s="379"/>
      <c r="L80" s="377"/>
      <c r="M80" s="378"/>
      <c r="N80" s="379"/>
      <c r="O80" s="377"/>
      <c r="P80" s="378"/>
      <c r="Q80" s="379"/>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380"/>
      <c r="D81" s="381"/>
      <c r="E81" s="382"/>
      <c r="F81" s="380"/>
      <c r="G81" s="381"/>
      <c r="H81" s="382"/>
      <c r="I81" s="380"/>
      <c r="J81" s="381"/>
      <c r="K81" s="382"/>
      <c r="L81" s="380"/>
      <c r="M81" s="381"/>
      <c r="N81" s="382"/>
      <c r="O81" s="380"/>
      <c r="P81" s="381"/>
      <c r="Q81" s="38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32" t="s">
        <v>49</v>
      </c>
      <c r="C84" s="432"/>
      <c r="D84" s="432"/>
      <c r="E84" s="432"/>
      <c r="F84" s="432"/>
      <c r="G84" s="432"/>
      <c r="H84" s="432"/>
      <c r="I84" s="432"/>
      <c r="J84" s="432"/>
      <c r="K84" s="432"/>
      <c r="L84" s="432"/>
      <c r="M84" s="432"/>
      <c r="N84" s="432"/>
      <c r="O84" s="432"/>
      <c r="P84" s="432"/>
      <c r="Q84" s="432"/>
      <c r="R84" s="43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32"/>
      <c r="C85" s="432"/>
      <c r="D85" s="432"/>
      <c r="E85" s="432"/>
      <c r="F85" s="432"/>
      <c r="G85" s="432"/>
      <c r="H85" s="432"/>
      <c r="I85" s="432"/>
      <c r="J85" s="432"/>
      <c r="K85" s="432"/>
      <c r="L85" s="432"/>
      <c r="M85" s="432"/>
      <c r="N85" s="432"/>
      <c r="O85" s="432"/>
      <c r="P85" s="432"/>
      <c r="Q85" s="432"/>
      <c r="R85" s="43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32"/>
      <c r="C86" s="432"/>
      <c r="D86" s="432"/>
      <c r="E86" s="432"/>
      <c r="F86" s="432"/>
      <c r="G86" s="432"/>
      <c r="H86" s="432"/>
      <c r="I86" s="432"/>
      <c r="J86" s="432"/>
      <c r="K86" s="432"/>
      <c r="L86" s="432"/>
      <c r="M86" s="432"/>
      <c r="N86" s="432"/>
      <c r="O86" s="432"/>
      <c r="P86" s="432"/>
      <c r="Q86" s="432"/>
      <c r="R86" s="43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295">
        <v>1</v>
      </c>
      <c r="C88" s="295">
        <f>'Training Plan'!L45</f>
        <v>0</v>
      </c>
      <c r="D88" s="296"/>
      <c r="E88" s="296"/>
      <c r="F88" s="297"/>
      <c r="G88" s="22"/>
      <c r="H88" s="295">
        <v>2</v>
      </c>
      <c r="I88" s="295">
        <f>'Training Plan'!L53</f>
        <v>0</v>
      </c>
      <c r="J88" s="296"/>
      <c r="K88" s="296"/>
      <c r="L88" s="297"/>
      <c r="M88" s="22"/>
      <c r="N88" s="295">
        <v>3</v>
      </c>
      <c r="O88" s="295">
        <f>'Training Plan'!L61</f>
        <v>0</v>
      </c>
      <c r="P88" s="296"/>
      <c r="Q88" s="296"/>
      <c r="R88" s="297"/>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298"/>
      <c r="C89" s="298"/>
      <c r="D89" s="299"/>
      <c r="E89" s="299"/>
      <c r="F89" s="300"/>
      <c r="G89" s="22"/>
      <c r="H89" s="298"/>
      <c r="I89" s="298"/>
      <c r="J89" s="299"/>
      <c r="K89" s="299"/>
      <c r="L89" s="300"/>
      <c r="M89" s="22"/>
      <c r="N89" s="298"/>
      <c r="O89" s="298"/>
      <c r="P89" s="299"/>
      <c r="Q89" s="299"/>
      <c r="R89" s="300"/>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05" t="s">
        <v>88</v>
      </c>
      <c r="C90" s="406"/>
      <c r="D90" s="399">
        <f>'Training Plan'!L46</f>
        <v>0</v>
      </c>
      <c r="E90" s="400"/>
      <c r="F90" s="401"/>
      <c r="G90" s="22"/>
      <c r="H90" s="405" t="s">
        <v>88</v>
      </c>
      <c r="I90" s="406"/>
      <c r="J90" s="399">
        <f>'Training Plan'!L54</f>
        <v>0</v>
      </c>
      <c r="K90" s="400"/>
      <c r="L90" s="401"/>
      <c r="M90" s="22"/>
      <c r="N90" s="405" t="s">
        <v>88</v>
      </c>
      <c r="O90" s="406"/>
      <c r="P90" s="399">
        <f>'Training Plan'!L62</f>
        <v>0</v>
      </c>
      <c r="Q90" s="400"/>
      <c r="R90" s="401"/>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07"/>
      <c r="C91" s="408"/>
      <c r="D91" s="402"/>
      <c r="E91" s="403"/>
      <c r="F91" s="404"/>
      <c r="G91" s="22"/>
      <c r="H91" s="407"/>
      <c r="I91" s="408"/>
      <c r="J91" s="402"/>
      <c r="K91" s="403"/>
      <c r="L91" s="404"/>
      <c r="M91" s="22"/>
      <c r="N91" s="407"/>
      <c r="O91" s="408"/>
      <c r="P91" s="402"/>
      <c r="Q91" s="403"/>
      <c r="R91" s="404"/>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07"/>
      <c r="C92" s="408"/>
      <c r="D92" s="402"/>
      <c r="E92" s="403"/>
      <c r="F92" s="404"/>
      <c r="G92" s="22"/>
      <c r="H92" s="407"/>
      <c r="I92" s="408"/>
      <c r="J92" s="402"/>
      <c r="K92" s="403"/>
      <c r="L92" s="404"/>
      <c r="M92" s="22"/>
      <c r="N92" s="407"/>
      <c r="O92" s="408"/>
      <c r="P92" s="402"/>
      <c r="Q92" s="403"/>
      <c r="R92" s="404"/>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07"/>
      <c r="C93" s="408"/>
      <c r="D93" s="402"/>
      <c r="E93" s="403"/>
      <c r="F93" s="404"/>
      <c r="G93" s="22"/>
      <c r="H93" s="407"/>
      <c r="I93" s="408"/>
      <c r="J93" s="402"/>
      <c r="K93" s="403"/>
      <c r="L93" s="404"/>
      <c r="M93" s="22"/>
      <c r="N93" s="407"/>
      <c r="O93" s="408"/>
      <c r="P93" s="402"/>
      <c r="Q93" s="403"/>
      <c r="R93" s="404"/>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07"/>
      <c r="C94" s="408"/>
      <c r="D94" s="402"/>
      <c r="E94" s="403"/>
      <c r="F94" s="404"/>
      <c r="G94" s="22"/>
      <c r="H94" s="409"/>
      <c r="I94" s="410"/>
      <c r="J94" s="402"/>
      <c r="K94" s="403"/>
      <c r="L94" s="404"/>
      <c r="M94" s="22"/>
      <c r="N94" s="409"/>
      <c r="O94" s="410"/>
      <c r="P94" s="402"/>
      <c r="Q94" s="403"/>
      <c r="R94" s="404"/>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Plan'!M51</f>
        <v>0</v>
      </c>
      <c r="E95" s="416"/>
      <c r="F95" s="417"/>
      <c r="G95" s="22"/>
      <c r="H95" s="411" t="s">
        <v>89</v>
      </c>
      <c r="I95" s="412"/>
      <c r="J95" s="415">
        <f>'Training Plan'!M59</f>
        <v>0</v>
      </c>
      <c r="K95" s="416"/>
      <c r="L95" s="417"/>
      <c r="M95" s="22"/>
      <c r="N95" s="411" t="s">
        <v>89</v>
      </c>
      <c r="O95" s="412"/>
      <c r="P95" s="415">
        <f>'Training Plan'!M67</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388" t="s">
        <v>4</v>
      </c>
      <c r="C108" s="354" t="s">
        <v>62</v>
      </c>
      <c r="D108" s="373"/>
      <c r="E108" s="391">
        <f>IFERROR(IF(COUNT(F98:F107)&gt;0,AVERAGEIF(F98:F107,"&gt;0"),0),)</f>
        <v>0</v>
      </c>
      <c r="F108" s="392"/>
      <c r="G108" s="22"/>
      <c r="H108" s="388" t="s">
        <v>4</v>
      </c>
      <c r="I108" s="354" t="s">
        <v>62</v>
      </c>
      <c r="J108" s="373"/>
      <c r="K108" s="391">
        <f>IFERROR(IF(COUNT(L98:L107)&gt;0,AVERAGEIF(L98:L107,"&gt;0"),0),)</f>
        <v>0</v>
      </c>
      <c r="L108" s="392"/>
      <c r="M108" s="20"/>
      <c r="N108" s="388" t="s">
        <v>4</v>
      </c>
      <c r="O108" s="385" t="s">
        <v>71</v>
      </c>
      <c r="P108" s="397">
        <f>IFERROR(IF(COUNT(R98:R107)&gt;0,AVERAGEIF(R98:R107,"&gt;0"),0),)</f>
        <v>0</v>
      </c>
      <c r="Q108" s="433" t="s">
        <v>117</v>
      </c>
      <c r="R108" s="435"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389"/>
      <c r="C109" s="355"/>
      <c r="D109" s="390"/>
      <c r="E109" s="393"/>
      <c r="F109" s="394"/>
      <c r="G109" s="22"/>
      <c r="H109" s="389"/>
      <c r="I109" s="355"/>
      <c r="J109" s="390"/>
      <c r="K109" s="393"/>
      <c r="L109" s="394"/>
      <c r="M109" s="20"/>
      <c r="N109" s="389"/>
      <c r="O109" s="355"/>
      <c r="P109" s="398"/>
      <c r="Q109" s="434"/>
      <c r="R109" s="436"/>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383">
        <f ca="1">IFERROR(ROUNDUP(B112/(0.0005*C112^2-0.0342*C112+1.034),0),)</f>
        <v>0</v>
      </c>
      <c r="C110" s="385" t="s">
        <v>200</v>
      </c>
      <c r="D110" s="386">
        <f>SUM(C98:C107)</f>
        <v>0</v>
      </c>
      <c r="E110" s="354" t="s">
        <v>44</v>
      </c>
      <c r="F110" s="395">
        <f>SUM(C98*D98,C99*D99,C100*D100,C101*D101,C102*D102,C103*D103,C104*D104,C105*D105,C106*D106,C107*D107)</f>
        <v>0</v>
      </c>
      <c r="G110" s="22"/>
      <c r="H110" s="383">
        <f ca="1">IFERROR(ROUNDUP(H112/(0.0005*I112^2-0.0342*I112+1.034),0),)</f>
        <v>0</v>
      </c>
      <c r="I110" s="385" t="s">
        <v>200</v>
      </c>
      <c r="J110" s="386">
        <f>SUM(I98:I107)</f>
        <v>0</v>
      </c>
      <c r="K110" s="354" t="s">
        <v>44</v>
      </c>
      <c r="L110" s="395">
        <f>SUM(I98*J98,I99*J99,I100*J100,I101*J101,I102*J102,I103*J103,I104*J104,I105*J105,I106*J106,I107*J107)</f>
        <v>0</v>
      </c>
      <c r="M110" s="20"/>
      <c r="N110" s="383">
        <f ca="1">IFERROR(ROUNDUP(N112/(0.0005*O112^2-0.0342*O112+1.034),0),)</f>
        <v>0</v>
      </c>
      <c r="O110" s="385" t="s">
        <v>200</v>
      </c>
      <c r="P110" s="386">
        <f>SUM(O98:O107)</f>
        <v>0</v>
      </c>
      <c r="Q110" s="354" t="s">
        <v>44</v>
      </c>
      <c r="R110" s="395">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384"/>
      <c r="C111" s="355"/>
      <c r="D111" s="387"/>
      <c r="E111" s="355"/>
      <c r="F111" s="396"/>
      <c r="G111" s="22"/>
      <c r="H111" s="384"/>
      <c r="I111" s="355"/>
      <c r="J111" s="387"/>
      <c r="K111" s="355"/>
      <c r="L111" s="396"/>
      <c r="M111" s="20"/>
      <c r="N111" s="384"/>
      <c r="O111" s="355"/>
      <c r="P111" s="387"/>
      <c r="Q111" s="355"/>
      <c r="R111" s="396"/>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32" t="s">
        <v>50</v>
      </c>
      <c r="C114" s="432"/>
      <c r="D114" s="432"/>
      <c r="E114" s="432"/>
      <c r="F114" s="432"/>
      <c r="G114" s="432"/>
      <c r="H114" s="432"/>
      <c r="I114" s="432"/>
      <c r="J114" s="432"/>
      <c r="K114" s="432"/>
      <c r="L114" s="432"/>
      <c r="M114" s="432"/>
      <c r="N114" s="432"/>
      <c r="O114" s="432"/>
      <c r="P114" s="432"/>
      <c r="Q114" s="432"/>
      <c r="R114" s="43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32"/>
      <c r="C115" s="432"/>
      <c r="D115" s="432"/>
      <c r="E115" s="432"/>
      <c r="F115" s="432"/>
      <c r="G115" s="432"/>
      <c r="H115" s="432"/>
      <c r="I115" s="432"/>
      <c r="J115" s="432"/>
      <c r="K115" s="432"/>
      <c r="L115" s="432"/>
      <c r="M115" s="432"/>
      <c r="N115" s="432"/>
      <c r="O115" s="432"/>
      <c r="P115" s="432"/>
      <c r="Q115" s="432"/>
      <c r="R115" s="43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32"/>
      <c r="C116" s="432"/>
      <c r="D116" s="432"/>
      <c r="E116" s="432"/>
      <c r="F116" s="432"/>
      <c r="G116" s="432"/>
      <c r="H116" s="432"/>
      <c r="I116" s="432"/>
      <c r="J116" s="432"/>
      <c r="K116" s="432"/>
      <c r="L116" s="432"/>
      <c r="M116" s="432"/>
      <c r="N116" s="432"/>
      <c r="O116" s="432"/>
      <c r="P116" s="432"/>
      <c r="Q116" s="432"/>
      <c r="R116" s="43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295">
        <v>1</v>
      </c>
      <c r="C118" s="295">
        <f>'Training Plan'!O45</f>
        <v>0</v>
      </c>
      <c r="D118" s="296"/>
      <c r="E118" s="296"/>
      <c r="F118" s="297"/>
      <c r="G118" s="22"/>
      <c r="H118" s="295">
        <v>2</v>
      </c>
      <c r="I118" s="295">
        <f>'Training Plan'!O53</f>
        <v>0</v>
      </c>
      <c r="J118" s="296"/>
      <c r="K118" s="296"/>
      <c r="L118" s="297"/>
      <c r="M118" s="22"/>
      <c r="N118" s="295">
        <v>3</v>
      </c>
      <c r="O118" s="295">
        <f>'Training Plan'!O61</f>
        <v>0</v>
      </c>
      <c r="P118" s="296"/>
      <c r="Q118" s="296"/>
      <c r="R118" s="297"/>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298"/>
      <c r="C119" s="298"/>
      <c r="D119" s="299"/>
      <c r="E119" s="299"/>
      <c r="F119" s="300"/>
      <c r="G119" s="22"/>
      <c r="H119" s="298"/>
      <c r="I119" s="298"/>
      <c r="J119" s="299"/>
      <c r="K119" s="299"/>
      <c r="L119" s="300"/>
      <c r="M119" s="22"/>
      <c r="N119" s="298"/>
      <c r="O119" s="298"/>
      <c r="P119" s="299"/>
      <c r="Q119" s="299"/>
      <c r="R119" s="300"/>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05" t="s">
        <v>88</v>
      </c>
      <c r="C120" s="406"/>
      <c r="D120" s="399">
        <f>'Training Plan'!O46</f>
        <v>0</v>
      </c>
      <c r="E120" s="400"/>
      <c r="F120" s="401"/>
      <c r="G120" s="22"/>
      <c r="H120" s="405" t="s">
        <v>88</v>
      </c>
      <c r="I120" s="406"/>
      <c r="J120" s="399">
        <f>'Training Plan'!O54</f>
        <v>0</v>
      </c>
      <c r="K120" s="400"/>
      <c r="L120" s="401"/>
      <c r="M120" s="22"/>
      <c r="N120" s="405" t="s">
        <v>88</v>
      </c>
      <c r="O120" s="406"/>
      <c r="P120" s="399">
        <f>'Training Plan'!O62</f>
        <v>0</v>
      </c>
      <c r="Q120" s="400"/>
      <c r="R120" s="401"/>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07"/>
      <c r="C121" s="408"/>
      <c r="D121" s="402"/>
      <c r="E121" s="403"/>
      <c r="F121" s="404"/>
      <c r="G121" s="22"/>
      <c r="H121" s="407"/>
      <c r="I121" s="408"/>
      <c r="J121" s="402"/>
      <c r="K121" s="403"/>
      <c r="L121" s="404"/>
      <c r="M121" s="22"/>
      <c r="N121" s="407"/>
      <c r="O121" s="408"/>
      <c r="P121" s="402"/>
      <c r="Q121" s="403"/>
      <c r="R121" s="404"/>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07"/>
      <c r="C122" s="408"/>
      <c r="D122" s="402"/>
      <c r="E122" s="403"/>
      <c r="F122" s="404"/>
      <c r="G122" s="22"/>
      <c r="H122" s="407"/>
      <c r="I122" s="408"/>
      <c r="J122" s="402"/>
      <c r="K122" s="403"/>
      <c r="L122" s="404"/>
      <c r="M122" s="22"/>
      <c r="N122" s="407"/>
      <c r="O122" s="408"/>
      <c r="P122" s="402"/>
      <c r="Q122" s="403"/>
      <c r="R122" s="404"/>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07"/>
      <c r="C123" s="408"/>
      <c r="D123" s="402"/>
      <c r="E123" s="403"/>
      <c r="F123" s="404"/>
      <c r="G123" s="22"/>
      <c r="H123" s="407"/>
      <c r="I123" s="408"/>
      <c r="J123" s="402"/>
      <c r="K123" s="403"/>
      <c r="L123" s="404"/>
      <c r="M123" s="22"/>
      <c r="N123" s="407"/>
      <c r="O123" s="408"/>
      <c r="P123" s="402"/>
      <c r="Q123" s="403"/>
      <c r="R123" s="404"/>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09"/>
      <c r="C124" s="410"/>
      <c r="D124" s="402"/>
      <c r="E124" s="403"/>
      <c r="F124" s="404"/>
      <c r="G124" s="22"/>
      <c r="H124" s="409"/>
      <c r="I124" s="410"/>
      <c r="J124" s="402"/>
      <c r="K124" s="403"/>
      <c r="L124" s="404"/>
      <c r="M124" s="22"/>
      <c r="N124" s="409"/>
      <c r="O124" s="410"/>
      <c r="P124" s="402"/>
      <c r="Q124" s="403"/>
      <c r="R124" s="404"/>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Plan'!P51</f>
        <v>0</v>
      </c>
      <c r="E125" s="416"/>
      <c r="F125" s="417"/>
      <c r="G125" s="22"/>
      <c r="H125" s="411" t="s">
        <v>89</v>
      </c>
      <c r="I125" s="412"/>
      <c r="J125" s="415">
        <f>'Training Plan'!P59</f>
        <v>0</v>
      </c>
      <c r="K125" s="416"/>
      <c r="L125" s="417"/>
      <c r="M125" s="22"/>
      <c r="N125" s="411" t="s">
        <v>89</v>
      </c>
      <c r="O125" s="412"/>
      <c r="P125" s="415">
        <f>'Training Plan'!P67</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388" t="s">
        <v>4</v>
      </c>
      <c r="C138" s="354" t="s">
        <v>62</v>
      </c>
      <c r="D138" s="373"/>
      <c r="E138" s="391">
        <f>IFERROR(IF(COUNT(F128:F137)&gt;0,AVERAGEIF(F128:F137,"&gt;0"),0),)</f>
        <v>0</v>
      </c>
      <c r="F138" s="392"/>
      <c r="G138" s="22"/>
      <c r="H138" s="388" t="s">
        <v>4</v>
      </c>
      <c r="I138" s="354" t="s">
        <v>62</v>
      </c>
      <c r="J138" s="373"/>
      <c r="K138" s="391">
        <f>IFERROR(IF(COUNT(L128:L137)&gt;0,AVERAGEIF(L128:L137,"&gt;0"),0),)</f>
        <v>0</v>
      </c>
      <c r="L138" s="392"/>
      <c r="M138" s="20"/>
      <c r="N138" s="388" t="s">
        <v>4</v>
      </c>
      <c r="O138" s="385" t="s">
        <v>71</v>
      </c>
      <c r="P138" s="397">
        <f>IFERROR(IF(COUNT(R128:R137)&gt;0,AVERAGEIF(R128:R137,"&gt;0"),0),)</f>
        <v>0</v>
      </c>
      <c r="Q138" s="433" t="s">
        <v>117</v>
      </c>
      <c r="R138" s="435"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389"/>
      <c r="C139" s="355"/>
      <c r="D139" s="390"/>
      <c r="E139" s="393"/>
      <c r="F139" s="394"/>
      <c r="G139" s="22"/>
      <c r="H139" s="389"/>
      <c r="I139" s="355"/>
      <c r="J139" s="390"/>
      <c r="K139" s="393"/>
      <c r="L139" s="394"/>
      <c r="M139" s="20"/>
      <c r="N139" s="389"/>
      <c r="O139" s="355"/>
      <c r="P139" s="398"/>
      <c r="Q139" s="434"/>
      <c r="R139" s="436"/>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383">
        <f ca="1">IFERROR(ROUNDUP(B142/(0.0005*C142^2-0.0342*C142+1.034),0),)</f>
        <v>0</v>
      </c>
      <c r="C140" s="385" t="s">
        <v>200</v>
      </c>
      <c r="D140" s="386">
        <f>SUM(C128:C137)</f>
        <v>0</v>
      </c>
      <c r="E140" s="354" t="s">
        <v>44</v>
      </c>
      <c r="F140" s="395">
        <f>SUM(C128*D128,C129*D129,C130*D130,C131*D131,C132*D132,C133*D133,C134*D134,C135*D135,C136*D136,C137*D137)</f>
        <v>0</v>
      </c>
      <c r="G140" s="22"/>
      <c r="H140" s="383">
        <f ca="1">IFERROR(ROUNDUP(H142/(0.0005*I142^2-0.0342*I142+1.034),0),)</f>
        <v>0</v>
      </c>
      <c r="I140" s="385" t="s">
        <v>200</v>
      </c>
      <c r="J140" s="386">
        <f>SUM(I128:I137)</f>
        <v>0</v>
      </c>
      <c r="K140" s="354" t="s">
        <v>44</v>
      </c>
      <c r="L140" s="395">
        <f>SUM(I128*J128,I129*J129,I130*J130,I131*J131,I132*J132,I133*J133,I134*J134,I135*J135,I136*J136,I137*J137)</f>
        <v>0</v>
      </c>
      <c r="M140" s="20"/>
      <c r="N140" s="383">
        <f ca="1">IFERROR(ROUNDUP(N142/(0.0005*O142^2-0.0342*O142+1.034),0),)</f>
        <v>0</v>
      </c>
      <c r="O140" s="385" t="s">
        <v>200</v>
      </c>
      <c r="P140" s="386">
        <f>SUM(O128:O137)</f>
        <v>0</v>
      </c>
      <c r="Q140" s="354" t="s">
        <v>44</v>
      </c>
      <c r="R140" s="395">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384"/>
      <c r="C141" s="355"/>
      <c r="D141" s="387"/>
      <c r="E141" s="355"/>
      <c r="F141" s="396"/>
      <c r="G141" s="22"/>
      <c r="H141" s="384"/>
      <c r="I141" s="355"/>
      <c r="J141" s="387"/>
      <c r="K141" s="355"/>
      <c r="L141" s="396"/>
      <c r="M141" s="20"/>
      <c r="N141" s="384"/>
      <c r="O141" s="355"/>
      <c r="P141" s="387"/>
      <c r="Q141" s="355"/>
      <c r="R141" s="396"/>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32" t="s">
        <v>206</v>
      </c>
      <c r="C144" s="432"/>
      <c r="D144" s="432"/>
      <c r="E144" s="432"/>
      <c r="F144" s="432"/>
      <c r="G144" s="432"/>
      <c r="H144" s="432"/>
      <c r="I144" s="432"/>
      <c r="J144" s="432"/>
      <c r="K144" s="432"/>
      <c r="L144" s="432"/>
      <c r="M144" s="432"/>
      <c r="N144" s="432"/>
      <c r="O144" s="432"/>
      <c r="P144" s="432"/>
      <c r="Q144" s="432"/>
      <c r="R144" s="43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32"/>
      <c r="C145" s="432"/>
      <c r="D145" s="432"/>
      <c r="E145" s="432"/>
      <c r="F145" s="432"/>
      <c r="G145" s="432"/>
      <c r="H145" s="432"/>
      <c r="I145" s="432"/>
      <c r="J145" s="432"/>
      <c r="K145" s="432"/>
      <c r="L145" s="432"/>
      <c r="M145" s="432"/>
      <c r="N145" s="432"/>
      <c r="O145" s="432"/>
      <c r="P145" s="432"/>
      <c r="Q145" s="432"/>
      <c r="R145" s="43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32"/>
      <c r="C146" s="432"/>
      <c r="D146" s="432"/>
      <c r="E146" s="432"/>
      <c r="F146" s="432"/>
      <c r="G146" s="432"/>
      <c r="H146" s="432"/>
      <c r="I146" s="432"/>
      <c r="J146" s="432"/>
      <c r="K146" s="432"/>
      <c r="L146" s="432"/>
      <c r="M146" s="432"/>
      <c r="N146" s="432"/>
      <c r="O146" s="432"/>
      <c r="P146" s="432"/>
      <c r="Q146" s="432"/>
      <c r="R146" s="43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388"/>
      <c r="C148" s="309" t="s">
        <v>119</v>
      </c>
      <c r="D148" s="311"/>
      <c r="E148" s="309" t="s">
        <v>120</v>
      </c>
      <c r="F148" s="311"/>
      <c r="G148" s="309" t="s">
        <v>121</v>
      </c>
      <c r="H148" s="311"/>
      <c r="I148" s="309" t="s">
        <v>141</v>
      </c>
      <c r="J148" s="311"/>
      <c r="K148" s="309" t="s">
        <v>192</v>
      </c>
      <c r="L148" s="311"/>
      <c r="M148" s="309" t="s">
        <v>207</v>
      </c>
      <c r="N148" s="310"/>
      <c r="O148" s="310"/>
      <c r="P148" s="310"/>
      <c r="Q148" s="310"/>
      <c r="R148" s="311"/>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525"/>
      <c r="C149" s="315"/>
      <c r="D149" s="317"/>
      <c r="E149" s="315"/>
      <c r="F149" s="317"/>
      <c r="G149" s="315"/>
      <c r="H149" s="317"/>
      <c r="I149" s="315"/>
      <c r="J149" s="317"/>
      <c r="K149" s="315"/>
      <c r="L149" s="317"/>
      <c r="M149" s="315"/>
      <c r="N149" s="316"/>
      <c r="O149" s="316"/>
      <c r="P149" s="316"/>
      <c r="Q149" s="316"/>
      <c r="R149" s="317"/>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388" t="s">
        <v>47</v>
      </c>
      <c r="C150" s="356" t="s">
        <v>129</v>
      </c>
      <c r="D150" s="357"/>
      <c r="E150" s="356" t="s">
        <v>69</v>
      </c>
      <c r="F150" s="357"/>
      <c r="G150" s="356" t="s">
        <v>126</v>
      </c>
      <c r="H150" s="357"/>
      <c r="I150" s="356" t="s">
        <v>137</v>
      </c>
      <c r="J150" s="357"/>
      <c r="K150" s="360"/>
      <c r="L150" s="361"/>
      <c r="M150" s="475"/>
      <c r="N150" s="476"/>
      <c r="O150" s="476"/>
      <c r="P150" s="476"/>
      <c r="Q150" s="476"/>
      <c r="R150" s="47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525"/>
      <c r="C151" s="358"/>
      <c r="D151" s="359"/>
      <c r="E151" s="358"/>
      <c r="F151" s="359"/>
      <c r="G151" s="358"/>
      <c r="H151" s="359"/>
      <c r="I151" s="358"/>
      <c r="J151" s="359"/>
      <c r="K151" s="370"/>
      <c r="L151" s="371"/>
      <c r="M151" s="478"/>
      <c r="N151" s="479"/>
      <c r="O151" s="479"/>
      <c r="P151" s="479"/>
      <c r="Q151" s="479"/>
      <c r="R151" s="48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09" t="s">
        <v>48</v>
      </c>
      <c r="C152" s="356" t="s">
        <v>127</v>
      </c>
      <c r="D152" s="357"/>
      <c r="E152" s="356" t="s">
        <v>69</v>
      </c>
      <c r="F152" s="357"/>
      <c r="G152" s="356" t="s">
        <v>126</v>
      </c>
      <c r="H152" s="357"/>
      <c r="I152" s="356" t="s">
        <v>137</v>
      </c>
      <c r="J152" s="357"/>
      <c r="K152" s="360"/>
      <c r="L152" s="361"/>
      <c r="M152" s="478"/>
      <c r="N152" s="479"/>
      <c r="O152" s="479"/>
      <c r="P152" s="479"/>
      <c r="Q152" s="479"/>
      <c r="R152" s="48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15"/>
      <c r="C153" s="358"/>
      <c r="D153" s="359"/>
      <c r="E153" s="358"/>
      <c r="F153" s="359"/>
      <c r="G153" s="358"/>
      <c r="H153" s="359"/>
      <c r="I153" s="358"/>
      <c r="J153" s="359"/>
      <c r="K153" s="362"/>
      <c r="L153" s="363"/>
      <c r="M153" s="478"/>
      <c r="N153" s="479"/>
      <c r="O153" s="479"/>
      <c r="P153" s="479"/>
      <c r="Q153" s="479"/>
      <c r="R153" s="48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09" t="s">
        <v>49</v>
      </c>
      <c r="C154" s="356" t="s">
        <v>127</v>
      </c>
      <c r="D154" s="357"/>
      <c r="E154" s="356" t="s">
        <v>69</v>
      </c>
      <c r="F154" s="357"/>
      <c r="G154" s="356" t="s">
        <v>126</v>
      </c>
      <c r="H154" s="357"/>
      <c r="I154" s="356" t="s">
        <v>137</v>
      </c>
      <c r="J154" s="357"/>
      <c r="K154" s="360"/>
      <c r="L154" s="361"/>
      <c r="M154" s="478"/>
      <c r="N154" s="479"/>
      <c r="O154" s="479"/>
      <c r="P154" s="479"/>
      <c r="Q154" s="479"/>
      <c r="R154" s="48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15"/>
      <c r="C155" s="358"/>
      <c r="D155" s="359"/>
      <c r="E155" s="358"/>
      <c r="F155" s="359"/>
      <c r="G155" s="358"/>
      <c r="H155" s="359"/>
      <c r="I155" s="358"/>
      <c r="J155" s="359"/>
      <c r="K155" s="362"/>
      <c r="L155" s="363"/>
      <c r="M155" s="478"/>
      <c r="N155" s="479"/>
      <c r="O155" s="479"/>
      <c r="P155" s="479"/>
      <c r="Q155" s="479"/>
      <c r="R155" s="48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09" t="s">
        <v>50</v>
      </c>
      <c r="C156" s="356" t="s">
        <v>127</v>
      </c>
      <c r="D156" s="357"/>
      <c r="E156" s="356" t="s">
        <v>69</v>
      </c>
      <c r="F156" s="357"/>
      <c r="G156" s="356" t="s">
        <v>126</v>
      </c>
      <c r="H156" s="357"/>
      <c r="I156" s="356" t="s">
        <v>137</v>
      </c>
      <c r="J156" s="357"/>
      <c r="K156" s="360"/>
      <c r="L156" s="361"/>
      <c r="M156" s="478"/>
      <c r="N156" s="479"/>
      <c r="O156" s="479"/>
      <c r="P156" s="479"/>
      <c r="Q156" s="479"/>
      <c r="R156" s="48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15"/>
      <c r="C157" s="358"/>
      <c r="D157" s="359"/>
      <c r="E157" s="358"/>
      <c r="F157" s="359"/>
      <c r="G157" s="358"/>
      <c r="H157" s="359"/>
      <c r="I157" s="358"/>
      <c r="J157" s="359"/>
      <c r="K157" s="362"/>
      <c r="L157" s="363"/>
      <c r="M157" s="478"/>
      <c r="N157" s="479"/>
      <c r="O157" s="479"/>
      <c r="P157" s="479"/>
      <c r="Q157" s="479"/>
      <c r="R157" s="48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09" t="s">
        <v>74</v>
      </c>
      <c r="C158" s="356" t="s">
        <v>127</v>
      </c>
      <c r="D158" s="357"/>
      <c r="E158" s="356" t="s">
        <v>69</v>
      </c>
      <c r="F158" s="357"/>
      <c r="G158" s="356" t="s">
        <v>126</v>
      </c>
      <c r="H158" s="357"/>
      <c r="I158" s="356" t="s">
        <v>137</v>
      </c>
      <c r="J158" s="357"/>
      <c r="K158" s="360"/>
      <c r="L158" s="361"/>
      <c r="M158" s="478"/>
      <c r="N158" s="479"/>
      <c r="O158" s="479"/>
      <c r="P158" s="479"/>
      <c r="Q158" s="479"/>
      <c r="R158" s="48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15"/>
      <c r="C159" s="358"/>
      <c r="D159" s="359"/>
      <c r="E159" s="358"/>
      <c r="F159" s="359"/>
      <c r="G159" s="358"/>
      <c r="H159" s="359"/>
      <c r="I159" s="358"/>
      <c r="J159" s="359"/>
      <c r="K159" s="362"/>
      <c r="L159" s="363"/>
      <c r="M159" s="478"/>
      <c r="N159" s="479"/>
      <c r="O159" s="479"/>
      <c r="P159" s="479"/>
      <c r="Q159" s="479"/>
      <c r="R159" s="48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09" t="s">
        <v>75</v>
      </c>
      <c r="C160" s="356" t="s">
        <v>127</v>
      </c>
      <c r="D160" s="357"/>
      <c r="E160" s="356" t="s">
        <v>69</v>
      </c>
      <c r="F160" s="357"/>
      <c r="G160" s="356" t="s">
        <v>126</v>
      </c>
      <c r="H160" s="357"/>
      <c r="I160" s="356" t="s">
        <v>137</v>
      </c>
      <c r="J160" s="357"/>
      <c r="K160" s="360"/>
      <c r="L160" s="361"/>
      <c r="M160" s="478"/>
      <c r="N160" s="479"/>
      <c r="O160" s="479"/>
      <c r="P160" s="479"/>
      <c r="Q160" s="479"/>
      <c r="R160" s="48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15"/>
      <c r="C161" s="358"/>
      <c r="D161" s="359"/>
      <c r="E161" s="358"/>
      <c r="F161" s="359"/>
      <c r="G161" s="358"/>
      <c r="H161" s="359"/>
      <c r="I161" s="358"/>
      <c r="J161" s="359"/>
      <c r="K161" s="362"/>
      <c r="L161" s="363"/>
      <c r="M161" s="478"/>
      <c r="N161" s="479"/>
      <c r="O161" s="479"/>
      <c r="P161" s="479"/>
      <c r="Q161" s="479"/>
      <c r="R161" s="48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09" t="s">
        <v>76</v>
      </c>
      <c r="C162" s="356" t="s">
        <v>127</v>
      </c>
      <c r="D162" s="357"/>
      <c r="E162" s="356" t="s">
        <v>69</v>
      </c>
      <c r="F162" s="357"/>
      <c r="G162" s="356" t="s">
        <v>126</v>
      </c>
      <c r="H162" s="357"/>
      <c r="I162" s="356" t="s">
        <v>137</v>
      </c>
      <c r="J162" s="357"/>
      <c r="K162" s="360"/>
      <c r="L162" s="361"/>
      <c r="M162" s="478"/>
      <c r="N162" s="479"/>
      <c r="O162" s="479"/>
      <c r="P162" s="479"/>
      <c r="Q162" s="479"/>
      <c r="R162" s="48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15"/>
      <c r="C163" s="364"/>
      <c r="D163" s="365"/>
      <c r="E163" s="364"/>
      <c r="F163" s="365"/>
      <c r="G163" s="364"/>
      <c r="H163" s="365"/>
      <c r="I163" s="364"/>
      <c r="J163" s="365"/>
      <c r="K163" s="362"/>
      <c r="L163" s="363"/>
      <c r="M163" s="481"/>
      <c r="N163" s="482"/>
      <c r="O163" s="482"/>
      <c r="P163" s="482"/>
      <c r="Q163" s="482"/>
      <c r="R163" s="48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527" t="s">
        <v>119</v>
      </c>
      <c r="H176" s="527"/>
      <c r="I176" s="527"/>
      <c r="J176" s="527"/>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526"/>
      <c r="M178" s="551"/>
      <c r="N178" s="551"/>
      <c r="O178" s="551"/>
      <c r="P178" s="551"/>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526"/>
      <c r="M179" s="526" t="s">
        <v>143</v>
      </c>
      <c r="N179" s="526" t="s">
        <v>142</v>
      </c>
      <c r="O179" s="526" t="s">
        <v>144</v>
      </c>
      <c r="P179" s="526"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526">
        <v>1</v>
      </c>
      <c r="M180" s="526">
        <f>IF(C150="","",VLOOKUP(C150,H177:I181,2,0))</f>
        <v>0.6</v>
      </c>
      <c r="N180" s="526">
        <f>IF(E150="","",VLOOKUP(E150,H184:I188,2,0))</f>
        <v>0.3</v>
      </c>
      <c r="O180" s="526">
        <f>IF(G150="","",VLOOKUP(G150,H191:I195,2,0))</f>
        <v>0.2</v>
      </c>
      <c r="P180" s="526">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526">
        <v>2</v>
      </c>
      <c r="M181" s="526">
        <f>IF(C152="","",VLOOKUP(C152,H177:I181,2,0))</f>
        <v>0.2</v>
      </c>
      <c r="N181" s="526">
        <f>IF(E152="","",VLOOKUP(E152,H184:I188,2,0))</f>
        <v>0.3</v>
      </c>
      <c r="O181" s="526">
        <f>IF(G152="","",VLOOKUP(G152,H191:I195,2,0))</f>
        <v>0.2</v>
      </c>
      <c r="P181" s="526">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526">
        <v>3</v>
      </c>
      <c r="M182" s="526">
        <f>IF(C154="","",VLOOKUP(C154,H177:I181,2,0))</f>
        <v>0.2</v>
      </c>
      <c r="N182" s="526">
        <f>IF(E154="","",VLOOKUP(E154,H184:I188,2,0))</f>
        <v>0.3</v>
      </c>
      <c r="O182" s="526">
        <f>IF(G154="","",VLOOKUP(G154,H191:I195,2,0))</f>
        <v>0.2</v>
      </c>
      <c r="P182" s="526">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527" t="s">
        <v>120</v>
      </c>
      <c r="H183" s="527"/>
      <c r="I183" s="527"/>
      <c r="J183" s="527"/>
      <c r="K183" s="22"/>
      <c r="L183" s="526">
        <v>4</v>
      </c>
      <c r="M183" s="526">
        <f>IF(C156="","",VLOOKUP(C156,H177:I181,2,0))</f>
        <v>0.2</v>
      </c>
      <c r="N183" s="526">
        <f>IF(E156="","",VLOOKUP(E156,H184:I188,2,0))</f>
        <v>0.3</v>
      </c>
      <c r="O183" s="526">
        <f>IF(G156="","",VLOOKUP(G156,H191:I195,2,0))</f>
        <v>0.2</v>
      </c>
      <c r="P183" s="526">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526">
        <v>5</v>
      </c>
      <c r="M184" s="526">
        <f>IF(C158="","",VLOOKUP(C158,H177:I181,2,0))</f>
        <v>0.2</v>
      </c>
      <c r="N184" s="526">
        <f>IF(E158="","",VLOOKUP(E158,H184:I188,2,0))</f>
        <v>0.3</v>
      </c>
      <c r="O184" s="526">
        <f>IF(G158="","",VLOOKUP(G158,H191:I195,2,0))</f>
        <v>0.2</v>
      </c>
      <c r="P184" s="526">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526">
        <v>6</v>
      </c>
      <c r="M185" s="526">
        <f>IF(C160="","",VLOOKUP(C160,H177:I181,2,0))</f>
        <v>0.2</v>
      </c>
      <c r="N185" s="526">
        <f>IF(E160="","",VLOOKUP(E160,H184:I188,2,0))</f>
        <v>0.3</v>
      </c>
      <c r="O185" s="526">
        <f>IF(G160="","",VLOOKUP(G160,H191:I195,2,0))</f>
        <v>0.2</v>
      </c>
      <c r="P185" s="526">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526">
        <v>7</v>
      </c>
      <c r="M186" s="526">
        <f>IF(C162="","",VLOOKUP(C162,H177:I181,2,0))</f>
        <v>0.2</v>
      </c>
      <c r="N186" s="526">
        <f>IF(E162="","",VLOOKUP(E162,H184:I188,2,0))</f>
        <v>0.3</v>
      </c>
      <c r="O186" s="526">
        <f>IF(G162="","",VLOOKUP(G162,H191:I195,2,0))</f>
        <v>0.2</v>
      </c>
      <c r="P186" s="526">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527" t="s">
        <v>121</v>
      </c>
      <c r="H190" s="527"/>
      <c r="I190" s="527"/>
      <c r="J190" s="527"/>
      <c r="K190" s="22"/>
      <c r="L190" s="22"/>
      <c r="M190" s="22"/>
      <c r="N190" s="552"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527" t="s">
        <v>118</v>
      </c>
      <c r="H197" s="527"/>
      <c r="I197" s="527"/>
      <c r="J197" s="527"/>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G190:J190"/>
    <mergeCell ref="G197:J197"/>
    <mergeCell ref="B162:B163"/>
    <mergeCell ref="C162:D163"/>
    <mergeCell ref="E162:F163"/>
    <mergeCell ref="G162:H163"/>
    <mergeCell ref="I162:J163"/>
    <mergeCell ref="K162:L163"/>
    <mergeCell ref="G176:J176"/>
    <mergeCell ref="G183:J183"/>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54:H155"/>
    <mergeCell ref="I154:J155"/>
    <mergeCell ref="K154:L155"/>
    <mergeCell ref="B156:B157"/>
    <mergeCell ref="C156:D157"/>
    <mergeCell ref="E156:F157"/>
    <mergeCell ref="G156:H157"/>
    <mergeCell ref="I156:J157"/>
    <mergeCell ref="K156:L157"/>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C3:D6"/>
    <mergeCell ref="E3:Q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37:C37 H37:I37 N37:O37 B67:C67 H67:I67 N67:O67 B112:C112 H112:I112 N112:O112 B142:C142 H142:I142 N142:O142" evalError="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41"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21">
        <f>'Training Plan'!B70</f>
        <v>0</v>
      </c>
      <c r="D3" s="422"/>
      <c r="E3" s="427" t="s">
        <v>80</v>
      </c>
      <c r="F3" s="427"/>
      <c r="G3" s="427"/>
      <c r="H3" s="427"/>
      <c r="I3" s="427"/>
      <c r="J3" s="427"/>
      <c r="K3" s="427"/>
      <c r="L3" s="427"/>
      <c r="M3" s="427"/>
      <c r="N3" s="427"/>
      <c r="O3" s="427"/>
      <c r="P3" s="427"/>
      <c r="Q3" s="428"/>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23"/>
      <c r="D4" s="424"/>
      <c r="E4" s="276"/>
      <c r="F4" s="276"/>
      <c r="G4" s="276"/>
      <c r="H4" s="276"/>
      <c r="I4" s="276"/>
      <c r="J4" s="276"/>
      <c r="K4" s="276"/>
      <c r="L4" s="276"/>
      <c r="M4" s="276"/>
      <c r="N4" s="276"/>
      <c r="O4" s="276"/>
      <c r="P4" s="276"/>
      <c r="Q4" s="429"/>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23"/>
      <c r="D5" s="424"/>
      <c r="E5" s="276"/>
      <c r="F5" s="276"/>
      <c r="G5" s="276"/>
      <c r="H5" s="276"/>
      <c r="I5" s="276"/>
      <c r="J5" s="276"/>
      <c r="K5" s="276"/>
      <c r="L5" s="276"/>
      <c r="M5" s="276"/>
      <c r="N5" s="276"/>
      <c r="O5" s="276"/>
      <c r="P5" s="276"/>
      <c r="Q5" s="429"/>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25"/>
      <c r="D6" s="426"/>
      <c r="E6" s="430"/>
      <c r="F6" s="430"/>
      <c r="G6" s="430"/>
      <c r="H6" s="430"/>
      <c r="I6" s="430"/>
      <c r="J6" s="430"/>
      <c r="K6" s="430"/>
      <c r="L6" s="430"/>
      <c r="M6" s="430"/>
      <c r="N6" s="430"/>
      <c r="O6" s="430"/>
      <c r="P6" s="430"/>
      <c r="Q6" s="431"/>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32" t="s">
        <v>47</v>
      </c>
      <c r="C9" s="432"/>
      <c r="D9" s="432"/>
      <c r="E9" s="432"/>
      <c r="F9" s="432"/>
      <c r="G9" s="432"/>
      <c r="H9" s="432"/>
      <c r="I9" s="432"/>
      <c r="J9" s="432"/>
      <c r="K9" s="432"/>
      <c r="L9" s="432"/>
      <c r="M9" s="432"/>
      <c r="N9" s="432"/>
      <c r="O9" s="432"/>
      <c r="P9" s="432"/>
      <c r="Q9" s="432"/>
      <c r="R9" s="432"/>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32"/>
      <c r="C10" s="432"/>
      <c r="D10" s="432"/>
      <c r="E10" s="432"/>
      <c r="F10" s="432"/>
      <c r="G10" s="432"/>
      <c r="H10" s="432"/>
      <c r="I10" s="432"/>
      <c r="J10" s="432"/>
      <c r="K10" s="432"/>
      <c r="L10" s="432"/>
      <c r="M10" s="432"/>
      <c r="N10" s="432"/>
      <c r="O10" s="432"/>
      <c r="P10" s="432"/>
      <c r="Q10" s="432"/>
      <c r="R10" s="43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32"/>
      <c r="C11" s="432"/>
      <c r="D11" s="432"/>
      <c r="E11" s="432"/>
      <c r="F11" s="432"/>
      <c r="G11" s="432"/>
      <c r="H11" s="432"/>
      <c r="I11" s="432"/>
      <c r="J11" s="432"/>
      <c r="K11" s="432"/>
      <c r="L11" s="432"/>
      <c r="M11" s="432"/>
      <c r="N11" s="432"/>
      <c r="O11" s="432"/>
      <c r="P11" s="432"/>
      <c r="Q11" s="432"/>
      <c r="R11" s="43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295">
        <v>1</v>
      </c>
      <c r="C13" s="295">
        <f>'Training Plan'!C74</f>
        <v>0</v>
      </c>
      <c r="D13" s="296"/>
      <c r="E13" s="296"/>
      <c r="F13" s="297"/>
      <c r="G13" s="22"/>
      <c r="H13" s="295">
        <v>2</v>
      </c>
      <c r="I13" s="295">
        <f>'Training Plan'!C82</f>
        <v>0</v>
      </c>
      <c r="J13" s="296"/>
      <c r="K13" s="296"/>
      <c r="L13" s="297"/>
      <c r="M13" s="22"/>
      <c r="N13" s="295">
        <v>3</v>
      </c>
      <c r="O13" s="295">
        <f>'Training Plan'!C90</f>
        <v>0</v>
      </c>
      <c r="P13" s="296"/>
      <c r="Q13" s="296"/>
      <c r="R13" s="297"/>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298"/>
      <c r="C14" s="298"/>
      <c r="D14" s="299"/>
      <c r="E14" s="299"/>
      <c r="F14" s="300"/>
      <c r="G14" s="22"/>
      <c r="H14" s="298"/>
      <c r="I14" s="298"/>
      <c r="J14" s="299"/>
      <c r="K14" s="299"/>
      <c r="L14" s="300"/>
      <c r="M14" s="22"/>
      <c r="N14" s="298"/>
      <c r="O14" s="298"/>
      <c r="P14" s="299"/>
      <c r="Q14" s="299"/>
      <c r="R14" s="300"/>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05" t="s">
        <v>88</v>
      </c>
      <c r="C15" s="406"/>
      <c r="D15" s="399">
        <f>'Training Plan'!C75</f>
        <v>0</v>
      </c>
      <c r="E15" s="400"/>
      <c r="F15" s="401"/>
      <c r="G15" s="22"/>
      <c r="H15" s="405" t="s">
        <v>88</v>
      </c>
      <c r="I15" s="406"/>
      <c r="J15" s="399">
        <f>'Training Plan'!C83</f>
        <v>0</v>
      </c>
      <c r="K15" s="400"/>
      <c r="L15" s="401"/>
      <c r="M15" s="22"/>
      <c r="N15" s="405" t="s">
        <v>88</v>
      </c>
      <c r="O15" s="406"/>
      <c r="P15" s="399">
        <f>'Training Plan'!C91</f>
        <v>0</v>
      </c>
      <c r="Q15" s="400"/>
      <c r="R15" s="401"/>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07"/>
      <c r="C16" s="408"/>
      <c r="D16" s="402"/>
      <c r="E16" s="403"/>
      <c r="F16" s="404"/>
      <c r="G16" s="22"/>
      <c r="H16" s="407"/>
      <c r="I16" s="408"/>
      <c r="J16" s="402"/>
      <c r="K16" s="403"/>
      <c r="L16" s="404"/>
      <c r="M16" s="22"/>
      <c r="N16" s="407"/>
      <c r="O16" s="408"/>
      <c r="P16" s="402"/>
      <c r="Q16" s="403"/>
      <c r="R16" s="404"/>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07"/>
      <c r="C17" s="408"/>
      <c r="D17" s="402"/>
      <c r="E17" s="403"/>
      <c r="F17" s="404"/>
      <c r="G17" s="22"/>
      <c r="H17" s="407"/>
      <c r="I17" s="408"/>
      <c r="J17" s="402"/>
      <c r="K17" s="403"/>
      <c r="L17" s="404"/>
      <c r="M17" s="22"/>
      <c r="N17" s="407"/>
      <c r="O17" s="408"/>
      <c r="P17" s="402"/>
      <c r="Q17" s="403"/>
      <c r="R17" s="404"/>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07"/>
      <c r="C18" s="408"/>
      <c r="D18" s="402"/>
      <c r="E18" s="403"/>
      <c r="F18" s="404"/>
      <c r="G18" s="22"/>
      <c r="H18" s="407"/>
      <c r="I18" s="408"/>
      <c r="J18" s="402"/>
      <c r="K18" s="403"/>
      <c r="L18" s="404"/>
      <c r="M18" s="22"/>
      <c r="N18" s="407"/>
      <c r="O18" s="408"/>
      <c r="P18" s="402"/>
      <c r="Q18" s="403"/>
      <c r="R18" s="404"/>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09"/>
      <c r="C19" s="410"/>
      <c r="D19" s="402"/>
      <c r="E19" s="403"/>
      <c r="F19" s="404"/>
      <c r="G19" s="22"/>
      <c r="H19" s="409"/>
      <c r="I19" s="410"/>
      <c r="J19" s="402"/>
      <c r="K19" s="403"/>
      <c r="L19" s="404"/>
      <c r="M19" s="22"/>
      <c r="N19" s="409"/>
      <c r="O19" s="410"/>
      <c r="P19" s="402"/>
      <c r="Q19" s="403"/>
      <c r="R19" s="404"/>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Plan'!D80</f>
        <v>0</v>
      </c>
      <c r="E20" s="416"/>
      <c r="F20" s="417"/>
      <c r="G20" s="22"/>
      <c r="H20" s="411" t="s">
        <v>89</v>
      </c>
      <c r="I20" s="412"/>
      <c r="J20" s="415">
        <f>'Training Plan'!D88</f>
        <v>0</v>
      </c>
      <c r="K20" s="416"/>
      <c r="L20" s="417"/>
      <c r="M20" s="22"/>
      <c r="N20" s="411" t="s">
        <v>89</v>
      </c>
      <c r="O20" s="412"/>
      <c r="P20" s="415">
        <f>'Training Plan'!D96</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9">
        <v>10</v>
      </c>
      <c r="C32" s="159"/>
      <c r="D32" s="156"/>
      <c r="E32" s="162"/>
      <c r="F32" s="165">
        <f>IF(ISNUMBER(D32),D32/B35,)</f>
        <v>0</v>
      </c>
      <c r="G32" s="22"/>
      <c r="H32" s="19">
        <v>10</v>
      </c>
      <c r="I32" s="159"/>
      <c r="J32" s="156"/>
      <c r="K32" s="162"/>
      <c r="L32" s="165">
        <f>IF(ISNUMBER(J32),J32/H35,)</f>
        <v>0</v>
      </c>
      <c r="M32" s="20"/>
      <c r="N32" s="1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388" t="s">
        <v>4</v>
      </c>
      <c r="C33" s="354" t="s">
        <v>62</v>
      </c>
      <c r="D33" s="373"/>
      <c r="E33" s="391">
        <f>IFERROR(IF(COUNT(F23:F32)&gt;0,AVERAGEIF(F23:F32,"&gt;0"),0),)</f>
        <v>0</v>
      </c>
      <c r="F33" s="392"/>
      <c r="G33" s="22"/>
      <c r="H33" s="388" t="s">
        <v>4</v>
      </c>
      <c r="I33" s="354" t="s">
        <v>62</v>
      </c>
      <c r="J33" s="373"/>
      <c r="K33" s="391">
        <f>IFERROR(IF(COUNT(L23:L32)&gt;0,AVERAGEIF(L23:L32,"&gt;0"),0),)</f>
        <v>0</v>
      </c>
      <c r="L33" s="392"/>
      <c r="M33" s="20"/>
      <c r="N33" s="388" t="s">
        <v>4</v>
      </c>
      <c r="O33" s="385" t="s">
        <v>71</v>
      </c>
      <c r="P33" s="397">
        <f>IFERROR(IF(COUNT(R23:R32)&gt;0,AVERAGEIF(R23:R32,"&gt;0"),0),)</f>
        <v>0</v>
      </c>
      <c r="Q33" s="433" t="s">
        <v>117</v>
      </c>
      <c r="R33" s="435"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389"/>
      <c r="C34" s="355"/>
      <c r="D34" s="390"/>
      <c r="E34" s="393"/>
      <c r="F34" s="394"/>
      <c r="G34" s="22"/>
      <c r="H34" s="389"/>
      <c r="I34" s="355"/>
      <c r="J34" s="390"/>
      <c r="K34" s="393"/>
      <c r="L34" s="394"/>
      <c r="M34" s="20"/>
      <c r="N34" s="389"/>
      <c r="O34" s="355"/>
      <c r="P34" s="398"/>
      <c r="Q34" s="434"/>
      <c r="R34" s="436"/>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383">
        <f ca="1">IFERROR(ROUNDUP(B37/(0.0005*C37^2-0.0342*C37+1.034),0),)</f>
        <v>0</v>
      </c>
      <c r="C35" s="385" t="s">
        <v>200</v>
      </c>
      <c r="D35" s="386">
        <f>SUM(C23:C32)</f>
        <v>0</v>
      </c>
      <c r="E35" s="354" t="s">
        <v>44</v>
      </c>
      <c r="F35" s="395">
        <f>SUM(C23*D23,C24*D24,C25*D25,C26*D26,C27*D27,C28*D28,C29*D29,C30*D30,C31*D31,C32*D32)</f>
        <v>0</v>
      </c>
      <c r="G35" s="22"/>
      <c r="H35" s="383">
        <f ca="1">IFERROR(ROUNDUP(H37/(0.0005*I37^2-0.0342*I37+1.034),0),)</f>
        <v>0</v>
      </c>
      <c r="I35" s="385" t="s">
        <v>200</v>
      </c>
      <c r="J35" s="386">
        <f>SUM(I23:I32)</f>
        <v>0</v>
      </c>
      <c r="K35" s="354" t="s">
        <v>44</v>
      </c>
      <c r="L35" s="395">
        <f>SUM(I23*J23,I24*J24,I25*J25,I26*J26,I27*J27,I28*J28,I29*J29,I30*J30,I31*J31,I32*J32)</f>
        <v>0</v>
      </c>
      <c r="M35" s="20"/>
      <c r="N35" s="383">
        <f ca="1">IFERROR(ROUNDUP(N37/(0.0005*O37^2-0.0342*O37+1.034),0),)</f>
        <v>0</v>
      </c>
      <c r="O35" s="385" t="s">
        <v>200</v>
      </c>
      <c r="P35" s="386">
        <f>SUM(O23:O32)</f>
        <v>0</v>
      </c>
      <c r="Q35" s="354" t="s">
        <v>44</v>
      </c>
      <c r="R35" s="395">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384"/>
      <c r="C36" s="355"/>
      <c r="D36" s="387"/>
      <c r="E36" s="355"/>
      <c r="F36" s="396"/>
      <c r="G36" s="22"/>
      <c r="H36" s="384"/>
      <c r="I36" s="355"/>
      <c r="J36" s="387"/>
      <c r="K36" s="355"/>
      <c r="L36" s="396"/>
      <c r="M36" s="20"/>
      <c r="N36" s="384"/>
      <c r="O36" s="355"/>
      <c r="P36" s="387"/>
      <c r="Q36" s="355"/>
      <c r="R36" s="396"/>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32" t="s">
        <v>48</v>
      </c>
      <c r="C39" s="432"/>
      <c r="D39" s="432"/>
      <c r="E39" s="432"/>
      <c r="F39" s="432"/>
      <c r="G39" s="432"/>
      <c r="H39" s="432"/>
      <c r="I39" s="432"/>
      <c r="J39" s="432"/>
      <c r="K39" s="432"/>
      <c r="L39" s="432"/>
      <c r="M39" s="432"/>
      <c r="N39" s="432"/>
      <c r="O39" s="432"/>
      <c r="P39" s="432"/>
      <c r="Q39" s="432"/>
      <c r="R39" s="43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32"/>
      <c r="C40" s="432"/>
      <c r="D40" s="432"/>
      <c r="E40" s="432"/>
      <c r="F40" s="432"/>
      <c r="G40" s="432"/>
      <c r="H40" s="432"/>
      <c r="I40" s="432"/>
      <c r="J40" s="432"/>
      <c r="K40" s="432"/>
      <c r="L40" s="432"/>
      <c r="M40" s="432"/>
      <c r="N40" s="432"/>
      <c r="O40" s="432"/>
      <c r="P40" s="432"/>
      <c r="Q40" s="432"/>
      <c r="R40" s="43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32"/>
      <c r="C41" s="432"/>
      <c r="D41" s="432"/>
      <c r="E41" s="432"/>
      <c r="F41" s="432"/>
      <c r="G41" s="432"/>
      <c r="H41" s="432"/>
      <c r="I41" s="432"/>
      <c r="J41" s="432"/>
      <c r="K41" s="432"/>
      <c r="L41" s="432"/>
      <c r="M41" s="432"/>
      <c r="N41" s="432"/>
      <c r="O41" s="432"/>
      <c r="P41" s="432"/>
      <c r="Q41" s="432"/>
      <c r="R41" s="43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295">
        <v>1</v>
      </c>
      <c r="C43" s="295">
        <f>'Training Plan'!F74</f>
        <v>0</v>
      </c>
      <c r="D43" s="296"/>
      <c r="E43" s="296"/>
      <c r="F43" s="297"/>
      <c r="G43" s="22"/>
      <c r="H43" s="295">
        <v>2</v>
      </c>
      <c r="I43" s="295">
        <f>'Training Plan'!F82</f>
        <v>0</v>
      </c>
      <c r="J43" s="296"/>
      <c r="K43" s="296"/>
      <c r="L43" s="297"/>
      <c r="M43" s="22"/>
      <c r="N43" s="295">
        <v>3</v>
      </c>
      <c r="O43" s="295">
        <f>'Training Plan'!F90</f>
        <v>0</v>
      </c>
      <c r="P43" s="296"/>
      <c r="Q43" s="296"/>
      <c r="R43" s="297"/>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298"/>
      <c r="C44" s="298"/>
      <c r="D44" s="299"/>
      <c r="E44" s="299"/>
      <c r="F44" s="300"/>
      <c r="G44" s="22"/>
      <c r="H44" s="298"/>
      <c r="I44" s="298"/>
      <c r="J44" s="299"/>
      <c r="K44" s="299"/>
      <c r="L44" s="300"/>
      <c r="M44" s="22"/>
      <c r="N44" s="298"/>
      <c r="O44" s="298"/>
      <c r="P44" s="299"/>
      <c r="Q44" s="299"/>
      <c r="R44" s="300"/>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05" t="s">
        <v>88</v>
      </c>
      <c r="C45" s="406"/>
      <c r="D45" s="399">
        <f>'Training Plan'!F75</f>
        <v>0</v>
      </c>
      <c r="E45" s="400"/>
      <c r="F45" s="401"/>
      <c r="G45" s="22"/>
      <c r="H45" s="405" t="s">
        <v>88</v>
      </c>
      <c r="I45" s="406"/>
      <c r="J45" s="399">
        <f>'Training Plan'!F83</f>
        <v>0</v>
      </c>
      <c r="K45" s="400"/>
      <c r="L45" s="401"/>
      <c r="M45" s="22"/>
      <c r="N45" s="405" t="s">
        <v>88</v>
      </c>
      <c r="O45" s="406"/>
      <c r="P45" s="399">
        <f>'Training Plan'!F91</f>
        <v>0</v>
      </c>
      <c r="Q45" s="400"/>
      <c r="R45" s="401"/>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07"/>
      <c r="C46" s="408"/>
      <c r="D46" s="402"/>
      <c r="E46" s="403"/>
      <c r="F46" s="404"/>
      <c r="G46" s="22"/>
      <c r="H46" s="407"/>
      <c r="I46" s="408"/>
      <c r="J46" s="402"/>
      <c r="K46" s="403"/>
      <c r="L46" s="404"/>
      <c r="M46" s="22"/>
      <c r="N46" s="407"/>
      <c r="O46" s="408"/>
      <c r="P46" s="402"/>
      <c r="Q46" s="403"/>
      <c r="R46" s="404"/>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07"/>
      <c r="C47" s="408"/>
      <c r="D47" s="402"/>
      <c r="E47" s="403"/>
      <c r="F47" s="404"/>
      <c r="G47" s="22"/>
      <c r="H47" s="407"/>
      <c r="I47" s="408"/>
      <c r="J47" s="402"/>
      <c r="K47" s="403"/>
      <c r="L47" s="404"/>
      <c r="M47" s="22"/>
      <c r="N47" s="407"/>
      <c r="O47" s="408"/>
      <c r="P47" s="402"/>
      <c r="Q47" s="403"/>
      <c r="R47" s="404"/>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07"/>
      <c r="C48" s="408"/>
      <c r="D48" s="402"/>
      <c r="E48" s="403"/>
      <c r="F48" s="404"/>
      <c r="G48" s="22"/>
      <c r="H48" s="407"/>
      <c r="I48" s="408"/>
      <c r="J48" s="402"/>
      <c r="K48" s="403"/>
      <c r="L48" s="404"/>
      <c r="M48" s="22"/>
      <c r="N48" s="407"/>
      <c r="O48" s="408"/>
      <c r="P48" s="402"/>
      <c r="Q48" s="403"/>
      <c r="R48" s="404"/>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09"/>
      <c r="C49" s="410"/>
      <c r="D49" s="402"/>
      <c r="E49" s="403"/>
      <c r="F49" s="404"/>
      <c r="G49" s="22"/>
      <c r="H49" s="409"/>
      <c r="I49" s="410"/>
      <c r="J49" s="402"/>
      <c r="K49" s="403"/>
      <c r="L49" s="404"/>
      <c r="M49" s="22"/>
      <c r="N49" s="409"/>
      <c r="O49" s="410"/>
      <c r="P49" s="402"/>
      <c r="Q49" s="403"/>
      <c r="R49" s="404"/>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Plan'!G80</f>
        <v>0</v>
      </c>
      <c r="E50" s="416"/>
      <c r="F50" s="417"/>
      <c r="G50" s="22"/>
      <c r="H50" s="411" t="s">
        <v>89</v>
      </c>
      <c r="I50" s="412"/>
      <c r="J50" s="415">
        <f>'Training Plan'!G88</f>
        <v>0</v>
      </c>
      <c r="K50" s="416"/>
      <c r="L50" s="417"/>
      <c r="M50" s="22"/>
      <c r="N50" s="411" t="s">
        <v>89</v>
      </c>
      <c r="O50" s="412"/>
      <c r="P50" s="415">
        <f>'Training Plan'!G96</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388" t="s">
        <v>4</v>
      </c>
      <c r="C63" s="354" t="s">
        <v>62</v>
      </c>
      <c r="D63" s="373"/>
      <c r="E63" s="391">
        <f>IFERROR(IF(COUNT(F53:F62)&gt;0,AVERAGEIF(F53:F62,"&gt;0"),0),)</f>
        <v>0</v>
      </c>
      <c r="F63" s="392"/>
      <c r="G63" s="22"/>
      <c r="H63" s="388" t="s">
        <v>4</v>
      </c>
      <c r="I63" s="354" t="s">
        <v>62</v>
      </c>
      <c r="J63" s="373"/>
      <c r="K63" s="391">
        <f>IFERROR(IF(COUNT(L53:L62)&gt;0,AVERAGEIF(L53:L62,"&gt;0"),0),)</f>
        <v>0</v>
      </c>
      <c r="L63" s="392"/>
      <c r="M63" s="20"/>
      <c r="N63" s="388" t="s">
        <v>4</v>
      </c>
      <c r="O63" s="385" t="s">
        <v>71</v>
      </c>
      <c r="P63" s="441">
        <f>IFERROR(IF(COUNT(R53:R62)&gt;0,AVERAGEIF(R53:R62,"&gt;0"),0),)</f>
        <v>0</v>
      </c>
      <c r="Q63" s="433" t="s">
        <v>117</v>
      </c>
      <c r="R63" s="435"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389"/>
      <c r="C64" s="355"/>
      <c r="D64" s="390"/>
      <c r="E64" s="393"/>
      <c r="F64" s="394"/>
      <c r="G64" s="22"/>
      <c r="H64" s="389"/>
      <c r="I64" s="355"/>
      <c r="J64" s="390"/>
      <c r="K64" s="393"/>
      <c r="L64" s="394"/>
      <c r="M64" s="20"/>
      <c r="N64" s="389"/>
      <c r="O64" s="437"/>
      <c r="P64" s="442"/>
      <c r="Q64" s="434"/>
      <c r="R64" s="436"/>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383">
        <f ca="1">IFERROR(ROUNDUP(B67/(0.0005*C67^2-0.0342*C67+1.034),0),)</f>
        <v>0</v>
      </c>
      <c r="C65" s="385" t="s">
        <v>200</v>
      </c>
      <c r="D65" s="386">
        <f>SUM(C53:C62)</f>
        <v>0</v>
      </c>
      <c r="E65" s="354" t="s">
        <v>44</v>
      </c>
      <c r="F65" s="395">
        <f>SUM(C53*D53,C54*D54,C55*D55,C56*D56,C57*D57,C58*D58,C59*D59,C60*D60,C61*D61,C62*D62)</f>
        <v>0</v>
      </c>
      <c r="G65" s="22"/>
      <c r="H65" s="383">
        <f ca="1">IFERROR(ROUNDUP(H67/(0.0005*I67^2-0.0342*I67+1.034),0),)</f>
        <v>0</v>
      </c>
      <c r="I65" s="385" t="s">
        <v>200</v>
      </c>
      <c r="J65" s="386">
        <f>SUM(I53:I62)</f>
        <v>0</v>
      </c>
      <c r="K65" s="354" t="s">
        <v>44</v>
      </c>
      <c r="L65" s="395">
        <f>SUM(I53*J53,I54*J54,I55*J55,I56*J56,I57*J57,I58*J58,I59*J59,I60*J60,I61*J61,I62*J62)</f>
        <v>0</v>
      </c>
      <c r="M65" s="20"/>
      <c r="N65" s="383">
        <f ca="1">IFERROR(ROUNDUP(N67/(0.0005*O67^2-0.0342*O67+1.034),0),)</f>
        <v>0</v>
      </c>
      <c r="O65" s="385" t="s">
        <v>200</v>
      </c>
      <c r="P65" s="386">
        <f>SUM(O53:O62)</f>
        <v>0</v>
      </c>
      <c r="Q65" s="354" t="s">
        <v>44</v>
      </c>
      <c r="R65" s="395">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384"/>
      <c r="C66" s="355"/>
      <c r="D66" s="387"/>
      <c r="E66" s="355"/>
      <c r="F66" s="396"/>
      <c r="G66" s="22"/>
      <c r="H66" s="384"/>
      <c r="I66" s="355"/>
      <c r="J66" s="387"/>
      <c r="K66" s="355"/>
      <c r="L66" s="396"/>
      <c r="M66" s="20"/>
      <c r="N66" s="384"/>
      <c r="O66" s="355"/>
      <c r="P66" s="387"/>
      <c r="Q66" s="355"/>
      <c r="R66" s="396"/>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32" t="s">
        <v>63</v>
      </c>
      <c r="C69" s="432"/>
      <c r="D69" s="432"/>
      <c r="E69" s="432"/>
      <c r="F69" s="432"/>
      <c r="G69" s="432"/>
      <c r="H69" s="432"/>
      <c r="I69" s="432"/>
      <c r="J69" s="432"/>
      <c r="K69" s="432"/>
      <c r="L69" s="432"/>
      <c r="M69" s="432"/>
      <c r="N69" s="432"/>
      <c r="O69" s="432"/>
      <c r="P69" s="432"/>
      <c r="Q69" s="432"/>
      <c r="R69" s="43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32"/>
      <c r="C70" s="432"/>
      <c r="D70" s="432"/>
      <c r="E70" s="432"/>
      <c r="F70" s="432"/>
      <c r="G70" s="432"/>
      <c r="H70" s="432"/>
      <c r="I70" s="432"/>
      <c r="J70" s="432"/>
      <c r="K70" s="432"/>
      <c r="L70" s="432"/>
      <c r="M70" s="432"/>
      <c r="N70" s="432"/>
      <c r="O70" s="432"/>
      <c r="P70" s="432"/>
      <c r="Q70" s="432"/>
      <c r="R70" s="43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32"/>
      <c r="C71" s="432"/>
      <c r="D71" s="432"/>
      <c r="E71" s="432"/>
      <c r="F71" s="432"/>
      <c r="G71" s="432"/>
      <c r="H71" s="432"/>
      <c r="I71" s="432"/>
      <c r="J71" s="432"/>
      <c r="K71" s="432"/>
      <c r="L71" s="432"/>
      <c r="M71" s="432"/>
      <c r="N71" s="432"/>
      <c r="O71" s="432"/>
      <c r="P71" s="432"/>
      <c r="Q71" s="432"/>
      <c r="R71" s="43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58">
        <f>'Training Plan'!I73</f>
        <v>0</v>
      </c>
      <c r="D73" s="259"/>
      <c r="E73" s="260"/>
      <c r="F73" s="258">
        <f>'Training Plan'!I77</f>
        <v>0</v>
      </c>
      <c r="G73" s="259"/>
      <c r="H73" s="260"/>
      <c r="I73" s="258">
        <f>'Training Plan'!I81</f>
        <v>0</v>
      </c>
      <c r="J73" s="259"/>
      <c r="K73" s="260"/>
      <c r="L73" s="258">
        <f>'Training Plan'!I85</f>
        <v>0</v>
      </c>
      <c r="M73" s="259"/>
      <c r="N73" s="260"/>
      <c r="O73" s="258">
        <f>'Training Plan'!I89</f>
        <v>0</v>
      </c>
      <c r="P73" s="259"/>
      <c r="Q73" s="260"/>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64"/>
      <c r="D74" s="265"/>
      <c r="E74" s="266"/>
      <c r="F74" s="264"/>
      <c r="G74" s="265"/>
      <c r="H74" s="266"/>
      <c r="I74" s="264"/>
      <c r="J74" s="265"/>
      <c r="K74" s="266"/>
      <c r="L74" s="264"/>
      <c r="M74" s="265"/>
      <c r="N74" s="266"/>
      <c r="O74" s="264"/>
      <c r="P74" s="265"/>
      <c r="Q74" s="266"/>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43">
        <f>'Training Plan'!I74</f>
        <v>0</v>
      </c>
      <c r="D75" s="444"/>
      <c r="E75" s="445"/>
      <c r="F75" s="443">
        <f>'Training Plan'!I78</f>
        <v>0</v>
      </c>
      <c r="G75" s="444"/>
      <c r="H75" s="445"/>
      <c r="I75" s="443">
        <f>'Training Plan'!I82</f>
        <v>0</v>
      </c>
      <c r="J75" s="444"/>
      <c r="K75" s="445"/>
      <c r="L75" s="443">
        <f>'Training Plan'!I86</f>
        <v>0</v>
      </c>
      <c r="M75" s="444"/>
      <c r="N75" s="445"/>
      <c r="O75" s="443">
        <f>'Training Plan'!I90</f>
        <v>0</v>
      </c>
      <c r="P75" s="444"/>
      <c r="Q75" s="445"/>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46"/>
      <c r="D76" s="447"/>
      <c r="E76" s="448"/>
      <c r="F76" s="446"/>
      <c r="G76" s="447"/>
      <c r="H76" s="448"/>
      <c r="I76" s="446"/>
      <c r="J76" s="447"/>
      <c r="K76" s="448"/>
      <c r="L76" s="446"/>
      <c r="M76" s="447"/>
      <c r="N76" s="448"/>
      <c r="O76" s="446"/>
      <c r="P76" s="447"/>
      <c r="Q76" s="448"/>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49"/>
      <c r="D77" s="450"/>
      <c r="E77" s="451"/>
      <c r="F77" s="449"/>
      <c r="G77" s="450"/>
      <c r="H77" s="451"/>
      <c r="I77" s="449"/>
      <c r="J77" s="450"/>
      <c r="K77" s="451"/>
      <c r="L77" s="449"/>
      <c r="M77" s="450"/>
      <c r="N77" s="451"/>
      <c r="O77" s="449"/>
      <c r="P77" s="450"/>
      <c r="Q77" s="451"/>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38" t="s">
        <v>64</v>
      </c>
      <c r="D78" s="439"/>
      <c r="E78" s="440"/>
      <c r="F78" s="438" t="s">
        <v>64</v>
      </c>
      <c r="G78" s="439"/>
      <c r="H78" s="440"/>
      <c r="I78" s="438" t="s">
        <v>64</v>
      </c>
      <c r="J78" s="439"/>
      <c r="K78" s="440"/>
      <c r="L78" s="438" t="s">
        <v>64</v>
      </c>
      <c r="M78" s="439"/>
      <c r="N78" s="440"/>
      <c r="O78" s="438" t="s">
        <v>64</v>
      </c>
      <c r="P78" s="439"/>
      <c r="Q78" s="440"/>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377"/>
      <c r="D79" s="378"/>
      <c r="E79" s="379"/>
      <c r="F79" s="377"/>
      <c r="G79" s="378"/>
      <c r="H79" s="379"/>
      <c r="I79" s="377"/>
      <c r="J79" s="378"/>
      <c r="K79" s="379"/>
      <c r="L79" s="377"/>
      <c r="M79" s="378"/>
      <c r="N79" s="379"/>
      <c r="O79" s="377"/>
      <c r="P79" s="378"/>
      <c r="Q79" s="379"/>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377"/>
      <c r="D80" s="378"/>
      <c r="E80" s="379"/>
      <c r="F80" s="377"/>
      <c r="G80" s="378"/>
      <c r="H80" s="379"/>
      <c r="I80" s="377"/>
      <c r="J80" s="378"/>
      <c r="K80" s="379"/>
      <c r="L80" s="377"/>
      <c r="M80" s="378"/>
      <c r="N80" s="379"/>
      <c r="O80" s="377"/>
      <c r="P80" s="378"/>
      <c r="Q80" s="379"/>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380"/>
      <c r="D81" s="381"/>
      <c r="E81" s="382"/>
      <c r="F81" s="380"/>
      <c r="G81" s="381"/>
      <c r="H81" s="382"/>
      <c r="I81" s="380"/>
      <c r="J81" s="381"/>
      <c r="K81" s="382"/>
      <c r="L81" s="380"/>
      <c r="M81" s="381"/>
      <c r="N81" s="382"/>
      <c r="O81" s="380"/>
      <c r="P81" s="381"/>
      <c r="Q81" s="38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32" t="s">
        <v>49</v>
      </c>
      <c r="C84" s="432"/>
      <c r="D84" s="432"/>
      <c r="E84" s="432"/>
      <c r="F84" s="432"/>
      <c r="G84" s="432"/>
      <c r="H84" s="432"/>
      <c r="I84" s="432"/>
      <c r="J84" s="432"/>
      <c r="K84" s="432"/>
      <c r="L84" s="432"/>
      <c r="M84" s="432"/>
      <c r="N84" s="432"/>
      <c r="O84" s="432"/>
      <c r="P84" s="432"/>
      <c r="Q84" s="432"/>
      <c r="R84" s="43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32"/>
      <c r="C85" s="432"/>
      <c r="D85" s="432"/>
      <c r="E85" s="432"/>
      <c r="F85" s="432"/>
      <c r="G85" s="432"/>
      <c r="H85" s="432"/>
      <c r="I85" s="432"/>
      <c r="J85" s="432"/>
      <c r="K85" s="432"/>
      <c r="L85" s="432"/>
      <c r="M85" s="432"/>
      <c r="N85" s="432"/>
      <c r="O85" s="432"/>
      <c r="P85" s="432"/>
      <c r="Q85" s="432"/>
      <c r="R85" s="43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32"/>
      <c r="C86" s="432"/>
      <c r="D86" s="432"/>
      <c r="E86" s="432"/>
      <c r="F86" s="432"/>
      <c r="G86" s="432"/>
      <c r="H86" s="432"/>
      <c r="I86" s="432"/>
      <c r="J86" s="432"/>
      <c r="K86" s="432"/>
      <c r="L86" s="432"/>
      <c r="M86" s="432"/>
      <c r="N86" s="432"/>
      <c r="O86" s="432"/>
      <c r="P86" s="432"/>
      <c r="Q86" s="432"/>
      <c r="R86" s="43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295">
        <v>1</v>
      </c>
      <c r="C88" s="295">
        <f>'Training Plan'!L74</f>
        <v>0</v>
      </c>
      <c r="D88" s="296"/>
      <c r="E88" s="296"/>
      <c r="F88" s="297"/>
      <c r="G88" s="22"/>
      <c r="H88" s="295">
        <v>2</v>
      </c>
      <c r="I88" s="295">
        <f>'Training Plan'!L82</f>
        <v>0</v>
      </c>
      <c r="J88" s="296"/>
      <c r="K88" s="296"/>
      <c r="L88" s="297"/>
      <c r="M88" s="22"/>
      <c r="N88" s="295">
        <v>3</v>
      </c>
      <c r="O88" s="295">
        <f>'Training Plan'!L90</f>
        <v>0</v>
      </c>
      <c r="P88" s="296"/>
      <c r="Q88" s="296"/>
      <c r="R88" s="297"/>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298"/>
      <c r="C89" s="298"/>
      <c r="D89" s="299"/>
      <c r="E89" s="299"/>
      <c r="F89" s="300"/>
      <c r="G89" s="22"/>
      <c r="H89" s="298"/>
      <c r="I89" s="298"/>
      <c r="J89" s="299"/>
      <c r="K89" s="299"/>
      <c r="L89" s="300"/>
      <c r="M89" s="22"/>
      <c r="N89" s="298"/>
      <c r="O89" s="298"/>
      <c r="P89" s="299"/>
      <c r="Q89" s="299"/>
      <c r="R89" s="300"/>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05" t="s">
        <v>88</v>
      </c>
      <c r="C90" s="406"/>
      <c r="D90" s="399">
        <f>'Training Plan'!L75</f>
        <v>0</v>
      </c>
      <c r="E90" s="400"/>
      <c r="F90" s="401"/>
      <c r="G90" s="22"/>
      <c r="H90" s="405" t="s">
        <v>88</v>
      </c>
      <c r="I90" s="406"/>
      <c r="J90" s="399">
        <f>'Training Plan'!L83</f>
        <v>0</v>
      </c>
      <c r="K90" s="400"/>
      <c r="L90" s="401"/>
      <c r="M90" s="22"/>
      <c r="N90" s="405" t="s">
        <v>88</v>
      </c>
      <c r="O90" s="406"/>
      <c r="P90" s="399">
        <f>'Training Plan'!L91</f>
        <v>0</v>
      </c>
      <c r="Q90" s="400"/>
      <c r="R90" s="401"/>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07"/>
      <c r="C91" s="408"/>
      <c r="D91" s="402"/>
      <c r="E91" s="403"/>
      <c r="F91" s="404"/>
      <c r="G91" s="22"/>
      <c r="H91" s="407"/>
      <c r="I91" s="408"/>
      <c r="J91" s="402"/>
      <c r="K91" s="403"/>
      <c r="L91" s="404"/>
      <c r="M91" s="22"/>
      <c r="N91" s="407"/>
      <c r="O91" s="408"/>
      <c r="P91" s="402"/>
      <c r="Q91" s="403"/>
      <c r="R91" s="404"/>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07"/>
      <c r="C92" s="408"/>
      <c r="D92" s="402"/>
      <c r="E92" s="403"/>
      <c r="F92" s="404"/>
      <c r="G92" s="22"/>
      <c r="H92" s="407"/>
      <c r="I92" s="408"/>
      <c r="J92" s="402"/>
      <c r="K92" s="403"/>
      <c r="L92" s="404"/>
      <c r="M92" s="22"/>
      <c r="N92" s="407"/>
      <c r="O92" s="408"/>
      <c r="P92" s="402"/>
      <c r="Q92" s="403"/>
      <c r="R92" s="404"/>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07"/>
      <c r="C93" s="408"/>
      <c r="D93" s="402"/>
      <c r="E93" s="403"/>
      <c r="F93" s="404"/>
      <c r="G93" s="22"/>
      <c r="H93" s="407"/>
      <c r="I93" s="408"/>
      <c r="J93" s="402"/>
      <c r="K93" s="403"/>
      <c r="L93" s="404"/>
      <c r="M93" s="22"/>
      <c r="N93" s="407"/>
      <c r="O93" s="408"/>
      <c r="P93" s="402"/>
      <c r="Q93" s="403"/>
      <c r="R93" s="404"/>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09"/>
      <c r="C94" s="410"/>
      <c r="D94" s="402"/>
      <c r="E94" s="403"/>
      <c r="F94" s="404"/>
      <c r="G94" s="22"/>
      <c r="H94" s="409"/>
      <c r="I94" s="410"/>
      <c r="J94" s="402"/>
      <c r="K94" s="403"/>
      <c r="L94" s="404"/>
      <c r="M94" s="22"/>
      <c r="N94" s="409"/>
      <c r="O94" s="410"/>
      <c r="P94" s="402"/>
      <c r="Q94" s="403"/>
      <c r="R94" s="404"/>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Plan'!M80</f>
        <v>0</v>
      </c>
      <c r="E95" s="416"/>
      <c r="F95" s="417"/>
      <c r="G95" s="22"/>
      <c r="H95" s="411" t="s">
        <v>89</v>
      </c>
      <c r="I95" s="412"/>
      <c r="J95" s="415">
        <f>'Training Plan'!M88</f>
        <v>0</v>
      </c>
      <c r="K95" s="416"/>
      <c r="L95" s="417"/>
      <c r="M95" s="22"/>
      <c r="N95" s="411" t="s">
        <v>89</v>
      </c>
      <c r="O95" s="412"/>
      <c r="P95" s="415">
        <f>'Training Plan'!M96</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388" t="s">
        <v>4</v>
      </c>
      <c r="C108" s="354" t="s">
        <v>62</v>
      </c>
      <c r="D108" s="373"/>
      <c r="E108" s="391">
        <f>IFERROR(IF(COUNT(F98:F107)&gt;0,AVERAGEIF(F98:F107,"&gt;0"),0),)</f>
        <v>0</v>
      </c>
      <c r="F108" s="392"/>
      <c r="G108" s="22"/>
      <c r="H108" s="388" t="s">
        <v>4</v>
      </c>
      <c r="I108" s="354" t="s">
        <v>62</v>
      </c>
      <c r="J108" s="373"/>
      <c r="K108" s="391">
        <f>IFERROR(IF(COUNT(L98:L107)&gt;0,AVERAGEIF(L98:L107,"&gt;0"),0),)</f>
        <v>0</v>
      </c>
      <c r="L108" s="392"/>
      <c r="M108" s="20"/>
      <c r="N108" s="388" t="s">
        <v>4</v>
      </c>
      <c r="O108" s="385" t="s">
        <v>71</v>
      </c>
      <c r="P108" s="397">
        <f>IFERROR(IF(COUNT(R98:R107)&gt;0,AVERAGEIF(R98:R107,"&gt;0"),0),)</f>
        <v>0</v>
      </c>
      <c r="Q108" s="433" t="s">
        <v>117</v>
      </c>
      <c r="R108" s="435"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389"/>
      <c r="C109" s="355"/>
      <c r="D109" s="390"/>
      <c r="E109" s="393"/>
      <c r="F109" s="394"/>
      <c r="G109" s="22"/>
      <c r="H109" s="389"/>
      <c r="I109" s="355"/>
      <c r="J109" s="390"/>
      <c r="K109" s="393"/>
      <c r="L109" s="394"/>
      <c r="M109" s="20"/>
      <c r="N109" s="389"/>
      <c r="O109" s="437"/>
      <c r="P109" s="398"/>
      <c r="Q109" s="434"/>
      <c r="R109" s="436"/>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383">
        <f ca="1">IFERROR(ROUNDUP(B112/(0.0005*C112^2-0.0342*C112+1.034),0),)</f>
        <v>0</v>
      </c>
      <c r="C110" s="385" t="s">
        <v>200</v>
      </c>
      <c r="D110" s="386">
        <f>SUM(C98:C107)</f>
        <v>0</v>
      </c>
      <c r="E110" s="354" t="s">
        <v>44</v>
      </c>
      <c r="F110" s="395">
        <f>SUM(C98*D98,C99*D99,C100*D100,C101*D101,C102*D102,C103*D103,C104*D104,C105*D105,C106*D106,C107*D107)</f>
        <v>0</v>
      </c>
      <c r="G110" s="22"/>
      <c r="H110" s="383">
        <f ca="1">IFERROR(ROUNDUP(H112/(0.0005*I112^2-0.0342*I112+1.034),0),)</f>
        <v>0</v>
      </c>
      <c r="I110" s="385" t="s">
        <v>200</v>
      </c>
      <c r="J110" s="386">
        <f>SUM(I98:I107)</f>
        <v>0</v>
      </c>
      <c r="K110" s="354" t="s">
        <v>44</v>
      </c>
      <c r="L110" s="395">
        <f>SUM(I98*J98,I99*J99,I100*J100,I101*J101,I102*J102,I103*J103,I104*J104,I105*J105,I106*J106,I107*J107)</f>
        <v>0</v>
      </c>
      <c r="M110" s="20"/>
      <c r="N110" s="383">
        <f ca="1">IFERROR(ROUNDUP(N112/(0.0005*O112^2-0.0342*O112+1.034),0),)</f>
        <v>0</v>
      </c>
      <c r="O110" s="385" t="s">
        <v>200</v>
      </c>
      <c r="P110" s="386">
        <f>SUM(O98:O107)</f>
        <v>0</v>
      </c>
      <c r="Q110" s="354" t="s">
        <v>44</v>
      </c>
      <c r="R110" s="395">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384"/>
      <c r="C111" s="355"/>
      <c r="D111" s="387"/>
      <c r="E111" s="355"/>
      <c r="F111" s="396"/>
      <c r="G111" s="22"/>
      <c r="H111" s="384"/>
      <c r="I111" s="355"/>
      <c r="J111" s="387"/>
      <c r="K111" s="355"/>
      <c r="L111" s="396"/>
      <c r="M111" s="20"/>
      <c r="N111" s="384"/>
      <c r="O111" s="355"/>
      <c r="P111" s="387"/>
      <c r="Q111" s="355"/>
      <c r="R111" s="396"/>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32" t="s">
        <v>50</v>
      </c>
      <c r="C114" s="432"/>
      <c r="D114" s="432"/>
      <c r="E114" s="432"/>
      <c r="F114" s="432"/>
      <c r="G114" s="432"/>
      <c r="H114" s="432"/>
      <c r="I114" s="432"/>
      <c r="J114" s="432"/>
      <c r="K114" s="432"/>
      <c r="L114" s="432"/>
      <c r="M114" s="432"/>
      <c r="N114" s="432"/>
      <c r="O114" s="432"/>
      <c r="P114" s="432"/>
      <c r="Q114" s="432"/>
      <c r="R114" s="43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32"/>
      <c r="C115" s="432"/>
      <c r="D115" s="432"/>
      <c r="E115" s="432"/>
      <c r="F115" s="432"/>
      <c r="G115" s="432"/>
      <c r="H115" s="432"/>
      <c r="I115" s="432"/>
      <c r="J115" s="432"/>
      <c r="K115" s="432"/>
      <c r="L115" s="432"/>
      <c r="M115" s="432"/>
      <c r="N115" s="432"/>
      <c r="O115" s="432"/>
      <c r="P115" s="432"/>
      <c r="Q115" s="432"/>
      <c r="R115" s="43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32"/>
      <c r="C116" s="432"/>
      <c r="D116" s="432"/>
      <c r="E116" s="432"/>
      <c r="F116" s="432"/>
      <c r="G116" s="432"/>
      <c r="H116" s="432"/>
      <c r="I116" s="432"/>
      <c r="J116" s="432"/>
      <c r="K116" s="432"/>
      <c r="L116" s="432"/>
      <c r="M116" s="432"/>
      <c r="N116" s="432"/>
      <c r="O116" s="432"/>
      <c r="P116" s="432"/>
      <c r="Q116" s="432"/>
      <c r="R116" s="43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295">
        <v>1</v>
      </c>
      <c r="C118" s="295">
        <f>'Training Plan'!O74</f>
        <v>0</v>
      </c>
      <c r="D118" s="296"/>
      <c r="E118" s="296"/>
      <c r="F118" s="297"/>
      <c r="G118" s="22"/>
      <c r="H118" s="295">
        <v>2</v>
      </c>
      <c r="I118" s="295">
        <f>'Training Plan'!O82</f>
        <v>0</v>
      </c>
      <c r="J118" s="296"/>
      <c r="K118" s="296"/>
      <c r="L118" s="297"/>
      <c r="M118" s="22"/>
      <c r="N118" s="295">
        <v>3</v>
      </c>
      <c r="O118" s="295">
        <f>'Training Plan'!O90</f>
        <v>0</v>
      </c>
      <c r="P118" s="296"/>
      <c r="Q118" s="296"/>
      <c r="R118" s="297"/>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298"/>
      <c r="C119" s="298"/>
      <c r="D119" s="299"/>
      <c r="E119" s="299"/>
      <c r="F119" s="300"/>
      <c r="G119" s="22"/>
      <c r="H119" s="298"/>
      <c r="I119" s="298"/>
      <c r="J119" s="299"/>
      <c r="K119" s="299"/>
      <c r="L119" s="300"/>
      <c r="M119" s="22"/>
      <c r="N119" s="298"/>
      <c r="O119" s="298"/>
      <c r="P119" s="299"/>
      <c r="Q119" s="299"/>
      <c r="R119" s="300"/>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05" t="s">
        <v>88</v>
      </c>
      <c r="C120" s="406"/>
      <c r="D120" s="399">
        <f>'Training Plan'!O75</f>
        <v>0</v>
      </c>
      <c r="E120" s="400"/>
      <c r="F120" s="401"/>
      <c r="G120" s="22"/>
      <c r="H120" s="405" t="s">
        <v>88</v>
      </c>
      <c r="I120" s="406"/>
      <c r="J120" s="399">
        <f>'Training Plan'!O83</f>
        <v>0</v>
      </c>
      <c r="K120" s="400"/>
      <c r="L120" s="401"/>
      <c r="M120" s="22"/>
      <c r="N120" s="405" t="s">
        <v>88</v>
      </c>
      <c r="O120" s="406"/>
      <c r="P120" s="399">
        <f>'Training Plan'!O91</f>
        <v>0</v>
      </c>
      <c r="Q120" s="400"/>
      <c r="R120" s="401"/>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07"/>
      <c r="C121" s="408"/>
      <c r="D121" s="402"/>
      <c r="E121" s="403"/>
      <c r="F121" s="404"/>
      <c r="G121" s="22"/>
      <c r="H121" s="407"/>
      <c r="I121" s="408"/>
      <c r="J121" s="402"/>
      <c r="K121" s="403"/>
      <c r="L121" s="404"/>
      <c r="M121" s="22"/>
      <c r="N121" s="407"/>
      <c r="O121" s="408"/>
      <c r="P121" s="402"/>
      <c r="Q121" s="403"/>
      <c r="R121" s="404"/>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07"/>
      <c r="C122" s="408"/>
      <c r="D122" s="402"/>
      <c r="E122" s="403"/>
      <c r="F122" s="404"/>
      <c r="G122" s="22"/>
      <c r="H122" s="407"/>
      <c r="I122" s="408"/>
      <c r="J122" s="402"/>
      <c r="K122" s="403"/>
      <c r="L122" s="404"/>
      <c r="M122" s="22"/>
      <c r="N122" s="407"/>
      <c r="O122" s="408"/>
      <c r="P122" s="402"/>
      <c r="Q122" s="403"/>
      <c r="R122" s="404"/>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07"/>
      <c r="C123" s="408"/>
      <c r="D123" s="402"/>
      <c r="E123" s="403"/>
      <c r="F123" s="404"/>
      <c r="G123" s="22"/>
      <c r="H123" s="407"/>
      <c r="I123" s="408"/>
      <c r="J123" s="402"/>
      <c r="K123" s="403"/>
      <c r="L123" s="404"/>
      <c r="M123" s="22"/>
      <c r="N123" s="407"/>
      <c r="O123" s="408"/>
      <c r="P123" s="402"/>
      <c r="Q123" s="403"/>
      <c r="R123" s="404"/>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09"/>
      <c r="C124" s="410"/>
      <c r="D124" s="402"/>
      <c r="E124" s="403"/>
      <c r="F124" s="404"/>
      <c r="G124" s="22"/>
      <c r="H124" s="409"/>
      <c r="I124" s="410"/>
      <c r="J124" s="402"/>
      <c r="K124" s="403"/>
      <c r="L124" s="404"/>
      <c r="M124" s="22"/>
      <c r="N124" s="409"/>
      <c r="O124" s="410"/>
      <c r="P124" s="402"/>
      <c r="Q124" s="403"/>
      <c r="R124" s="404"/>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Plan'!P80</f>
        <v>0</v>
      </c>
      <c r="E125" s="416"/>
      <c r="F125" s="417"/>
      <c r="G125" s="22"/>
      <c r="H125" s="411" t="s">
        <v>89</v>
      </c>
      <c r="I125" s="412"/>
      <c r="J125" s="415">
        <f>'Training Plan'!P88</f>
        <v>0</v>
      </c>
      <c r="K125" s="416"/>
      <c r="L125" s="417"/>
      <c r="M125" s="22"/>
      <c r="N125" s="411" t="s">
        <v>89</v>
      </c>
      <c r="O125" s="412"/>
      <c r="P125" s="415">
        <f>'Training Plan'!P96</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388" t="s">
        <v>4</v>
      </c>
      <c r="C138" s="354" t="s">
        <v>62</v>
      </c>
      <c r="D138" s="373"/>
      <c r="E138" s="391">
        <f>IFERROR(IF(COUNT(F128:F137)&gt;0,AVERAGEIF(F128:F137,"&gt;0"),0),)</f>
        <v>0</v>
      </c>
      <c r="F138" s="392"/>
      <c r="G138" s="22"/>
      <c r="H138" s="388" t="s">
        <v>4</v>
      </c>
      <c r="I138" s="354" t="s">
        <v>62</v>
      </c>
      <c r="J138" s="373"/>
      <c r="K138" s="391">
        <f>IFERROR(IF(COUNT(L128:L137)&gt;0,AVERAGEIF(L128:L137,"&gt;0"),0),)</f>
        <v>0</v>
      </c>
      <c r="L138" s="392"/>
      <c r="M138" s="20"/>
      <c r="N138" s="388" t="s">
        <v>4</v>
      </c>
      <c r="O138" s="385" t="s">
        <v>71</v>
      </c>
      <c r="P138" s="397">
        <f>IFERROR(IF(COUNT(R128:R137)&gt;0,AVERAGEIF(R128:R137,"&gt;0"),0),)</f>
        <v>0</v>
      </c>
      <c r="Q138" s="433" t="s">
        <v>117</v>
      </c>
      <c r="R138" s="435"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389"/>
      <c r="C139" s="355"/>
      <c r="D139" s="390"/>
      <c r="E139" s="393"/>
      <c r="F139" s="394"/>
      <c r="G139" s="22"/>
      <c r="H139" s="389"/>
      <c r="I139" s="355"/>
      <c r="J139" s="390"/>
      <c r="K139" s="393"/>
      <c r="L139" s="394"/>
      <c r="M139" s="20"/>
      <c r="N139" s="389"/>
      <c r="O139" s="437"/>
      <c r="P139" s="398"/>
      <c r="Q139" s="434"/>
      <c r="R139" s="436"/>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383">
        <f ca="1">IFERROR(ROUNDUP(B142/(0.0005*C142^2-0.0342*C142+1.034),0),)</f>
        <v>0</v>
      </c>
      <c r="C140" s="385" t="s">
        <v>200</v>
      </c>
      <c r="D140" s="386">
        <f>SUM(C128:C137)</f>
        <v>0</v>
      </c>
      <c r="E140" s="354" t="s">
        <v>44</v>
      </c>
      <c r="F140" s="395">
        <f>SUM(C128*D128,C129*D129,C130*D130,C131*D131,C132*D132,C133*D133,C134*D134,C135*D135,C136*D136,C137*D137)</f>
        <v>0</v>
      </c>
      <c r="G140" s="22"/>
      <c r="H140" s="383">
        <f ca="1">IFERROR(ROUNDUP(H142/(0.0005*I142^2-0.0342*I142+1.034),0),)</f>
        <v>0</v>
      </c>
      <c r="I140" s="385" t="s">
        <v>200</v>
      </c>
      <c r="J140" s="386">
        <f>SUM(I128:I137)</f>
        <v>0</v>
      </c>
      <c r="K140" s="354" t="s">
        <v>44</v>
      </c>
      <c r="L140" s="395">
        <f>SUM(I128*J128,I129*J129,I130*J130,I131*J131,I132*J132,I133*J133,I134*J134,I135*J135,I136*J136,I137*J137)</f>
        <v>0</v>
      </c>
      <c r="M140" s="20"/>
      <c r="N140" s="383">
        <f ca="1">IFERROR(ROUNDUP(N142/(0.0005*O142^2-0.0342*O142+1.034),0),)</f>
        <v>0</v>
      </c>
      <c r="O140" s="385" t="s">
        <v>200</v>
      </c>
      <c r="P140" s="386">
        <f>SUM(O128:O137)</f>
        <v>0</v>
      </c>
      <c r="Q140" s="354" t="s">
        <v>44</v>
      </c>
      <c r="R140" s="395">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384"/>
      <c r="C141" s="355"/>
      <c r="D141" s="387"/>
      <c r="E141" s="355"/>
      <c r="F141" s="396"/>
      <c r="G141" s="22"/>
      <c r="H141" s="384"/>
      <c r="I141" s="355"/>
      <c r="J141" s="387"/>
      <c r="K141" s="355"/>
      <c r="L141" s="396"/>
      <c r="M141" s="20"/>
      <c r="N141" s="384"/>
      <c r="O141" s="355"/>
      <c r="P141" s="387"/>
      <c r="Q141" s="355"/>
      <c r="R141" s="396"/>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32" t="s">
        <v>206</v>
      </c>
      <c r="C144" s="432"/>
      <c r="D144" s="432"/>
      <c r="E144" s="432"/>
      <c r="F144" s="432"/>
      <c r="G144" s="432"/>
      <c r="H144" s="432"/>
      <c r="I144" s="432"/>
      <c r="J144" s="432"/>
      <c r="K144" s="432"/>
      <c r="L144" s="432"/>
      <c r="M144" s="432"/>
      <c r="N144" s="432"/>
      <c r="O144" s="432"/>
      <c r="P144" s="432"/>
      <c r="Q144" s="432"/>
      <c r="R144" s="43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32"/>
      <c r="C145" s="432"/>
      <c r="D145" s="432"/>
      <c r="E145" s="432"/>
      <c r="F145" s="432"/>
      <c r="G145" s="432"/>
      <c r="H145" s="432"/>
      <c r="I145" s="432"/>
      <c r="J145" s="432"/>
      <c r="K145" s="432"/>
      <c r="L145" s="432"/>
      <c r="M145" s="432"/>
      <c r="N145" s="432"/>
      <c r="O145" s="432"/>
      <c r="P145" s="432"/>
      <c r="Q145" s="432"/>
      <c r="R145" s="43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32"/>
      <c r="C146" s="432"/>
      <c r="D146" s="432"/>
      <c r="E146" s="432"/>
      <c r="F146" s="432"/>
      <c r="G146" s="432"/>
      <c r="H146" s="432"/>
      <c r="I146" s="432"/>
      <c r="J146" s="432"/>
      <c r="K146" s="432"/>
      <c r="L146" s="432"/>
      <c r="M146" s="432"/>
      <c r="N146" s="432"/>
      <c r="O146" s="432"/>
      <c r="P146" s="432"/>
      <c r="Q146" s="432"/>
      <c r="R146" s="43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388"/>
      <c r="C148" s="309" t="s">
        <v>119</v>
      </c>
      <c r="D148" s="311"/>
      <c r="E148" s="309" t="s">
        <v>120</v>
      </c>
      <c r="F148" s="311"/>
      <c r="G148" s="309" t="s">
        <v>121</v>
      </c>
      <c r="H148" s="311"/>
      <c r="I148" s="309" t="s">
        <v>141</v>
      </c>
      <c r="J148" s="311"/>
      <c r="K148" s="309" t="s">
        <v>192</v>
      </c>
      <c r="L148" s="311"/>
      <c r="M148" s="309" t="s">
        <v>207</v>
      </c>
      <c r="N148" s="310"/>
      <c r="O148" s="310"/>
      <c r="P148" s="310"/>
      <c r="Q148" s="310"/>
      <c r="R148" s="311"/>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525"/>
      <c r="C149" s="315"/>
      <c r="D149" s="317"/>
      <c r="E149" s="315"/>
      <c r="F149" s="317"/>
      <c r="G149" s="315"/>
      <c r="H149" s="317"/>
      <c r="I149" s="315"/>
      <c r="J149" s="317"/>
      <c r="K149" s="315"/>
      <c r="L149" s="317"/>
      <c r="M149" s="315"/>
      <c r="N149" s="316"/>
      <c r="O149" s="316"/>
      <c r="P149" s="316"/>
      <c r="Q149" s="316"/>
      <c r="R149" s="317"/>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388" t="s">
        <v>47</v>
      </c>
      <c r="C150" s="356" t="s">
        <v>129</v>
      </c>
      <c r="D150" s="357"/>
      <c r="E150" s="356" t="s">
        <v>69</v>
      </c>
      <c r="F150" s="357"/>
      <c r="G150" s="356" t="s">
        <v>126</v>
      </c>
      <c r="H150" s="357"/>
      <c r="I150" s="356" t="s">
        <v>137</v>
      </c>
      <c r="J150" s="357"/>
      <c r="K150" s="360"/>
      <c r="L150" s="361"/>
      <c r="M150" s="475"/>
      <c r="N150" s="476"/>
      <c r="O150" s="476"/>
      <c r="P150" s="476"/>
      <c r="Q150" s="476"/>
      <c r="R150" s="47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525"/>
      <c r="C151" s="358"/>
      <c r="D151" s="359"/>
      <c r="E151" s="358"/>
      <c r="F151" s="359"/>
      <c r="G151" s="358"/>
      <c r="H151" s="359"/>
      <c r="I151" s="358"/>
      <c r="J151" s="359"/>
      <c r="K151" s="370"/>
      <c r="L151" s="371"/>
      <c r="M151" s="478"/>
      <c r="N151" s="479"/>
      <c r="O151" s="479"/>
      <c r="P151" s="479"/>
      <c r="Q151" s="479"/>
      <c r="R151" s="48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09" t="s">
        <v>48</v>
      </c>
      <c r="C152" s="356" t="s">
        <v>127</v>
      </c>
      <c r="D152" s="357"/>
      <c r="E152" s="356" t="s">
        <v>69</v>
      </c>
      <c r="F152" s="357"/>
      <c r="G152" s="356" t="s">
        <v>126</v>
      </c>
      <c r="H152" s="357"/>
      <c r="I152" s="356" t="s">
        <v>137</v>
      </c>
      <c r="J152" s="357"/>
      <c r="K152" s="360"/>
      <c r="L152" s="361"/>
      <c r="M152" s="478"/>
      <c r="N152" s="479"/>
      <c r="O152" s="479"/>
      <c r="P152" s="479"/>
      <c r="Q152" s="479"/>
      <c r="R152" s="48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15"/>
      <c r="C153" s="358"/>
      <c r="D153" s="359"/>
      <c r="E153" s="358"/>
      <c r="F153" s="359"/>
      <c r="G153" s="358"/>
      <c r="H153" s="359"/>
      <c r="I153" s="358"/>
      <c r="J153" s="359"/>
      <c r="K153" s="362"/>
      <c r="L153" s="363"/>
      <c r="M153" s="478"/>
      <c r="N153" s="479"/>
      <c r="O153" s="479"/>
      <c r="P153" s="479"/>
      <c r="Q153" s="479"/>
      <c r="R153" s="48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09" t="s">
        <v>49</v>
      </c>
      <c r="C154" s="356" t="s">
        <v>127</v>
      </c>
      <c r="D154" s="357"/>
      <c r="E154" s="356" t="s">
        <v>69</v>
      </c>
      <c r="F154" s="357"/>
      <c r="G154" s="356" t="s">
        <v>126</v>
      </c>
      <c r="H154" s="357"/>
      <c r="I154" s="356" t="s">
        <v>137</v>
      </c>
      <c r="J154" s="357"/>
      <c r="K154" s="360"/>
      <c r="L154" s="361"/>
      <c r="M154" s="478"/>
      <c r="N154" s="479"/>
      <c r="O154" s="479"/>
      <c r="P154" s="479"/>
      <c r="Q154" s="479"/>
      <c r="R154" s="48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15"/>
      <c r="C155" s="358"/>
      <c r="D155" s="359"/>
      <c r="E155" s="358"/>
      <c r="F155" s="359"/>
      <c r="G155" s="358"/>
      <c r="H155" s="359"/>
      <c r="I155" s="358"/>
      <c r="J155" s="359"/>
      <c r="K155" s="362"/>
      <c r="L155" s="363"/>
      <c r="M155" s="478"/>
      <c r="N155" s="479"/>
      <c r="O155" s="479"/>
      <c r="P155" s="479"/>
      <c r="Q155" s="479"/>
      <c r="R155" s="48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09" t="s">
        <v>50</v>
      </c>
      <c r="C156" s="356" t="s">
        <v>127</v>
      </c>
      <c r="D156" s="357"/>
      <c r="E156" s="356" t="s">
        <v>69</v>
      </c>
      <c r="F156" s="357"/>
      <c r="G156" s="356" t="s">
        <v>126</v>
      </c>
      <c r="H156" s="357"/>
      <c r="I156" s="356" t="s">
        <v>137</v>
      </c>
      <c r="J156" s="357"/>
      <c r="K156" s="360"/>
      <c r="L156" s="361"/>
      <c r="M156" s="478"/>
      <c r="N156" s="479"/>
      <c r="O156" s="479"/>
      <c r="P156" s="479"/>
      <c r="Q156" s="479"/>
      <c r="R156" s="48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15"/>
      <c r="C157" s="358"/>
      <c r="D157" s="359"/>
      <c r="E157" s="358"/>
      <c r="F157" s="359"/>
      <c r="G157" s="358"/>
      <c r="H157" s="359"/>
      <c r="I157" s="358"/>
      <c r="J157" s="359"/>
      <c r="K157" s="362"/>
      <c r="L157" s="363"/>
      <c r="M157" s="478"/>
      <c r="N157" s="479"/>
      <c r="O157" s="479"/>
      <c r="P157" s="479"/>
      <c r="Q157" s="479"/>
      <c r="R157" s="48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09" t="s">
        <v>74</v>
      </c>
      <c r="C158" s="356" t="s">
        <v>127</v>
      </c>
      <c r="D158" s="357"/>
      <c r="E158" s="356" t="s">
        <v>69</v>
      </c>
      <c r="F158" s="357"/>
      <c r="G158" s="356" t="s">
        <v>126</v>
      </c>
      <c r="H158" s="357"/>
      <c r="I158" s="356" t="s">
        <v>137</v>
      </c>
      <c r="J158" s="357"/>
      <c r="K158" s="360"/>
      <c r="L158" s="361"/>
      <c r="M158" s="478"/>
      <c r="N158" s="479"/>
      <c r="O158" s="479"/>
      <c r="P158" s="479"/>
      <c r="Q158" s="479"/>
      <c r="R158" s="48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15"/>
      <c r="C159" s="358"/>
      <c r="D159" s="359"/>
      <c r="E159" s="358"/>
      <c r="F159" s="359"/>
      <c r="G159" s="358"/>
      <c r="H159" s="359"/>
      <c r="I159" s="358"/>
      <c r="J159" s="359"/>
      <c r="K159" s="362"/>
      <c r="L159" s="363"/>
      <c r="M159" s="478"/>
      <c r="N159" s="479"/>
      <c r="O159" s="479"/>
      <c r="P159" s="479"/>
      <c r="Q159" s="479"/>
      <c r="R159" s="48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09" t="s">
        <v>75</v>
      </c>
      <c r="C160" s="356" t="s">
        <v>127</v>
      </c>
      <c r="D160" s="357"/>
      <c r="E160" s="356" t="s">
        <v>69</v>
      </c>
      <c r="F160" s="357"/>
      <c r="G160" s="356" t="s">
        <v>126</v>
      </c>
      <c r="H160" s="357"/>
      <c r="I160" s="356" t="s">
        <v>137</v>
      </c>
      <c r="J160" s="357"/>
      <c r="K160" s="360"/>
      <c r="L160" s="361"/>
      <c r="M160" s="478"/>
      <c r="N160" s="479"/>
      <c r="O160" s="479"/>
      <c r="P160" s="479"/>
      <c r="Q160" s="479"/>
      <c r="R160" s="48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15"/>
      <c r="C161" s="358"/>
      <c r="D161" s="359"/>
      <c r="E161" s="358"/>
      <c r="F161" s="359"/>
      <c r="G161" s="358"/>
      <c r="H161" s="359"/>
      <c r="I161" s="358"/>
      <c r="J161" s="359"/>
      <c r="K161" s="362"/>
      <c r="L161" s="363"/>
      <c r="M161" s="478"/>
      <c r="N161" s="479"/>
      <c r="O161" s="479"/>
      <c r="P161" s="479"/>
      <c r="Q161" s="479"/>
      <c r="R161" s="48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09" t="s">
        <v>76</v>
      </c>
      <c r="C162" s="356" t="s">
        <v>127</v>
      </c>
      <c r="D162" s="357"/>
      <c r="E162" s="356" t="s">
        <v>69</v>
      </c>
      <c r="F162" s="357"/>
      <c r="G162" s="356" t="s">
        <v>126</v>
      </c>
      <c r="H162" s="357"/>
      <c r="I162" s="356" t="s">
        <v>137</v>
      </c>
      <c r="J162" s="357"/>
      <c r="K162" s="360"/>
      <c r="L162" s="361"/>
      <c r="M162" s="478"/>
      <c r="N162" s="479"/>
      <c r="O162" s="479"/>
      <c r="P162" s="479"/>
      <c r="Q162" s="479"/>
      <c r="R162" s="48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15"/>
      <c r="C163" s="364"/>
      <c r="D163" s="365"/>
      <c r="E163" s="364"/>
      <c r="F163" s="365"/>
      <c r="G163" s="364"/>
      <c r="H163" s="365"/>
      <c r="I163" s="364"/>
      <c r="J163" s="365"/>
      <c r="K163" s="362"/>
      <c r="L163" s="363"/>
      <c r="M163" s="481"/>
      <c r="N163" s="482"/>
      <c r="O163" s="482"/>
      <c r="P163" s="482"/>
      <c r="Q163" s="482"/>
      <c r="R163" s="48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527" t="s">
        <v>119</v>
      </c>
      <c r="H176" s="527"/>
      <c r="I176" s="527"/>
      <c r="J176" s="527"/>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526"/>
      <c r="M178" s="551"/>
      <c r="N178" s="551"/>
      <c r="O178" s="551"/>
      <c r="P178" s="551"/>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526"/>
      <c r="M179" s="526" t="s">
        <v>143</v>
      </c>
      <c r="N179" s="526" t="s">
        <v>142</v>
      </c>
      <c r="O179" s="526" t="s">
        <v>144</v>
      </c>
      <c r="P179" s="526"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526">
        <v>1</v>
      </c>
      <c r="M180" s="526">
        <f>IF(C150="","",VLOOKUP(C150,H177:I181,2,0))</f>
        <v>0.6</v>
      </c>
      <c r="N180" s="526">
        <f>IF(E150="","",VLOOKUP(E150,H184:I188,2,0))</f>
        <v>0.3</v>
      </c>
      <c r="O180" s="526">
        <f>IF(G150="","",VLOOKUP(G150,H191:I195,2,0))</f>
        <v>0.2</v>
      </c>
      <c r="P180" s="526">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526">
        <v>2</v>
      </c>
      <c r="M181" s="526">
        <f>IF(C152="","",VLOOKUP(C152,H177:I181,2,0))</f>
        <v>0.2</v>
      </c>
      <c r="N181" s="526">
        <f>IF(E152="","",VLOOKUP(E152,H184:I188,2,0))</f>
        <v>0.3</v>
      </c>
      <c r="O181" s="526">
        <f>IF(G152="","",VLOOKUP(G152,H191:I195,2,0))</f>
        <v>0.2</v>
      </c>
      <c r="P181" s="526">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526">
        <v>3</v>
      </c>
      <c r="M182" s="526">
        <f>IF(C154="","",VLOOKUP(C154,H177:I181,2,0))</f>
        <v>0.2</v>
      </c>
      <c r="N182" s="526">
        <f>IF(E154="","",VLOOKUP(E154,H184:I188,2,0))</f>
        <v>0.3</v>
      </c>
      <c r="O182" s="526">
        <f>IF(G154="","",VLOOKUP(G154,H191:I195,2,0))</f>
        <v>0.2</v>
      </c>
      <c r="P182" s="526">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527" t="s">
        <v>120</v>
      </c>
      <c r="H183" s="527"/>
      <c r="I183" s="527"/>
      <c r="J183" s="527"/>
      <c r="K183" s="22"/>
      <c r="L183" s="526">
        <v>4</v>
      </c>
      <c r="M183" s="526">
        <f>IF(C156="","",VLOOKUP(C156,H177:I181,2,0))</f>
        <v>0.2</v>
      </c>
      <c r="N183" s="526">
        <f>IF(E156="","",VLOOKUP(E156,H184:I188,2,0))</f>
        <v>0.3</v>
      </c>
      <c r="O183" s="526">
        <f>IF(G156="","",VLOOKUP(G156,H191:I195,2,0))</f>
        <v>0.2</v>
      </c>
      <c r="P183" s="526">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526">
        <v>5</v>
      </c>
      <c r="M184" s="526">
        <f>IF(C158="","",VLOOKUP(C158,H177:I181,2,0))</f>
        <v>0.2</v>
      </c>
      <c r="N184" s="526">
        <f>IF(E158="","",VLOOKUP(E158,H184:I188,2,0))</f>
        <v>0.3</v>
      </c>
      <c r="O184" s="526">
        <f>IF(G158="","",VLOOKUP(G158,H191:I195,2,0))</f>
        <v>0.2</v>
      </c>
      <c r="P184" s="526">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526">
        <v>6</v>
      </c>
      <c r="M185" s="526">
        <f>IF(C160="","",VLOOKUP(C160,H177:I181,2,0))</f>
        <v>0.2</v>
      </c>
      <c r="N185" s="526">
        <f>IF(E160="","",VLOOKUP(E160,H184:I188,2,0))</f>
        <v>0.3</v>
      </c>
      <c r="O185" s="526">
        <f>IF(G160="","",VLOOKUP(G160,H191:I195,2,0))</f>
        <v>0.2</v>
      </c>
      <c r="P185" s="526">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526">
        <v>7</v>
      </c>
      <c r="M186" s="526">
        <f>IF(C162="","",VLOOKUP(C162,H177:I181,2,0))</f>
        <v>0.2</v>
      </c>
      <c r="N186" s="526">
        <f>IF(E162="","",VLOOKUP(E162,H184:I188,2,0))</f>
        <v>0.3</v>
      </c>
      <c r="O186" s="526">
        <f>IF(G162="","",VLOOKUP(G162,H191:I195,2,0))</f>
        <v>0.2</v>
      </c>
      <c r="P186" s="526">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527" t="s">
        <v>121</v>
      </c>
      <c r="H190" s="527"/>
      <c r="I190" s="527"/>
      <c r="J190" s="527"/>
      <c r="K190" s="22"/>
      <c r="L190" s="22"/>
      <c r="M190" s="22"/>
      <c r="N190" s="552"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527" t="s">
        <v>118</v>
      </c>
      <c r="H197" s="527"/>
      <c r="I197" s="527"/>
      <c r="J197" s="527"/>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G190:J190"/>
    <mergeCell ref="G197:J197"/>
    <mergeCell ref="B162:B163"/>
    <mergeCell ref="C162:D163"/>
    <mergeCell ref="E162:F163"/>
    <mergeCell ref="G162:H163"/>
    <mergeCell ref="I162:J163"/>
    <mergeCell ref="K162:L163"/>
    <mergeCell ref="G176:J176"/>
    <mergeCell ref="G183:J183"/>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54:H155"/>
    <mergeCell ref="I154:J155"/>
    <mergeCell ref="K154:L155"/>
    <mergeCell ref="B156:B157"/>
    <mergeCell ref="C156:D157"/>
    <mergeCell ref="E156:F157"/>
    <mergeCell ref="G156:H157"/>
    <mergeCell ref="I156:J157"/>
    <mergeCell ref="K156:L157"/>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C3:D6"/>
    <mergeCell ref="E3:Q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142:C142 H142:I142 N142:O142 N112:O112 H112:I112 B112:C112 N67:O67 H67:I67 B67:C67 B37:C37 H37:I37 N37:O37" evalError="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37"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21">
        <f>'Training Plan'!B99</f>
        <v>0</v>
      </c>
      <c r="D3" s="422"/>
      <c r="E3" s="427" t="s">
        <v>81</v>
      </c>
      <c r="F3" s="427"/>
      <c r="G3" s="427"/>
      <c r="H3" s="427"/>
      <c r="I3" s="427"/>
      <c r="J3" s="427"/>
      <c r="K3" s="427"/>
      <c r="L3" s="427"/>
      <c r="M3" s="427"/>
      <c r="N3" s="427"/>
      <c r="O3" s="427"/>
      <c r="P3" s="427"/>
      <c r="Q3" s="428"/>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23"/>
      <c r="D4" s="424"/>
      <c r="E4" s="276"/>
      <c r="F4" s="276"/>
      <c r="G4" s="276"/>
      <c r="H4" s="276"/>
      <c r="I4" s="276"/>
      <c r="J4" s="276"/>
      <c r="K4" s="276"/>
      <c r="L4" s="276"/>
      <c r="M4" s="276"/>
      <c r="N4" s="276"/>
      <c r="O4" s="276"/>
      <c r="P4" s="276"/>
      <c r="Q4" s="429"/>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23"/>
      <c r="D5" s="424"/>
      <c r="E5" s="276"/>
      <c r="F5" s="276"/>
      <c r="G5" s="276"/>
      <c r="H5" s="276"/>
      <c r="I5" s="276"/>
      <c r="J5" s="276"/>
      <c r="K5" s="276"/>
      <c r="L5" s="276"/>
      <c r="M5" s="276"/>
      <c r="N5" s="276"/>
      <c r="O5" s="276"/>
      <c r="P5" s="276"/>
      <c r="Q5" s="429"/>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25"/>
      <c r="D6" s="426"/>
      <c r="E6" s="430"/>
      <c r="F6" s="430"/>
      <c r="G6" s="430"/>
      <c r="H6" s="430"/>
      <c r="I6" s="430"/>
      <c r="J6" s="430"/>
      <c r="K6" s="430"/>
      <c r="L6" s="430"/>
      <c r="M6" s="430"/>
      <c r="N6" s="430"/>
      <c r="O6" s="430"/>
      <c r="P6" s="430"/>
      <c r="Q6" s="431"/>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32" t="s">
        <v>47</v>
      </c>
      <c r="C9" s="432"/>
      <c r="D9" s="432"/>
      <c r="E9" s="432"/>
      <c r="F9" s="432"/>
      <c r="G9" s="432"/>
      <c r="H9" s="432"/>
      <c r="I9" s="432"/>
      <c r="J9" s="432"/>
      <c r="K9" s="432"/>
      <c r="L9" s="432"/>
      <c r="M9" s="432"/>
      <c r="N9" s="432"/>
      <c r="O9" s="432"/>
      <c r="P9" s="432"/>
      <c r="Q9" s="432"/>
      <c r="R9" s="432"/>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32"/>
      <c r="C10" s="432"/>
      <c r="D10" s="432"/>
      <c r="E10" s="432"/>
      <c r="F10" s="432"/>
      <c r="G10" s="432"/>
      <c r="H10" s="432"/>
      <c r="I10" s="432"/>
      <c r="J10" s="432"/>
      <c r="K10" s="432"/>
      <c r="L10" s="432"/>
      <c r="M10" s="432"/>
      <c r="N10" s="432"/>
      <c r="O10" s="432"/>
      <c r="P10" s="432"/>
      <c r="Q10" s="432"/>
      <c r="R10" s="43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32"/>
      <c r="C11" s="432"/>
      <c r="D11" s="432"/>
      <c r="E11" s="432"/>
      <c r="F11" s="432"/>
      <c r="G11" s="432"/>
      <c r="H11" s="432"/>
      <c r="I11" s="432"/>
      <c r="J11" s="432"/>
      <c r="K11" s="432"/>
      <c r="L11" s="432"/>
      <c r="M11" s="432"/>
      <c r="N11" s="432"/>
      <c r="O11" s="432"/>
      <c r="P11" s="432"/>
      <c r="Q11" s="432"/>
      <c r="R11" s="43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295">
        <v>1</v>
      </c>
      <c r="C13" s="295">
        <f>'Training Plan'!C103</f>
        <v>0</v>
      </c>
      <c r="D13" s="296"/>
      <c r="E13" s="296"/>
      <c r="F13" s="297"/>
      <c r="G13" s="22"/>
      <c r="H13" s="295">
        <v>2</v>
      </c>
      <c r="I13" s="295">
        <f>'Training Plan'!C111</f>
        <v>0</v>
      </c>
      <c r="J13" s="296"/>
      <c r="K13" s="296"/>
      <c r="L13" s="297"/>
      <c r="M13" s="22"/>
      <c r="N13" s="295">
        <v>3</v>
      </c>
      <c r="O13" s="295">
        <f>'Training Plan'!C119</f>
        <v>0</v>
      </c>
      <c r="P13" s="296"/>
      <c r="Q13" s="296"/>
      <c r="R13" s="297"/>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298"/>
      <c r="C14" s="298"/>
      <c r="D14" s="299"/>
      <c r="E14" s="299"/>
      <c r="F14" s="300"/>
      <c r="G14" s="22"/>
      <c r="H14" s="298"/>
      <c r="I14" s="298"/>
      <c r="J14" s="299"/>
      <c r="K14" s="299"/>
      <c r="L14" s="300"/>
      <c r="M14" s="22"/>
      <c r="N14" s="298"/>
      <c r="O14" s="298"/>
      <c r="P14" s="299"/>
      <c r="Q14" s="299"/>
      <c r="R14" s="300"/>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05" t="s">
        <v>88</v>
      </c>
      <c r="C15" s="406"/>
      <c r="D15" s="400">
        <f>'Training Plan'!C104</f>
        <v>0</v>
      </c>
      <c r="E15" s="400"/>
      <c r="F15" s="401"/>
      <c r="G15" s="22"/>
      <c r="H15" s="405" t="s">
        <v>88</v>
      </c>
      <c r="I15" s="406"/>
      <c r="J15" s="399">
        <f>'Training Plan'!C112</f>
        <v>0</v>
      </c>
      <c r="K15" s="400"/>
      <c r="L15" s="401"/>
      <c r="M15" s="22"/>
      <c r="N15" s="405" t="s">
        <v>88</v>
      </c>
      <c r="O15" s="406"/>
      <c r="P15" s="399">
        <f>'Training Plan'!C120</f>
        <v>0</v>
      </c>
      <c r="Q15" s="400"/>
      <c r="R15" s="401"/>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07"/>
      <c r="C16" s="408"/>
      <c r="D16" s="403"/>
      <c r="E16" s="403"/>
      <c r="F16" s="404"/>
      <c r="G16" s="22"/>
      <c r="H16" s="407"/>
      <c r="I16" s="408"/>
      <c r="J16" s="402"/>
      <c r="K16" s="403"/>
      <c r="L16" s="404"/>
      <c r="M16" s="22"/>
      <c r="N16" s="407"/>
      <c r="O16" s="408"/>
      <c r="P16" s="402"/>
      <c r="Q16" s="403"/>
      <c r="R16" s="404"/>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07"/>
      <c r="C17" s="408"/>
      <c r="D17" s="403"/>
      <c r="E17" s="403"/>
      <c r="F17" s="404"/>
      <c r="G17" s="22"/>
      <c r="H17" s="407"/>
      <c r="I17" s="408"/>
      <c r="J17" s="402"/>
      <c r="K17" s="403"/>
      <c r="L17" s="404"/>
      <c r="M17" s="22"/>
      <c r="N17" s="407"/>
      <c r="O17" s="408"/>
      <c r="P17" s="402"/>
      <c r="Q17" s="403"/>
      <c r="R17" s="404"/>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07"/>
      <c r="C18" s="408"/>
      <c r="D18" s="403"/>
      <c r="E18" s="403"/>
      <c r="F18" s="404"/>
      <c r="G18" s="22"/>
      <c r="H18" s="407"/>
      <c r="I18" s="408"/>
      <c r="J18" s="402"/>
      <c r="K18" s="403"/>
      <c r="L18" s="404"/>
      <c r="M18" s="22"/>
      <c r="N18" s="407"/>
      <c r="O18" s="408"/>
      <c r="P18" s="402"/>
      <c r="Q18" s="403"/>
      <c r="R18" s="404"/>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09"/>
      <c r="C19" s="410"/>
      <c r="D19" s="403"/>
      <c r="E19" s="403"/>
      <c r="F19" s="404"/>
      <c r="G19" s="22"/>
      <c r="H19" s="409"/>
      <c r="I19" s="410"/>
      <c r="J19" s="402"/>
      <c r="K19" s="403"/>
      <c r="L19" s="404"/>
      <c r="M19" s="22"/>
      <c r="N19" s="409"/>
      <c r="O19" s="410"/>
      <c r="P19" s="402"/>
      <c r="Q19" s="403"/>
      <c r="R19" s="404"/>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Plan'!D109</f>
        <v>0</v>
      </c>
      <c r="E20" s="416"/>
      <c r="F20" s="417"/>
      <c r="G20" s="22"/>
      <c r="H20" s="411" t="s">
        <v>89</v>
      </c>
      <c r="I20" s="412"/>
      <c r="J20" s="415">
        <f>'Training Plan'!D117</f>
        <v>0</v>
      </c>
      <c r="K20" s="416"/>
      <c r="L20" s="417"/>
      <c r="M20" s="22"/>
      <c r="N20" s="411" t="s">
        <v>89</v>
      </c>
      <c r="O20" s="412"/>
      <c r="P20" s="415">
        <f>'Training Plan'!D125</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9">
        <v>10</v>
      </c>
      <c r="C32" s="159"/>
      <c r="D32" s="156"/>
      <c r="E32" s="162"/>
      <c r="F32" s="165">
        <f>IF(ISNUMBER(D32),D32/B35,)</f>
        <v>0</v>
      </c>
      <c r="G32" s="22"/>
      <c r="H32" s="19">
        <v>10</v>
      </c>
      <c r="I32" s="159"/>
      <c r="J32" s="156"/>
      <c r="K32" s="162"/>
      <c r="L32" s="165">
        <f>IF(ISNUMBER(J32),J32/H35,)</f>
        <v>0</v>
      </c>
      <c r="M32" s="20"/>
      <c r="N32" s="1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388" t="s">
        <v>4</v>
      </c>
      <c r="C33" s="354" t="s">
        <v>62</v>
      </c>
      <c r="D33" s="373"/>
      <c r="E33" s="391">
        <f>IFERROR(IF(COUNT(F23:F32)&gt;0,AVERAGEIF(F23:F32,"&gt;0"),0),)</f>
        <v>0</v>
      </c>
      <c r="F33" s="392"/>
      <c r="G33" s="22"/>
      <c r="H33" s="388" t="s">
        <v>4</v>
      </c>
      <c r="I33" s="354" t="s">
        <v>62</v>
      </c>
      <c r="J33" s="373"/>
      <c r="K33" s="391">
        <f>IFERROR(IF(COUNT(L23:L32)&gt;0,AVERAGEIF(L23:L32,"&gt;0"),0),)</f>
        <v>0</v>
      </c>
      <c r="L33" s="392"/>
      <c r="M33" s="20"/>
      <c r="N33" s="388" t="s">
        <v>4</v>
      </c>
      <c r="O33" s="385" t="s">
        <v>71</v>
      </c>
      <c r="P33" s="397">
        <f>IFERROR(IF(COUNT(R23:R32)&gt;0,AVERAGEIF(R23:R32,"&gt;0"),0),)</f>
        <v>0</v>
      </c>
      <c r="Q33" s="433" t="s">
        <v>117</v>
      </c>
      <c r="R33" s="435"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389"/>
      <c r="C34" s="355"/>
      <c r="D34" s="390"/>
      <c r="E34" s="393"/>
      <c r="F34" s="394"/>
      <c r="G34" s="22"/>
      <c r="H34" s="389"/>
      <c r="I34" s="355"/>
      <c r="J34" s="390"/>
      <c r="K34" s="393"/>
      <c r="L34" s="394"/>
      <c r="M34" s="20"/>
      <c r="N34" s="389"/>
      <c r="O34" s="437"/>
      <c r="P34" s="398"/>
      <c r="Q34" s="434"/>
      <c r="R34" s="436"/>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383">
        <f ca="1">IFERROR(ROUNDUP(B37/(0.0005*C37^2-0.0342*C37+1.034),0),)</f>
        <v>0</v>
      </c>
      <c r="C35" s="385" t="s">
        <v>200</v>
      </c>
      <c r="D35" s="386">
        <f>SUM(C23:C32)</f>
        <v>0</v>
      </c>
      <c r="E35" s="354" t="s">
        <v>44</v>
      </c>
      <c r="F35" s="395">
        <f>SUM(C23*D23,C24*D24,C25*D25,C26*D26,C27*D27,C28*D28,C29*D29,C30*D30,C31*D31,C32*D32)</f>
        <v>0</v>
      </c>
      <c r="G35" s="22"/>
      <c r="H35" s="383">
        <f ca="1">IFERROR(ROUNDUP(H37/(0.0005*I37^2-0.0342*I37+1.034),0),)</f>
        <v>0</v>
      </c>
      <c r="I35" s="385" t="s">
        <v>200</v>
      </c>
      <c r="J35" s="386">
        <f>SUM(I23:I32)</f>
        <v>0</v>
      </c>
      <c r="K35" s="354" t="s">
        <v>44</v>
      </c>
      <c r="L35" s="395">
        <f>SUM(I23*J23,I24*J24,I25*J25,I26*J26,I27*J27,I28*J28,I29*J29,I30*J30,I31*J31,I32*J32)</f>
        <v>0</v>
      </c>
      <c r="M35" s="20"/>
      <c r="N35" s="383">
        <f ca="1">IFERROR(ROUNDUP(N37/(0.0005*O37^2-0.0342*O37+1.034),0),)</f>
        <v>0</v>
      </c>
      <c r="O35" s="385" t="s">
        <v>200</v>
      </c>
      <c r="P35" s="386">
        <f>SUM(O23:O32)</f>
        <v>0</v>
      </c>
      <c r="Q35" s="354" t="s">
        <v>44</v>
      </c>
      <c r="R35" s="395">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384"/>
      <c r="C36" s="355"/>
      <c r="D36" s="387"/>
      <c r="E36" s="355"/>
      <c r="F36" s="396"/>
      <c r="G36" s="22"/>
      <c r="H36" s="384"/>
      <c r="I36" s="355"/>
      <c r="J36" s="387"/>
      <c r="K36" s="355"/>
      <c r="L36" s="396"/>
      <c r="M36" s="20"/>
      <c r="N36" s="384"/>
      <c r="O36" s="355"/>
      <c r="P36" s="387"/>
      <c r="Q36" s="355"/>
      <c r="R36" s="396"/>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3"/>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32" t="s">
        <v>48</v>
      </c>
      <c r="C39" s="432"/>
      <c r="D39" s="432"/>
      <c r="E39" s="432"/>
      <c r="F39" s="432"/>
      <c r="G39" s="432"/>
      <c r="H39" s="432"/>
      <c r="I39" s="432"/>
      <c r="J39" s="432"/>
      <c r="K39" s="432"/>
      <c r="L39" s="432"/>
      <c r="M39" s="432"/>
      <c r="N39" s="432"/>
      <c r="O39" s="432"/>
      <c r="P39" s="432"/>
      <c r="Q39" s="432"/>
      <c r="R39" s="43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32"/>
      <c r="C40" s="432"/>
      <c r="D40" s="432"/>
      <c r="E40" s="432"/>
      <c r="F40" s="432"/>
      <c r="G40" s="432"/>
      <c r="H40" s="432"/>
      <c r="I40" s="432"/>
      <c r="J40" s="432"/>
      <c r="K40" s="432"/>
      <c r="L40" s="432"/>
      <c r="M40" s="432"/>
      <c r="N40" s="432"/>
      <c r="O40" s="432"/>
      <c r="P40" s="432"/>
      <c r="Q40" s="432"/>
      <c r="R40" s="43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32"/>
      <c r="C41" s="432"/>
      <c r="D41" s="432"/>
      <c r="E41" s="432"/>
      <c r="F41" s="432"/>
      <c r="G41" s="432"/>
      <c r="H41" s="432"/>
      <c r="I41" s="432"/>
      <c r="J41" s="432"/>
      <c r="K41" s="432"/>
      <c r="L41" s="432"/>
      <c r="M41" s="432"/>
      <c r="N41" s="432"/>
      <c r="O41" s="432"/>
      <c r="P41" s="432"/>
      <c r="Q41" s="432"/>
      <c r="R41" s="43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295">
        <v>1</v>
      </c>
      <c r="C43" s="295">
        <f>'Training Plan'!F103</f>
        <v>0</v>
      </c>
      <c r="D43" s="296"/>
      <c r="E43" s="296"/>
      <c r="F43" s="297"/>
      <c r="G43" s="22"/>
      <c r="H43" s="295">
        <v>2</v>
      </c>
      <c r="I43" s="295">
        <f>'Training Plan'!F111</f>
        <v>0</v>
      </c>
      <c r="J43" s="296"/>
      <c r="K43" s="296"/>
      <c r="L43" s="297"/>
      <c r="M43" s="22"/>
      <c r="N43" s="295">
        <v>3</v>
      </c>
      <c r="O43" s="295">
        <f>'Training Plan'!F119</f>
        <v>0</v>
      </c>
      <c r="P43" s="296"/>
      <c r="Q43" s="296"/>
      <c r="R43" s="297"/>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298"/>
      <c r="C44" s="298"/>
      <c r="D44" s="299"/>
      <c r="E44" s="299"/>
      <c r="F44" s="300"/>
      <c r="G44" s="22"/>
      <c r="H44" s="298"/>
      <c r="I44" s="298"/>
      <c r="J44" s="299"/>
      <c r="K44" s="299"/>
      <c r="L44" s="300"/>
      <c r="M44" s="22"/>
      <c r="N44" s="298"/>
      <c r="O44" s="298"/>
      <c r="P44" s="299"/>
      <c r="Q44" s="299"/>
      <c r="R44" s="300"/>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05" t="s">
        <v>88</v>
      </c>
      <c r="C45" s="406"/>
      <c r="D45" s="399">
        <f>'Training Plan'!F104</f>
        <v>0</v>
      </c>
      <c r="E45" s="400"/>
      <c r="F45" s="401"/>
      <c r="G45" s="22"/>
      <c r="H45" s="405" t="s">
        <v>88</v>
      </c>
      <c r="I45" s="406"/>
      <c r="J45" s="399">
        <f>'Training Plan'!F112</f>
        <v>0</v>
      </c>
      <c r="K45" s="400"/>
      <c r="L45" s="401"/>
      <c r="M45" s="22"/>
      <c r="N45" s="405" t="s">
        <v>88</v>
      </c>
      <c r="O45" s="406"/>
      <c r="P45" s="399">
        <f>'Training Plan'!F120</f>
        <v>0</v>
      </c>
      <c r="Q45" s="400"/>
      <c r="R45" s="401"/>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07"/>
      <c r="C46" s="408"/>
      <c r="D46" s="402"/>
      <c r="E46" s="403"/>
      <c r="F46" s="404"/>
      <c r="G46" s="22"/>
      <c r="H46" s="407"/>
      <c r="I46" s="408"/>
      <c r="J46" s="402"/>
      <c r="K46" s="403"/>
      <c r="L46" s="404"/>
      <c r="M46" s="22"/>
      <c r="N46" s="407"/>
      <c r="O46" s="408"/>
      <c r="P46" s="402"/>
      <c r="Q46" s="403"/>
      <c r="R46" s="404"/>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07"/>
      <c r="C47" s="408"/>
      <c r="D47" s="402"/>
      <c r="E47" s="403"/>
      <c r="F47" s="404"/>
      <c r="G47" s="22"/>
      <c r="H47" s="407"/>
      <c r="I47" s="408"/>
      <c r="J47" s="402"/>
      <c r="K47" s="403"/>
      <c r="L47" s="404"/>
      <c r="M47" s="22"/>
      <c r="N47" s="407"/>
      <c r="O47" s="408"/>
      <c r="P47" s="402"/>
      <c r="Q47" s="403"/>
      <c r="R47" s="404"/>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07"/>
      <c r="C48" s="408"/>
      <c r="D48" s="402"/>
      <c r="E48" s="403"/>
      <c r="F48" s="404"/>
      <c r="G48" s="22"/>
      <c r="H48" s="407"/>
      <c r="I48" s="408"/>
      <c r="J48" s="402"/>
      <c r="K48" s="403"/>
      <c r="L48" s="404"/>
      <c r="M48" s="22"/>
      <c r="N48" s="407"/>
      <c r="O48" s="408"/>
      <c r="P48" s="402"/>
      <c r="Q48" s="403"/>
      <c r="R48" s="404"/>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09"/>
      <c r="C49" s="410"/>
      <c r="D49" s="402"/>
      <c r="E49" s="403"/>
      <c r="F49" s="404"/>
      <c r="G49" s="22"/>
      <c r="H49" s="409"/>
      <c r="I49" s="410"/>
      <c r="J49" s="402"/>
      <c r="K49" s="403"/>
      <c r="L49" s="404"/>
      <c r="M49" s="22"/>
      <c r="N49" s="409"/>
      <c r="O49" s="410"/>
      <c r="P49" s="402"/>
      <c r="Q49" s="403"/>
      <c r="R49" s="404"/>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Plan'!G109</f>
        <v>0</v>
      </c>
      <c r="E50" s="416"/>
      <c r="F50" s="417"/>
      <c r="G50" s="22"/>
      <c r="H50" s="411" t="s">
        <v>89</v>
      </c>
      <c r="I50" s="412"/>
      <c r="J50" s="415">
        <f>'Training Plan'!G117</f>
        <v>0</v>
      </c>
      <c r="K50" s="416"/>
      <c r="L50" s="417"/>
      <c r="M50" s="22"/>
      <c r="N50" s="411" t="s">
        <v>89</v>
      </c>
      <c r="O50" s="412"/>
      <c r="P50" s="415">
        <f>'Training Plan'!G125</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9">
        <v>10</v>
      </c>
      <c r="C62" s="159"/>
      <c r="D62" s="156"/>
      <c r="E62" s="162"/>
      <c r="F62" s="165">
        <f>IF(ISNUMBER(D62),D62/B65,)</f>
        <v>0</v>
      </c>
      <c r="G62" s="22"/>
      <c r="H62" s="19">
        <v>10</v>
      </c>
      <c r="I62" s="159"/>
      <c r="J62" s="156"/>
      <c r="K62" s="162"/>
      <c r="L62" s="165">
        <f>IF(ISNUMBER(J62),J62/H65,)</f>
        <v>0</v>
      </c>
      <c r="M62" s="20"/>
      <c r="N62" s="1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388" t="s">
        <v>4</v>
      </c>
      <c r="C63" s="354" t="s">
        <v>62</v>
      </c>
      <c r="D63" s="373"/>
      <c r="E63" s="391">
        <f>IFERROR(IF(COUNT(F53:F62)&gt;0,AVERAGEIF(F53:F62,"&gt;0"),0),)</f>
        <v>0</v>
      </c>
      <c r="F63" s="392"/>
      <c r="G63" s="22"/>
      <c r="H63" s="388" t="s">
        <v>4</v>
      </c>
      <c r="I63" s="354" t="s">
        <v>62</v>
      </c>
      <c r="J63" s="373"/>
      <c r="K63" s="391">
        <f>IFERROR(IF(COUNT(L53:L62)&gt;0,AVERAGEIF(L53:L62,"&gt;0"),0),)</f>
        <v>0</v>
      </c>
      <c r="L63" s="392"/>
      <c r="M63" s="20"/>
      <c r="N63" s="388" t="s">
        <v>4</v>
      </c>
      <c r="O63" s="385" t="s">
        <v>71</v>
      </c>
      <c r="P63" s="458">
        <f>IFERROR(IF(COUNT(R53:R62)&gt;0,AVERAGEIF(R53:R62,"&gt;0"),0),)</f>
        <v>0</v>
      </c>
      <c r="Q63" s="433" t="s">
        <v>117</v>
      </c>
      <c r="R63" s="435"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389"/>
      <c r="C64" s="355"/>
      <c r="D64" s="390"/>
      <c r="E64" s="393"/>
      <c r="F64" s="394"/>
      <c r="G64" s="22"/>
      <c r="H64" s="389"/>
      <c r="I64" s="355"/>
      <c r="J64" s="390"/>
      <c r="K64" s="393"/>
      <c r="L64" s="394"/>
      <c r="M64" s="20"/>
      <c r="N64" s="389"/>
      <c r="O64" s="437"/>
      <c r="P64" s="459"/>
      <c r="Q64" s="434"/>
      <c r="R64" s="436"/>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383">
        <f ca="1">IFERROR(ROUNDUP(B67/(0.0005*C67^2-0.0342*C67+1.034),0),)</f>
        <v>0</v>
      </c>
      <c r="C65" s="385" t="s">
        <v>200</v>
      </c>
      <c r="D65" s="386">
        <f>SUM(C53:C62)</f>
        <v>0</v>
      </c>
      <c r="E65" s="354" t="s">
        <v>44</v>
      </c>
      <c r="F65" s="395">
        <f>SUM(C53*D53,C54*D54,C55*D55,C56*D56,C57*D57,C58*D58,C59*D59,C60*D60,C61*D61,C62*D62)</f>
        <v>0</v>
      </c>
      <c r="G65" s="22"/>
      <c r="H65" s="383">
        <f ca="1">IFERROR(ROUNDUP(H67/(0.0005*I67^2-0.0342*I67+1.034),0),)</f>
        <v>0</v>
      </c>
      <c r="I65" s="385" t="s">
        <v>200</v>
      </c>
      <c r="J65" s="386">
        <f>SUM(I53:I62)</f>
        <v>0</v>
      </c>
      <c r="K65" s="354" t="s">
        <v>44</v>
      </c>
      <c r="L65" s="395">
        <f>SUM(I53*J53,I54*J54,I55*J55,I56*J56,I57*J57,I58*J58,I59*J59,I60*J60,I61*J61,I62*J62)</f>
        <v>0</v>
      </c>
      <c r="M65" s="20"/>
      <c r="N65" s="383">
        <f ca="1">IFERROR(ROUNDUP(N67/(0.0005*O67^2-0.0342*O67+1.034),0),)</f>
        <v>0</v>
      </c>
      <c r="O65" s="385" t="s">
        <v>200</v>
      </c>
      <c r="P65" s="386">
        <f>SUM(O53:O62)</f>
        <v>0</v>
      </c>
      <c r="Q65" s="354" t="s">
        <v>44</v>
      </c>
      <c r="R65" s="395">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384"/>
      <c r="C66" s="355"/>
      <c r="D66" s="387"/>
      <c r="E66" s="355"/>
      <c r="F66" s="396"/>
      <c r="G66" s="22"/>
      <c r="H66" s="384"/>
      <c r="I66" s="355"/>
      <c r="J66" s="387"/>
      <c r="K66" s="355"/>
      <c r="L66" s="396"/>
      <c r="M66" s="20"/>
      <c r="N66" s="384"/>
      <c r="O66" s="355"/>
      <c r="P66" s="387"/>
      <c r="Q66" s="355"/>
      <c r="R66" s="396"/>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3"/>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32" t="s">
        <v>63</v>
      </c>
      <c r="C69" s="432"/>
      <c r="D69" s="432"/>
      <c r="E69" s="432"/>
      <c r="F69" s="432"/>
      <c r="G69" s="432"/>
      <c r="H69" s="432"/>
      <c r="I69" s="432"/>
      <c r="J69" s="432"/>
      <c r="K69" s="432"/>
      <c r="L69" s="432"/>
      <c r="M69" s="432"/>
      <c r="N69" s="432"/>
      <c r="O69" s="432"/>
      <c r="P69" s="432"/>
      <c r="Q69" s="432"/>
      <c r="R69" s="43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32"/>
      <c r="C70" s="432"/>
      <c r="D70" s="432"/>
      <c r="E70" s="432"/>
      <c r="F70" s="432"/>
      <c r="G70" s="432"/>
      <c r="H70" s="432"/>
      <c r="I70" s="432"/>
      <c r="J70" s="432"/>
      <c r="K70" s="432"/>
      <c r="L70" s="432"/>
      <c r="M70" s="432"/>
      <c r="N70" s="432"/>
      <c r="O70" s="432"/>
      <c r="P70" s="432"/>
      <c r="Q70" s="432"/>
      <c r="R70" s="43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32"/>
      <c r="C71" s="432"/>
      <c r="D71" s="432"/>
      <c r="E71" s="432"/>
      <c r="F71" s="432"/>
      <c r="G71" s="432"/>
      <c r="H71" s="432"/>
      <c r="I71" s="432"/>
      <c r="J71" s="432"/>
      <c r="K71" s="432"/>
      <c r="L71" s="432"/>
      <c r="M71" s="432"/>
      <c r="N71" s="432"/>
      <c r="O71" s="432"/>
      <c r="P71" s="432"/>
      <c r="Q71" s="432"/>
      <c r="R71" s="43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58">
        <f>'Training Plan'!I102</f>
        <v>0</v>
      </c>
      <c r="D73" s="259"/>
      <c r="E73" s="260"/>
      <c r="F73" s="258">
        <f>'Training Plan'!I106</f>
        <v>0</v>
      </c>
      <c r="G73" s="259"/>
      <c r="H73" s="260"/>
      <c r="I73" s="258">
        <f>'Training Plan'!I110</f>
        <v>0</v>
      </c>
      <c r="J73" s="259"/>
      <c r="K73" s="260"/>
      <c r="L73" s="258">
        <f>'Training Plan'!I114</f>
        <v>0</v>
      </c>
      <c r="M73" s="259"/>
      <c r="N73" s="260"/>
      <c r="O73" s="258">
        <f>'Training Plan'!I118</f>
        <v>0</v>
      </c>
      <c r="P73" s="259"/>
      <c r="Q73" s="260"/>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64"/>
      <c r="D74" s="265"/>
      <c r="E74" s="266"/>
      <c r="F74" s="264"/>
      <c r="G74" s="265"/>
      <c r="H74" s="266"/>
      <c r="I74" s="264"/>
      <c r="J74" s="265"/>
      <c r="K74" s="266"/>
      <c r="L74" s="264"/>
      <c r="M74" s="265"/>
      <c r="N74" s="266"/>
      <c r="O74" s="264"/>
      <c r="P74" s="265"/>
      <c r="Q74" s="266"/>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43">
        <f>'Training Plan'!I103</f>
        <v>0</v>
      </c>
      <c r="D75" s="444"/>
      <c r="E75" s="445"/>
      <c r="F75" s="443">
        <f>'Training Plan'!I107</f>
        <v>0</v>
      </c>
      <c r="G75" s="444"/>
      <c r="H75" s="445"/>
      <c r="I75" s="443">
        <f>'Training Plan'!I111</f>
        <v>0</v>
      </c>
      <c r="J75" s="444"/>
      <c r="K75" s="445"/>
      <c r="L75" s="443">
        <f>'Training Plan'!I115</f>
        <v>0</v>
      </c>
      <c r="M75" s="444"/>
      <c r="N75" s="445"/>
      <c r="O75" s="443">
        <f>'Training Plan'!I119</f>
        <v>0</v>
      </c>
      <c r="P75" s="444"/>
      <c r="Q75" s="445"/>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46"/>
      <c r="D76" s="447"/>
      <c r="E76" s="448"/>
      <c r="F76" s="446"/>
      <c r="G76" s="447"/>
      <c r="H76" s="448"/>
      <c r="I76" s="446"/>
      <c r="J76" s="447"/>
      <c r="K76" s="448"/>
      <c r="L76" s="446"/>
      <c r="M76" s="447"/>
      <c r="N76" s="448"/>
      <c r="O76" s="446"/>
      <c r="P76" s="447"/>
      <c r="Q76" s="448"/>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49"/>
      <c r="D77" s="450"/>
      <c r="E77" s="451"/>
      <c r="F77" s="449"/>
      <c r="G77" s="450"/>
      <c r="H77" s="451"/>
      <c r="I77" s="449"/>
      <c r="J77" s="450"/>
      <c r="K77" s="451"/>
      <c r="L77" s="449"/>
      <c r="M77" s="450"/>
      <c r="N77" s="451"/>
      <c r="O77" s="449"/>
      <c r="P77" s="450"/>
      <c r="Q77" s="451"/>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38" t="s">
        <v>64</v>
      </c>
      <c r="D78" s="439"/>
      <c r="E78" s="440"/>
      <c r="F78" s="438" t="s">
        <v>64</v>
      </c>
      <c r="G78" s="439"/>
      <c r="H78" s="440"/>
      <c r="I78" s="438" t="s">
        <v>64</v>
      </c>
      <c r="J78" s="439"/>
      <c r="K78" s="440"/>
      <c r="L78" s="438" t="s">
        <v>64</v>
      </c>
      <c r="M78" s="439"/>
      <c r="N78" s="440"/>
      <c r="O78" s="438" t="s">
        <v>64</v>
      </c>
      <c r="P78" s="439"/>
      <c r="Q78" s="440"/>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52"/>
      <c r="D79" s="453"/>
      <c r="E79" s="454"/>
      <c r="F79" s="452"/>
      <c r="G79" s="453"/>
      <c r="H79" s="454"/>
      <c r="I79" s="452"/>
      <c r="J79" s="453"/>
      <c r="K79" s="454"/>
      <c r="L79" s="452"/>
      <c r="M79" s="453"/>
      <c r="N79" s="454"/>
      <c r="O79" s="452"/>
      <c r="P79" s="453"/>
      <c r="Q79" s="454"/>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52"/>
      <c r="D80" s="453"/>
      <c r="E80" s="454"/>
      <c r="F80" s="452"/>
      <c r="G80" s="453"/>
      <c r="H80" s="454"/>
      <c r="I80" s="452"/>
      <c r="J80" s="453"/>
      <c r="K80" s="454"/>
      <c r="L80" s="452"/>
      <c r="M80" s="453"/>
      <c r="N80" s="454"/>
      <c r="O80" s="452"/>
      <c r="P80" s="453"/>
      <c r="Q80" s="454"/>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55"/>
      <c r="D81" s="456"/>
      <c r="E81" s="457"/>
      <c r="F81" s="455"/>
      <c r="G81" s="456"/>
      <c r="H81" s="457"/>
      <c r="I81" s="455"/>
      <c r="J81" s="456"/>
      <c r="K81" s="457"/>
      <c r="L81" s="455"/>
      <c r="M81" s="456"/>
      <c r="N81" s="457"/>
      <c r="O81" s="455"/>
      <c r="P81" s="456"/>
      <c r="Q81" s="457"/>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32" t="s">
        <v>49</v>
      </c>
      <c r="C84" s="432"/>
      <c r="D84" s="432"/>
      <c r="E84" s="432"/>
      <c r="F84" s="432"/>
      <c r="G84" s="432"/>
      <c r="H84" s="432"/>
      <c r="I84" s="432"/>
      <c r="J84" s="432"/>
      <c r="K84" s="432"/>
      <c r="L84" s="432"/>
      <c r="M84" s="432"/>
      <c r="N84" s="432"/>
      <c r="O84" s="432"/>
      <c r="P84" s="432"/>
      <c r="Q84" s="432"/>
      <c r="R84" s="43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32"/>
      <c r="C85" s="432"/>
      <c r="D85" s="432"/>
      <c r="E85" s="432"/>
      <c r="F85" s="432"/>
      <c r="G85" s="432"/>
      <c r="H85" s="432"/>
      <c r="I85" s="432"/>
      <c r="J85" s="432"/>
      <c r="K85" s="432"/>
      <c r="L85" s="432"/>
      <c r="M85" s="432"/>
      <c r="N85" s="432"/>
      <c r="O85" s="432"/>
      <c r="P85" s="432"/>
      <c r="Q85" s="432"/>
      <c r="R85" s="43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32"/>
      <c r="C86" s="432"/>
      <c r="D86" s="432"/>
      <c r="E86" s="432"/>
      <c r="F86" s="432"/>
      <c r="G86" s="432"/>
      <c r="H86" s="432"/>
      <c r="I86" s="432"/>
      <c r="J86" s="432"/>
      <c r="K86" s="432"/>
      <c r="L86" s="432"/>
      <c r="M86" s="432"/>
      <c r="N86" s="432"/>
      <c r="O86" s="432"/>
      <c r="P86" s="432"/>
      <c r="Q86" s="432"/>
      <c r="R86" s="43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295">
        <v>1</v>
      </c>
      <c r="C88" s="295">
        <f>'Training Plan'!L103</f>
        <v>0</v>
      </c>
      <c r="D88" s="296"/>
      <c r="E88" s="296"/>
      <c r="F88" s="297"/>
      <c r="G88" s="22"/>
      <c r="H88" s="295">
        <v>2</v>
      </c>
      <c r="I88" s="295">
        <f>'Training Plan'!L111</f>
        <v>0</v>
      </c>
      <c r="J88" s="296"/>
      <c r="K88" s="296"/>
      <c r="L88" s="297"/>
      <c r="M88" s="22"/>
      <c r="N88" s="295">
        <v>3</v>
      </c>
      <c r="O88" s="295">
        <f>'Training Plan'!L119</f>
        <v>0</v>
      </c>
      <c r="P88" s="296"/>
      <c r="Q88" s="296"/>
      <c r="R88" s="297"/>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298"/>
      <c r="C89" s="298"/>
      <c r="D89" s="299"/>
      <c r="E89" s="299"/>
      <c r="F89" s="300"/>
      <c r="G89" s="22"/>
      <c r="H89" s="298"/>
      <c r="I89" s="298"/>
      <c r="J89" s="299"/>
      <c r="K89" s="299"/>
      <c r="L89" s="300"/>
      <c r="M89" s="22"/>
      <c r="N89" s="298"/>
      <c r="O89" s="298"/>
      <c r="P89" s="299"/>
      <c r="Q89" s="299"/>
      <c r="R89" s="300"/>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05" t="s">
        <v>88</v>
      </c>
      <c r="C90" s="406"/>
      <c r="D90" s="399">
        <f>'Training Plan'!L104</f>
        <v>0</v>
      </c>
      <c r="E90" s="400"/>
      <c r="F90" s="401"/>
      <c r="G90" s="22"/>
      <c r="H90" s="405" t="s">
        <v>88</v>
      </c>
      <c r="I90" s="406"/>
      <c r="J90" s="399">
        <f>'Training Plan'!L112</f>
        <v>0</v>
      </c>
      <c r="K90" s="400"/>
      <c r="L90" s="401"/>
      <c r="M90" s="22"/>
      <c r="N90" s="405" t="s">
        <v>88</v>
      </c>
      <c r="O90" s="406"/>
      <c r="P90" s="399">
        <f>'Training Plan'!L120</f>
        <v>0</v>
      </c>
      <c r="Q90" s="400"/>
      <c r="R90" s="401"/>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07"/>
      <c r="C91" s="408"/>
      <c r="D91" s="402"/>
      <c r="E91" s="403"/>
      <c r="F91" s="404"/>
      <c r="G91" s="22"/>
      <c r="H91" s="407"/>
      <c r="I91" s="408"/>
      <c r="J91" s="402"/>
      <c r="K91" s="403"/>
      <c r="L91" s="404"/>
      <c r="M91" s="22"/>
      <c r="N91" s="407"/>
      <c r="O91" s="408"/>
      <c r="P91" s="402"/>
      <c r="Q91" s="403"/>
      <c r="R91" s="404"/>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07"/>
      <c r="C92" s="408"/>
      <c r="D92" s="402"/>
      <c r="E92" s="403"/>
      <c r="F92" s="404"/>
      <c r="G92" s="22"/>
      <c r="H92" s="407"/>
      <c r="I92" s="408"/>
      <c r="J92" s="402"/>
      <c r="K92" s="403"/>
      <c r="L92" s="404"/>
      <c r="M92" s="22"/>
      <c r="N92" s="407"/>
      <c r="O92" s="408"/>
      <c r="P92" s="402"/>
      <c r="Q92" s="403"/>
      <c r="R92" s="404"/>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07"/>
      <c r="C93" s="408"/>
      <c r="D93" s="402"/>
      <c r="E93" s="403"/>
      <c r="F93" s="404"/>
      <c r="G93" s="22"/>
      <c r="H93" s="407"/>
      <c r="I93" s="408"/>
      <c r="J93" s="402"/>
      <c r="K93" s="403"/>
      <c r="L93" s="404"/>
      <c r="M93" s="22"/>
      <c r="N93" s="407"/>
      <c r="O93" s="408"/>
      <c r="P93" s="402"/>
      <c r="Q93" s="403"/>
      <c r="R93" s="404"/>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09"/>
      <c r="C94" s="410"/>
      <c r="D94" s="402"/>
      <c r="E94" s="403"/>
      <c r="F94" s="404"/>
      <c r="G94" s="22"/>
      <c r="H94" s="409"/>
      <c r="I94" s="410"/>
      <c r="J94" s="402"/>
      <c r="K94" s="403"/>
      <c r="L94" s="404"/>
      <c r="M94" s="22"/>
      <c r="N94" s="409"/>
      <c r="O94" s="410"/>
      <c r="P94" s="402"/>
      <c r="Q94" s="403"/>
      <c r="R94" s="404"/>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Plan'!M109</f>
        <v>0</v>
      </c>
      <c r="E95" s="416"/>
      <c r="F95" s="417"/>
      <c r="G95" s="22"/>
      <c r="H95" s="411" t="s">
        <v>89</v>
      </c>
      <c r="I95" s="412"/>
      <c r="J95" s="415">
        <f>'Training Plan'!M117</f>
        <v>0</v>
      </c>
      <c r="K95" s="416"/>
      <c r="L95" s="417"/>
      <c r="M95" s="22"/>
      <c r="N95" s="411" t="s">
        <v>89</v>
      </c>
      <c r="O95" s="412"/>
      <c r="P95" s="415">
        <f>'Training Plan'!M125</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9">
        <v>10</v>
      </c>
      <c r="C107" s="159"/>
      <c r="D107" s="156"/>
      <c r="E107" s="162"/>
      <c r="F107" s="165">
        <f>IF(ISNUMBER(D107),D107/B110,)</f>
        <v>0</v>
      </c>
      <c r="G107" s="22"/>
      <c r="H107" s="19">
        <v>10</v>
      </c>
      <c r="I107" s="159"/>
      <c r="J107" s="156"/>
      <c r="K107" s="162"/>
      <c r="L107" s="165">
        <f>IF(ISNUMBER(J107),J107/H110,)</f>
        <v>0</v>
      </c>
      <c r="M107" s="20"/>
      <c r="N107" s="1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388" t="s">
        <v>4</v>
      </c>
      <c r="C108" s="354" t="s">
        <v>62</v>
      </c>
      <c r="D108" s="373"/>
      <c r="E108" s="391">
        <f>IFERROR(IF(COUNT(F98:F107)&gt;0,AVERAGEIF(F98:F107,"&gt;0"),0),)</f>
        <v>0</v>
      </c>
      <c r="F108" s="392"/>
      <c r="G108" s="22"/>
      <c r="H108" s="388" t="s">
        <v>4</v>
      </c>
      <c r="I108" s="354" t="s">
        <v>62</v>
      </c>
      <c r="J108" s="373"/>
      <c r="K108" s="391">
        <f>IFERROR(IF(COUNT(L98:L107)&gt;0,AVERAGEIF(L98:L107,"&gt;0"),0),)</f>
        <v>0</v>
      </c>
      <c r="L108" s="392"/>
      <c r="M108" s="20"/>
      <c r="N108" s="388" t="s">
        <v>4</v>
      </c>
      <c r="O108" s="385" t="s">
        <v>71</v>
      </c>
      <c r="P108" s="397">
        <f>IFERROR(IF(COUNT(R98:R107)&gt;0,AVERAGEIF(R98:R107,"&gt;0"),0),)</f>
        <v>0</v>
      </c>
      <c r="Q108" s="433" t="s">
        <v>117</v>
      </c>
      <c r="R108" s="435"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389"/>
      <c r="C109" s="355"/>
      <c r="D109" s="390"/>
      <c r="E109" s="393"/>
      <c r="F109" s="394"/>
      <c r="G109" s="22"/>
      <c r="H109" s="389"/>
      <c r="I109" s="355"/>
      <c r="J109" s="390"/>
      <c r="K109" s="393"/>
      <c r="L109" s="394"/>
      <c r="M109" s="20"/>
      <c r="N109" s="389"/>
      <c r="O109" s="437"/>
      <c r="P109" s="398"/>
      <c r="Q109" s="434"/>
      <c r="R109" s="436"/>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383">
        <f ca="1">IFERROR(ROUNDUP(B112/(0.0005*C112^2-0.0342*C112+1.034),0),)</f>
        <v>0</v>
      </c>
      <c r="C110" s="385" t="s">
        <v>200</v>
      </c>
      <c r="D110" s="386">
        <f>SUM(C98:C107)</f>
        <v>0</v>
      </c>
      <c r="E110" s="354" t="s">
        <v>44</v>
      </c>
      <c r="F110" s="395">
        <f>SUM(C98*D98,C99*D99,C100*D100,C101*D101,C102*D102,C103*D103,C104*D104,C105*D105,C106*D106,C107*D107)</f>
        <v>0</v>
      </c>
      <c r="G110" s="22"/>
      <c r="H110" s="383">
        <f ca="1">IFERROR(ROUNDUP(H112/(0.0005*I112^2-0.0342*I112+1.034),0),)</f>
        <v>0</v>
      </c>
      <c r="I110" s="385" t="s">
        <v>200</v>
      </c>
      <c r="J110" s="386">
        <f>SUM(I98:I107)</f>
        <v>0</v>
      </c>
      <c r="K110" s="354" t="s">
        <v>44</v>
      </c>
      <c r="L110" s="395">
        <f>SUM(I98*J98,I99*J99,I100*J100,I101*J101,I102*J102,I103*J103,I104*J104,I105*J105,I106*J106,I107*J107)</f>
        <v>0</v>
      </c>
      <c r="M110" s="20"/>
      <c r="N110" s="383">
        <f ca="1">IFERROR(ROUNDUP(N112/(0.0005*O112^2-0.0342*O112+1.034),0),)</f>
        <v>0</v>
      </c>
      <c r="O110" s="385" t="s">
        <v>200</v>
      </c>
      <c r="P110" s="386">
        <f>SUM(O98:O107)</f>
        <v>0</v>
      </c>
      <c r="Q110" s="354" t="s">
        <v>44</v>
      </c>
      <c r="R110" s="395">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384"/>
      <c r="C111" s="355"/>
      <c r="D111" s="387"/>
      <c r="E111" s="355"/>
      <c r="F111" s="396"/>
      <c r="G111" s="22"/>
      <c r="H111" s="384"/>
      <c r="I111" s="355"/>
      <c r="J111" s="387"/>
      <c r="K111" s="355"/>
      <c r="L111" s="396"/>
      <c r="M111" s="20"/>
      <c r="N111" s="384"/>
      <c r="O111" s="355"/>
      <c r="P111" s="387"/>
      <c r="Q111" s="355"/>
      <c r="R111" s="396"/>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3"/>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32" t="s">
        <v>50</v>
      </c>
      <c r="C114" s="432"/>
      <c r="D114" s="432"/>
      <c r="E114" s="432"/>
      <c r="F114" s="432"/>
      <c r="G114" s="432"/>
      <c r="H114" s="432"/>
      <c r="I114" s="432"/>
      <c r="J114" s="432"/>
      <c r="K114" s="432"/>
      <c r="L114" s="432"/>
      <c r="M114" s="432"/>
      <c r="N114" s="432"/>
      <c r="O114" s="432"/>
      <c r="P114" s="432"/>
      <c r="Q114" s="432"/>
      <c r="R114" s="43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32"/>
      <c r="C115" s="432"/>
      <c r="D115" s="432"/>
      <c r="E115" s="432"/>
      <c r="F115" s="432"/>
      <c r="G115" s="432"/>
      <c r="H115" s="432"/>
      <c r="I115" s="432"/>
      <c r="J115" s="432"/>
      <c r="K115" s="432"/>
      <c r="L115" s="432"/>
      <c r="M115" s="432"/>
      <c r="N115" s="432"/>
      <c r="O115" s="432"/>
      <c r="P115" s="432"/>
      <c r="Q115" s="432"/>
      <c r="R115" s="43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32"/>
      <c r="C116" s="432"/>
      <c r="D116" s="432"/>
      <c r="E116" s="432"/>
      <c r="F116" s="432"/>
      <c r="G116" s="432"/>
      <c r="H116" s="432"/>
      <c r="I116" s="432"/>
      <c r="J116" s="432"/>
      <c r="K116" s="432"/>
      <c r="L116" s="432"/>
      <c r="M116" s="432"/>
      <c r="N116" s="432"/>
      <c r="O116" s="432"/>
      <c r="P116" s="432"/>
      <c r="Q116" s="432"/>
      <c r="R116" s="43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295">
        <v>1</v>
      </c>
      <c r="C118" s="295">
        <f>'Training Plan'!O103</f>
        <v>0</v>
      </c>
      <c r="D118" s="296"/>
      <c r="E118" s="296"/>
      <c r="F118" s="297"/>
      <c r="G118" s="22"/>
      <c r="H118" s="295">
        <v>2</v>
      </c>
      <c r="I118" s="295">
        <f>'Training Plan'!O111</f>
        <v>0</v>
      </c>
      <c r="J118" s="296"/>
      <c r="K118" s="296"/>
      <c r="L118" s="297"/>
      <c r="M118" s="22"/>
      <c r="N118" s="295">
        <v>3</v>
      </c>
      <c r="O118" s="295">
        <f>'Training Plan'!O119</f>
        <v>0</v>
      </c>
      <c r="P118" s="296"/>
      <c r="Q118" s="296"/>
      <c r="R118" s="297"/>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298"/>
      <c r="C119" s="298"/>
      <c r="D119" s="299"/>
      <c r="E119" s="299"/>
      <c r="F119" s="300"/>
      <c r="G119" s="22"/>
      <c r="H119" s="298"/>
      <c r="I119" s="298"/>
      <c r="J119" s="299"/>
      <c r="K119" s="299"/>
      <c r="L119" s="300"/>
      <c r="M119" s="22"/>
      <c r="N119" s="298"/>
      <c r="O119" s="298"/>
      <c r="P119" s="299"/>
      <c r="Q119" s="299"/>
      <c r="R119" s="300"/>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05" t="s">
        <v>88</v>
      </c>
      <c r="C120" s="406"/>
      <c r="D120" s="399">
        <f>'Training Plan'!O104</f>
        <v>0</v>
      </c>
      <c r="E120" s="400"/>
      <c r="F120" s="401"/>
      <c r="G120" s="22"/>
      <c r="H120" s="405" t="s">
        <v>88</v>
      </c>
      <c r="I120" s="406"/>
      <c r="J120" s="399">
        <f>'Training Plan'!O112</f>
        <v>0</v>
      </c>
      <c r="K120" s="400"/>
      <c r="L120" s="401"/>
      <c r="M120" s="22"/>
      <c r="N120" s="405" t="s">
        <v>88</v>
      </c>
      <c r="O120" s="406"/>
      <c r="P120" s="399">
        <f>'Training Plan'!O120</f>
        <v>0</v>
      </c>
      <c r="Q120" s="400"/>
      <c r="R120" s="401"/>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07"/>
      <c r="C121" s="408"/>
      <c r="D121" s="402"/>
      <c r="E121" s="403"/>
      <c r="F121" s="404"/>
      <c r="G121" s="22"/>
      <c r="H121" s="407"/>
      <c r="I121" s="408"/>
      <c r="J121" s="402"/>
      <c r="K121" s="403"/>
      <c r="L121" s="404"/>
      <c r="M121" s="22"/>
      <c r="N121" s="407"/>
      <c r="O121" s="408"/>
      <c r="P121" s="402"/>
      <c r="Q121" s="403"/>
      <c r="R121" s="404"/>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07"/>
      <c r="C122" s="408"/>
      <c r="D122" s="402"/>
      <c r="E122" s="403"/>
      <c r="F122" s="404"/>
      <c r="G122" s="22"/>
      <c r="H122" s="407"/>
      <c r="I122" s="408"/>
      <c r="J122" s="402"/>
      <c r="K122" s="403"/>
      <c r="L122" s="404"/>
      <c r="M122" s="22"/>
      <c r="N122" s="407"/>
      <c r="O122" s="408"/>
      <c r="P122" s="402"/>
      <c r="Q122" s="403"/>
      <c r="R122" s="404"/>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07"/>
      <c r="C123" s="408"/>
      <c r="D123" s="402"/>
      <c r="E123" s="403"/>
      <c r="F123" s="404"/>
      <c r="G123" s="22"/>
      <c r="H123" s="407"/>
      <c r="I123" s="408"/>
      <c r="J123" s="402"/>
      <c r="K123" s="403"/>
      <c r="L123" s="404"/>
      <c r="M123" s="22"/>
      <c r="N123" s="407"/>
      <c r="O123" s="408"/>
      <c r="P123" s="402"/>
      <c r="Q123" s="403"/>
      <c r="R123" s="404"/>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09"/>
      <c r="C124" s="410"/>
      <c r="D124" s="402"/>
      <c r="E124" s="403"/>
      <c r="F124" s="404"/>
      <c r="G124" s="22"/>
      <c r="H124" s="409"/>
      <c r="I124" s="410"/>
      <c r="J124" s="402"/>
      <c r="K124" s="403"/>
      <c r="L124" s="404"/>
      <c r="M124" s="22"/>
      <c r="N124" s="409"/>
      <c r="O124" s="410"/>
      <c r="P124" s="402"/>
      <c r="Q124" s="403"/>
      <c r="R124" s="404"/>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Plan'!P109</f>
        <v>0</v>
      </c>
      <c r="E125" s="416"/>
      <c r="F125" s="417"/>
      <c r="G125" s="22"/>
      <c r="H125" s="411" t="s">
        <v>89</v>
      </c>
      <c r="I125" s="412"/>
      <c r="J125" s="415">
        <f>'Training Plan'!P117</f>
        <v>0</v>
      </c>
      <c r="K125" s="416"/>
      <c r="L125" s="417"/>
      <c r="M125" s="22"/>
      <c r="N125" s="411" t="s">
        <v>89</v>
      </c>
      <c r="O125" s="412"/>
      <c r="P125" s="415">
        <f>'Training Plan'!P125</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9">
        <v>10</v>
      </c>
      <c r="C137" s="159"/>
      <c r="D137" s="156"/>
      <c r="E137" s="162"/>
      <c r="F137" s="165">
        <f>IF(ISNUMBER(D137),D137/B140,)</f>
        <v>0</v>
      </c>
      <c r="G137" s="22"/>
      <c r="H137" s="19">
        <v>10</v>
      </c>
      <c r="I137" s="159"/>
      <c r="J137" s="156"/>
      <c r="K137" s="162"/>
      <c r="L137" s="165">
        <f>IF(ISNUMBER(J137),J137/H140,)</f>
        <v>0</v>
      </c>
      <c r="M137" s="20"/>
      <c r="N137" s="1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388" t="s">
        <v>4</v>
      </c>
      <c r="C138" s="354" t="s">
        <v>62</v>
      </c>
      <c r="D138" s="373"/>
      <c r="E138" s="391">
        <f>IFERROR(IF(COUNT(F128:F137)&gt;0,AVERAGEIF(F128:F137,"&gt;0"),0),)</f>
        <v>0</v>
      </c>
      <c r="F138" s="392"/>
      <c r="G138" s="22"/>
      <c r="H138" s="388" t="s">
        <v>4</v>
      </c>
      <c r="I138" s="354" t="s">
        <v>62</v>
      </c>
      <c r="J138" s="373"/>
      <c r="K138" s="391">
        <f>IFERROR(IF(COUNT(L128:L137)&gt;0,AVERAGEIF(L128:L137,"&gt;0"),0),)</f>
        <v>0</v>
      </c>
      <c r="L138" s="392"/>
      <c r="M138" s="20"/>
      <c r="N138" s="388" t="s">
        <v>4</v>
      </c>
      <c r="O138" s="385" t="s">
        <v>71</v>
      </c>
      <c r="P138" s="397">
        <f>IFERROR(IF(COUNT(R128:R137)&gt;0,AVERAGEIF(R128:R137,"&gt;0"),0),)</f>
        <v>0</v>
      </c>
      <c r="Q138" s="433" t="s">
        <v>117</v>
      </c>
      <c r="R138" s="435"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389"/>
      <c r="C139" s="355"/>
      <c r="D139" s="390"/>
      <c r="E139" s="393"/>
      <c r="F139" s="394"/>
      <c r="G139" s="22"/>
      <c r="H139" s="389"/>
      <c r="I139" s="355"/>
      <c r="J139" s="390"/>
      <c r="K139" s="393"/>
      <c r="L139" s="394"/>
      <c r="M139" s="20"/>
      <c r="N139" s="389"/>
      <c r="O139" s="437"/>
      <c r="P139" s="398"/>
      <c r="Q139" s="434"/>
      <c r="R139" s="436"/>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383">
        <f ca="1">IFERROR(ROUNDUP(B142/(0.0005*C142^2-0.0342*C142+1.034),0),)</f>
        <v>0</v>
      </c>
      <c r="C140" s="385" t="s">
        <v>200</v>
      </c>
      <c r="D140" s="386">
        <f>SUM(C128:C137)</f>
        <v>0</v>
      </c>
      <c r="E140" s="354" t="s">
        <v>44</v>
      </c>
      <c r="F140" s="395">
        <f>SUM(C128*D128,C129*D129,C130*D130,C131*D131,C132*D132,C133*D133,C134*D134,C135*D135,C136*D136,C137*D137)</f>
        <v>0</v>
      </c>
      <c r="G140" s="22"/>
      <c r="H140" s="383">
        <f ca="1">IFERROR(ROUNDUP(H142/(0.0005*I142^2-0.0342*I142+1.034),0),)</f>
        <v>0</v>
      </c>
      <c r="I140" s="385" t="s">
        <v>200</v>
      </c>
      <c r="J140" s="386">
        <f>SUM(I128:I137)</f>
        <v>0</v>
      </c>
      <c r="K140" s="354" t="s">
        <v>44</v>
      </c>
      <c r="L140" s="395">
        <f>SUM(I128*J128,I129*J129,I130*J130,I131*J131,I132*J132,I133*J133,I134*J134,I135*J135,I136*J136,I137*J137)</f>
        <v>0</v>
      </c>
      <c r="M140" s="20"/>
      <c r="N140" s="383">
        <f ca="1">IFERROR(ROUNDUP(N142/(0.0005*O142^2-0.0342*O142+1.034),0),)</f>
        <v>0</v>
      </c>
      <c r="O140" s="385" t="s">
        <v>200</v>
      </c>
      <c r="P140" s="386">
        <f>SUM(O128:O137)</f>
        <v>0</v>
      </c>
      <c r="Q140" s="354" t="s">
        <v>44</v>
      </c>
      <c r="R140" s="395">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384"/>
      <c r="C141" s="355"/>
      <c r="D141" s="387"/>
      <c r="E141" s="355"/>
      <c r="F141" s="396"/>
      <c r="G141" s="22"/>
      <c r="H141" s="384"/>
      <c r="I141" s="355"/>
      <c r="J141" s="387"/>
      <c r="K141" s="355"/>
      <c r="L141" s="396"/>
      <c r="M141" s="20"/>
      <c r="N141" s="384"/>
      <c r="O141" s="355"/>
      <c r="P141" s="387"/>
      <c r="Q141" s="355"/>
      <c r="R141" s="396"/>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3"/>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32" t="s">
        <v>206</v>
      </c>
      <c r="C144" s="432"/>
      <c r="D144" s="432"/>
      <c r="E144" s="432"/>
      <c r="F144" s="432"/>
      <c r="G144" s="432"/>
      <c r="H144" s="432"/>
      <c r="I144" s="432"/>
      <c r="J144" s="432"/>
      <c r="K144" s="432"/>
      <c r="L144" s="432"/>
      <c r="M144" s="432"/>
      <c r="N144" s="432"/>
      <c r="O144" s="432"/>
      <c r="P144" s="432"/>
      <c r="Q144" s="432"/>
      <c r="R144" s="43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32"/>
      <c r="C145" s="432"/>
      <c r="D145" s="432"/>
      <c r="E145" s="432"/>
      <c r="F145" s="432"/>
      <c r="G145" s="432"/>
      <c r="H145" s="432"/>
      <c r="I145" s="432"/>
      <c r="J145" s="432"/>
      <c r="K145" s="432"/>
      <c r="L145" s="432"/>
      <c r="M145" s="432"/>
      <c r="N145" s="432"/>
      <c r="O145" s="432"/>
      <c r="P145" s="432"/>
      <c r="Q145" s="432"/>
      <c r="R145" s="43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32"/>
      <c r="C146" s="432"/>
      <c r="D146" s="432"/>
      <c r="E146" s="432"/>
      <c r="F146" s="432"/>
      <c r="G146" s="432"/>
      <c r="H146" s="432"/>
      <c r="I146" s="432"/>
      <c r="J146" s="432"/>
      <c r="K146" s="432"/>
      <c r="L146" s="432"/>
      <c r="M146" s="432"/>
      <c r="N146" s="432"/>
      <c r="O146" s="432"/>
      <c r="P146" s="432"/>
      <c r="Q146" s="432"/>
      <c r="R146" s="43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388"/>
      <c r="C148" s="309" t="s">
        <v>119</v>
      </c>
      <c r="D148" s="311"/>
      <c r="E148" s="309" t="s">
        <v>120</v>
      </c>
      <c r="F148" s="311"/>
      <c r="G148" s="309" t="s">
        <v>121</v>
      </c>
      <c r="H148" s="311"/>
      <c r="I148" s="309" t="s">
        <v>141</v>
      </c>
      <c r="J148" s="311"/>
      <c r="K148" s="309" t="s">
        <v>192</v>
      </c>
      <c r="L148" s="311"/>
      <c r="M148" s="309" t="s">
        <v>207</v>
      </c>
      <c r="N148" s="310"/>
      <c r="O148" s="310"/>
      <c r="P148" s="310"/>
      <c r="Q148" s="310"/>
      <c r="R148" s="311"/>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525"/>
      <c r="C149" s="315"/>
      <c r="D149" s="317"/>
      <c r="E149" s="315"/>
      <c r="F149" s="317"/>
      <c r="G149" s="315"/>
      <c r="H149" s="317"/>
      <c r="I149" s="315"/>
      <c r="J149" s="317"/>
      <c r="K149" s="315"/>
      <c r="L149" s="317"/>
      <c r="M149" s="315"/>
      <c r="N149" s="316"/>
      <c r="O149" s="316"/>
      <c r="P149" s="316"/>
      <c r="Q149" s="316"/>
      <c r="R149" s="317"/>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388" t="s">
        <v>47</v>
      </c>
      <c r="C150" s="356" t="s">
        <v>129</v>
      </c>
      <c r="D150" s="357"/>
      <c r="E150" s="356" t="s">
        <v>69</v>
      </c>
      <c r="F150" s="357"/>
      <c r="G150" s="356" t="s">
        <v>126</v>
      </c>
      <c r="H150" s="357"/>
      <c r="I150" s="356" t="s">
        <v>137</v>
      </c>
      <c r="J150" s="357"/>
      <c r="K150" s="360"/>
      <c r="L150" s="361"/>
      <c r="M150" s="475"/>
      <c r="N150" s="476"/>
      <c r="O150" s="476"/>
      <c r="P150" s="476"/>
      <c r="Q150" s="476"/>
      <c r="R150" s="47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525"/>
      <c r="C151" s="358"/>
      <c r="D151" s="359"/>
      <c r="E151" s="358"/>
      <c r="F151" s="359"/>
      <c r="G151" s="358"/>
      <c r="H151" s="359"/>
      <c r="I151" s="358"/>
      <c r="J151" s="359"/>
      <c r="K151" s="370"/>
      <c r="L151" s="371"/>
      <c r="M151" s="478"/>
      <c r="N151" s="479"/>
      <c r="O151" s="479"/>
      <c r="P151" s="479"/>
      <c r="Q151" s="479"/>
      <c r="R151" s="48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09" t="s">
        <v>48</v>
      </c>
      <c r="C152" s="356" t="s">
        <v>127</v>
      </c>
      <c r="D152" s="357"/>
      <c r="E152" s="356" t="s">
        <v>69</v>
      </c>
      <c r="F152" s="357"/>
      <c r="G152" s="356" t="s">
        <v>126</v>
      </c>
      <c r="H152" s="357"/>
      <c r="I152" s="356" t="s">
        <v>137</v>
      </c>
      <c r="J152" s="357"/>
      <c r="K152" s="360"/>
      <c r="L152" s="361"/>
      <c r="M152" s="478"/>
      <c r="N152" s="479"/>
      <c r="O152" s="479"/>
      <c r="P152" s="479"/>
      <c r="Q152" s="479"/>
      <c r="R152" s="48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15"/>
      <c r="C153" s="358"/>
      <c r="D153" s="359"/>
      <c r="E153" s="358"/>
      <c r="F153" s="359"/>
      <c r="G153" s="358"/>
      <c r="H153" s="359"/>
      <c r="I153" s="358"/>
      <c r="J153" s="359"/>
      <c r="K153" s="362"/>
      <c r="L153" s="363"/>
      <c r="M153" s="478"/>
      <c r="N153" s="479"/>
      <c r="O153" s="479"/>
      <c r="P153" s="479"/>
      <c r="Q153" s="479"/>
      <c r="R153" s="48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09" t="s">
        <v>49</v>
      </c>
      <c r="C154" s="356" t="s">
        <v>127</v>
      </c>
      <c r="D154" s="357"/>
      <c r="E154" s="356" t="s">
        <v>69</v>
      </c>
      <c r="F154" s="357"/>
      <c r="G154" s="356" t="s">
        <v>126</v>
      </c>
      <c r="H154" s="357"/>
      <c r="I154" s="356" t="s">
        <v>137</v>
      </c>
      <c r="J154" s="357"/>
      <c r="K154" s="360"/>
      <c r="L154" s="361"/>
      <c r="M154" s="478"/>
      <c r="N154" s="479"/>
      <c r="O154" s="479"/>
      <c r="P154" s="479"/>
      <c r="Q154" s="479"/>
      <c r="R154" s="48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15"/>
      <c r="C155" s="358"/>
      <c r="D155" s="359"/>
      <c r="E155" s="358"/>
      <c r="F155" s="359"/>
      <c r="G155" s="358"/>
      <c r="H155" s="359"/>
      <c r="I155" s="358"/>
      <c r="J155" s="359"/>
      <c r="K155" s="362"/>
      <c r="L155" s="363"/>
      <c r="M155" s="478"/>
      <c r="N155" s="479"/>
      <c r="O155" s="479"/>
      <c r="P155" s="479"/>
      <c r="Q155" s="479"/>
      <c r="R155" s="48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09" t="s">
        <v>50</v>
      </c>
      <c r="C156" s="356" t="s">
        <v>127</v>
      </c>
      <c r="D156" s="357"/>
      <c r="E156" s="356" t="s">
        <v>69</v>
      </c>
      <c r="F156" s="357"/>
      <c r="G156" s="356" t="s">
        <v>126</v>
      </c>
      <c r="H156" s="357"/>
      <c r="I156" s="356" t="s">
        <v>137</v>
      </c>
      <c r="J156" s="357"/>
      <c r="K156" s="360"/>
      <c r="L156" s="361"/>
      <c r="M156" s="478"/>
      <c r="N156" s="479"/>
      <c r="O156" s="479"/>
      <c r="P156" s="479"/>
      <c r="Q156" s="479"/>
      <c r="R156" s="48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15"/>
      <c r="C157" s="358"/>
      <c r="D157" s="359"/>
      <c r="E157" s="358"/>
      <c r="F157" s="359"/>
      <c r="G157" s="358"/>
      <c r="H157" s="359"/>
      <c r="I157" s="358"/>
      <c r="J157" s="359"/>
      <c r="K157" s="362"/>
      <c r="L157" s="363"/>
      <c r="M157" s="478"/>
      <c r="N157" s="479"/>
      <c r="O157" s="479"/>
      <c r="P157" s="479"/>
      <c r="Q157" s="479"/>
      <c r="R157" s="48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09" t="s">
        <v>74</v>
      </c>
      <c r="C158" s="356" t="s">
        <v>127</v>
      </c>
      <c r="D158" s="357"/>
      <c r="E158" s="356" t="s">
        <v>69</v>
      </c>
      <c r="F158" s="357"/>
      <c r="G158" s="356" t="s">
        <v>126</v>
      </c>
      <c r="H158" s="357"/>
      <c r="I158" s="356" t="s">
        <v>137</v>
      </c>
      <c r="J158" s="357"/>
      <c r="K158" s="360"/>
      <c r="L158" s="361"/>
      <c r="M158" s="478"/>
      <c r="N158" s="479"/>
      <c r="O158" s="479"/>
      <c r="P158" s="479"/>
      <c r="Q158" s="479"/>
      <c r="R158" s="48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15"/>
      <c r="C159" s="358"/>
      <c r="D159" s="359"/>
      <c r="E159" s="358"/>
      <c r="F159" s="359"/>
      <c r="G159" s="358"/>
      <c r="H159" s="359"/>
      <c r="I159" s="358"/>
      <c r="J159" s="359"/>
      <c r="K159" s="362"/>
      <c r="L159" s="363"/>
      <c r="M159" s="478"/>
      <c r="N159" s="479"/>
      <c r="O159" s="479"/>
      <c r="P159" s="479"/>
      <c r="Q159" s="479"/>
      <c r="R159" s="48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09" t="s">
        <v>75</v>
      </c>
      <c r="C160" s="356" t="s">
        <v>127</v>
      </c>
      <c r="D160" s="357"/>
      <c r="E160" s="356" t="s">
        <v>69</v>
      </c>
      <c r="F160" s="357"/>
      <c r="G160" s="356" t="s">
        <v>126</v>
      </c>
      <c r="H160" s="357"/>
      <c r="I160" s="356" t="s">
        <v>137</v>
      </c>
      <c r="J160" s="357"/>
      <c r="K160" s="360"/>
      <c r="L160" s="361"/>
      <c r="M160" s="478"/>
      <c r="N160" s="479"/>
      <c r="O160" s="479"/>
      <c r="P160" s="479"/>
      <c r="Q160" s="479"/>
      <c r="R160" s="48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15"/>
      <c r="C161" s="358"/>
      <c r="D161" s="359"/>
      <c r="E161" s="358"/>
      <c r="F161" s="359"/>
      <c r="G161" s="358"/>
      <c r="H161" s="359"/>
      <c r="I161" s="358"/>
      <c r="J161" s="359"/>
      <c r="K161" s="362"/>
      <c r="L161" s="363"/>
      <c r="M161" s="478"/>
      <c r="N161" s="479"/>
      <c r="O161" s="479"/>
      <c r="P161" s="479"/>
      <c r="Q161" s="479"/>
      <c r="R161" s="48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09" t="s">
        <v>76</v>
      </c>
      <c r="C162" s="356" t="s">
        <v>127</v>
      </c>
      <c r="D162" s="357"/>
      <c r="E162" s="356" t="s">
        <v>69</v>
      </c>
      <c r="F162" s="357"/>
      <c r="G162" s="356" t="s">
        <v>126</v>
      </c>
      <c r="H162" s="357"/>
      <c r="I162" s="356" t="s">
        <v>137</v>
      </c>
      <c r="J162" s="357"/>
      <c r="K162" s="360"/>
      <c r="L162" s="361"/>
      <c r="M162" s="478"/>
      <c r="N162" s="479"/>
      <c r="O162" s="479"/>
      <c r="P162" s="479"/>
      <c r="Q162" s="479"/>
      <c r="R162" s="48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15"/>
      <c r="C163" s="364"/>
      <c r="D163" s="365"/>
      <c r="E163" s="364"/>
      <c r="F163" s="365"/>
      <c r="G163" s="364"/>
      <c r="H163" s="365"/>
      <c r="I163" s="364"/>
      <c r="J163" s="365"/>
      <c r="K163" s="362"/>
      <c r="L163" s="363"/>
      <c r="M163" s="481"/>
      <c r="N163" s="482"/>
      <c r="O163" s="482"/>
      <c r="P163" s="482"/>
      <c r="Q163" s="482"/>
      <c r="R163" s="48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527" t="s">
        <v>119</v>
      </c>
      <c r="H176" s="527"/>
      <c r="I176" s="527"/>
      <c r="J176" s="527"/>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526"/>
      <c r="M178" s="551"/>
      <c r="N178" s="551"/>
      <c r="O178" s="551"/>
      <c r="P178" s="551"/>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526"/>
      <c r="M179" s="526" t="s">
        <v>143</v>
      </c>
      <c r="N179" s="526" t="s">
        <v>142</v>
      </c>
      <c r="O179" s="526" t="s">
        <v>144</v>
      </c>
      <c r="P179" s="526"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526">
        <v>1</v>
      </c>
      <c r="M180" s="526">
        <f>IF(C150="","",VLOOKUP(C150,H177:I181,2,0))</f>
        <v>0.6</v>
      </c>
      <c r="N180" s="526">
        <f>IF(E150="","",VLOOKUP(E150,H184:I188,2,0))</f>
        <v>0.3</v>
      </c>
      <c r="O180" s="526">
        <f>IF(G150="","",VLOOKUP(G150,H191:I195,2,0))</f>
        <v>0.2</v>
      </c>
      <c r="P180" s="526">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526">
        <v>2</v>
      </c>
      <c r="M181" s="526">
        <f>IF(C152="","",VLOOKUP(C152,H177:I181,2,0))</f>
        <v>0.2</v>
      </c>
      <c r="N181" s="526">
        <f>IF(E152="","",VLOOKUP(E152,H184:I188,2,0))</f>
        <v>0.3</v>
      </c>
      <c r="O181" s="526">
        <f>IF(G152="","",VLOOKUP(G152,H191:I195,2,0))</f>
        <v>0.2</v>
      </c>
      <c r="P181" s="526">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526">
        <v>3</v>
      </c>
      <c r="M182" s="526">
        <f>IF(C154="","",VLOOKUP(C154,H177:I181,2,0))</f>
        <v>0.2</v>
      </c>
      <c r="N182" s="526">
        <f>IF(E154="","",VLOOKUP(E154,H184:I188,2,0))</f>
        <v>0.3</v>
      </c>
      <c r="O182" s="526">
        <f>IF(G154="","",VLOOKUP(G154,H191:I195,2,0))</f>
        <v>0.2</v>
      </c>
      <c r="P182" s="526">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527" t="s">
        <v>120</v>
      </c>
      <c r="H183" s="527"/>
      <c r="I183" s="527"/>
      <c r="J183" s="527"/>
      <c r="K183" s="22"/>
      <c r="L183" s="526">
        <v>4</v>
      </c>
      <c r="M183" s="526">
        <f>IF(C156="","",VLOOKUP(C156,H177:I181,2,0))</f>
        <v>0.2</v>
      </c>
      <c r="N183" s="526">
        <f>IF(E156="","",VLOOKUP(E156,H184:I188,2,0))</f>
        <v>0.3</v>
      </c>
      <c r="O183" s="526">
        <f>IF(G156="","",VLOOKUP(G156,H191:I195,2,0))</f>
        <v>0.2</v>
      </c>
      <c r="P183" s="526">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526">
        <v>5</v>
      </c>
      <c r="M184" s="526">
        <f>IF(C158="","",VLOOKUP(C158,H177:I181,2,0))</f>
        <v>0.2</v>
      </c>
      <c r="N184" s="526">
        <f>IF(E158="","",VLOOKUP(E158,H184:I188,2,0))</f>
        <v>0.3</v>
      </c>
      <c r="O184" s="526">
        <f>IF(G158="","",VLOOKUP(G158,H191:I195,2,0))</f>
        <v>0.2</v>
      </c>
      <c r="P184" s="526">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526">
        <v>6</v>
      </c>
      <c r="M185" s="526">
        <f>IF(C160="","",VLOOKUP(C160,H177:I181,2,0))</f>
        <v>0.2</v>
      </c>
      <c r="N185" s="526">
        <f>IF(E160="","",VLOOKUP(E160,H184:I188,2,0))</f>
        <v>0.3</v>
      </c>
      <c r="O185" s="526">
        <f>IF(G160="","",VLOOKUP(G160,H191:I195,2,0))</f>
        <v>0.2</v>
      </c>
      <c r="P185" s="526">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526">
        <v>7</v>
      </c>
      <c r="M186" s="526">
        <f>IF(C162="","",VLOOKUP(C162,H177:I181,2,0))</f>
        <v>0.2</v>
      </c>
      <c r="N186" s="526">
        <f>IF(E162="","",VLOOKUP(E162,H184:I188,2,0))</f>
        <v>0.3</v>
      </c>
      <c r="O186" s="526">
        <f>IF(G162="","",VLOOKUP(G162,H191:I195,2,0))</f>
        <v>0.2</v>
      </c>
      <c r="P186" s="526">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527" t="s">
        <v>121</v>
      </c>
      <c r="H190" s="527"/>
      <c r="I190" s="527"/>
      <c r="J190" s="527"/>
      <c r="K190" s="22"/>
      <c r="L190" s="22"/>
      <c r="M190" s="22"/>
      <c r="N190" s="552"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527" t="s">
        <v>118</v>
      </c>
      <c r="H197" s="527"/>
      <c r="I197" s="527"/>
      <c r="J197" s="527"/>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G190:J190"/>
    <mergeCell ref="G197:J197"/>
    <mergeCell ref="B162:B163"/>
    <mergeCell ref="C162:D163"/>
    <mergeCell ref="E162:F163"/>
    <mergeCell ref="G162:H163"/>
    <mergeCell ref="I162:J163"/>
    <mergeCell ref="K162:L163"/>
    <mergeCell ref="G176:J176"/>
    <mergeCell ref="G183:J183"/>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54:H155"/>
    <mergeCell ref="I154:J155"/>
    <mergeCell ref="K154:L155"/>
    <mergeCell ref="B156:B157"/>
    <mergeCell ref="C156:D157"/>
    <mergeCell ref="E156:F157"/>
    <mergeCell ref="G156:H157"/>
    <mergeCell ref="I156:J157"/>
    <mergeCell ref="K156:L157"/>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C3:D6"/>
    <mergeCell ref="E3:Q6"/>
    <mergeCell ref="B20:C21"/>
    <mergeCell ref="D20:F21"/>
    <mergeCell ref="H20:I21"/>
    <mergeCell ref="J20:L21"/>
    <mergeCell ref="N20:O21"/>
    <mergeCell ref="P20:R21"/>
    <mergeCell ref="B9:R11"/>
    <mergeCell ref="B13:B14"/>
    <mergeCell ref="C13:F14"/>
    <mergeCell ref="H13:H14"/>
    <mergeCell ref="I13:L14"/>
    <mergeCell ref="N13:N14"/>
    <mergeCell ref="O13:R14"/>
    <mergeCell ref="B15:C19"/>
    <mergeCell ref="D15:F19"/>
    <mergeCell ref="H15:I19"/>
    <mergeCell ref="J15:L19"/>
    <mergeCell ref="N15:O19"/>
    <mergeCell ref="P15:R19"/>
    <mergeCell ref="C33:D34"/>
    <mergeCell ref="E33:F34"/>
    <mergeCell ref="H33:H34"/>
    <mergeCell ref="I33:J34"/>
    <mergeCell ref="K33:L34"/>
    <mergeCell ref="N33:N34"/>
    <mergeCell ref="O33:O34"/>
    <mergeCell ref="P33:P34"/>
    <mergeCell ref="B39:R41"/>
    <mergeCell ref="Q33:Q34"/>
    <mergeCell ref="R33:R34"/>
    <mergeCell ref="B33:B34"/>
    <mergeCell ref="B43:B44"/>
    <mergeCell ref="C43:F44"/>
    <mergeCell ref="H43:H44"/>
    <mergeCell ref="I43:L44"/>
    <mergeCell ref="N43:N44"/>
    <mergeCell ref="O43:R44"/>
    <mergeCell ref="K35:K36"/>
    <mergeCell ref="L35:L36"/>
    <mergeCell ref="N35:N36"/>
    <mergeCell ref="O35:O36"/>
    <mergeCell ref="P35:P36"/>
    <mergeCell ref="Q35:Q36"/>
    <mergeCell ref="B35:B36"/>
    <mergeCell ref="C35:C36"/>
    <mergeCell ref="D35:D36"/>
    <mergeCell ref="E35:E36"/>
    <mergeCell ref="F35:F36"/>
    <mergeCell ref="H35:H36"/>
    <mergeCell ref="I35:I36"/>
    <mergeCell ref="J35:J36"/>
    <mergeCell ref="R35:R36"/>
    <mergeCell ref="Q63:Q64"/>
    <mergeCell ref="R63:R64"/>
    <mergeCell ref="B45:C49"/>
    <mergeCell ref="D45:F49"/>
    <mergeCell ref="H45:I49"/>
    <mergeCell ref="J45:L49"/>
    <mergeCell ref="N45:O49"/>
    <mergeCell ref="P45:R49"/>
    <mergeCell ref="B50:C51"/>
    <mergeCell ref="D50:F51"/>
    <mergeCell ref="H50:I51"/>
    <mergeCell ref="J50:L51"/>
    <mergeCell ref="N50:O51"/>
    <mergeCell ref="P50:R51"/>
    <mergeCell ref="B63:B64"/>
    <mergeCell ref="C63:D64"/>
    <mergeCell ref="E63:F64"/>
    <mergeCell ref="H63:H64"/>
    <mergeCell ref="I63:J64"/>
    <mergeCell ref="K63:L64"/>
    <mergeCell ref="N63:N64"/>
    <mergeCell ref="O63:O64"/>
    <mergeCell ref="P63:P64"/>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Q108:Q109"/>
    <mergeCell ref="R108:R10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108:B109"/>
    <mergeCell ref="C108:D109"/>
    <mergeCell ref="E108:F109"/>
    <mergeCell ref="H108:H109"/>
    <mergeCell ref="I108:J109"/>
    <mergeCell ref="K108:L109"/>
    <mergeCell ref="N108:N109"/>
    <mergeCell ref="O108:O109"/>
    <mergeCell ref="P108:P109"/>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R140:R141"/>
    <mergeCell ref="K140:K141"/>
    <mergeCell ref="L140:L141"/>
    <mergeCell ref="N140:N141"/>
    <mergeCell ref="O140:O141"/>
    <mergeCell ref="P140:P141"/>
    <mergeCell ref="Q140:Q141"/>
    <mergeCell ref="N138:N139"/>
    <mergeCell ref="K138:L139"/>
    <mergeCell ref="O138:O139"/>
    <mergeCell ref="P138:P139"/>
    <mergeCell ref="Q138:Q139"/>
    <mergeCell ref="R138:R139"/>
    <mergeCell ref="N120:O124"/>
    <mergeCell ref="P120:R124"/>
    <mergeCell ref="B125:C126"/>
    <mergeCell ref="D125:F126"/>
    <mergeCell ref="H125:I126"/>
    <mergeCell ref="J125:L126"/>
    <mergeCell ref="N125:O12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H120:I124"/>
    <mergeCell ref="J120:L124"/>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37:C37 H37:I37 N37:O37 B67:C67 H67:I67 N67:O67 B112:C112 H112:I112 N112:O112 B142:C142 H142:I142 N142:O142" evalError="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33"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21">
        <f>'Training Plan'!B128</f>
        <v>0</v>
      </c>
      <c r="D3" s="422"/>
      <c r="E3" s="427" t="s">
        <v>185</v>
      </c>
      <c r="F3" s="427"/>
      <c r="G3" s="427"/>
      <c r="H3" s="427"/>
      <c r="I3" s="427"/>
      <c r="J3" s="427"/>
      <c r="K3" s="427"/>
      <c r="L3" s="427"/>
      <c r="M3" s="427"/>
      <c r="N3" s="427"/>
      <c r="O3" s="427"/>
      <c r="P3" s="427"/>
      <c r="Q3" s="428"/>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23"/>
      <c r="D4" s="424"/>
      <c r="E4" s="276"/>
      <c r="F4" s="276"/>
      <c r="G4" s="276"/>
      <c r="H4" s="276"/>
      <c r="I4" s="276"/>
      <c r="J4" s="276"/>
      <c r="K4" s="276"/>
      <c r="L4" s="276"/>
      <c r="M4" s="276"/>
      <c r="N4" s="276"/>
      <c r="O4" s="276"/>
      <c r="P4" s="276"/>
      <c r="Q4" s="429"/>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23"/>
      <c r="D5" s="424"/>
      <c r="E5" s="276"/>
      <c r="F5" s="276"/>
      <c r="G5" s="276"/>
      <c r="H5" s="276"/>
      <c r="I5" s="276"/>
      <c r="J5" s="276"/>
      <c r="K5" s="276"/>
      <c r="L5" s="276"/>
      <c r="M5" s="276"/>
      <c r="N5" s="276"/>
      <c r="O5" s="276"/>
      <c r="P5" s="276"/>
      <c r="Q5" s="429"/>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25"/>
      <c r="D6" s="426"/>
      <c r="E6" s="430"/>
      <c r="F6" s="430"/>
      <c r="G6" s="430"/>
      <c r="H6" s="430"/>
      <c r="I6" s="430"/>
      <c r="J6" s="430"/>
      <c r="K6" s="430"/>
      <c r="L6" s="430"/>
      <c r="M6" s="430"/>
      <c r="N6" s="430"/>
      <c r="O6" s="430"/>
      <c r="P6" s="430"/>
      <c r="Q6" s="431"/>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32" t="s">
        <v>47</v>
      </c>
      <c r="C9" s="432"/>
      <c r="D9" s="432"/>
      <c r="E9" s="432"/>
      <c r="F9" s="432"/>
      <c r="G9" s="432"/>
      <c r="H9" s="432"/>
      <c r="I9" s="432"/>
      <c r="J9" s="432"/>
      <c r="K9" s="432"/>
      <c r="L9" s="432"/>
      <c r="M9" s="432"/>
      <c r="N9" s="432"/>
      <c r="O9" s="432"/>
      <c r="P9" s="432"/>
      <c r="Q9" s="432"/>
      <c r="R9" s="432"/>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32"/>
      <c r="C10" s="432"/>
      <c r="D10" s="432"/>
      <c r="E10" s="432"/>
      <c r="F10" s="432"/>
      <c r="G10" s="432"/>
      <c r="H10" s="432"/>
      <c r="I10" s="432"/>
      <c r="J10" s="432"/>
      <c r="K10" s="432"/>
      <c r="L10" s="432"/>
      <c r="M10" s="432"/>
      <c r="N10" s="432"/>
      <c r="O10" s="432"/>
      <c r="P10" s="432"/>
      <c r="Q10" s="432"/>
      <c r="R10" s="43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32"/>
      <c r="C11" s="432"/>
      <c r="D11" s="432"/>
      <c r="E11" s="432"/>
      <c r="F11" s="432"/>
      <c r="G11" s="432"/>
      <c r="H11" s="432"/>
      <c r="I11" s="432"/>
      <c r="J11" s="432"/>
      <c r="K11" s="432"/>
      <c r="L11" s="432"/>
      <c r="M11" s="432"/>
      <c r="N11" s="432"/>
      <c r="O11" s="432"/>
      <c r="P11" s="432"/>
      <c r="Q11" s="432"/>
      <c r="R11" s="43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295">
        <v>1</v>
      </c>
      <c r="C13" s="295">
        <f>'Training Plan'!C132</f>
        <v>0</v>
      </c>
      <c r="D13" s="296"/>
      <c r="E13" s="296"/>
      <c r="F13" s="297"/>
      <c r="G13" s="22"/>
      <c r="H13" s="295">
        <v>2</v>
      </c>
      <c r="I13" s="295">
        <f>'Training Plan'!C140</f>
        <v>0</v>
      </c>
      <c r="J13" s="296"/>
      <c r="K13" s="296"/>
      <c r="L13" s="297"/>
      <c r="M13" s="22"/>
      <c r="N13" s="295">
        <v>3</v>
      </c>
      <c r="O13" s="295">
        <f>'Training Plan'!C148</f>
        <v>0</v>
      </c>
      <c r="P13" s="296"/>
      <c r="Q13" s="296"/>
      <c r="R13" s="297"/>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298"/>
      <c r="C14" s="298"/>
      <c r="D14" s="299"/>
      <c r="E14" s="299"/>
      <c r="F14" s="300"/>
      <c r="G14" s="22"/>
      <c r="H14" s="298"/>
      <c r="I14" s="298"/>
      <c r="J14" s="299"/>
      <c r="K14" s="299"/>
      <c r="L14" s="300"/>
      <c r="M14" s="22"/>
      <c r="N14" s="298"/>
      <c r="O14" s="298"/>
      <c r="P14" s="299"/>
      <c r="Q14" s="299"/>
      <c r="R14" s="300"/>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05" t="s">
        <v>88</v>
      </c>
      <c r="C15" s="406"/>
      <c r="D15" s="400">
        <f>'Training Plan'!C133</f>
        <v>0</v>
      </c>
      <c r="E15" s="400"/>
      <c r="F15" s="401"/>
      <c r="G15" s="22"/>
      <c r="H15" s="405" t="s">
        <v>88</v>
      </c>
      <c r="I15" s="406"/>
      <c r="J15" s="399">
        <f>'Training Plan'!C141</f>
        <v>0</v>
      </c>
      <c r="K15" s="400"/>
      <c r="L15" s="401"/>
      <c r="M15" s="22"/>
      <c r="N15" s="405" t="s">
        <v>88</v>
      </c>
      <c r="O15" s="406"/>
      <c r="P15" s="399">
        <f>'Training Plan'!C149</f>
        <v>0</v>
      </c>
      <c r="Q15" s="400"/>
      <c r="R15" s="401"/>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07"/>
      <c r="C16" s="408"/>
      <c r="D16" s="403"/>
      <c r="E16" s="403"/>
      <c r="F16" s="404"/>
      <c r="G16" s="22"/>
      <c r="H16" s="407"/>
      <c r="I16" s="408"/>
      <c r="J16" s="402"/>
      <c r="K16" s="403"/>
      <c r="L16" s="404"/>
      <c r="M16" s="22"/>
      <c r="N16" s="407"/>
      <c r="O16" s="408"/>
      <c r="P16" s="402"/>
      <c r="Q16" s="403"/>
      <c r="R16" s="404"/>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07"/>
      <c r="C17" s="408"/>
      <c r="D17" s="403"/>
      <c r="E17" s="403"/>
      <c r="F17" s="404"/>
      <c r="G17" s="22"/>
      <c r="H17" s="407"/>
      <c r="I17" s="408"/>
      <c r="J17" s="402"/>
      <c r="K17" s="403"/>
      <c r="L17" s="404"/>
      <c r="M17" s="22"/>
      <c r="N17" s="407"/>
      <c r="O17" s="408"/>
      <c r="P17" s="402"/>
      <c r="Q17" s="403"/>
      <c r="R17" s="404"/>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07"/>
      <c r="C18" s="408"/>
      <c r="D18" s="403"/>
      <c r="E18" s="403"/>
      <c r="F18" s="404"/>
      <c r="G18" s="22"/>
      <c r="H18" s="407"/>
      <c r="I18" s="408"/>
      <c r="J18" s="402"/>
      <c r="K18" s="403"/>
      <c r="L18" s="404"/>
      <c r="M18" s="22"/>
      <c r="N18" s="407"/>
      <c r="O18" s="408"/>
      <c r="P18" s="402"/>
      <c r="Q18" s="403"/>
      <c r="R18" s="404"/>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09"/>
      <c r="C19" s="410"/>
      <c r="D19" s="403"/>
      <c r="E19" s="403"/>
      <c r="F19" s="404"/>
      <c r="G19" s="22"/>
      <c r="H19" s="409"/>
      <c r="I19" s="410"/>
      <c r="J19" s="402"/>
      <c r="K19" s="403"/>
      <c r="L19" s="404"/>
      <c r="M19" s="22"/>
      <c r="N19" s="409"/>
      <c r="O19" s="410"/>
      <c r="P19" s="402"/>
      <c r="Q19" s="403"/>
      <c r="R19" s="404"/>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Plan'!D138</f>
        <v>0</v>
      </c>
      <c r="E20" s="416"/>
      <c r="F20" s="417"/>
      <c r="G20" s="22"/>
      <c r="H20" s="411" t="s">
        <v>89</v>
      </c>
      <c r="I20" s="412"/>
      <c r="J20" s="415">
        <f>'Training Plan'!D146</f>
        <v>0</v>
      </c>
      <c r="K20" s="416"/>
      <c r="L20" s="417"/>
      <c r="M20" s="22"/>
      <c r="N20" s="411" t="s">
        <v>89</v>
      </c>
      <c r="O20" s="412"/>
      <c r="P20" s="415">
        <f>'Training Plan'!D154</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76">
        <v>10</v>
      </c>
      <c r="C32" s="159"/>
      <c r="D32" s="156"/>
      <c r="E32" s="162"/>
      <c r="F32" s="165">
        <f>IF(ISNUMBER(D32),D32/B35,)</f>
        <v>0</v>
      </c>
      <c r="G32" s="22"/>
      <c r="H32" s="176">
        <v>10</v>
      </c>
      <c r="I32" s="159"/>
      <c r="J32" s="156"/>
      <c r="K32" s="162"/>
      <c r="L32" s="165">
        <f>IF(ISNUMBER(J32),J32/H35,)</f>
        <v>0</v>
      </c>
      <c r="M32" s="20"/>
      <c r="N32" s="176">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388" t="s">
        <v>4</v>
      </c>
      <c r="C33" s="354" t="s">
        <v>62</v>
      </c>
      <c r="D33" s="373"/>
      <c r="E33" s="391">
        <f>IFERROR(IF(COUNT(F23:F32)&gt;0,AVERAGEIF(F23:F32,"&gt;0"),0),)</f>
        <v>0</v>
      </c>
      <c r="F33" s="392"/>
      <c r="G33" s="22"/>
      <c r="H33" s="388" t="s">
        <v>4</v>
      </c>
      <c r="I33" s="354" t="s">
        <v>62</v>
      </c>
      <c r="J33" s="373"/>
      <c r="K33" s="391">
        <f>IFERROR(IF(COUNT(L23:L32)&gt;0,AVERAGEIF(L23:L32,"&gt;0"),0),)</f>
        <v>0</v>
      </c>
      <c r="L33" s="392"/>
      <c r="M33" s="20"/>
      <c r="N33" s="388" t="s">
        <v>4</v>
      </c>
      <c r="O33" s="385" t="s">
        <v>71</v>
      </c>
      <c r="P33" s="397">
        <f>IFERROR(IF(COUNT(R23:R32)&gt;0,AVERAGEIF(R23:R32,"&gt;0"),0),)</f>
        <v>0</v>
      </c>
      <c r="Q33" s="433" t="s">
        <v>117</v>
      </c>
      <c r="R33" s="435"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389"/>
      <c r="C34" s="355"/>
      <c r="D34" s="390"/>
      <c r="E34" s="393"/>
      <c r="F34" s="394"/>
      <c r="G34" s="22"/>
      <c r="H34" s="389"/>
      <c r="I34" s="355"/>
      <c r="J34" s="390"/>
      <c r="K34" s="393"/>
      <c r="L34" s="394"/>
      <c r="M34" s="20"/>
      <c r="N34" s="389"/>
      <c r="O34" s="437"/>
      <c r="P34" s="398"/>
      <c r="Q34" s="434"/>
      <c r="R34" s="436"/>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383">
        <f ca="1">IFERROR(ROUNDUP(B37/(0.0005*C37^2-0.0342*C37+1.034),0),)</f>
        <v>0</v>
      </c>
      <c r="C35" s="385" t="s">
        <v>200</v>
      </c>
      <c r="D35" s="386">
        <f>SUM(C23:C32)</f>
        <v>0</v>
      </c>
      <c r="E35" s="354" t="s">
        <v>44</v>
      </c>
      <c r="F35" s="395">
        <f>SUM(C23*D23,C24*D24,C25*D25,C26*D26,C27*D27,C28*D28,C29*D29,C30*D30,C31*D31,C32*D32)</f>
        <v>0</v>
      </c>
      <c r="G35" s="22"/>
      <c r="H35" s="383">
        <f ca="1">IFERROR(ROUNDUP(H37/(0.0005*I37^2-0.0342*I37+1.034),0),)</f>
        <v>0</v>
      </c>
      <c r="I35" s="385" t="s">
        <v>200</v>
      </c>
      <c r="J35" s="386">
        <f>SUM(I23:I32)</f>
        <v>0</v>
      </c>
      <c r="K35" s="354" t="s">
        <v>44</v>
      </c>
      <c r="L35" s="395">
        <f>SUM(I23*J23,I24*J24,I25*J25,I26*J26,I27*J27,I28*J28,I29*J29,I30*J30,I31*J31,I32*J32)</f>
        <v>0</v>
      </c>
      <c r="M35" s="20"/>
      <c r="N35" s="383">
        <f ca="1">IFERROR(ROUNDUP(N37/(0.0005*O37^2-0.0342*O37+1.034),0),)</f>
        <v>0</v>
      </c>
      <c r="O35" s="385" t="s">
        <v>200</v>
      </c>
      <c r="P35" s="386">
        <f>SUM(O23:O32)</f>
        <v>0</v>
      </c>
      <c r="Q35" s="354" t="s">
        <v>44</v>
      </c>
      <c r="R35" s="395">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384"/>
      <c r="C36" s="355"/>
      <c r="D36" s="387"/>
      <c r="E36" s="355"/>
      <c r="F36" s="396"/>
      <c r="G36" s="22"/>
      <c r="H36" s="384"/>
      <c r="I36" s="355"/>
      <c r="J36" s="387"/>
      <c r="K36" s="355"/>
      <c r="L36" s="396"/>
      <c r="M36" s="20"/>
      <c r="N36" s="384"/>
      <c r="O36" s="355"/>
      <c r="P36" s="387"/>
      <c r="Q36" s="355"/>
      <c r="R36" s="396"/>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75"/>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32" t="s">
        <v>48</v>
      </c>
      <c r="C39" s="432"/>
      <c r="D39" s="432"/>
      <c r="E39" s="432"/>
      <c r="F39" s="432"/>
      <c r="G39" s="432"/>
      <c r="H39" s="432"/>
      <c r="I39" s="432"/>
      <c r="J39" s="432"/>
      <c r="K39" s="432"/>
      <c r="L39" s="432"/>
      <c r="M39" s="432"/>
      <c r="N39" s="432"/>
      <c r="O39" s="432"/>
      <c r="P39" s="432"/>
      <c r="Q39" s="432"/>
      <c r="R39" s="43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32"/>
      <c r="C40" s="432"/>
      <c r="D40" s="432"/>
      <c r="E40" s="432"/>
      <c r="F40" s="432"/>
      <c r="G40" s="432"/>
      <c r="H40" s="432"/>
      <c r="I40" s="432"/>
      <c r="J40" s="432"/>
      <c r="K40" s="432"/>
      <c r="L40" s="432"/>
      <c r="M40" s="432"/>
      <c r="N40" s="432"/>
      <c r="O40" s="432"/>
      <c r="P40" s="432"/>
      <c r="Q40" s="432"/>
      <c r="R40" s="43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32"/>
      <c r="C41" s="432"/>
      <c r="D41" s="432"/>
      <c r="E41" s="432"/>
      <c r="F41" s="432"/>
      <c r="G41" s="432"/>
      <c r="H41" s="432"/>
      <c r="I41" s="432"/>
      <c r="J41" s="432"/>
      <c r="K41" s="432"/>
      <c r="L41" s="432"/>
      <c r="M41" s="432"/>
      <c r="N41" s="432"/>
      <c r="O41" s="432"/>
      <c r="P41" s="432"/>
      <c r="Q41" s="432"/>
      <c r="R41" s="43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295">
        <v>1</v>
      </c>
      <c r="C43" s="295">
        <f>'Training Plan'!F132</f>
        <v>0</v>
      </c>
      <c r="D43" s="296"/>
      <c r="E43" s="296"/>
      <c r="F43" s="297"/>
      <c r="G43" s="22"/>
      <c r="H43" s="295">
        <v>2</v>
      </c>
      <c r="I43" s="295">
        <f>'Training Plan'!F140</f>
        <v>0</v>
      </c>
      <c r="J43" s="296"/>
      <c r="K43" s="296"/>
      <c r="L43" s="297"/>
      <c r="M43" s="22"/>
      <c r="N43" s="295">
        <v>3</v>
      </c>
      <c r="O43" s="295">
        <f>'Training Plan'!F148</f>
        <v>0</v>
      </c>
      <c r="P43" s="296"/>
      <c r="Q43" s="296"/>
      <c r="R43" s="297"/>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298"/>
      <c r="C44" s="298"/>
      <c r="D44" s="299"/>
      <c r="E44" s="299"/>
      <c r="F44" s="300"/>
      <c r="G44" s="22"/>
      <c r="H44" s="298"/>
      <c r="I44" s="298"/>
      <c r="J44" s="299"/>
      <c r="K44" s="299"/>
      <c r="L44" s="300"/>
      <c r="M44" s="22"/>
      <c r="N44" s="298"/>
      <c r="O44" s="298"/>
      <c r="P44" s="299"/>
      <c r="Q44" s="299"/>
      <c r="R44" s="300"/>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05" t="s">
        <v>88</v>
      </c>
      <c r="C45" s="406"/>
      <c r="D45" s="399">
        <f>'Training Plan'!F133</f>
        <v>0</v>
      </c>
      <c r="E45" s="400"/>
      <c r="F45" s="401"/>
      <c r="G45" s="22"/>
      <c r="H45" s="405" t="s">
        <v>88</v>
      </c>
      <c r="I45" s="406"/>
      <c r="J45" s="399">
        <f>'Training Plan'!F141</f>
        <v>0</v>
      </c>
      <c r="K45" s="400"/>
      <c r="L45" s="401"/>
      <c r="M45" s="22"/>
      <c r="N45" s="405" t="s">
        <v>88</v>
      </c>
      <c r="O45" s="406"/>
      <c r="P45" s="399">
        <f>'Training Plan'!F149</f>
        <v>0</v>
      </c>
      <c r="Q45" s="400"/>
      <c r="R45" s="401"/>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07"/>
      <c r="C46" s="408"/>
      <c r="D46" s="402"/>
      <c r="E46" s="403"/>
      <c r="F46" s="404"/>
      <c r="G46" s="22"/>
      <c r="H46" s="407"/>
      <c r="I46" s="408"/>
      <c r="J46" s="402"/>
      <c r="K46" s="403"/>
      <c r="L46" s="404"/>
      <c r="M46" s="22"/>
      <c r="N46" s="407"/>
      <c r="O46" s="408"/>
      <c r="P46" s="402"/>
      <c r="Q46" s="403"/>
      <c r="R46" s="404"/>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07"/>
      <c r="C47" s="408"/>
      <c r="D47" s="402"/>
      <c r="E47" s="403"/>
      <c r="F47" s="404"/>
      <c r="G47" s="22"/>
      <c r="H47" s="407"/>
      <c r="I47" s="408"/>
      <c r="J47" s="402"/>
      <c r="K47" s="403"/>
      <c r="L47" s="404"/>
      <c r="M47" s="22"/>
      <c r="N47" s="407"/>
      <c r="O47" s="408"/>
      <c r="P47" s="402"/>
      <c r="Q47" s="403"/>
      <c r="R47" s="404"/>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07"/>
      <c r="C48" s="408"/>
      <c r="D48" s="402"/>
      <c r="E48" s="403"/>
      <c r="F48" s="404"/>
      <c r="G48" s="22"/>
      <c r="H48" s="407"/>
      <c r="I48" s="408"/>
      <c r="J48" s="402"/>
      <c r="K48" s="403"/>
      <c r="L48" s="404"/>
      <c r="M48" s="22"/>
      <c r="N48" s="407"/>
      <c r="O48" s="408"/>
      <c r="P48" s="402"/>
      <c r="Q48" s="403"/>
      <c r="R48" s="404"/>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09"/>
      <c r="C49" s="410"/>
      <c r="D49" s="402"/>
      <c r="E49" s="403"/>
      <c r="F49" s="404"/>
      <c r="G49" s="22"/>
      <c r="H49" s="409"/>
      <c r="I49" s="410"/>
      <c r="J49" s="402"/>
      <c r="K49" s="403"/>
      <c r="L49" s="404"/>
      <c r="M49" s="22"/>
      <c r="N49" s="409"/>
      <c r="O49" s="410"/>
      <c r="P49" s="402"/>
      <c r="Q49" s="403"/>
      <c r="R49" s="404"/>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Plan'!G138</f>
        <v>0</v>
      </c>
      <c r="E50" s="416"/>
      <c r="F50" s="417"/>
      <c r="G50" s="22"/>
      <c r="H50" s="411" t="s">
        <v>89</v>
      </c>
      <c r="I50" s="412"/>
      <c r="J50" s="415">
        <f>'Training Plan'!G146</f>
        <v>0</v>
      </c>
      <c r="K50" s="416"/>
      <c r="L50" s="417"/>
      <c r="M50" s="22"/>
      <c r="N50" s="411" t="s">
        <v>89</v>
      </c>
      <c r="O50" s="412"/>
      <c r="P50" s="415">
        <f>'Training Plan'!G154</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76">
        <v>10</v>
      </c>
      <c r="C62" s="159"/>
      <c r="D62" s="156"/>
      <c r="E62" s="162"/>
      <c r="F62" s="165">
        <f>IF(ISNUMBER(D62),D62/B65,)</f>
        <v>0</v>
      </c>
      <c r="G62" s="22"/>
      <c r="H62" s="176">
        <v>10</v>
      </c>
      <c r="I62" s="159"/>
      <c r="J62" s="156"/>
      <c r="K62" s="162"/>
      <c r="L62" s="165">
        <f>IF(ISNUMBER(J62),J62/H65,)</f>
        <v>0</v>
      </c>
      <c r="M62" s="20"/>
      <c r="N62" s="176">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388" t="s">
        <v>4</v>
      </c>
      <c r="C63" s="354" t="s">
        <v>62</v>
      </c>
      <c r="D63" s="373"/>
      <c r="E63" s="391">
        <f>IFERROR(IF(COUNT(F53:F62)&gt;0,AVERAGEIF(F53:F62,"&gt;0"),0),)</f>
        <v>0</v>
      </c>
      <c r="F63" s="392"/>
      <c r="G63" s="22"/>
      <c r="H63" s="388" t="s">
        <v>4</v>
      </c>
      <c r="I63" s="354" t="s">
        <v>62</v>
      </c>
      <c r="J63" s="373"/>
      <c r="K63" s="391">
        <f>IFERROR(IF(COUNT(L53:L62)&gt;0,AVERAGEIF(L53:L62,"&gt;0"),0),)</f>
        <v>0</v>
      </c>
      <c r="L63" s="392"/>
      <c r="M63" s="20"/>
      <c r="N63" s="388" t="s">
        <v>4</v>
      </c>
      <c r="O63" s="385" t="s">
        <v>71</v>
      </c>
      <c r="P63" s="458">
        <f>IFERROR(IF(COUNT(R53:R62)&gt;0,AVERAGEIF(R53:R62,"&gt;0"),0),)</f>
        <v>0</v>
      </c>
      <c r="Q63" s="433" t="s">
        <v>117</v>
      </c>
      <c r="R63" s="435"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389"/>
      <c r="C64" s="355"/>
      <c r="D64" s="390"/>
      <c r="E64" s="393"/>
      <c r="F64" s="394"/>
      <c r="G64" s="22"/>
      <c r="H64" s="389"/>
      <c r="I64" s="355"/>
      <c r="J64" s="390"/>
      <c r="K64" s="393"/>
      <c r="L64" s="394"/>
      <c r="M64" s="20"/>
      <c r="N64" s="389"/>
      <c r="O64" s="437"/>
      <c r="P64" s="459"/>
      <c r="Q64" s="434"/>
      <c r="R64" s="436"/>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383">
        <f ca="1">IFERROR(ROUNDUP(B67/(0.0005*C67^2-0.0342*C67+1.034),0),)</f>
        <v>0</v>
      </c>
      <c r="C65" s="385" t="s">
        <v>200</v>
      </c>
      <c r="D65" s="386">
        <f>SUM(C53:C62)</f>
        <v>0</v>
      </c>
      <c r="E65" s="354" t="s">
        <v>44</v>
      </c>
      <c r="F65" s="395">
        <f>SUM(C53*D53,C54*D54,C55*D55,C56*D56,C57*D57,C58*D58,C59*D59,C60*D60,C61*D61,C62*D62)</f>
        <v>0</v>
      </c>
      <c r="G65" s="22"/>
      <c r="H65" s="383">
        <f ca="1">IFERROR(ROUNDUP(H67/(0.0005*I67^2-0.0342*I67+1.034),0),)</f>
        <v>0</v>
      </c>
      <c r="I65" s="385" t="s">
        <v>200</v>
      </c>
      <c r="J65" s="386">
        <f>SUM(I53:I62)</f>
        <v>0</v>
      </c>
      <c r="K65" s="354" t="s">
        <v>44</v>
      </c>
      <c r="L65" s="395">
        <f>SUM(I53*J53,I54*J54,I55*J55,I56*J56,I57*J57,I58*J58,I59*J59,I60*J60,I61*J61,I62*J62)</f>
        <v>0</v>
      </c>
      <c r="M65" s="20"/>
      <c r="N65" s="383">
        <f ca="1">IFERROR(ROUNDUP(N67/(0.0005*O67^2-0.0342*O67+1.034),0),)</f>
        <v>0</v>
      </c>
      <c r="O65" s="385" t="s">
        <v>200</v>
      </c>
      <c r="P65" s="386">
        <f>SUM(O53:O62)</f>
        <v>0</v>
      </c>
      <c r="Q65" s="354" t="s">
        <v>44</v>
      </c>
      <c r="R65" s="395">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384"/>
      <c r="C66" s="355"/>
      <c r="D66" s="387"/>
      <c r="E66" s="355"/>
      <c r="F66" s="396"/>
      <c r="G66" s="22"/>
      <c r="H66" s="384"/>
      <c r="I66" s="355"/>
      <c r="J66" s="387"/>
      <c r="K66" s="355"/>
      <c r="L66" s="396"/>
      <c r="M66" s="20"/>
      <c r="N66" s="384"/>
      <c r="O66" s="355"/>
      <c r="P66" s="387"/>
      <c r="Q66" s="355"/>
      <c r="R66" s="396"/>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75"/>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32" t="s">
        <v>63</v>
      </c>
      <c r="C69" s="432"/>
      <c r="D69" s="432"/>
      <c r="E69" s="432"/>
      <c r="F69" s="432"/>
      <c r="G69" s="432"/>
      <c r="H69" s="432"/>
      <c r="I69" s="432"/>
      <c r="J69" s="432"/>
      <c r="K69" s="432"/>
      <c r="L69" s="432"/>
      <c r="M69" s="432"/>
      <c r="N69" s="432"/>
      <c r="O69" s="432"/>
      <c r="P69" s="432"/>
      <c r="Q69" s="432"/>
      <c r="R69" s="43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32"/>
      <c r="C70" s="432"/>
      <c r="D70" s="432"/>
      <c r="E70" s="432"/>
      <c r="F70" s="432"/>
      <c r="G70" s="432"/>
      <c r="H70" s="432"/>
      <c r="I70" s="432"/>
      <c r="J70" s="432"/>
      <c r="K70" s="432"/>
      <c r="L70" s="432"/>
      <c r="M70" s="432"/>
      <c r="N70" s="432"/>
      <c r="O70" s="432"/>
      <c r="P70" s="432"/>
      <c r="Q70" s="432"/>
      <c r="R70" s="43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32"/>
      <c r="C71" s="432"/>
      <c r="D71" s="432"/>
      <c r="E71" s="432"/>
      <c r="F71" s="432"/>
      <c r="G71" s="432"/>
      <c r="H71" s="432"/>
      <c r="I71" s="432"/>
      <c r="J71" s="432"/>
      <c r="K71" s="432"/>
      <c r="L71" s="432"/>
      <c r="M71" s="432"/>
      <c r="N71" s="432"/>
      <c r="O71" s="432"/>
      <c r="P71" s="432"/>
      <c r="Q71" s="432"/>
      <c r="R71" s="43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58">
        <f>'Training Plan'!I131</f>
        <v>0</v>
      </c>
      <c r="D73" s="259"/>
      <c r="E73" s="260"/>
      <c r="F73" s="258">
        <f>'Training Plan'!I135</f>
        <v>0</v>
      </c>
      <c r="G73" s="259"/>
      <c r="H73" s="260"/>
      <c r="I73" s="258">
        <f>'Training Plan'!I139</f>
        <v>0</v>
      </c>
      <c r="J73" s="259"/>
      <c r="K73" s="260"/>
      <c r="L73" s="258">
        <f>'Training Plan'!I143</f>
        <v>0</v>
      </c>
      <c r="M73" s="259"/>
      <c r="N73" s="260"/>
      <c r="O73" s="258">
        <f>'Training Plan'!I147</f>
        <v>0</v>
      </c>
      <c r="P73" s="259"/>
      <c r="Q73" s="260"/>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64"/>
      <c r="D74" s="265"/>
      <c r="E74" s="266"/>
      <c r="F74" s="264"/>
      <c r="G74" s="265"/>
      <c r="H74" s="266"/>
      <c r="I74" s="264"/>
      <c r="J74" s="265"/>
      <c r="K74" s="266"/>
      <c r="L74" s="264"/>
      <c r="M74" s="265"/>
      <c r="N74" s="266"/>
      <c r="O74" s="264"/>
      <c r="P74" s="265"/>
      <c r="Q74" s="266"/>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43">
        <f>'Training Plan'!I132</f>
        <v>0</v>
      </c>
      <c r="D75" s="444"/>
      <c r="E75" s="445"/>
      <c r="F75" s="443">
        <f>'Training Plan'!I136</f>
        <v>0</v>
      </c>
      <c r="G75" s="444"/>
      <c r="H75" s="445"/>
      <c r="I75" s="443">
        <f>'Training Plan'!I140</f>
        <v>0</v>
      </c>
      <c r="J75" s="444"/>
      <c r="K75" s="445"/>
      <c r="L75" s="443">
        <f>'Training Plan'!I144</f>
        <v>0</v>
      </c>
      <c r="M75" s="444"/>
      <c r="N75" s="445"/>
      <c r="O75" s="443">
        <f>'Training Plan'!I148</f>
        <v>0</v>
      </c>
      <c r="P75" s="444"/>
      <c r="Q75" s="445"/>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46"/>
      <c r="D76" s="447"/>
      <c r="E76" s="448"/>
      <c r="F76" s="446"/>
      <c r="G76" s="447"/>
      <c r="H76" s="448"/>
      <c r="I76" s="446"/>
      <c r="J76" s="447"/>
      <c r="K76" s="448"/>
      <c r="L76" s="446"/>
      <c r="M76" s="447"/>
      <c r="N76" s="448"/>
      <c r="O76" s="446"/>
      <c r="P76" s="447"/>
      <c r="Q76" s="448"/>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49"/>
      <c r="D77" s="450"/>
      <c r="E77" s="451"/>
      <c r="F77" s="449"/>
      <c r="G77" s="450"/>
      <c r="H77" s="451"/>
      <c r="I77" s="449"/>
      <c r="J77" s="450"/>
      <c r="K77" s="451"/>
      <c r="L77" s="449"/>
      <c r="M77" s="450"/>
      <c r="N77" s="451"/>
      <c r="O77" s="449"/>
      <c r="P77" s="450"/>
      <c r="Q77" s="451"/>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38" t="s">
        <v>64</v>
      </c>
      <c r="D78" s="439"/>
      <c r="E78" s="440"/>
      <c r="F78" s="438" t="s">
        <v>64</v>
      </c>
      <c r="G78" s="439"/>
      <c r="H78" s="440"/>
      <c r="I78" s="438" t="s">
        <v>64</v>
      </c>
      <c r="J78" s="439"/>
      <c r="K78" s="440"/>
      <c r="L78" s="438" t="s">
        <v>64</v>
      </c>
      <c r="M78" s="439"/>
      <c r="N78" s="440"/>
      <c r="O78" s="438" t="s">
        <v>64</v>
      </c>
      <c r="P78" s="439"/>
      <c r="Q78" s="440"/>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52"/>
      <c r="D79" s="453"/>
      <c r="E79" s="454"/>
      <c r="F79" s="452"/>
      <c r="G79" s="453"/>
      <c r="H79" s="454"/>
      <c r="I79" s="452"/>
      <c r="J79" s="453"/>
      <c r="K79" s="454"/>
      <c r="L79" s="452"/>
      <c r="M79" s="453"/>
      <c r="N79" s="454"/>
      <c r="O79" s="452"/>
      <c r="P79" s="453"/>
      <c r="Q79" s="454"/>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52"/>
      <c r="D80" s="453"/>
      <c r="E80" s="454"/>
      <c r="F80" s="452"/>
      <c r="G80" s="453"/>
      <c r="H80" s="454"/>
      <c r="I80" s="452"/>
      <c r="J80" s="453"/>
      <c r="K80" s="454"/>
      <c r="L80" s="452"/>
      <c r="M80" s="453"/>
      <c r="N80" s="454"/>
      <c r="O80" s="452"/>
      <c r="P80" s="453"/>
      <c r="Q80" s="454"/>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55"/>
      <c r="D81" s="456"/>
      <c r="E81" s="457"/>
      <c r="F81" s="455"/>
      <c r="G81" s="456"/>
      <c r="H81" s="457"/>
      <c r="I81" s="455"/>
      <c r="J81" s="456"/>
      <c r="K81" s="457"/>
      <c r="L81" s="455"/>
      <c r="M81" s="456"/>
      <c r="N81" s="457"/>
      <c r="O81" s="455"/>
      <c r="P81" s="456"/>
      <c r="Q81" s="457"/>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32" t="s">
        <v>49</v>
      </c>
      <c r="C84" s="432"/>
      <c r="D84" s="432"/>
      <c r="E84" s="432"/>
      <c r="F84" s="432"/>
      <c r="G84" s="432"/>
      <c r="H84" s="432"/>
      <c r="I84" s="432"/>
      <c r="J84" s="432"/>
      <c r="K84" s="432"/>
      <c r="L84" s="432"/>
      <c r="M84" s="432"/>
      <c r="N84" s="432"/>
      <c r="O84" s="432"/>
      <c r="P84" s="432"/>
      <c r="Q84" s="432"/>
      <c r="R84" s="43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32"/>
      <c r="C85" s="432"/>
      <c r="D85" s="432"/>
      <c r="E85" s="432"/>
      <c r="F85" s="432"/>
      <c r="G85" s="432"/>
      <c r="H85" s="432"/>
      <c r="I85" s="432"/>
      <c r="J85" s="432"/>
      <c r="K85" s="432"/>
      <c r="L85" s="432"/>
      <c r="M85" s="432"/>
      <c r="N85" s="432"/>
      <c r="O85" s="432"/>
      <c r="P85" s="432"/>
      <c r="Q85" s="432"/>
      <c r="R85" s="43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32"/>
      <c r="C86" s="432"/>
      <c r="D86" s="432"/>
      <c r="E86" s="432"/>
      <c r="F86" s="432"/>
      <c r="G86" s="432"/>
      <c r="H86" s="432"/>
      <c r="I86" s="432"/>
      <c r="J86" s="432"/>
      <c r="K86" s="432"/>
      <c r="L86" s="432"/>
      <c r="M86" s="432"/>
      <c r="N86" s="432"/>
      <c r="O86" s="432"/>
      <c r="P86" s="432"/>
      <c r="Q86" s="432"/>
      <c r="R86" s="43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295">
        <v>1</v>
      </c>
      <c r="C88" s="295">
        <f>'Training Plan'!L132</f>
        <v>0</v>
      </c>
      <c r="D88" s="296"/>
      <c r="E88" s="296"/>
      <c r="F88" s="297"/>
      <c r="G88" s="22"/>
      <c r="H88" s="295">
        <v>2</v>
      </c>
      <c r="I88" s="295">
        <f>'Training Plan'!L140</f>
        <v>0</v>
      </c>
      <c r="J88" s="296"/>
      <c r="K88" s="296"/>
      <c r="L88" s="297"/>
      <c r="M88" s="22"/>
      <c r="N88" s="295">
        <v>3</v>
      </c>
      <c r="O88" s="295">
        <f>'Training Plan'!L148</f>
        <v>0</v>
      </c>
      <c r="P88" s="296"/>
      <c r="Q88" s="296"/>
      <c r="R88" s="297"/>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298"/>
      <c r="C89" s="298"/>
      <c r="D89" s="299"/>
      <c r="E89" s="299"/>
      <c r="F89" s="300"/>
      <c r="G89" s="22"/>
      <c r="H89" s="298"/>
      <c r="I89" s="298"/>
      <c r="J89" s="299"/>
      <c r="K89" s="299"/>
      <c r="L89" s="300"/>
      <c r="M89" s="22"/>
      <c r="N89" s="298"/>
      <c r="O89" s="298"/>
      <c r="P89" s="299"/>
      <c r="Q89" s="299"/>
      <c r="R89" s="300"/>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05" t="s">
        <v>88</v>
      </c>
      <c r="C90" s="406"/>
      <c r="D90" s="399">
        <f>'Training Plan'!L133</f>
        <v>0</v>
      </c>
      <c r="E90" s="400"/>
      <c r="F90" s="401"/>
      <c r="G90" s="22"/>
      <c r="H90" s="405" t="s">
        <v>88</v>
      </c>
      <c r="I90" s="406"/>
      <c r="J90" s="399">
        <f>'Training Plan'!L141</f>
        <v>0</v>
      </c>
      <c r="K90" s="400"/>
      <c r="L90" s="401"/>
      <c r="M90" s="22"/>
      <c r="N90" s="405" t="s">
        <v>88</v>
      </c>
      <c r="O90" s="406"/>
      <c r="P90" s="399">
        <f>'Training Plan'!L149</f>
        <v>0</v>
      </c>
      <c r="Q90" s="400"/>
      <c r="R90" s="401"/>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07"/>
      <c r="C91" s="408"/>
      <c r="D91" s="402"/>
      <c r="E91" s="403"/>
      <c r="F91" s="404"/>
      <c r="G91" s="22"/>
      <c r="H91" s="407"/>
      <c r="I91" s="408"/>
      <c r="J91" s="402"/>
      <c r="K91" s="403"/>
      <c r="L91" s="404"/>
      <c r="M91" s="22"/>
      <c r="N91" s="407"/>
      <c r="O91" s="408"/>
      <c r="P91" s="402"/>
      <c r="Q91" s="403"/>
      <c r="R91" s="404"/>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07"/>
      <c r="C92" s="408"/>
      <c r="D92" s="402"/>
      <c r="E92" s="403"/>
      <c r="F92" s="404"/>
      <c r="G92" s="22"/>
      <c r="H92" s="407"/>
      <c r="I92" s="408"/>
      <c r="J92" s="402"/>
      <c r="K92" s="403"/>
      <c r="L92" s="404"/>
      <c r="M92" s="22"/>
      <c r="N92" s="407"/>
      <c r="O92" s="408"/>
      <c r="P92" s="402"/>
      <c r="Q92" s="403"/>
      <c r="R92" s="404"/>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07"/>
      <c r="C93" s="408"/>
      <c r="D93" s="402"/>
      <c r="E93" s="403"/>
      <c r="F93" s="404"/>
      <c r="G93" s="22"/>
      <c r="H93" s="407"/>
      <c r="I93" s="408"/>
      <c r="J93" s="402"/>
      <c r="K93" s="403"/>
      <c r="L93" s="404"/>
      <c r="M93" s="22"/>
      <c r="N93" s="407"/>
      <c r="O93" s="408"/>
      <c r="P93" s="402"/>
      <c r="Q93" s="403"/>
      <c r="R93" s="404"/>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09"/>
      <c r="C94" s="410"/>
      <c r="D94" s="402"/>
      <c r="E94" s="403"/>
      <c r="F94" s="404"/>
      <c r="G94" s="22"/>
      <c r="H94" s="409"/>
      <c r="I94" s="410"/>
      <c r="J94" s="402"/>
      <c r="K94" s="403"/>
      <c r="L94" s="404"/>
      <c r="M94" s="22"/>
      <c r="N94" s="409"/>
      <c r="O94" s="410"/>
      <c r="P94" s="402"/>
      <c r="Q94" s="403"/>
      <c r="R94" s="404"/>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Plan'!M138</f>
        <v>0</v>
      </c>
      <c r="E95" s="416"/>
      <c r="F95" s="417"/>
      <c r="G95" s="22"/>
      <c r="H95" s="411" t="s">
        <v>89</v>
      </c>
      <c r="I95" s="412"/>
      <c r="J95" s="415">
        <f>'Training Plan'!M146</f>
        <v>0</v>
      </c>
      <c r="K95" s="416"/>
      <c r="L95" s="417"/>
      <c r="M95" s="22"/>
      <c r="N95" s="411" t="s">
        <v>89</v>
      </c>
      <c r="O95" s="412"/>
      <c r="P95" s="415">
        <f>'Training Plan'!M154</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76">
        <v>10</v>
      </c>
      <c r="C107" s="159"/>
      <c r="D107" s="156"/>
      <c r="E107" s="162"/>
      <c r="F107" s="165">
        <f>IF(ISNUMBER(D107),D107/B110,)</f>
        <v>0</v>
      </c>
      <c r="G107" s="22"/>
      <c r="H107" s="176">
        <v>10</v>
      </c>
      <c r="I107" s="159"/>
      <c r="J107" s="156"/>
      <c r="K107" s="162"/>
      <c r="L107" s="165">
        <f>IF(ISNUMBER(J107),J107/H110,)</f>
        <v>0</v>
      </c>
      <c r="M107" s="20"/>
      <c r="N107" s="176">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388" t="s">
        <v>4</v>
      </c>
      <c r="C108" s="354" t="s">
        <v>62</v>
      </c>
      <c r="D108" s="373"/>
      <c r="E108" s="391">
        <f>IFERROR(IF(COUNT(F98:F107)&gt;0,AVERAGEIF(F98:F107,"&gt;0"),0),)</f>
        <v>0</v>
      </c>
      <c r="F108" s="392"/>
      <c r="G108" s="22"/>
      <c r="H108" s="388" t="s">
        <v>4</v>
      </c>
      <c r="I108" s="354" t="s">
        <v>62</v>
      </c>
      <c r="J108" s="373"/>
      <c r="K108" s="391">
        <f>IFERROR(IF(COUNT(L98:L107)&gt;0,AVERAGEIF(L98:L107,"&gt;0"),0),)</f>
        <v>0</v>
      </c>
      <c r="L108" s="392"/>
      <c r="M108" s="20"/>
      <c r="N108" s="388" t="s">
        <v>4</v>
      </c>
      <c r="O108" s="385" t="s">
        <v>71</v>
      </c>
      <c r="P108" s="397">
        <f>IFERROR(IF(COUNT(R98:R107)&gt;0,AVERAGEIF(R98:R107,"&gt;0"),0),)</f>
        <v>0</v>
      </c>
      <c r="Q108" s="433" t="s">
        <v>117</v>
      </c>
      <c r="R108" s="435"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389"/>
      <c r="C109" s="355"/>
      <c r="D109" s="390"/>
      <c r="E109" s="393"/>
      <c r="F109" s="394"/>
      <c r="G109" s="22"/>
      <c r="H109" s="389"/>
      <c r="I109" s="355"/>
      <c r="J109" s="390"/>
      <c r="K109" s="393"/>
      <c r="L109" s="394"/>
      <c r="M109" s="20"/>
      <c r="N109" s="389"/>
      <c r="O109" s="437"/>
      <c r="P109" s="398"/>
      <c r="Q109" s="434"/>
      <c r="R109" s="436"/>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383">
        <f ca="1">IFERROR(ROUNDUP(B112/(0.0005*C112^2-0.0342*C112+1.034),0),)</f>
        <v>0</v>
      </c>
      <c r="C110" s="385" t="s">
        <v>200</v>
      </c>
      <c r="D110" s="386">
        <f>SUM(C98:C107)</f>
        <v>0</v>
      </c>
      <c r="E110" s="354" t="s">
        <v>44</v>
      </c>
      <c r="F110" s="395">
        <f>SUM(C98*D98,C99*D99,C100*D100,C101*D101,C102*D102,C103*D103,C104*D104,C105*D105,C106*D106,C107*D107)</f>
        <v>0</v>
      </c>
      <c r="G110" s="22"/>
      <c r="H110" s="383">
        <f ca="1">IFERROR(ROUNDUP(H112/(0.0005*I112^2-0.0342*I112+1.034),0),)</f>
        <v>0</v>
      </c>
      <c r="I110" s="385" t="s">
        <v>200</v>
      </c>
      <c r="J110" s="386">
        <f>SUM(I98:I107)</f>
        <v>0</v>
      </c>
      <c r="K110" s="354" t="s">
        <v>44</v>
      </c>
      <c r="L110" s="395">
        <f>SUM(I98*J98,I99*J99,I100*J100,I101*J101,I102*J102,I103*J103,I104*J104,I105*J105,I106*J106,I107*J107)</f>
        <v>0</v>
      </c>
      <c r="M110" s="20"/>
      <c r="N110" s="383">
        <f ca="1">IFERROR(ROUNDUP(N112/(0.0005*O112^2-0.0342*O112+1.034),0),)</f>
        <v>0</v>
      </c>
      <c r="O110" s="385" t="s">
        <v>200</v>
      </c>
      <c r="P110" s="386">
        <f>SUM(O98:O107)</f>
        <v>0</v>
      </c>
      <c r="Q110" s="354" t="s">
        <v>44</v>
      </c>
      <c r="R110" s="395">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384"/>
      <c r="C111" s="355"/>
      <c r="D111" s="387"/>
      <c r="E111" s="355"/>
      <c r="F111" s="396"/>
      <c r="G111" s="22"/>
      <c r="H111" s="384"/>
      <c r="I111" s="355"/>
      <c r="J111" s="387"/>
      <c r="K111" s="355"/>
      <c r="L111" s="396"/>
      <c r="M111" s="20"/>
      <c r="N111" s="384"/>
      <c r="O111" s="355"/>
      <c r="P111" s="387"/>
      <c r="Q111" s="355"/>
      <c r="R111" s="396"/>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75"/>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32" t="s">
        <v>50</v>
      </c>
      <c r="C114" s="432"/>
      <c r="D114" s="432"/>
      <c r="E114" s="432"/>
      <c r="F114" s="432"/>
      <c r="G114" s="432"/>
      <c r="H114" s="432"/>
      <c r="I114" s="432"/>
      <c r="J114" s="432"/>
      <c r="K114" s="432"/>
      <c r="L114" s="432"/>
      <c r="M114" s="432"/>
      <c r="N114" s="432"/>
      <c r="O114" s="432"/>
      <c r="P114" s="432"/>
      <c r="Q114" s="432"/>
      <c r="R114" s="43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32"/>
      <c r="C115" s="432"/>
      <c r="D115" s="432"/>
      <c r="E115" s="432"/>
      <c r="F115" s="432"/>
      <c r="G115" s="432"/>
      <c r="H115" s="432"/>
      <c r="I115" s="432"/>
      <c r="J115" s="432"/>
      <c r="K115" s="432"/>
      <c r="L115" s="432"/>
      <c r="M115" s="432"/>
      <c r="N115" s="432"/>
      <c r="O115" s="432"/>
      <c r="P115" s="432"/>
      <c r="Q115" s="432"/>
      <c r="R115" s="43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32"/>
      <c r="C116" s="432"/>
      <c r="D116" s="432"/>
      <c r="E116" s="432"/>
      <c r="F116" s="432"/>
      <c r="G116" s="432"/>
      <c r="H116" s="432"/>
      <c r="I116" s="432"/>
      <c r="J116" s="432"/>
      <c r="K116" s="432"/>
      <c r="L116" s="432"/>
      <c r="M116" s="432"/>
      <c r="N116" s="432"/>
      <c r="O116" s="432"/>
      <c r="P116" s="432"/>
      <c r="Q116" s="432"/>
      <c r="R116" s="43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295">
        <v>1</v>
      </c>
      <c r="C118" s="295">
        <f>'Training Plan'!O132</f>
        <v>0</v>
      </c>
      <c r="D118" s="296"/>
      <c r="E118" s="296"/>
      <c r="F118" s="297"/>
      <c r="G118" s="22"/>
      <c r="H118" s="295">
        <v>2</v>
      </c>
      <c r="I118" s="295">
        <f>'Training Plan'!O140</f>
        <v>0</v>
      </c>
      <c r="J118" s="296"/>
      <c r="K118" s="296"/>
      <c r="L118" s="297"/>
      <c r="M118" s="22"/>
      <c r="N118" s="295">
        <v>3</v>
      </c>
      <c r="O118" s="295">
        <f>'Training Plan'!O148</f>
        <v>0</v>
      </c>
      <c r="P118" s="296"/>
      <c r="Q118" s="296"/>
      <c r="R118" s="297"/>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298"/>
      <c r="C119" s="298"/>
      <c r="D119" s="299"/>
      <c r="E119" s="299"/>
      <c r="F119" s="300"/>
      <c r="G119" s="22"/>
      <c r="H119" s="298"/>
      <c r="I119" s="298"/>
      <c r="J119" s="299"/>
      <c r="K119" s="299"/>
      <c r="L119" s="300"/>
      <c r="M119" s="22"/>
      <c r="N119" s="298"/>
      <c r="O119" s="298"/>
      <c r="P119" s="299"/>
      <c r="Q119" s="299"/>
      <c r="R119" s="300"/>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05" t="s">
        <v>88</v>
      </c>
      <c r="C120" s="406"/>
      <c r="D120" s="399">
        <f>'Training Plan'!O133</f>
        <v>0</v>
      </c>
      <c r="E120" s="400"/>
      <c r="F120" s="401"/>
      <c r="G120" s="22"/>
      <c r="H120" s="405" t="s">
        <v>88</v>
      </c>
      <c r="I120" s="406"/>
      <c r="J120" s="399">
        <f>'Training Plan'!O141</f>
        <v>0</v>
      </c>
      <c r="K120" s="400"/>
      <c r="L120" s="401"/>
      <c r="M120" s="22"/>
      <c r="N120" s="405" t="s">
        <v>88</v>
      </c>
      <c r="O120" s="406"/>
      <c r="P120" s="399">
        <f>'Training Plan'!O149</f>
        <v>0</v>
      </c>
      <c r="Q120" s="400"/>
      <c r="R120" s="401"/>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07"/>
      <c r="C121" s="408"/>
      <c r="D121" s="402"/>
      <c r="E121" s="403"/>
      <c r="F121" s="404"/>
      <c r="G121" s="22"/>
      <c r="H121" s="407"/>
      <c r="I121" s="408"/>
      <c r="J121" s="402"/>
      <c r="K121" s="403"/>
      <c r="L121" s="404"/>
      <c r="M121" s="22"/>
      <c r="N121" s="407"/>
      <c r="O121" s="408"/>
      <c r="P121" s="402"/>
      <c r="Q121" s="403"/>
      <c r="R121" s="404"/>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07"/>
      <c r="C122" s="408"/>
      <c r="D122" s="402"/>
      <c r="E122" s="403"/>
      <c r="F122" s="404"/>
      <c r="G122" s="22"/>
      <c r="H122" s="407"/>
      <c r="I122" s="408"/>
      <c r="J122" s="402"/>
      <c r="K122" s="403"/>
      <c r="L122" s="404"/>
      <c r="M122" s="22"/>
      <c r="N122" s="407"/>
      <c r="O122" s="408"/>
      <c r="P122" s="402"/>
      <c r="Q122" s="403"/>
      <c r="R122" s="404"/>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07"/>
      <c r="C123" s="408"/>
      <c r="D123" s="402"/>
      <c r="E123" s="403"/>
      <c r="F123" s="404"/>
      <c r="G123" s="22"/>
      <c r="H123" s="407"/>
      <c r="I123" s="408"/>
      <c r="J123" s="402"/>
      <c r="K123" s="403"/>
      <c r="L123" s="404"/>
      <c r="M123" s="22"/>
      <c r="N123" s="407"/>
      <c r="O123" s="408"/>
      <c r="P123" s="402"/>
      <c r="Q123" s="403"/>
      <c r="R123" s="404"/>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09"/>
      <c r="C124" s="410"/>
      <c r="D124" s="402"/>
      <c r="E124" s="403"/>
      <c r="F124" s="404"/>
      <c r="G124" s="22"/>
      <c r="H124" s="409"/>
      <c r="I124" s="410"/>
      <c r="J124" s="402"/>
      <c r="K124" s="403"/>
      <c r="L124" s="404"/>
      <c r="M124" s="22"/>
      <c r="N124" s="409"/>
      <c r="O124" s="410"/>
      <c r="P124" s="402"/>
      <c r="Q124" s="403"/>
      <c r="R124" s="404"/>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Plan'!P138</f>
        <v>0</v>
      </c>
      <c r="E125" s="416"/>
      <c r="F125" s="417"/>
      <c r="G125" s="22"/>
      <c r="H125" s="411" t="s">
        <v>89</v>
      </c>
      <c r="I125" s="412"/>
      <c r="J125" s="415">
        <f>'Training Plan'!P146</f>
        <v>0</v>
      </c>
      <c r="K125" s="416"/>
      <c r="L125" s="417"/>
      <c r="M125" s="22"/>
      <c r="N125" s="411" t="s">
        <v>89</v>
      </c>
      <c r="O125" s="412"/>
      <c r="P125" s="415">
        <f>'Training Plan'!P154</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76">
        <v>10</v>
      </c>
      <c r="C137" s="159"/>
      <c r="D137" s="156"/>
      <c r="E137" s="162"/>
      <c r="F137" s="165">
        <f>IF(ISNUMBER(D137),D137/B140,)</f>
        <v>0</v>
      </c>
      <c r="G137" s="22"/>
      <c r="H137" s="176">
        <v>10</v>
      </c>
      <c r="I137" s="159"/>
      <c r="J137" s="156"/>
      <c r="K137" s="162"/>
      <c r="L137" s="165">
        <f>IF(ISNUMBER(J137),J137/H140,)</f>
        <v>0</v>
      </c>
      <c r="M137" s="20"/>
      <c r="N137" s="176">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388" t="s">
        <v>4</v>
      </c>
      <c r="C138" s="354" t="s">
        <v>62</v>
      </c>
      <c r="D138" s="373"/>
      <c r="E138" s="391">
        <f>IFERROR(IF(COUNT(F128:F137)&gt;0,AVERAGEIF(F128:F137,"&gt;0"),0),)</f>
        <v>0</v>
      </c>
      <c r="F138" s="392"/>
      <c r="G138" s="22"/>
      <c r="H138" s="388" t="s">
        <v>4</v>
      </c>
      <c r="I138" s="354" t="s">
        <v>62</v>
      </c>
      <c r="J138" s="373"/>
      <c r="K138" s="391">
        <f>IFERROR(IF(COUNT(L128:L137)&gt;0,AVERAGEIF(L128:L137,"&gt;0"),0),)</f>
        <v>0</v>
      </c>
      <c r="L138" s="392"/>
      <c r="M138" s="20"/>
      <c r="N138" s="388" t="s">
        <v>4</v>
      </c>
      <c r="O138" s="385" t="s">
        <v>71</v>
      </c>
      <c r="P138" s="397">
        <f>IFERROR(IF(COUNT(R128:R137)&gt;0,AVERAGEIF(R128:R137,"&gt;0"),0),)</f>
        <v>0</v>
      </c>
      <c r="Q138" s="433" t="s">
        <v>117</v>
      </c>
      <c r="R138" s="435"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389"/>
      <c r="C139" s="355"/>
      <c r="D139" s="390"/>
      <c r="E139" s="393"/>
      <c r="F139" s="394"/>
      <c r="G139" s="22"/>
      <c r="H139" s="389"/>
      <c r="I139" s="355"/>
      <c r="J139" s="390"/>
      <c r="K139" s="393"/>
      <c r="L139" s="394"/>
      <c r="M139" s="20"/>
      <c r="N139" s="389"/>
      <c r="O139" s="437"/>
      <c r="P139" s="398"/>
      <c r="Q139" s="434"/>
      <c r="R139" s="436"/>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383">
        <f ca="1">IFERROR(ROUNDUP(B142/(0.0005*C142^2-0.0342*C142+1.034),0),)</f>
        <v>0</v>
      </c>
      <c r="C140" s="385" t="s">
        <v>200</v>
      </c>
      <c r="D140" s="386">
        <f>SUM(C128:C137)</f>
        <v>0</v>
      </c>
      <c r="E140" s="354" t="s">
        <v>44</v>
      </c>
      <c r="F140" s="395">
        <f>SUM(C128*D128,C129*D129,C130*D130,C131*D131,C132*D132,C133*D133,C134*D134,C135*D135,C136*D136,C137*D137)</f>
        <v>0</v>
      </c>
      <c r="G140" s="22"/>
      <c r="H140" s="383">
        <f ca="1">IFERROR(ROUNDUP(H142/(0.0005*I142^2-0.0342*I142+1.034),0),)</f>
        <v>0</v>
      </c>
      <c r="I140" s="385" t="s">
        <v>200</v>
      </c>
      <c r="J140" s="386">
        <f>SUM(I128:I137)</f>
        <v>0</v>
      </c>
      <c r="K140" s="354" t="s">
        <v>44</v>
      </c>
      <c r="L140" s="395">
        <f>SUM(I128*J128,I129*J129,I130*J130,I131*J131,I132*J132,I133*J133,I134*J134,I135*J135,I136*J136,I137*J137)</f>
        <v>0</v>
      </c>
      <c r="M140" s="20"/>
      <c r="N140" s="383">
        <f ca="1">IFERROR(ROUNDUP(N142/(0.0005*O142^2-0.0342*O142+1.034),0),)</f>
        <v>0</v>
      </c>
      <c r="O140" s="385" t="s">
        <v>200</v>
      </c>
      <c r="P140" s="386">
        <f>SUM(O128:O137)</f>
        <v>0</v>
      </c>
      <c r="Q140" s="354" t="s">
        <v>44</v>
      </c>
      <c r="R140" s="395">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384"/>
      <c r="C141" s="355"/>
      <c r="D141" s="387"/>
      <c r="E141" s="355"/>
      <c r="F141" s="396"/>
      <c r="G141" s="22"/>
      <c r="H141" s="384"/>
      <c r="I141" s="355"/>
      <c r="J141" s="387"/>
      <c r="K141" s="355"/>
      <c r="L141" s="396"/>
      <c r="M141" s="20"/>
      <c r="N141" s="384"/>
      <c r="O141" s="355"/>
      <c r="P141" s="387"/>
      <c r="Q141" s="355"/>
      <c r="R141" s="396"/>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75"/>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32" t="s">
        <v>206</v>
      </c>
      <c r="C144" s="432"/>
      <c r="D144" s="432"/>
      <c r="E144" s="432"/>
      <c r="F144" s="432"/>
      <c r="G144" s="432"/>
      <c r="H144" s="432"/>
      <c r="I144" s="432"/>
      <c r="J144" s="432"/>
      <c r="K144" s="432"/>
      <c r="L144" s="432"/>
      <c r="M144" s="432"/>
      <c r="N144" s="432"/>
      <c r="O144" s="432"/>
      <c r="P144" s="432"/>
      <c r="Q144" s="432"/>
      <c r="R144" s="43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32"/>
      <c r="C145" s="432"/>
      <c r="D145" s="432"/>
      <c r="E145" s="432"/>
      <c r="F145" s="432"/>
      <c r="G145" s="432"/>
      <c r="H145" s="432"/>
      <c r="I145" s="432"/>
      <c r="J145" s="432"/>
      <c r="K145" s="432"/>
      <c r="L145" s="432"/>
      <c r="M145" s="432"/>
      <c r="N145" s="432"/>
      <c r="O145" s="432"/>
      <c r="P145" s="432"/>
      <c r="Q145" s="432"/>
      <c r="R145" s="43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32"/>
      <c r="C146" s="432"/>
      <c r="D146" s="432"/>
      <c r="E146" s="432"/>
      <c r="F146" s="432"/>
      <c r="G146" s="432"/>
      <c r="H146" s="432"/>
      <c r="I146" s="432"/>
      <c r="J146" s="432"/>
      <c r="K146" s="432"/>
      <c r="L146" s="432"/>
      <c r="M146" s="432"/>
      <c r="N146" s="432"/>
      <c r="O146" s="432"/>
      <c r="P146" s="432"/>
      <c r="Q146" s="432"/>
      <c r="R146" s="43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388"/>
      <c r="C148" s="309" t="s">
        <v>119</v>
      </c>
      <c r="D148" s="311"/>
      <c r="E148" s="309" t="s">
        <v>120</v>
      </c>
      <c r="F148" s="311"/>
      <c r="G148" s="309" t="s">
        <v>121</v>
      </c>
      <c r="H148" s="311"/>
      <c r="I148" s="309" t="s">
        <v>141</v>
      </c>
      <c r="J148" s="311"/>
      <c r="K148" s="309" t="s">
        <v>192</v>
      </c>
      <c r="L148" s="311"/>
      <c r="M148" s="309" t="s">
        <v>207</v>
      </c>
      <c r="N148" s="310"/>
      <c r="O148" s="310"/>
      <c r="P148" s="310"/>
      <c r="Q148" s="310"/>
      <c r="R148" s="311"/>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525"/>
      <c r="C149" s="315"/>
      <c r="D149" s="317"/>
      <c r="E149" s="315"/>
      <c r="F149" s="317"/>
      <c r="G149" s="315"/>
      <c r="H149" s="317"/>
      <c r="I149" s="315"/>
      <c r="J149" s="317"/>
      <c r="K149" s="315"/>
      <c r="L149" s="317"/>
      <c r="M149" s="315"/>
      <c r="N149" s="316"/>
      <c r="O149" s="316"/>
      <c r="P149" s="316"/>
      <c r="Q149" s="316"/>
      <c r="R149" s="317"/>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388" t="s">
        <v>47</v>
      </c>
      <c r="C150" s="356" t="s">
        <v>129</v>
      </c>
      <c r="D150" s="357"/>
      <c r="E150" s="356" t="s">
        <v>69</v>
      </c>
      <c r="F150" s="357"/>
      <c r="G150" s="356" t="s">
        <v>126</v>
      </c>
      <c r="H150" s="357"/>
      <c r="I150" s="356" t="s">
        <v>137</v>
      </c>
      <c r="J150" s="357"/>
      <c r="K150" s="360"/>
      <c r="L150" s="361"/>
      <c r="M150" s="475"/>
      <c r="N150" s="476"/>
      <c r="O150" s="476"/>
      <c r="P150" s="476"/>
      <c r="Q150" s="476"/>
      <c r="R150" s="47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525"/>
      <c r="C151" s="358"/>
      <c r="D151" s="359"/>
      <c r="E151" s="358"/>
      <c r="F151" s="359"/>
      <c r="G151" s="358"/>
      <c r="H151" s="359"/>
      <c r="I151" s="358"/>
      <c r="J151" s="359"/>
      <c r="K151" s="370"/>
      <c r="L151" s="371"/>
      <c r="M151" s="478"/>
      <c r="N151" s="479"/>
      <c r="O151" s="479"/>
      <c r="P151" s="479"/>
      <c r="Q151" s="479"/>
      <c r="R151" s="48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09" t="s">
        <v>48</v>
      </c>
      <c r="C152" s="356" t="s">
        <v>127</v>
      </c>
      <c r="D152" s="357"/>
      <c r="E152" s="356" t="s">
        <v>69</v>
      </c>
      <c r="F152" s="357"/>
      <c r="G152" s="356" t="s">
        <v>126</v>
      </c>
      <c r="H152" s="357"/>
      <c r="I152" s="356" t="s">
        <v>137</v>
      </c>
      <c r="J152" s="357"/>
      <c r="K152" s="360"/>
      <c r="L152" s="361"/>
      <c r="M152" s="478"/>
      <c r="N152" s="479"/>
      <c r="O152" s="479"/>
      <c r="P152" s="479"/>
      <c r="Q152" s="479"/>
      <c r="R152" s="48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15"/>
      <c r="C153" s="358"/>
      <c r="D153" s="359"/>
      <c r="E153" s="358"/>
      <c r="F153" s="359"/>
      <c r="G153" s="358"/>
      <c r="H153" s="359"/>
      <c r="I153" s="358"/>
      <c r="J153" s="359"/>
      <c r="K153" s="362"/>
      <c r="L153" s="363"/>
      <c r="M153" s="478"/>
      <c r="N153" s="479"/>
      <c r="O153" s="479"/>
      <c r="P153" s="479"/>
      <c r="Q153" s="479"/>
      <c r="R153" s="48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09" t="s">
        <v>49</v>
      </c>
      <c r="C154" s="356" t="s">
        <v>127</v>
      </c>
      <c r="D154" s="357"/>
      <c r="E154" s="356" t="s">
        <v>69</v>
      </c>
      <c r="F154" s="357"/>
      <c r="G154" s="356" t="s">
        <v>126</v>
      </c>
      <c r="H154" s="357"/>
      <c r="I154" s="356" t="s">
        <v>137</v>
      </c>
      <c r="J154" s="357"/>
      <c r="K154" s="360"/>
      <c r="L154" s="361"/>
      <c r="M154" s="478"/>
      <c r="N154" s="479"/>
      <c r="O154" s="479"/>
      <c r="P154" s="479"/>
      <c r="Q154" s="479"/>
      <c r="R154" s="48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15"/>
      <c r="C155" s="358"/>
      <c r="D155" s="359"/>
      <c r="E155" s="358"/>
      <c r="F155" s="359"/>
      <c r="G155" s="358"/>
      <c r="H155" s="359"/>
      <c r="I155" s="358"/>
      <c r="J155" s="359"/>
      <c r="K155" s="362"/>
      <c r="L155" s="363"/>
      <c r="M155" s="478"/>
      <c r="N155" s="479"/>
      <c r="O155" s="479"/>
      <c r="P155" s="479"/>
      <c r="Q155" s="479"/>
      <c r="R155" s="48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09" t="s">
        <v>50</v>
      </c>
      <c r="C156" s="356" t="s">
        <v>127</v>
      </c>
      <c r="D156" s="357"/>
      <c r="E156" s="356" t="s">
        <v>69</v>
      </c>
      <c r="F156" s="357"/>
      <c r="G156" s="356" t="s">
        <v>126</v>
      </c>
      <c r="H156" s="357"/>
      <c r="I156" s="356" t="s">
        <v>137</v>
      </c>
      <c r="J156" s="357"/>
      <c r="K156" s="360"/>
      <c r="L156" s="361"/>
      <c r="M156" s="478"/>
      <c r="N156" s="479"/>
      <c r="O156" s="479"/>
      <c r="P156" s="479"/>
      <c r="Q156" s="479"/>
      <c r="R156" s="48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15"/>
      <c r="C157" s="358"/>
      <c r="D157" s="359"/>
      <c r="E157" s="358"/>
      <c r="F157" s="359"/>
      <c r="G157" s="358"/>
      <c r="H157" s="359"/>
      <c r="I157" s="358"/>
      <c r="J157" s="359"/>
      <c r="K157" s="362"/>
      <c r="L157" s="363"/>
      <c r="M157" s="478"/>
      <c r="N157" s="479"/>
      <c r="O157" s="479"/>
      <c r="P157" s="479"/>
      <c r="Q157" s="479"/>
      <c r="R157" s="48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09" t="s">
        <v>74</v>
      </c>
      <c r="C158" s="356" t="s">
        <v>127</v>
      </c>
      <c r="D158" s="357"/>
      <c r="E158" s="356" t="s">
        <v>69</v>
      </c>
      <c r="F158" s="357"/>
      <c r="G158" s="356" t="s">
        <v>126</v>
      </c>
      <c r="H158" s="357"/>
      <c r="I158" s="356" t="s">
        <v>137</v>
      </c>
      <c r="J158" s="357"/>
      <c r="K158" s="360"/>
      <c r="L158" s="361"/>
      <c r="M158" s="478"/>
      <c r="N158" s="479"/>
      <c r="O158" s="479"/>
      <c r="P158" s="479"/>
      <c r="Q158" s="479"/>
      <c r="R158" s="48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15"/>
      <c r="C159" s="358"/>
      <c r="D159" s="359"/>
      <c r="E159" s="358"/>
      <c r="F159" s="359"/>
      <c r="G159" s="358"/>
      <c r="H159" s="359"/>
      <c r="I159" s="358"/>
      <c r="J159" s="359"/>
      <c r="K159" s="362"/>
      <c r="L159" s="363"/>
      <c r="M159" s="478"/>
      <c r="N159" s="479"/>
      <c r="O159" s="479"/>
      <c r="P159" s="479"/>
      <c r="Q159" s="479"/>
      <c r="R159" s="48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09" t="s">
        <v>75</v>
      </c>
      <c r="C160" s="356" t="s">
        <v>127</v>
      </c>
      <c r="D160" s="357"/>
      <c r="E160" s="356" t="s">
        <v>69</v>
      </c>
      <c r="F160" s="357"/>
      <c r="G160" s="356" t="s">
        <v>126</v>
      </c>
      <c r="H160" s="357"/>
      <c r="I160" s="356" t="s">
        <v>137</v>
      </c>
      <c r="J160" s="357"/>
      <c r="K160" s="360"/>
      <c r="L160" s="361"/>
      <c r="M160" s="478"/>
      <c r="N160" s="479"/>
      <c r="O160" s="479"/>
      <c r="P160" s="479"/>
      <c r="Q160" s="479"/>
      <c r="R160" s="48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15"/>
      <c r="C161" s="358"/>
      <c r="D161" s="359"/>
      <c r="E161" s="358"/>
      <c r="F161" s="359"/>
      <c r="G161" s="358"/>
      <c r="H161" s="359"/>
      <c r="I161" s="358"/>
      <c r="J161" s="359"/>
      <c r="K161" s="362"/>
      <c r="L161" s="363"/>
      <c r="M161" s="478"/>
      <c r="N161" s="479"/>
      <c r="O161" s="479"/>
      <c r="P161" s="479"/>
      <c r="Q161" s="479"/>
      <c r="R161" s="48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09" t="s">
        <v>76</v>
      </c>
      <c r="C162" s="356" t="s">
        <v>127</v>
      </c>
      <c r="D162" s="357"/>
      <c r="E162" s="356" t="s">
        <v>69</v>
      </c>
      <c r="F162" s="357"/>
      <c r="G162" s="356" t="s">
        <v>126</v>
      </c>
      <c r="H162" s="357"/>
      <c r="I162" s="356" t="s">
        <v>137</v>
      </c>
      <c r="J162" s="357"/>
      <c r="K162" s="360"/>
      <c r="L162" s="361"/>
      <c r="M162" s="478"/>
      <c r="N162" s="479"/>
      <c r="O162" s="479"/>
      <c r="P162" s="479"/>
      <c r="Q162" s="479"/>
      <c r="R162" s="48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15"/>
      <c r="C163" s="364"/>
      <c r="D163" s="365"/>
      <c r="E163" s="364"/>
      <c r="F163" s="365"/>
      <c r="G163" s="364"/>
      <c r="H163" s="365"/>
      <c r="I163" s="364"/>
      <c r="J163" s="365"/>
      <c r="K163" s="362"/>
      <c r="L163" s="363"/>
      <c r="M163" s="481"/>
      <c r="N163" s="482"/>
      <c r="O163" s="482"/>
      <c r="P163" s="482"/>
      <c r="Q163" s="482"/>
      <c r="R163" s="48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527" t="s">
        <v>119</v>
      </c>
      <c r="H176" s="527"/>
      <c r="I176" s="527"/>
      <c r="J176" s="527"/>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526"/>
      <c r="M178" s="551"/>
      <c r="N178" s="551"/>
      <c r="O178" s="551"/>
      <c r="P178" s="551"/>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526"/>
      <c r="M179" s="526" t="s">
        <v>143</v>
      </c>
      <c r="N179" s="526" t="s">
        <v>142</v>
      </c>
      <c r="O179" s="526" t="s">
        <v>144</v>
      </c>
      <c r="P179" s="526"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526">
        <v>1</v>
      </c>
      <c r="M180" s="526">
        <f>IF(C150="","",VLOOKUP(C150,H177:I181,2,0))</f>
        <v>0.6</v>
      </c>
      <c r="N180" s="526">
        <f>IF(E150="","",VLOOKUP(E150,H184:I188,2,0))</f>
        <v>0.3</v>
      </c>
      <c r="O180" s="526">
        <f>IF(G150="","",VLOOKUP(G150,H191:I195,2,0))</f>
        <v>0.2</v>
      </c>
      <c r="P180" s="526">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526">
        <v>2</v>
      </c>
      <c r="M181" s="526">
        <f>IF(C152="","",VLOOKUP(C152,H177:I181,2,0))</f>
        <v>0.2</v>
      </c>
      <c r="N181" s="526">
        <f>IF(E152="","",VLOOKUP(E152,H184:I188,2,0))</f>
        <v>0.3</v>
      </c>
      <c r="O181" s="526">
        <f>IF(G152="","",VLOOKUP(G152,H191:I195,2,0))</f>
        <v>0.2</v>
      </c>
      <c r="P181" s="526">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526">
        <v>3</v>
      </c>
      <c r="M182" s="526">
        <f>IF(C154="","",VLOOKUP(C154,H177:I181,2,0))</f>
        <v>0.2</v>
      </c>
      <c r="N182" s="526">
        <f>IF(E154="","",VLOOKUP(E154,H184:I188,2,0))</f>
        <v>0.3</v>
      </c>
      <c r="O182" s="526">
        <f>IF(G154="","",VLOOKUP(G154,H191:I195,2,0))</f>
        <v>0.2</v>
      </c>
      <c r="P182" s="526">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527" t="s">
        <v>120</v>
      </c>
      <c r="H183" s="527"/>
      <c r="I183" s="527"/>
      <c r="J183" s="527"/>
      <c r="K183" s="22"/>
      <c r="L183" s="526">
        <v>4</v>
      </c>
      <c r="M183" s="526">
        <f>IF(C156="","",VLOOKUP(C156,H177:I181,2,0))</f>
        <v>0.2</v>
      </c>
      <c r="N183" s="526">
        <f>IF(E156="","",VLOOKUP(E156,H184:I188,2,0))</f>
        <v>0.3</v>
      </c>
      <c r="O183" s="526">
        <f>IF(G156="","",VLOOKUP(G156,H191:I195,2,0))</f>
        <v>0.2</v>
      </c>
      <c r="P183" s="526">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526">
        <v>5</v>
      </c>
      <c r="M184" s="526">
        <f>IF(C158="","",VLOOKUP(C158,H177:I181,2,0))</f>
        <v>0.2</v>
      </c>
      <c r="N184" s="526">
        <f>IF(E158="","",VLOOKUP(E158,H184:I188,2,0))</f>
        <v>0.3</v>
      </c>
      <c r="O184" s="526">
        <f>IF(G158="","",VLOOKUP(G158,H191:I195,2,0))</f>
        <v>0.2</v>
      </c>
      <c r="P184" s="526">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526">
        <v>6</v>
      </c>
      <c r="M185" s="526">
        <f>IF(C160="","",VLOOKUP(C160,H177:I181,2,0))</f>
        <v>0.2</v>
      </c>
      <c r="N185" s="526">
        <f>IF(E160="","",VLOOKUP(E160,H184:I188,2,0))</f>
        <v>0.3</v>
      </c>
      <c r="O185" s="526">
        <f>IF(G160="","",VLOOKUP(G160,H191:I195,2,0))</f>
        <v>0.2</v>
      </c>
      <c r="P185" s="526">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526">
        <v>7</v>
      </c>
      <c r="M186" s="526">
        <f>IF(C162="","",VLOOKUP(C162,H177:I181,2,0))</f>
        <v>0.2</v>
      </c>
      <c r="N186" s="526">
        <f>IF(E162="","",VLOOKUP(E162,H184:I188,2,0))</f>
        <v>0.3</v>
      </c>
      <c r="O186" s="526">
        <f>IF(G162="","",VLOOKUP(G162,H191:I195,2,0))</f>
        <v>0.2</v>
      </c>
      <c r="P186" s="526">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527" t="s">
        <v>121</v>
      </c>
      <c r="H190" s="527"/>
      <c r="I190" s="527"/>
      <c r="J190" s="527"/>
      <c r="K190" s="22"/>
      <c r="L190" s="22"/>
      <c r="M190" s="22"/>
      <c r="N190" s="552"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527" t="s">
        <v>118</v>
      </c>
      <c r="H197" s="527"/>
      <c r="I197" s="527"/>
      <c r="J197" s="527"/>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G190:J190"/>
    <mergeCell ref="G197:J197"/>
    <mergeCell ref="B162:B163"/>
    <mergeCell ref="C162:D163"/>
    <mergeCell ref="E162:F163"/>
    <mergeCell ref="G162:H163"/>
    <mergeCell ref="I162:J163"/>
    <mergeCell ref="K162:L163"/>
    <mergeCell ref="G176:J176"/>
    <mergeCell ref="G183:J183"/>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54:H155"/>
    <mergeCell ref="I154:J155"/>
    <mergeCell ref="K154:L155"/>
    <mergeCell ref="B156:B157"/>
    <mergeCell ref="C156:D157"/>
    <mergeCell ref="E156:F157"/>
    <mergeCell ref="G156:H157"/>
    <mergeCell ref="I156:J157"/>
    <mergeCell ref="K156:L157"/>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O140:O141"/>
    <mergeCell ref="P140:P141"/>
    <mergeCell ref="Q140:Q141"/>
    <mergeCell ref="R140:R141"/>
    <mergeCell ref="H140:H141"/>
    <mergeCell ref="I140:I141"/>
    <mergeCell ref="D140:D141"/>
    <mergeCell ref="E140:E141"/>
    <mergeCell ref="F140:F141"/>
    <mergeCell ref="N140:N141"/>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Q6"/>
    <mergeCell ref="B9:R11"/>
    <mergeCell ref="B13:B14"/>
    <mergeCell ref="C13:F14"/>
    <mergeCell ref="H13:H14"/>
    <mergeCell ref="I13:L14"/>
    <mergeCell ref="N13:N14"/>
    <mergeCell ref="O13:R14"/>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B37:C37 H37:I37 N37:O37 B67:C67 H67:I67 N67:O67 B112:C112 H112:I112 N112:O112 B142:C142 H142:I142 N142:O142" evalErro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37" workbookViewId="0">
      <selection activeCell="A144" sqref="A144:XFD203"/>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21">
        <f>'Training Plan'!B157</f>
        <v>0</v>
      </c>
      <c r="D3" s="422"/>
      <c r="E3" s="427" t="s">
        <v>187</v>
      </c>
      <c r="F3" s="427"/>
      <c r="G3" s="427"/>
      <c r="H3" s="427"/>
      <c r="I3" s="427"/>
      <c r="J3" s="427"/>
      <c r="K3" s="427"/>
      <c r="L3" s="427"/>
      <c r="M3" s="427"/>
      <c r="N3" s="427"/>
      <c r="O3" s="427"/>
      <c r="P3" s="427"/>
      <c r="Q3" s="428"/>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23"/>
      <c r="D4" s="424"/>
      <c r="E4" s="276"/>
      <c r="F4" s="276"/>
      <c r="G4" s="276"/>
      <c r="H4" s="276"/>
      <c r="I4" s="276"/>
      <c r="J4" s="276"/>
      <c r="K4" s="276"/>
      <c r="L4" s="276"/>
      <c r="M4" s="276"/>
      <c r="N4" s="276"/>
      <c r="O4" s="276"/>
      <c r="P4" s="276"/>
      <c r="Q4" s="429"/>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23"/>
      <c r="D5" s="424"/>
      <c r="E5" s="276"/>
      <c r="F5" s="276"/>
      <c r="G5" s="276"/>
      <c r="H5" s="276"/>
      <c r="I5" s="276"/>
      <c r="J5" s="276"/>
      <c r="K5" s="276"/>
      <c r="L5" s="276"/>
      <c r="M5" s="276"/>
      <c r="N5" s="276"/>
      <c r="O5" s="276"/>
      <c r="P5" s="276"/>
      <c r="Q5" s="429"/>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25"/>
      <c r="D6" s="426"/>
      <c r="E6" s="430"/>
      <c r="F6" s="430"/>
      <c r="G6" s="430"/>
      <c r="H6" s="430"/>
      <c r="I6" s="430"/>
      <c r="J6" s="430"/>
      <c r="K6" s="430"/>
      <c r="L6" s="430"/>
      <c r="M6" s="430"/>
      <c r="N6" s="430"/>
      <c r="O6" s="430"/>
      <c r="P6" s="430"/>
      <c r="Q6" s="431"/>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32" t="s">
        <v>47</v>
      </c>
      <c r="C9" s="432"/>
      <c r="D9" s="432"/>
      <c r="E9" s="432"/>
      <c r="F9" s="432"/>
      <c r="G9" s="432"/>
      <c r="H9" s="432"/>
      <c r="I9" s="432"/>
      <c r="J9" s="432"/>
      <c r="K9" s="432"/>
      <c r="L9" s="432"/>
      <c r="M9" s="432"/>
      <c r="N9" s="432"/>
      <c r="O9" s="432"/>
      <c r="P9" s="432"/>
      <c r="Q9" s="432"/>
      <c r="R9" s="432"/>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32"/>
      <c r="C10" s="432"/>
      <c r="D10" s="432"/>
      <c r="E10" s="432"/>
      <c r="F10" s="432"/>
      <c r="G10" s="432"/>
      <c r="H10" s="432"/>
      <c r="I10" s="432"/>
      <c r="J10" s="432"/>
      <c r="K10" s="432"/>
      <c r="L10" s="432"/>
      <c r="M10" s="432"/>
      <c r="N10" s="432"/>
      <c r="O10" s="432"/>
      <c r="P10" s="432"/>
      <c r="Q10" s="432"/>
      <c r="R10" s="43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32"/>
      <c r="C11" s="432"/>
      <c r="D11" s="432"/>
      <c r="E11" s="432"/>
      <c r="F11" s="432"/>
      <c r="G11" s="432"/>
      <c r="H11" s="432"/>
      <c r="I11" s="432"/>
      <c r="J11" s="432"/>
      <c r="K11" s="432"/>
      <c r="L11" s="432"/>
      <c r="M11" s="432"/>
      <c r="N11" s="432"/>
      <c r="O11" s="432"/>
      <c r="P11" s="432"/>
      <c r="Q11" s="432"/>
      <c r="R11" s="43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295">
        <v>1</v>
      </c>
      <c r="C13" s="295">
        <f>'Training Plan'!C161</f>
        <v>0</v>
      </c>
      <c r="D13" s="296"/>
      <c r="E13" s="296"/>
      <c r="F13" s="297"/>
      <c r="G13" s="22"/>
      <c r="H13" s="295">
        <v>2</v>
      </c>
      <c r="I13" s="295">
        <f>'Training Plan'!C169</f>
        <v>0</v>
      </c>
      <c r="J13" s="296"/>
      <c r="K13" s="296"/>
      <c r="L13" s="297"/>
      <c r="M13" s="22"/>
      <c r="N13" s="295">
        <v>3</v>
      </c>
      <c r="O13" s="295">
        <f>'Training Plan'!C177</f>
        <v>0</v>
      </c>
      <c r="P13" s="296"/>
      <c r="Q13" s="296"/>
      <c r="R13" s="297"/>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298"/>
      <c r="C14" s="298"/>
      <c r="D14" s="299"/>
      <c r="E14" s="299"/>
      <c r="F14" s="300"/>
      <c r="G14" s="22"/>
      <c r="H14" s="298"/>
      <c r="I14" s="298"/>
      <c r="J14" s="299"/>
      <c r="K14" s="299"/>
      <c r="L14" s="300"/>
      <c r="M14" s="22"/>
      <c r="N14" s="298"/>
      <c r="O14" s="298"/>
      <c r="P14" s="299"/>
      <c r="Q14" s="299"/>
      <c r="R14" s="300"/>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05" t="s">
        <v>88</v>
      </c>
      <c r="C15" s="406"/>
      <c r="D15" s="400">
        <f>'Training Plan'!C162</f>
        <v>0</v>
      </c>
      <c r="E15" s="400"/>
      <c r="F15" s="401"/>
      <c r="G15" s="22"/>
      <c r="H15" s="405" t="s">
        <v>88</v>
      </c>
      <c r="I15" s="406"/>
      <c r="J15" s="399">
        <f>'Training Plan'!C170</f>
        <v>0</v>
      </c>
      <c r="K15" s="400"/>
      <c r="L15" s="401"/>
      <c r="M15" s="22"/>
      <c r="N15" s="405" t="s">
        <v>88</v>
      </c>
      <c r="O15" s="406"/>
      <c r="P15" s="399">
        <f>'Training Plan'!C178</f>
        <v>0</v>
      </c>
      <c r="Q15" s="400"/>
      <c r="R15" s="401"/>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07"/>
      <c r="C16" s="408"/>
      <c r="D16" s="403"/>
      <c r="E16" s="403"/>
      <c r="F16" s="404"/>
      <c r="G16" s="22"/>
      <c r="H16" s="407"/>
      <c r="I16" s="408"/>
      <c r="J16" s="402"/>
      <c r="K16" s="403"/>
      <c r="L16" s="404"/>
      <c r="M16" s="22"/>
      <c r="N16" s="407"/>
      <c r="O16" s="408"/>
      <c r="P16" s="402"/>
      <c r="Q16" s="403"/>
      <c r="R16" s="404"/>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07"/>
      <c r="C17" s="408"/>
      <c r="D17" s="403"/>
      <c r="E17" s="403"/>
      <c r="F17" s="404"/>
      <c r="G17" s="22"/>
      <c r="H17" s="407"/>
      <c r="I17" s="408"/>
      <c r="J17" s="402"/>
      <c r="K17" s="403"/>
      <c r="L17" s="404"/>
      <c r="M17" s="22"/>
      <c r="N17" s="407"/>
      <c r="O17" s="408"/>
      <c r="P17" s="402"/>
      <c r="Q17" s="403"/>
      <c r="R17" s="404"/>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07"/>
      <c r="C18" s="408"/>
      <c r="D18" s="403"/>
      <c r="E18" s="403"/>
      <c r="F18" s="404"/>
      <c r="G18" s="22"/>
      <c r="H18" s="407"/>
      <c r="I18" s="408"/>
      <c r="J18" s="402"/>
      <c r="K18" s="403"/>
      <c r="L18" s="404"/>
      <c r="M18" s="22"/>
      <c r="N18" s="407"/>
      <c r="O18" s="408"/>
      <c r="P18" s="402"/>
      <c r="Q18" s="403"/>
      <c r="R18" s="404"/>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09"/>
      <c r="C19" s="410"/>
      <c r="D19" s="403"/>
      <c r="E19" s="403"/>
      <c r="F19" s="404"/>
      <c r="G19" s="22"/>
      <c r="H19" s="409"/>
      <c r="I19" s="410"/>
      <c r="J19" s="402"/>
      <c r="K19" s="403"/>
      <c r="L19" s="404"/>
      <c r="M19" s="22"/>
      <c r="N19" s="409"/>
      <c r="O19" s="410"/>
      <c r="P19" s="402"/>
      <c r="Q19" s="403"/>
      <c r="R19" s="404"/>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Plan'!D167</f>
        <v>0</v>
      </c>
      <c r="E20" s="416"/>
      <c r="F20" s="417"/>
      <c r="G20" s="22"/>
      <c r="H20" s="411" t="s">
        <v>89</v>
      </c>
      <c r="I20" s="412"/>
      <c r="J20" s="415">
        <f>'Training Plan'!D175</f>
        <v>0</v>
      </c>
      <c r="K20" s="416"/>
      <c r="L20" s="417"/>
      <c r="M20" s="22"/>
      <c r="N20" s="411" t="s">
        <v>89</v>
      </c>
      <c r="O20" s="412"/>
      <c r="P20" s="415">
        <f>'Training Plan'!D183</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189">
        <v>10</v>
      </c>
      <c r="C32" s="159"/>
      <c r="D32" s="156"/>
      <c r="E32" s="162"/>
      <c r="F32" s="165">
        <f>IF(ISNUMBER(D32),D32/B35,)</f>
        <v>0</v>
      </c>
      <c r="G32" s="22"/>
      <c r="H32" s="189">
        <v>10</v>
      </c>
      <c r="I32" s="159"/>
      <c r="J32" s="156"/>
      <c r="K32" s="162"/>
      <c r="L32" s="165">
        <f>IF(ISNUMBER(J32),J32/H35,)</f>
        <v>0</v>
      </c>
      <c r="M32" s="20"/>
      <c r="N32" s="18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388" t="s">
        <v>4</v>
      </c>
      <c r="C33" s="354" t="s">
        <v>62</v>
      </c>
      <c r="D33" s="373"/>
      <c r="E33" s="391">
        <f>IFERROR(IF(COUNT(F23:F32)&gt;0,AVERAGEIF(F23:F32,"&gt;0"),0),)</f>
        <v>0</v>
      </c>
      <c r="F33" s="392"/>
      <c r="G33" s="22"/>
      <c r="H33" s="388" t="s">
        <v>4</v>
      </c>
      <c r="I33" s="354" t="s">
        <v>62</v>
      </c>
      <c r="J33" s="373"/>
      <c r="K33" s="391">
        <f>IFERROR(IF(COUNT(L23:L32)&gt;0,AVERAGEIF(L23:L32,"&gt;0"),0),)</f>
        <v>0</v>
      </c>
      <c r="L33" s="392"/>
      <c r="M33" s="20"/>
      <c r="N33" s="388" t="s">
        <v>4</v>
      </c>
      <c r="O33" s="385" t="s">
        <v>71</v>
      </c>
      <c r="P33" s="397">
        <f>IFERROR(IF(COUNT(R23:R32)&gt;0,AVERAGEIF(R23:R32,"&gt;0"),0),)</f>
        <v>0</v>
      </c>
      <c r="Q33" s="433" t="s">
        <v>117</v>
      </c>
      <c r="R33" s="435"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389"/>
      <c r="C34" s="355"/>
      <c r="D34" s="390"/>
      <c r="E34" s="393"/>
      <c r="F34" s="394"/>
      <c r="G34" s="22"/>
      <c r="H34" s="389"/>
      <c r="I34" s="355"/>
      <c r="J34" s="390"/>
      <c r="K34" s="393"/>
      <c r="L34" s="394"/>
      <c r="M34" s="20"/>
      <c r="N34" s="389"/>
      <c r="O34" s="437"/>
      <c r="P34" s="398"/>
      <c r="Q34" s="434"/>
      <c r="R34" s="436"/>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383">
        <f ca="1">IFERROR(ROUNDUP(B37/(0.0005*C37^2-0.0342*C37+1.034),0),)</f>
        <v>0</v>
      </c>
      <c r="C35" s="385" t="s">
        <v>200</v>
      </c>
      <c r="D35" s="386">
        <f>SUM(C23:C32)</f>
        <v>0</v>
      </c>
      <c r="E35" s="354" t="s">
        <v>44</v>
      </c>
      <c r="F35" s="395">
        <f>SUM(C23*D23,C24*D24,C25*D25,C26*D26,C27*D27,C28*D28,C29*D29,C30*D30,C31*D31,C32*D32)</f>
        <v>0</v>
      </c>
      <c r="G35" s="22"/>
      <c r="H35" s="383">
        <f ca="1">IFERROR(ROUNDUP(H37/(0.0005*I37^2-0.0342*I37+1.034),0),)</f>
        <v>0</v>
      </c>
      <c r="I35" s="385" t="s">
        <v>200</v>
      </c>
      <c r="J35" s="386">
        <f>SUM(I23:I32)</f>
        <v>0</v>
      </c>
      <c r="K35" s="354" t="s">
        <v>44</v>
      </c>
      <c r="L35" s="395">
        <f>SUM(I23*J23,I24*J24,I25*J25,I26*J26,I27*J27,I28*J28,I29*J29,I30*J30,I31*J31,I32*J32)</f>
        <v>0</v>
      </c>
      <c r="M35" s="20"/>
      <c r="N35" s="383">
        <f ca="1">IFERROR(ROUNDUP(N37/(0.0005*O37^2-0.0342*O37+1.034),0),)</f>
        <v>0</v>
      </c>
      <c r="O35" s="385" t="s">
        <v>200</v>
      </c>
      <c r="P35" s="386">
        <f>SUM(O23:O32)</f>
        <v>0</v>
      </c>
      <c r="Q35" s="354" t="s">
        <v>44</v>
      </c>
      <c r="R35" s="395">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384"/>
      <c r="C36" s="355"/>
      <c r="D36" s="387"/>
      <c r="E36" s="355"/>
      <c r="F36" s="396"/>
      <c r="G36" s="22"/>
      <c r="H36" s="384"/>
      <c r="I36" s="355"/>
      <c r="J36" s="387"/>
      <c r="K36" s="355"/>
      <c r="L36" s="396"/>
      <c r="M36" s="20"/>
      <c r="N36" s="384"/>
      <c r="O36" s="355"/>
      <c r="P36" s="387"/>
      <c r="Q36" s="355"/>
      <c r="R36" s="396"/>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185"/>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32" t="s">
        <v>48</v>
      </c>
      <c r="C39" s="432"/>
      <c r="D39" s="432"/>
      <c r="E39" s="432"/>
      <c r="F39" s="432"/>
      <c r="G39" s="432"/>
      <c r="H39" s="432"/>
      <c r="I39" s="432"/>
      <c r="J39" s="432"/>
      <c r="K39" s="432"/>
      <c r="L39" s="432"/>
      <c r="M39" s="432"/>
      <c r="N39" s="432"/>
      <c r="O39" s="432"/>
      <c r="P39" s="432"/>
      <c r="Q39" s="432"/>
      <c r="R39" s="43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32"/>
      <c r="C40" s="432"/>
      <c r="D40" s="432"/>
      <c r="E40" s="432"/>
      <c r="F40" s="432"/>
      <c r="G40" s="432"/>
      <c r="H40" s="432"/>
      <c r="I40" s="432"/>
      <c r="J40" s="432"/>
      <c r="K40" s="432"/>
      <c r="L40" s="432"/>
      <c r="M40" s="432"/>
      <c r="N40" s="432"/>
      <c r="O40" s="432"/>
      <c r="P40" s="432"/>
      <c r="Q40" s="432"/>
      <c r="R40" s="43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32"/>
      <c r="C41" s="432"/>
      <c r="D41" s="432"/>
      <c r="E41" s="432"/>
      <c r="F41" s="432"/>
      <c r="G41" s="432"/>
      <c r="H41" s="432"/>
      <c r="I41" s="432"/>
      <c r="J41" s="432"/>
      <c r="K41" s="432"/>
      <c r="L41" s="432"/>
      <c r="M41" s="432"/>
      <c r="N41" s="432"/>
      <c r="O41" s="432"/>
      <c r="P41" s="432"/>
      <c r="Q41" s="432"/>
      <c r="R41" s="43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295">
        <v>1</v>
      </c>
      <c r="C43" s="295">
        <f>'Training Plan'!F161</f>
        <v>0</v>
      </c>
      <c r="D43" s="296"/>
      <c r="E43" s="296"/>
      <c r="F43" s="297"/>
      <c r="G43" s="22"/>
      <c r="H43" s="295">
        <v>2</v>
      </c>
      <c r="I43" s="295">
        <f>'Training Plan'!F169</f>
        <v>0</v>
      </c>
      <c r="J43" s="296"/>
      <c r="K43" s="296"/>
      <c r="L43" s="297"/>
      <c r="M43" s="22"/>
      <c r="N43" s="295">
        <v>3</v>
      </c>
      <c r="O43" s="295">
        <f>'Training Plan'!F177</f>
        <v>0</v>
      </c>
      <c r="P43" s="296"/>
      <c r="Q43" s="296"/>
      <c r="R43" s="297"/>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298"/>
      <c r="C44" s="298"/>
      <c r="D44" s="299"/>
      <c r="E44" s="299"/>
      <c r="F44" s="300"/>
      <c r="G44" s="22"/>
      <c r="H44" s="298"/>
      <c r="I44" s="298"/>
      <c r="J44" s="299"/>
      <c r="K44" s="299"/>
      <c r="L44" s="300"/>
      <c r="M44" s="22"/>
      <c r="N44" s="298"/>
      <c r="O44" s="298"/>
      <c r="P44" s="299"/>
      <c r="Q44" s="299"/>
      <c r="R44" s="300"/>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05" t="s">
        <v>88</v>
      </c>
      <c r="C45" s="406"/>
      <c r="D45" s="399">
        <f>'Training Plan'!F162</f>
        <v>0</v>
      </c>
      <c r="E45" s="400"/>
      <c r="F45" s="401"/>
      <c r="G45" s="22"/>
      <c r="H45" s="405" t="s">
        <v>88</v>
      </c>
      <c r="I45" s="406"/>
      <c r="J45" s="399">
        <f>'Training Plan'!F170</f>
        <v>0</v>
      </c>
      <c r="K45" s="400"/>
      <c r="L45" s="401"/>
      <c r="M45" s="22"/>
      <c r="N45" s="405" t="s">
        <v>88</v>
      </c>
      <c r="O45" s="406"/>
      <c r="P45" s="399">
        <f>'Training Plan'!F178</f>
        <v>0</v>
      </c>
      <c r="Q45" s="400"/>
      <c r="R45" s="401"/>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07"/>
      <c r="C46" s="408"/>
      <c r="D46" s="402"/>
      <c r="E46" s="403"/>
      <c r="F46" s="404"/>
      <c r="G46" s="22"/>
      <c r="H46" s="407"/>
      <c r="I46" s="408"/>
      <c r="J46" s="402"/>
      <c r="K46" s="403"/>
      <c r="L46" s="404"/>
      <c r="M46" s="22"/>
      <c r="N46" s="407"/>
      <c r="O46" s="408"/>
      <c r="P46" s="402"/>
      <c r="Q46" s="403"/>
      <c r="R46" s="404"/>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07"/>
      <c r="C47" s="408"/>
      <c r="D47" s="402"/>
      <c r="E47" s="403"/>
      <c r="F47" s="404"/>
      <c r="G47" s="22"/>
      <c r="H47" s="407"/>
      <c r="I47" s="408"/>
      <c r="J47" s="402"/>
      <c r="K47" s="403"/>
      <c r="L47" s="404"/>
      <c r="M47" s="22"/>
      <c r="N47" s="407"/>
      <c r="O47" s="408"/>
      <c r="P47" s="402"/>
      <c r="Q47" s="403"/>
      <c r="R47" s="404"/>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07"/>
      <c r="C48" s="408"/>
      <c r="D48" s="402"/>
      <c r="E48" s="403"/>
      <c r="F48" s="404"/>
      <c r="G48" s="22"/>
      <c r="H48" s="407"/>
      <c r="I48" s="408"/>
      <c r="J48" s="402"/>
      <c r="K48" s="403"/>
      <c r="L48" s="404"/>
      <c r="M48" s="22"/>
      <c r="N48" s="407"/>
      <c r="O48" s="408"/>
      <c r="P48" s="402"/>
      <c r="Q48" s="403"/>
      <c r="R48" s="404"/>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09"/>
      <c r="C49" s="410"/>
      <c r="D49" s="402"/>
      <c r="E49" s="403"/>
      <c r="F49" s="404"/>
      <c r="G49" s="22"/>
      <c r="H49" s="409"/>
      <c r="I49" s="410"/>
      <c r="J49" s="402"/>
      <c r="K49" s="403"/>
      <c r="L49" s="404"/>
      <c r="M49" s="22"/>
      <c r="N49" s="409"/>
      <c r="O49" s="410"/>
      <c r="P49" s="402"/>
      <c r="Q49" s="403"/>
      <c r="R49" s="404"/>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Plan'!G167</f>
        <v>0</v>
      </c>
      <c r="E50" s="416"/>
      <c r="F50" s="417"/>
      <c r="G50" s="22"/>
      <c r="H50" s="411" t="s">
        <v>89</v>
      </c>
      <c r="I50" s="412"/>
      <c r="J50" s="415">
        <f>'Training Plan'!G175</f>
        <v>0</v>
      </c>
      <c r="K50" s="416"/>
      <c r="L50" s="417"/>
      <c r="M50" s="22"/>
      <c r="N50" s="411" t="s">
        <v>89</v>
      </c>
      <c r="O50" s="412"/>
      <c r="P50" s="415">
        <f>'Training Plan'!G183</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189">
        <v>10</v>
      </c>
      <c r="C62" s="159"/>
      <c r="D62" s="156"/>
      <c r="E62" s="162"/>
      <c r="F62" s="165">
        <f>IF(ISNUMBER(D62),D62/B65,)</f>
        <v>0</v>
      </c>
      <c r="G62" s="22"/>
      <c r="H62" s="189">
        <v>10</v>
      </c>
      <c r="I62" s="159"/>
      <c r="J62" s="156"/>
      <c r="K62" s="162"/>
      <c r="L62" s="165">
        <f>IF(ISNUMBER(J62),J62/H65,)</f>
        <v>0</v>
      </c>
      <c r="M62" s="20"/>
      <c r="N62" s="18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388" t="s">
        <v>4</v>
      </c>
      <c r="C63" s="354" t="s">
        <v>62</v>
      </c>
      <c r="D63" s="373"/>
      <c r="E63" s="391">
        <f>IFERROR(IF(COUNT(F53:F62)&gt;0,AVERAGEIF(F53:F62,"&gt;0"),0),)</f>
        <v>0</v>
      </c>
      <c r="F63" s="392"/>
      <c r="G63" s="22"/>
      <c r="H63" s="388" t="s">
        <v>4</v>
      </c>
      <c r="I63" s="354" t="s">
        <v>62</v>
      </c>
      <c r="J63" s="373"/>
      <c r="K63" s="391">
        <f>IFERROR(IF(COUNT(L53:L62)&gt;0,AVERAGEIF(L53:L62,"&gt;0"),0),)</f>
        <v>0</v>
      </c>
      <c r="L63" s="392"/>
      <c r="M63" s="20"/>
      <c r="N63" s="388" t="s">
        <v>4</v>
      </c>
      <c r="O63" s="385" t="s">
        <v>71</v>
      </c>
      <c r="P63" s="458">
        <f>IFERROR(IF(COUNT(R53:R62)&gt;0,AVERAGEIF(R53:R62,"&gt;0"),0),)</f>
        <v>0</v>
      </c>
      <c r="Q63" s="433" t="s">
        <v>117</v>
      </c>
      <c r="R63" s="435"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389"/>
      <c r="C64" s="355"/>
      <c r="D64" s="390"/>
      <c r="E64" s="393"/>
      <c r="F64" s="394"/>
      <c r="G64" s="22"/>
      <c r="H64" s="389"/>
      <c r="I64" s="355"/>
      <c r="J64" s="390"/>
      <c r="K64" s="393"/>
      <c r="L64" s="394"/>
      <c r="M64" s="20"/>
      <c r="N64" s="389"/>
      <c r="O64" s="437"/>
      <c r="P64" s="459"/>
      <c r="Q64" s="434"/>
      <c r="R64" s="436"/>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383">
        <f ca="1">IFERROR(ROUNDUP(B67/(0.0005*C67^2-0.0342*C67+1.034),0),)</f>
        <v>0</v>
      </c>
      <c r="C65" s="385" t="s">
        <v>200</v>
      </c>
      <c r="D65" s="386">
        <f>SUM(C53:C62)</f>
        <v>0</v>
      </c>
      <c r="E65" s="354" t="s">
        <v>44</v>
      </c>
      <c r="F65" s="395">
        <f>SUM(C53*D53,C54*D54,C55*D55,C56*D56,C57*D57,C58*D58,C59*D59,C60*D60,C61*D61,C62*D62)</f>
        <v>0</v>
      </c>
      <c r="G65" s="22"/>
      <c r="H65" s="383">
        <f ca="1">IFERROR(ROUNDUP(H67/(0.0005*I67^2-0.0342*I67+1.034),0),)</f>
        <v>0</v>
      </c>
      <c r="I65" s="385" t="s">
        <v>200</v>
      </c>
      <c r="J65" s="386">
        <f>SUM(I53:I62)</f>
        <v>0</v>
      </c>
      <c r="K65" s="354" t="s">
        <v>44</v>
      </c>
      <c r="L65" s="395">
        <f>SUM(I53*J53,I54*J54,I55*J55,I56*J56,I57*J57,I58*J58,I59*J59,I60*J60,I61*J61,I62*J62)</f>
        <v>0</v>
      </c>
      <c r="M65" s="20"/>
      <c r="N65" s="383">
        <f ca="1">IFERROR(ROUNDUP(N67/(0.0005*O67^2-0.0342*O67+1.034),0),)</f>
        <v>0</v>
      </c>
      <c r="O65" s="385" t="s">
        <v>200</v>
      </c>
      <c r="P65" s="386">
        <f>SUM(O53:O62)</f>
        <v>0</v>
      </c>
      <c r="Q65" s="354" t="s">
        <v>44</v>
      </c>
      <c r="R65" s="395">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384"/>
      <c r="C66" s="355"/>
      <c r="D66" s="387"/>
      <c r="E66" s="355"/>
      <c r="F66" s="396"/>
      <c r="G66" s="22"/>
      <c r="H66" s="384"/>
      <c r="I66" s="355"/>
      <c r="J66" s="387"/>
      <c r="K66" s="355"/>
      <c r="L66" s="396"/>
      <c r="M66" s="20"/>
      <c r="N66" s="384"/>
      <c r="O66" s="355"/>
      <c r="P66" s="387"/>
      <c r="Q66" s="355"/>
      <c r="R66" s="396"/>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185"/>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32" t="s">
        <v>63</v>
      </c>
      <c r="C69" s="432"/>
      <c r="D69" s="432"/>
      <c r="E69" s="432"/>
      <c r="F69" s="432"/>
      <c r="G69" s="432"/>
      <c r="H69" s="432"/>
      <c r="I69" s="432"/>
      <c r="J69" s="432"/>
      <c r="K69" s="432"/>
      <c r="L69" s="432"/>
      <c r="M69" s="432"/>
      <c r="N69" s="432"/>
      <c r="O69" s="432"/>
      <c r="P69" s="432"/>
      <c r="Q69" s="432"/>
      <c r="R69" s="43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32"/>
      <c r="C70" s="432"/>
      <c r="D70" s="432"/>
      <c r="E70" s="432"/>
      <c r="F70" s="432"/>
      <c r="G70" s="432"/>
      <c r="H70" s="432"/>
      <c r="I70" s="432"/>
      <c r="J70" s="432"/>
      <c r="K70" s="432"/>
      <c r="L70" s="432"/>
      <c r="M70" s="432"/>
      <c r="N70" s="432"/>
      <c r="O70" s="432"/>
      <c r="P70" s="432"/>
      <c r="Q70" s="432"/>
      <c r="R70" s="43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32"/>
      <c r="C71" s="432"/>
      <c r="D71" s="432"/>
      <c r="E71" s="432"/>
      <c r="F71" s="432"/>
      <c r="G71" s="432"/>
      <c r="H71" s="432"/>
      <c r="I71" s="432"/>
      <c r="J71" s="432"/>
      <c r="K71" s="432"/>
      <c r="L71" s="432"/>
      <c r="M71" s="432"/>
      <c r="N71" s="432"/>
      <c r="O71" s="432"/>
      <c r="P71" s="432"/>
      <c r="Q71" s="432"/>
      <c r="R71" s="43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58">
        <f>'Training Plan'!I160</f>
        <v>0</v>
      </c>
      <c r="D73" s="259"/>
      <c r="E73" s="260"/>
      <c r="F73" s="258">
        <f>'Training Plan'!I164</f>
        <v>0</v>
      </c>
      <c r="G73" s="259"/>
      <c r="H73" s="260"/>
      <c r="I73" s="258">
        <f>'Training Plan'!I168</f>
        <v>0</v>
      </c>
      <c r="J73" s="259"/>
      <c r="K73" s="260"/>
      <c r="L73" s="258">
        <f>'Training Plan'!I172</f>
        <v>0</v>
      </c>
      <c r="M73" s="259"/>
      <c r="N73" s="260"/>
      <c r="O73" s="258">
        <f>'Training Plan'!I176</f>
        <v>0</v>
      </c>
      <c r="P73" s="259"/>
      <c r="Q73" s="260"/>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64"/>
      <c r="D74" s="265"/>
      <c r="E74" s="266"/>
      <c r="F74" s="264"/>
      <c r="G74" s="265"/>
      <c r="H74" s="266"/>
      <c r="I74" s="264"/>
      <c r="J74" s="265"/>
      <c r="K74" s="266"/>
      <c r="L74" s="264"/>
      <c r="M74" s="265"/>
      <c r="N74" s="266"/>
      <c r="O74" s="264"/>
      <c r="P74" s="265"/>
      <c r="Q74" s="266"/>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43">
        <f>'Training Plan'!I161</f>
        <v>0</v>
      </c>
      <c r="D75" s="444"/>
      <c r="E75" s="445"/>
      <c r="F75" s="443">
        <f>'Training Plan'!I165</f>
        <v>0</v>
      </c>
      <c r="G75" s="444"/>
      <c r="H75" s="445"/>
      <c r="I75" s="443">
        <f>'Training Plan'!I169</f>
        <v>0</v>
      </c>
      <c r="J75" s="444"/>
      <c r="K75" s="445"/>
      <c r="L75" s="443">
        <f>'Training Plan'!I173</f>
        <v>0</v>
      </c>
      <c r="M75" s="444"/>
      <c r="N75" s="445"/>
      <c r="O75" s="443">
        <f>'Training Plan'!I177</f>
        <v>0</v>
      </c>
      <c r="P75" s="444"/>
      <c r="Q75" s="445"/>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46"/>
      <c r="D76" s="447"/>
      <c r="E76" s="448"/>
      <c r="F76" s="446"/>
      <c r="G76" s="447"/>
      <c r="H76" s="448"/>
      <c r="I76" s="446"/>
      <c r="J76" s="447"/>
      <c r="K76" s="448"/>
      <c r="L76" s="446"/>
      <c r="M76" s="447"/>
      <c r="N76" s="448"/>
      <c r="O76" s="446"/>
      <c r="P76" s="447"/>
      <c r="Q76" s="448"/>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49"/>
      <c r="D77" s="450"/>
      <c r="E77" s="451"/>
      <c r="F77" s="449"/>
      <c r="G77" s="450"/>
      <c r="H77" s="451"/>
      <c r="I77" s="449"/>
      <c r="J77" s="450"/>
      <c r="K77" s="451"/>
      <c r="L77" s="449"/>
      <c r="M77" s="450"/>
      <c r="N77" s="451"/>
      <c r="O77" s="449"/>
      <c r="P77" s="450"/>
      <c r="Q77" s="451"/>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38" t="s">
        <v>64</v>
      </c>
      <c r="D78" s="439"/>
      <c r="E78" s="440"/>
      <c r="F78" s="438" t="s">
        <v>64</v>
      </c>
      <c r="G78" s="439"/>
      <c r="H78" s="440"/>
      <c r="I78" s="438" t="s">
        <v>64</v>
      </c>
      <c r="J78" s="439"/>
      <c r="K78" s="440"/>
      <c r="L78" s="438" t="s">
        <v>64</v>
      </c>
      <c r="M78" s="439"/>
      <c r="N78" s="440"/>
      <c r="O78" s="438" t="s">
        <v>64</v>
      </c>
      <c r="P78" s="439"/>
      <c r="Q78" s="440"/>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52"/>
      <c r="D79" s="453"/>
      <c r="E79" s="454"/>
      <c r="F79" s="452"/>
      <c r="G79" s="453"/>
      <c r="H79" s="454"/>
      <c r="I79" s="452"/>
      <c r="J79" s="453"/>
      <c r="K79" s="454"/>
      <c r="L79" s="452"/>
      <c r="M79" s="453"/>
      <c r="N79" s="454"/>
      <c r="O79" s="452"/>
      <c r="P79" s="453"/>
      <c r="Q79" s="454"/>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52"/>
      <c r="D80" s="453"/>
      <c r="E80" s="454"/>
      <c r="F80" s="452"/>
      <c r="G80" s="453"/>
      <c r="H80" s="454"/>
      <c r="I80" s="452"/>
      <c r="J80" s="453"/>
      <c r="K80" s="454"/>
      <c r="L80" s="452"/>
      <c r="M80" s="453"/>
      <c r="N80" s="454"/>
      <c r="O80" s="452"/>
      <c r="P80" s="453"/>
      <c r="Q80" s="454"/>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55"/>
      <c r="D81" s="456"/>
      <c r="E81" s="457"/>
      <c r="F81" s="455"/>
      <c r="G81" s="456"/>
      <c r="H81" s="457"/>
      <c r="I81" s="455"/>
      <c r="J81" s="456"/>
      <c r="K81" s="457"/>
      <c r="L81" s="455"/>
      <c r="M81" s="456"/>
      <c r="N81" s="457"/>
      <c r="O81" s="455"/>
      <c r="P81" s="456"/>
      <c r="Q81" s="457"/>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32" t="s">
        <v>49</v>
      </c>
      <c r="C84" s="432"/>
      <c r="D84" s="432"/>
      <c r="E84" s="432"/>
      <c r="F84" s="432"/>
      <c r="G84" s="432"/>
      <c r="H84" s="432"/>
      <c r="I84" s="432"/>
      <c r="J84" s="432"/>
      <c r="K84" s="432"/>
      <c r="L84" s="432"/>
      <c r="M84" s="432"/>
      <c r="N84" s="432"/>
      <c r="O84" s="432"/>
      <c r="P84" s="432"/>
      <c r="Q84" s="432"/>
      <c r="R84" s="43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32"/>
      <c r="C85" s="432"/>
      <c r="D85" s="432"/>
      <c r="E85" s="432"/>
      <c r="F85" s="432"/>
      <c r="G85" s="432"/>
      <c r="H85" s="432"/>
      <c r="I85" s="432"/>
      <c r="J85" s="432"/>
      <c r="K85" s="432"/>
      <c r="L85" s="432"/>
      <c r="M85" s="432"/>
      <c r="N85" s="432"/>
      <c r="O85" s="432"/>
      <c r="P85" s="432"/>
      <c r="Q85" s="432"/>
      <c r="R85" s="43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32"/>
      <c r="C86" s="432"/>
      <c r="D86" s="432"/>
      <c r="E86" s="432"/>
      <c r="F86" s="432"/>
      <c r="G86" s="432"/>
      <c r="H86" s="432"/>
      <c r="I86" s="432"/>
      <c r="J86" s="432"/>
      <c r="K86" s="432"/>
      <c r="L86" s="432"/>
      <c r="M86" s="432"/>
      <c r="N86" s="432"/>
      <c r="O86" s="432"/>
      <c r="P86" s="432"/>
      <c r="Q86" s="432"/>
      <c r="R86" s="43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295">
        <v>1</v>
      </c>
      <c r="C88" s="295">
        <f>'Training Plan'!L161</f>
        <v>0</v>
      </c>
      <c r="D88" s="296"/>
      <c r="E88" s="296"/>
      <c r="F88" s="297"/>
      <c r="G88" s="22"/>
      <c r="H88" s="295">
        <v>2</v>
      </c>
      <c r="I88" s="295">
        <f>'Training Plan'!L169</f>
        <v>0</v>
      </c>
      <c r="J88" s="296"/>
      <c r="K88" s="296"/>
      <c r="L88" s="297"/>
      <c r="M88" s="22"/>
      <c r="N88" s="295">
        <v>3</v>
      </c>
      <c r="O88" s="295">
        <f>'Training Plan'!L177</f>
        <v>0</v>
      </c>
      <c r="P88" s="296"/>
      <c r="Q88" s="296"/>
      <c r="R88" s="297"/>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298"/>
      <c r="C89" s="298"/>
      <c r="D89" s="299"/>
      <c r="E89" s="299"/>
      <c r="F89" s="300"/>
      <c r="G89" s="22"/>
      <c r="H89" s="298"/>
      <c r="I89" s="298"/>
      <c r="J89" s="299"/>
      <c r="K89" s="299"/>
      <c r="L89" s="300"/>
      <c r="M89" s="22"/>
      <c r="N89" s="298"/>
      <c r="O89" s="298"/>
      <c r="P89" s="299"/>
      <c r="Q89" s="299"/>
      <c r="R89" s="300"/>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05" t="s">
        <v>88</v>
      </c>
      <c r="C90" s="406"/>
      <c r="D90" s="399">
        <f>'Training Plan'!L162</f>
        <v>0</v>
      </c>
      <c r="E90" s="400"/>
      <c r="F90" s="401"/>
      <c r="G90" s="22"/>
      <c r="H90" s="405" t="s">
        <v>88</v>
      </c>
      <c r="I90" s="406"/>
      <c r="J90" s="399">
        <f>'Training Plan'!L170</f>
        <v>0</v>
      </c>
      <c r="K90" s="400"/>
      <c r="L90" s="401"/>
      <c r="M90" s="22"/>
      <c r="N90" s="405" t="s">
        <v>88</v>
      </c>
      <c r="O90" s="406"/>
      <c r="P90" s="399">
        <f>'Training Plan'!L178</f>
        <v>0</v>
      </c>
      <c r="Q90" s="400"/>
      <c r="R90" s="401"/>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07"/>
      <c r="C91" s="408"/>
      <c r="D91" s="402"/>
      <c r="E91" s="403"/>
      <c r="F91" s="404"/>
      <c r="G91" s="22"/>
      <c r="H91" s="407"/>
      <c r="I91" s="408"/>
      <c r="J91" s="402"/>
      <c r="K91" s="403"/>
      <c r="L91" s="404"/>
      <c r="M91" s="22"/>
      <c r="N91" s="407"/>
      <c r="O91" s="408"/>
      <c r="P91" s="402"/>
      <c r="Q91" s="403"/>
      <c r="R91" s="404"/>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07"/>
      <c r="C92" s="408"/>
      <c r="D92" s="402"/>
      <c r="E92" s="403"/>
      <c r="F92" s="404"/>
      <c r="G92" s="22"/>
      <c r="H92" s="407"/>
      <c r="I92" s="408"/>
      <c r="J92" s="402"/>
      <c r="K92" s="403"/>
      <c r="L92" s="404"/>
      <c r="M92" s="22"/>
      <c r="N92" s="407"/>
      <c r="O92" s="408"/>
      <c r="P92" s="402"/>
      <c r="Q92" s="403"/>
      <c r="R92" s="404"/>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07"/>
      <c r="C93" s="408"/>
      <c r="D93" s="402"/>
      <c r="E93" s="403"/>
      <c r="F93" s="404"/>
      <c r="G93" s="22"/>
      <c r="H93" s="407"/>
      <c r="I93" s="408"/>
      <c r="J93" s="402"/>
      <c r="K93" s="403"/>
      <c r="L93" s="404"/>
      <c r="M93" s="22"/>
      <c r="N93" s="407"/>
      <c r="O93" s="408"/>
      <c r="P93" s="402"/>
      <c r="Q93" s="403"/>
      <c r="R93" s="404"/>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09"/>
      <c r="C94" s="410"/>
      <c r="D94" s="402"/>
      <c r="E94" s="403"/>
      <c r="F94" s="404"/>
      <c r="G94" s="22"/>
      <c r="H94" s="409"/>
      <c r="I94" s="410"/>
      <c r="J94" s="402"/>
      <c r="K94" s="403"/>
      <c r="L94" s="404"/>
      <c r="M94" s="22"/>
      <c r="N94" s="409"/>
      <c r="O94" s="410"/>
      <c r="P94" s="402"/>
      <c r="Q94" s="403"/>
      <c r="R94" s="404"/>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Plan'!M167</f>
        <v>0</v>
      </c>
      <c r="E95" s="416"/>
      <c r="F95" s="417"/>
      <c r="G95" s="22"/>
      <c r="H95" s="411" t="s">
        <v>89</v>
      </c>
      <c r="I95" s="412"/>
      <c r="J95" s="415">
        <f>'Training Plan'!M175</f>
        <v>0</v>
      </c>
      <c r="K95" s="416"/>
      <c r="L95" s="417"/>
      <c r="M95" s="22"/>
      <c r="N95" s="411" t="s">
        <v>89</v>
      </c>
      <c r="O95" s="412"/>
      <c r="P95" s="415">
        <f>'Training Plan'!M183</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189">
        <v>10</v>
      </c>
      <c r="C107" s="159"/>
      <c r="D107" s="156"/>
      <c r="E107" s="162"/>
      <c r="F107" s="165">
        <f>IF(ISNUMBER(D107),D107/B110,)</f>
        <v>0</v>
      </c>
      <c r="G107" s="22"/>
      <c r="H107" s="189">
        <v>10</v>
      </c>
      <c r="I107" s="159"/>
      <c r="J107" s="156"/>
      <c r="K107" s="162"/>
      <c r="L107" s="165">
        <f>IF(ISNUMBER(J107),J107/H110,)</f>
        <v>0</v>
      </c>
      <c r="M107" s="20"/>
      <c r="N107" s="18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388" t="s">
        <v>4</v>
      </c>
      <c r="C108" s="354" t="s">
        <v>62</v>
      </c>
      <c r="D108" s="373"/>
      <c r="E108" s="391">
        <f>IFERROR(IF(COUNT(F98:F107)&gt;0,AVERAGEIF(F98:F107,"&gt;0"),0),)</f>
        <v>0</v>
      </c>
      <c r="F108" s="392"/>
      <c r="G108" s="22"/>
      <c r="H108" s="388" t="s">
        <v>4</v>
      </c>
      <c r="I108" s="354" t="s">
        <v>62</v>
      </c>
      <c r="J108" s="373"/>
      <c r="K108" s="391">
        <f>IFERROR(IF(COUNT(L98:L107)&gt;0,AVERAGEIF(L98:L107,"&gt;0"),0),)</f>
        <v>0</v>
      </c>
      <c r="L108" s="392"/>
      <c r="M108" s="20"/>
      <c r="N108" s="388" t="s">
        <v>4</v>
      </c>
      <c r="O108" s="385" t="s">
        <v>71</v>
      </c>
      <c r="P108" s="397">
        <f>IFERROR(IF(COUNT(R98:R107)&gt;0,AVERAGEIF(R98:R107,"&gt;0"),0),)</f>
        <v>0</v>
      </c>
      <c r="Q108" s="433" t="s">
        <v>117</v>
      </c>
      <c r="R108" s="435"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389"/>
      <c r="C109" s="355"/>
      <c r="D109" s="390"/>
      <c r="E109" s="393"/>
      <c r="F109" s="394"/>
      <c r="G109" s="22"/>
      <c r="H109" s="389"/>
      <c r="I109" s="355"/>
      <c r="J109" s="390"/>
      <c r="K109" s="393"/>
      <c r="L109" s="394"/>
      <c r="M109" s="20"/>
      <c r="N109" s="389"/>
      <c r="O109" s="437"/>
      <c r="P109" s="398"/>
      <c r="Q109" s="434"/>
      <c r="R109" s="436"/>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383">
        <f ca="1">IFERROR(ROUNDUP(B112/(0.0005*C112^2-0.0342*C112+1.034),0),)</f>
        <v>0</v>
      </c>
      <c r="C110" s="385" t="s">
        <v>200</v>
      </c>
      <c r="D110" s="386">
        <f>SUM(C98:C107)</f>
        <v>0</v>
      </c>
      <c r="E110" s="354" t="s">
        <v>44</v>
      </c>
      <c r="F110" s="395">
        <f>SUM(C98*D98,C99*D99,C100*D100,C101*D101,C102*D102,C103*D103,C104*D104,C105*D105,C106*D106,C107*D107)</f>
        <v>0</v>
      </c>
      <c r="G110" s="22"/>
      <c r="H110" s="383">
        <f ca="1">IFERROR(ROUNDUP(H112/(0.0005*I112^2-0.0342*I112+1.034),0),)</f>
        <v>0</v>
      </c>
      <c r="I110" s="385" t="s">
        <v>200</v>
      </c>
      <c r="J110" s="386">
        <f>SUM(I98:I107)</f>
        <v>0</v>
      </c>
      <c r="K110" s="354" t="s">
        <v>44</v>
      </c>
      <c r="L110" s="395">
        <f>SUM(I98*J98,I99*J99,I100*J100,I101*J101,I102*J102,I103*J103,I104*J104,I105*J105,I106*J106,I107*J107)</f>
        <v>0</v>
      </c>
      <c r="M110" s="20"/>
      <c r="N110" s="383">
        <f ca="1">IFERROR(ROUNDUP(N112/(0.0005*O112^2-0.0342*O112+1.034),0),)</f>
        <v>0</v>
      </c>
      <c r="O110" s="385" t="s">
        <v>200</v>
      </c>
      <c r="P110" s="386">
        <f>SUM(O98:O107)</f>
        <v>0</v>
      </c>
      <c r="Q110" s="354" t="s">
        <v>44</v>
      </c>
      <c r="R110" s="395">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384"/>
      <c r="C111" s="355"/>
      <c r="D111" s="387"/>
      <c r="E111" s="355"/>
      <c r="F111" s="396"/>
      <c r="G111" s="22"/>
      <c r="H111" s="384"/>
      <c r="I111" s="355"/>
      <c r="J111" s="387"/>
      <c r="K111" s="355"/>
      <c r="L111" s="396"/>
      <c r="M111" s="20"/>
      <c r="N111" s="384"/>
      <c r="O111" s="355"/>
      <c r="P111" s="387"/>
      <c r="Q111" s="355"/>
      <c r="R111" s="396"/>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185"/>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32" t="s">
        <v>50</v>
      </c>
      <c r="C114" s="432"/>
      <c r="D114" s="432"/>
      <c r="E114" s="432"/>
      <c r="F114" s="432"/>
      <c r="G114" s="432"/>
      <c r="H114" s="432"/>
      <c r="I114" s="432"/>
      <c r="J114" s="432"/>
      <c r="K114" s="432"/>
      <c r="L114" s="432"/>
      <c r="M114" s="432"/>
      <c r="N114" s="432"/>
      <c r="O114" s="432"/>
      <c r="P114" s="432"/>
      <c r="Q114" s="432"/>
      <c r="R114" s="43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32"/>
      <c r="C115" s="432"/>
      <c r="D115" s="432"/>
      <c r="E115" s="432"/>
      <c r="F115" s="432"/>
      <c r="G115" s="432"/>
      <c r="H115" s="432"/>
      <c r="I115" s="432"/>
      <c r="J115" s="432"/>
      <c r="K115" s="432"/>
      <c r="L115" s="432"/>
      <c r="M115" s="432"/>
      <c r="N115" s="432"/>
      <c r="O115" s="432"/>
      <c r="P115" s="432"/>
      <c r="Q115" s="432"/>
      <c r="R115" s="43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32"/>
      <c r="C116" s="432"/>
      <c r="D116" s="432"/>
      <c r="E116" s="432"/>
      <c r="F116" s="432"/>
      <c r="G116" s="432"/>
      <c r="H116" s="432"/>
      <c r="I116" s="432"/>
      <c r="J116" s="432"/>
      <c r="K116" s="432"/>
      <c r="L116" s="432"/>
      <c r="M116" s="432"/>
      <c r="N116" s="432"/>
      <c r="O116" s="432"/>
      <c r="P116" s="432"/>
      <c r="Q116" s="432"/>
      <c r="R116" s="43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295">
        <v>1</v>
      </c>
      <c r="C118" s="295">
        <f>'Training Plan'!O161</f>
        <v>0</v>
      </c>
      <c r="D118" s="296"/>
      <c r="E118" s="296"/>
      <c r="F118" s="297"/>
      <c r="G118" s="22"/>
      <c r="H118" s="295">
        <v>2</v>
      </c>
      <c r="I118" s="295">
        <f>'Training Plan'!O169</f>
        <v>0</v>
      </c>
      <c r="J118" s="296"/>
      <c r="K118" s="296"/>
      <c r="L118" s="297"/>
      <c r="M118" s="22"/>
      <c r="N118" s="295">
        <v>3</v>
      </c>
      <c r="O118" s="295">
        <f>'Training Plan'!O177</f>
        <v>0</v>
      </c>
      <c r="P118" s="296"/>
      <c r="Q118" s="296"/>
      <c r="R118" s="297"/>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298"/>
      <c r="C119" s="298"/>
      <c r="D119" s="299"/>
      <c r="E119" s="299"/>
      <c r="F119" s="300"/>
      <c r="G119" s="22"/>
      <c r="H119" s="298"/>
      <c r="I119" s="298"/>
      <c r="J119" s="299"/>
      <c r="K119" s="299"/>
      <c r="L119" s="300"/>
      <c r="M119" s="22"/>
      <c r="N119" s="298"/>
      <c r="O119" s="298"/>
      <c r="P119" s="299"/>
      <c r="Q119" s="299"/>
      <c r="R119" s="300"/>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05" t="s">
        <v>88</v>
      </c>
      <c r="C120" s="406"/>
      <c r="D120" s="399">
        <f>'Training Plan'!O162</f>
        <v>0</v>
      </c>
      <c r="E120" s="400"/>
      <c r="F120" s="401"/>
      <c r="G120" s="22"/>
      <c r="H120" s="405" t="s">
        <v>88</v>
      </c>
      <c r="I120" s="406"/>
      <c r="J120" s="399">
        <f>'Training Plan'!O170</f>
        <v>0</v>
      </c>
      <c r="K120" s="400"/>
      <c r="L120" s="401"/>
      <c r="M120" s="22"/>
      <c r="N120" s="405" t="s">
        <v>88</v>
      </c>
      <c r="O120" s="406"/>
      <c r="P120" s="399">
        <f>'Training Plan'!O178</f>
        <v>0</v>
      </c>
      <c r="Q120" s="400"/>
      <c r="R120" s="401"/>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07"/>
      <c r="C121" s="408"/>
      <c r="D121" s="402"/>
      <c r="E121" s="403"/>
      <c r="F121" s="404"/>
      <c r="G121" s="22"/>
      <c r="H121" s="407"/>
      <c r="I121" s="408"/>
      <c r="J121" s="402"/>
      <c r="K121" s="403"/>
      <c r="L121" s="404"/>
      <c r="M121" s="22"/>
      <c r="N121" s="407"/>
      <c r="O121" s="408"/>
      <c r="P121" s="402"/>
      <c r="Q121" s="403"/>
      <c r="R121" s="404"/>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07"/>
      <c r="C122" s="408"/>
      <c r="D122" s="402"/>
      <c r="E122" s="403"/>
      <c r="F122" s="404"/>
      <c r="G122" s="22"/>
      <c r="H122" s="407"/>
      <c r="I122" s="408"/>
      <c r="J122" s="402"/>
      <c r="K122" s="403"/>
      <c r="L122" s="404"/>
      <c r="M122" s="22"/>
      <c r="N122" s="407"/>
      <c r="O122" s="408"/>
      <c r="P122" s="402"/>
      <c r="Q122" s="403"/>
      <c r="R122" s="404"/>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07"/>
      <c r="C123" s="408"/>
      <c r="D123" s="402"/>
      <c r="E123" s="403"/>
      <c r="F123" s="404"/>
      <c r="G123" s="22"/>
      <c r="H123" s="407"/>
      <c r="I123" s="408"/>
      <c r="J123" s="402"/>
      <c r="K123" s="403"/>
      <c r="L123" s="404"/>
      <c r="M123" s="22"/>
      <c r="N123" s="407"/>
      <c r="O123" s="408"/>
      <c r="P123" s="402"/>
      <c r="Q123" s="403"/>
      <c r="R123" s="404"/>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09"/>
      <c r="C124" s="410"/>
      <c r="D124" s="402"/>
      <c r="E124" s="403"/>
      <c r="F124" s="404"/>
      <c r="G124" s="22"/>
      <c r="H124" s="409"/>
      <c r="I124" s="410"/>
      <c r="J124" s="402"/>
      <c r="K124" s="403"/>
      <c r="L124" s="404"/>
      <c r="M124" s="22"/>
      <c r="N124" s="409"/>
      <c r="O124" s="410"/>
      <c r="P124" s="402"/>
      <c r="Q124" s="403"/>
      <c r="R124" s="404"/>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Plan'!P167</f>
        <v>0</v>
      </c>
      <c r="E125" s="416"/>
      <c r="F125" s="417"/>
      <c r="G125" s="22"/>
      <c r="H125" s="411" t="s">
        <v>89</v>
      </c>
      <c r="I125" s="412"/>
      <c r="J125" s="415">
        <f>'Training Plan'!P175</f>
        <v>0</v>
      </c>
      <c r="K125" s="416"/>
      <c r="L125" s="417"/>
      <c r="M125" s="22"/>
      <c r="N125" s="411" t="s">
        <v>89</v>
      </c>
      <c r="O125" s="412"/>
      <c r="P125" s="415">
        <f>'Training Plan'!P183</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189">
        <v>10</v>
      </c>
      <c r="C137" s="159"/>
      <c r="D137" s="156"/>
      <c r="E137" s="162"/>
      <c r="F137" s="165">
        <f>IF(ISNUMBER(D137),D137/B140,)</f>
        <v>0</v>
      </c>
      <c r="G137" s="22"/>
      <c r="H137" s="189">
        <v>10</v>
      </c>
      <c r="I137" s="159"/>
      <c r="J137" s="156"/>
      <c r="K137" s="162"/>
      <c r="L137" s="165">
        <f>IF(ISNUMBER(J137),J137/H140,)</f>
        <v>0</v>
      </c>
      <c r="M137" s="20"/>
      <c r="N137" s="18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388" t="s">
        <v>4</v>
      </c>
      <c r="C138" s="354" t="s">
        <v>62</v>
      </c>
      <c r="D138" s="373"/>
      <c r="E138" s="391">
        <f>IFERROR(IF(COUNT(F128:F137)&gt;0,AVERAGEIF(F128:F137,"&gt;0"),0),)</f>
        <v>0</v>
      </c>
      <c r="F138" s="392"/>
      <c r="G138" s="22"/>
      <c r="H138" s="388" t="s">
        <v>4</v>
      </c>
      <c r="I138" s="354" t="s">
        <v>62</v>
      </c>
      <c r="J138" s="373"/>
      <c r="K138" s="391">
        <f>IFERROR(IF(COUNT(L128:L137)&gt;0,AVERAGEIF(L128:L137,"&gt;0"),0),)</f>
        <v>0</v>
      </c>
      <c r="L138" s="392"/>
      <c r="M138" s="20"/>
      <c r="N138" s="388" t="s">
        <v>4</v>
      </c>
      <c r="O138" s="385" t="s">
        <v>71</v>
      </c>
      <c r="P138" s="397">
        <f>IFERROR(IF(COUNT(R128:R137)&gt;0,AVERAGEIF(R128:R137,"&gt;0"),0),)</f>
        <v>0</v>
      </c>
      <c r="Q138" s="433" t="s">
        <v>117</v>
      </c>
      <c r="R138" s="435"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389"/>
      <c r="C139" s="355"/>
      <c r="D139" s="390"/>
      <c r="E139" s="393"/>
      <c r="F139" s="394"/>
      <c r="G139" s="22"/>
      <c r="H139" s="389"/>
      <c r="I139" s="355"/>
      <c r="J139" s="390"/>
      <c r="K139" s="393"/>
      <c r="L139" s="394"/>
      <c r="M139" s="20"/>
      <c r="N139" s="389"/>
      <c r="O139" s="437"/>
      <c r="P139" s="398"/>
      <c r="Q139" s="434"/>
      <c r="R139" s="436"/>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383">
        <f ca="1">IFERROR(ROUNDUP(B142/(0.0005*C142^2-0.0342*C142+1.034),0),)</f>
        <v>0</v>
      </c>
      <c r="C140" s="385" t="s">
        <v>200</v>
      </c>
      <c r="D140" s="386">
        <f>SUM(C128:C137)</f>
        <v>0</v>
      </c>
      <c r="E140" s="354" t="s">
        <v>44</v>
      </c>
      <c r="F140" s="395">
        <f>SUM(C128*D128,C129*D129,C130*D130,C131*D131,C132*D132,C133*D133,C134*D134,C135*D135,C136*D136,C137*D137)</f>
        <v>0</v>
      </c>
      <c r="G140" s="22"/>
      <c r="H140" s="383">
        <f ca="1">IFERROR(ROUNDUP(H142/(0.0005*I142^2-0.0342*I142+1.034),0),)</f>
        <v>0</v>
      </c>
      <c r="I140" s="385" t="s">
        <v>200</v>
      </c>
      <c r="J140" s="386">
        <f>SUM(I128:I137)</f>
        <v>0</v>
      </c>
      <c r="K140" s="354" t="s">
        <v>44</v>
      </c>
      <c r="L140" s="395">
        <f>SUM(I128*J128,I129*J129,I130*J130,I131*J131,I132*J132,I133*J133,I134*J134,I135*J135,I136*J136,I137*J137)</f>
        <v>0</v>
      </c>
      <c r="M140" s="20"/>
      <c r="N140" s="383">
        <f ca="1">IFERROR(ROUNDUP(N142/(0.0005*O142^2-0.0342*O142+1.034),0),)</f>
        <v>0</v>
      </c>
      <c r="O140" s="385" t="s">
        <v>200</v>
      </c>
      <c r="P140" s="386">
        <f>SUM(O128:O137)</f>
        <v>0</v>
      </c>
      <c r="Q140" s="354" t="s">
        <v>44</v>
      </c>
      <c r="R140" s="395">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384"/>
      <c r="C141" s="355"/>
      <c r="D141" s="387"/>
      <c r="E141" s="355"/>
      <c r="F141" s="396"/>
      <c r="G141" s="22"/>
      <c r="H141" s="384"/>
      <c r="I141" s="355"/>
      <c r="J141" s="387"/>
      <c r="K141" s="355"/>
      <c r="L141" s="396"/>
      <c r="M141" s="20"/>
      <c r="N141" s="384"/>
      <c r="O141" s="355"/>
      <c r="P141" s="387"/>
      <c r="Q141" s="355"/>
      <c r="R141" s="396"/>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185"/>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32" t="s">
        <v>206</v>
      </c>
      <c r="C144" s="432"/>
      <c r="D144" s="432"/>
      <c r="E144" s="432"/>
      <c r="F144" s="432"/>
      <c r="G144" s="432"/>
      <c r="H144" s="432"/>
      <c r="I144" s="432"/>
      <c r="J144" s="432"/>
      <c r="K144" s="432"/>
      <c r="L144" s="432"/>
      <c r="M144" s="432"/>
      <c r="N144" s="432"/>
      <c r="O144" s="432"/>
      <c r="P144" s="432"/>
      <c r="Q144" s="432"/>
      <c r="R144" s="43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32"/>
      <c r="C145" s="432"/>
      <c r="D145" s="432"/>
      <c r="E145" s="432"/>
      <c r="F145" s="432"/>
      <c r="G145" s="432"/>
      <c r="H145" s="432"/>
      <c r="I145" s="432"/>
      <c r="J145" s="432"/>
      <c r="K145" s="432"/>
      <c r="L145" s="432"/>
      <c r="M145" s="432"/>
      <c r="N145" s="432"/>
      <c r="O145" s="432"/>
      <c r="P145" s="432"/>
      <c r="Q145" s="432"/>
      <c r="R145" s="43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32"/>
      <c r="C146" s="432"/>
      <c r="D146" s="432"/>
      <c r="E146" s="432"/>
      <c r="F146" s="432"/>
      <c r="G146" s="432"/>
      <c r="H146" s="432"/>
      <c r="I146" s="432"/>
      <c r="J146" s="432"/>
      <c r="K146" s="432"/>
      <c r="L146" s="432"/>
      <c r="M146" s="432"/>
      <c r="N146" s="432"/>
      <c r="O146" s="432"/>
      <c r="P146" s="432"/>
      <c r="Q146" s="432"/>
      <c r="R146" s="43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388"/>
      <c r="C148" s="309" t="s">
        <v>119</v>
      </c>
      <c r="D148" s="311"/>
      <c r="E148" s="309" t="s">
        <v>120</v>
      </c>
      <c r="F148" s="311"/>
      <c r="G148" s="309" t="s">
        <v>121</v>
      </c>
      <c r="H148" s="311"/>
      <c r="I148" s="309" t="s">
        <v>141</v>
      </c>
      <c r="J148" s="311"/>
      <c r="K148" s="309" t="s">
        <v>192</v>
      </c>
      <c r="L148" s="311"/>
      <c r="M148" s="309" t="s">
        <v>207</v>
      </c>
      <c r="N148" s="310"/>
      <c r="O148" s="310"/>
      <c r="P148" s="310"/>
      <c r="Q148" s="310"/>
      <c r="R148" s="311"/>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525"/>
      <c r="C149" s="315"/>
      <c r="D149" s="317"/>
      <c r="E149" s="315"/>
      <c r="F149" s="317"/>
      <c r="G149" s="315"/>
      <c r="H149" s="317"/>
      <c r="I149" s="315"/>
      <c r="J149" s="317"/>
      <c r="K149" s="315"/>
      <c r="L149" s="317"/>
      <c r="M149" s="315"/>
      <c r="N149" s="316"/>
      <c r="O149" s="316"/>
      <c r="P149" s="316"/>
      <c r="Q149" s="316"/>
      <c r="R149" s="317"/>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388" t="s">
        <v>47</v>
      </c>
      <c r="C150" s="356" t="s">
        <v>129</v>
      </c>
      <c r="D150" s="357"/>
      <c r="E150" s="356" t="s">
        <v>69</v>
      </c>
      <c r="F150" s="357"/>
      <c r="G150" s="356" t="s">
        <v>126</v>
      </c>
      <c r="H150" s="357"/>
      <c r="I150" s="356" t="s">
        <v>137</v>
      </c>
      <c r="J150" s="357"/>
      <c r="K150" s="360"/>
      <c r="L150" s="361"/>
      <c r="M150" s="475"/>
      <c r="N150" s="476"/>
      <c r="O150" s="476"/>
      <c r="P150" s="476"/>
      <c r="Q150" s="476"/>
      <c r="R150" s="47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525"/>
      <c r="C151" s="358"/>
      <c r="D151" s="359"/>
      <c r="E151" s="358"/>
      <c r="F151" s="359"/>
      <c r="G151" s="358"/>
      <c r="H151" s="359"/>
      <c r="I151" s="358"/>
      <c r="J151" s="359"/>
      <c r="K151" s="370"/>
      <c r="L151" s="371"/>
      <c r="M151" s="478"/>
      <c r="N151" s="479"/>
      <c r="O151" s="479"/>
      <c r="P151" s="479"/>
      <c r="Q151" s="479"/>
      <c r="R151" s="48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09" t="s">
        <v>48</v>
      </c>
      <c r="C152" s="356" t="s">
        <v>127</v>
      </c>
      <c r="D152" s="357"/>
      <c r="E152" s="356" t="s">
        <v>69</v>
      </c>
      <c r="F152" s="357"/>
      <c r="G152" s="356" t="s">
        <v>126</v>
      </c>
      <c r="H152" s="357"/>
      <c r="I152" s="356" t="s">
        <v>137</v>
      </c>
      <c r="J152" s="357"/>
      <c r="K152" s="360"/>
      <c r="L152" s="361"/>
      <c r="M152" s="478"/>
      <c r="N152" s="479"/>
      <c r="O152" s="479"/>
      <c r="P152" s="479"/>
      <c r="Q152" s="479"/>
      <c r="R152" s="48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15"/>
      <c r="C153" s="358"/>
      <c r="D153" s="359"/>
      <c r="E153" s="358"/>
      <c r="F153" s="359"/>
      <c r="G153" s="358"/>
      <c r="H153" s="359"/>
      <c r="I153" s="358"/>
      <c r="J153" s="359"/>
      <c r="K153" s="362"/>
      <c r="L153" s="363"/>
      <c r="M153" s="478"/>
      <c r="N153" s="479"/>
      <c r="O153" s="479"/>
      <c r="P153" s="479"/>
      <c r="Q153" s="479"/>
      <c r="R153" s="48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09" t="s">
        <v>49</v>
      </c>
      <c r="C154" s="356" t="s">
        <v>127</v>
      </c>
      <c r="D154" s="357"/>
      <c r="E154" s="356" t="s">
        <v>69</v>
      </c>
      <c r="F154" s="357"/>
      <c r="G154" s="356" t="s">
        <v>126</v>
      </c>
      <c r="H154" s="357"/>
      <c r="I154" s="356" t="s">
        <v>137</v>
      </c>
      <c r="J154" s="357"/>
      <c r="K154" s="360"/>
      <c r="L154" s="361"/>
      <c r="M154" s="478"/>
      <c r="N154" s="479"/>
      <c r="O154" s="479"/>
      <c r="P154" s="479"/>
      <c r="Q154" s="479"/>
      <c r="R154" s="48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15"/>
      <c r="C155" s="358"/>
      <c r="D155" s="359"/>
      <c r="E155" s="358"/>
      <c r="F155" s="359"/>
      <c r="G155" s="358"/>
      <c r="H155" s="359"/>
      <c r="I155" s="358"/>
      <c r="J155" s="359"/>
      <c r="K155" s="362"/>
      <c r="L155" s="363"/>
      <c r="M155" s="478"/>
      <c r="N155" s="479"/>
      <c r="O155" s="479"/>
      <c r="P155" s="479"/>
      <c r="Q155" s="479"/>
      <c r="R155" s="48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09" t="s">
        <v>50</v>
      </c>
      <c r="C156" s="356" t="s">
        <v>127</v>
      </c>
      <c r="D156" s="357"/>
      <c r="E156" s="356" t="s">
        <v>69</v>
      </c>
      <c r="F156" s="357"/>
      <c r="G156" s="356" t="s">
        <v>126</v>
      </c>
      <c r="H156" s="357"/>
      <c r="I156" s="356" t="s">
        <v>137</v>
      </c>
      <c r="J156" s="357"/>
      <c r="K156" s="360"/>
      <c r="L156" s="361"/>
      <c r="M156" s="478"/>
      <c r="N156" s="479"/>
      <c r="O156" s="479"/>
      <c r="P156" s="479"/>
      <c r="Q156" s="479"/>
      <c r="R156" s="48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15"/>
      <c r="C157" s="358"/>
      <c r="D157" s="359"/>
      <c r="E157" s="358"/>
      <c r="F157" s="359"/>
      <c r="G157" s="358"/>
      <c r="H157" s="359"/>
      <c r="I157" s="358"/>
      <c r="J157" s="359"/>
      <c r="K157" s="362"/>
      <c r="L157" s="363"/>
      <c r="M157" s="478"/>
      <c r="N157" s="479"/>
      <c r="O157" s="479"/>
      <c r="P157" s="479"/>
      <c r="Q157" s="479"/>
      <c r="R157" s="48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09" t="s">
        <v>74</v>
      </c>
      <c r="C158" s="356" t="s">
        <v>127</v>
      </c>
      <c r="D158" s="357"/>
      <c r="E158" s="356" t="s">
        <v>69</v>
      </c>
      <c r="F158" s="357"/>
      <c r="G158" s="356" t="s">
        <v>126</v>
      </c>
      <c r="H158" s="357"/>
      <c r="I158" s="356" t="s">
        <v>137</v>
      </c>
      <c r="J158" s="357"/>
      <c r="K158" s="360"/>
      <c r="L158" s="361"/>
      <c r="M158" s="478"/>
      <c r="N158" s="479"/>
      <c r="O158" s="479"/>
      <c r="P158" s="479"/>
      <c r="Q158" s="479"/>
      <c r="R158" s="48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15"/>
      <c r="C159" s="358"/>
      <c r="D159" s="359"/>
      <c r="E159" s="358"/>
      <c r="F159" s="359"/>
      <c r="G159" s="358"/>
      <c r="H159" s="359"/>
      <c r="I159" s="358"/>
      <c r="J159" s="359"/>
      <c r="K159" s="362"/>
      <c r="L159" s="363"/>
      <c r="M159" s="478"/>
      <c r="N159" s="479"/>
      <c r="O159" s="479"/>
      <c r="P159" s="479"/>
      <c r="Q159" s="479"/>
      <c r="R159" s="48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09" t="s">
        <v>75</v>
      </c>
      <c r="C160" s="356" t="s">
        <v>127</v>
      </c>
      <c r="D160" s="357"/>
      <c r="E160" s="356" t="s">
        <v>69</v>
      </c>
      <c r="F160" s="357"/>
      <c r="G160" s="356" t="s">
        <v>126</v>
      </c>
      <c r="H160" s="357"/>
      <c r="I160" s="356" t="s">
        <v>137</v>
      </c>
      <c r="J160" s="357"/>
      <c r="K160" s="360"/>
      <c r="L160" s="361"/>
      <c r="M160" s="478"/>
      <c r="N160" s="479"/>
      <c r="O160" s="479"/>
      <c r="P160" s="479"/>
      <c r="Q160" s="479"/>
      <c r="R160" s="48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15"/>
      <c r="C161" s="358"/>
      <c r="D161" s="359"/>
      <c r="E161" s="358"/>
      <c r="F161" s="359"/>
      <c r="G161" s="358"/>
      <c r="H161" s="359"/>
      <c r="I161" s="358"/>
      <c r="J161" s="359"/>
      <c r="K161" s="362"/>
      <c r="L161" s="363"/>
      <c r="M161" s="478"/>
      <c r="N161" s="479"/>
      <c r="O161" s="479"/>
      <c r="P161" s="479"/>
      <c r="Q161" s="479"/>
      <c r="R161" s="48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09" t="s">
        <v>76</v>
      </c>
      <c r="C162" s="356" t="s">
        <v>127</v>
      </c>
      <c r="D162" s="357"/>
      <c r="E162" s="356" t="s">
        <v>69</v>
      </c>
      <c r="F162" s="357"/>
      <c r="G162" s="356" t="s">
        <v>126</v>
      </c>
      <c r="H162" s="357"/>
      <c r="I162" s="356" t="s">
        <v>137</v>
      </c>
      <c r="J162" s="357"/>
      <c r="K162" s="360"/>
      <c r="L162" s="361"/>
      <c r="M162" s="478"/>
      <c r="N162" s="479"/>
      <c r="O162" s="479"/>
      <c r="P162" s="479"/>
      <c r="Q162" s="479"/>
      <c r="R162" s="48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15"/>
      <c r="C163" s="364"/>
      <c r="D163" s="365"/>
      <c r="E163" s="364"/>
      <c r="F163" s="365"/>
      <c r="G163" s="364"/>
      <c r="H163" s="365"/>
      <c r="I163" s="364"/>
      <c r="J163" s="365"/>
      <c r="K163" s="362"/>
      <c r="L163" s="363"/>
      <c r="M163" s="481"/>
      <c r="N163" s="482"/>
      <c r="O163" s="482"/>
      <c r="P163" s="482"/>
      <c r="Q163" s="482"/>
      <c r="R163" s="48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527" t="s">
        <v>119</v>
      </c>
      <c r="H176" s="527"/>
      <c r="I176" s="527"/>
      <c r="J176" s="527"/>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526"/>
      <c r="M178" s="551"/>
      <c r="N178" s="551"/>
      <c r="O178" s="551"/>
      <c r="P178" s="551"/>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526"/>
      <c r="M179" s="526" t="s">
        <v>143</v>
      </c>
      <c r="N179" s="526" t="s">
        <v>142</v>
      </c>
      <c r="O179" s="526" t="s">
        <v>144</v>
      </c>
      <c r="P179" s="526"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526">
        <v>1</v>
      </c>
      <c r="M180" s="526">
        <f>IF(C150="","",VLOOKUP(C150,H177:I181,2,0))</f>
        <v>0.6</v>
      </c>
      <c r="N180" s="526">
        <f>IF(E150="","",VLOOKUP(E150,H184:I188,2,0))</f>
        <v>0.3</v>
      </c>
      <c r="O180" s="526">
        <f>IF(G150="","",VLOOKUP(G150,H191:I195,2,0))</f>
        <v>0.2</v>
      </c>
      <c r="P180" s="526">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526">
        <v>2</v>
      </c>
      <c r="M181" s="526">
        <f>IF(C152="","",VLOOKUP(C152,H177:I181,2,0))</f>
        <v>0.2</v>
      </c>
      <c r="N181" s="526">
        <f>IF(E152="","",VLOOKUP(E152,H184:I188,2,0))</f>
        <v>0.3</v>
      </c>
      <c r="O181" s="526">
        <f>IF(G152="","",VLOOKUP(G152,H191:I195,2,0))</f>
        <v>0.2</v>
      </c>
      <c r="P181" s="526">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526">
        <v>3</v>
      </c>
      <c r="M182" s="526">
        <f>IF(C154="","",VLOOKUP(C154,H177:I181,2,0))</f>
        <v>0.2</v>
      </c>
      <c r="N182" s="526">
        <f>IF(E154="","",VLOOKUP(E154,H184:I188,2,0))</f>
        <v>0.3</v>
      </c>
      <c r="O182" s="526">
        <f>IF(G154="","",VLOOKUP(G154,H191:I195,2,0))</f>
        <v>0.2</v>
      </c>
      <c r="P182" s="526">
        <f>IF(I154="","",VLOOKUP(I154,H198:I202,2,0))</f>
        <v>0.4</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527" t="s">
        <v>120</v>
      </c>
      <c r="H183" s="527"/>
      <c r="I183" s="527"/>
      <c r="J183" s="527"/>
      <c r="K183" s="22"/>
      <c r="L183" s="526">
        <v>4</v>
      </c>
      <c r="M183" s="526">
        <f>IF(C156="","",VLOOKUP(C156,H177:I181,2,0))</f>
        <v>0.2</v>
      </c>
      <c r="N183" s="526">
        <f>IF(E156="","",VLOOKUP(E156,H184:I188,2,0))</f>
        <v>0.3</v>
      </c>
      <c r="O183" s="526">
        <f>IF(G156="","",VLOOKUP(G156,H191:I195,2,0))</f>
        <v>0.2</v>
      </c>
      <c r="P183" s="526">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526">
        <v>5</v>
      </c>
      <c r="M184" s="526">
        <f>IF(C158="","",VLOOKUP(C158,H177:I181,2,0))</f>
        <v>0.2</v>
      </c>
      <c r="N184" s="526">
        <f>IF(E158="","",VLOOKUP(E158,H184:I188,2,0))</f>
        <v>0.3</v>
      </c>
      <c r="O184" s="526">
        <f>IF(G158="","",VLOOKUP(G158,H191:I195,2,0))</f>
        <v>0.2</v>
      </c>
      <c r="P184" s="526">
        <f>IF(I158="","",VLOOKUP(I158,H198:I202,2,0))</f>
        <v>0.4</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526">
        <v>6</v>
      </c>
      <c r="M185" s="526">
        <f>IF(C160="","",VLOOKUP(C160,H177:I181,2,0))</f>
        <v>0.2</v>
      </c>
      <c r="N185" s="526">
        <f>IF(E160="","",VLOOKUP(E160,H184:I188,2,0))</f>
        <v>0.3</v>
      </c>
      <c r="O185" s="526">
        <f>IF(G160="","",VLOOKUP(G160,H191:I195,2,0))</f>
        <v>0.2</v>
      </c>
      <c r="P185" s="526">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526">
        <v>7</v>
      </c>
      <c r="M186" s="526">
        <f>IF(C162="","",VLOOKUP(C162,H177:I181,2,0))</f>
        <v>0.2</v>
      </c>
      <c r="N186" s="526">
        <f>IF(E162="","",VLOOKUP(E162,H184:I188,2,0))</f>
        <v>0.3</v>
      </c>
      <c r="O186" s="526">
        <f>IF(G162="","",VLOOKUP(G162,H191:I195,2,0))</f>
        <v>0.2</v>
      </c>
      <c r="P186" s="526">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527" t="s">
        <v>121</v>
      </c>
      <c r="H190" s="527"/>
      <c r="I190" s="527"/>
      <c r="J190" s="527"/>
      <c r="K190" s="22"/>
      <c r="L190" s="22"/>
      <c r="M190" s="22"/>
      <c r="N190" s="552"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527" t="s">
        <v>118</v>
      </c>
      <c r="H197" s="527"/>
      <c r="I197" s="527"/>
      <c r="J197" s="527"/>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G190:J190"/>
    <mergeCell ref="G197:J197"/>
    <mergeCell ref="B162:B163"/>
    <mergeCell ref="C162:D163"/>
    <mergeCell ref="E162:F163"/>
    <mergeCell ref="G162:H163"/>
    <mergeCell ref="I162:J163"/>
    <mergeCell ref="K162:L163"/>
    <mergeCell ref="G176:J176"/>
    <mergeCell ref="G183:J183"/>
    <mergeCell ref="B158:B159"/>
    <mergeCell ref="C158:D159"/>
    <mergeCell ref="E158:F159"/>
    <mergeCell ref="G158:H159"/>
    <mergeCell ref="I158:J159"/>
    <mergeCell ref="K158:L159"/>
    <mergeCell ref="B160:B161"/>
    <mergeCell ref="C160:D161"/>
    <mergeCell ref="E160:F161"/>
    <mergeCell ref="G160:H161"/>
    <mergeCell ref="I160:J161"/>
    <mergeCell ref="K160:L161"/>
    <mergeCell ref="G154:H155"/>
    <mergeCell ref="I154:J155"/>
    <mergeCell ref="K154:L155"/>
    <mergeCell ref="B156:B157"/>
    <mergeCell ref="C156:D157"/>
    <mergeCell ref="E156:F157"/>
    <mergeCell ref="G156:H157"/>
    <mergeCell ref="I156:J157"/>
    <mergeCell ref="K156:L157"/>
    <mergeCell ref="B144:R146"/>
    <mergeCell ref="B148:B149"/>
    <mergeCell ref="C148:D149"/>
    <mergeCell ref="E148:F149"/>
    <mergeCell ref="G148:H149"/>
    <mergeCell ref="I148:J149"/>
    <mergeCell ref="K148:L149"/>
    <mergeCell ref="M148:R149"/>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C3:D6"/>
    <mergeCell ref="E3:Q6"/>
    <mergeCell ref="B9:R11"/>
    <mergeCell ref="B13:B14"/>
    <mergeCell ref="C13:F14"/>
    <mergeCell ref="H13:H14"/>
    <mergeCell ref="I13:L14"/>
    <mergeCell ref="N13:N14"/>
    <mergeCell ref="O13:R14"/>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40:O141"/>
    <mergeCell ref="P140:P141"/>
    <mergeCell ref="Q140:Q141"/>
    <mergeCell ref="R140:R141"/>
    <mergeCell ref="H140:H141"/>
    <mergeCell ref="I140:I141"/>
    <mergeCell ref="D140:D141"/>
    <mergeCell ref="E140:E141"/>
    <mergeCell ref="F140:F141"/>
    <mergeCell ref="N140:N141"/>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N142:O142 H142:I142 B142:C142 N112:O112 H112:I112 B112:C112 N67:O67 H67:I67 B67:C67 N37:O37 H37:I37 B37:C37" evalError="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P300"/>
  <sheetViews>
    <sheetView showGridLines="0" showZeros="0" topLeftCell="A145" workbookViewId="0">
      <selection activeCell="I167" sqref="I167"/>
    </sheetView>
  </sheetViews>
  <sheetFormatPr baseColWidth="10" defaultRowHeight="14.4" x14ac:dyDescent="0.3"/>
  <cols>
    <col min="1" max="1" width="4.88671875" customWidth="1"/>
    <col min="4" max="4" width="11.5546875" customWidth="1"/>
  </cols>
  <sheetData>
    <row r="1" spans="1:42"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row>
    <row r="2" spans="1:42" ht="15" customHeight="1" thickBot="1" x14ac:dyDescent="0.35">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row>
    <row r="3" spans="1:42" ht="15" customHeight="1" x14ac:dyDescent="0.3">
      <c r="A3" s="22"/>
      <c r="B3" s="22"/>
      <c r="C3" s="421">
        <f>'Training Plan'!B186</f>
        <v>0</v>
      </c>
      <c r="D3" s="422"/>
      <c r="E3" s="427" t="s">
        <v>203</v>
      </c>
      <c r="F3" s="427"/>
      <c r="G3" s="427"/>
      <c r="H3" s="427"/>
      <c r="I3" s="427"/>
      <c r="J3" s="427"/>
      <c r="K3" s="427"/>
      <c r="L3" s="427"/>
      <c r="M3" s="427"/>
      <c r="N3" s="427"/>
      <c r="O3" s="427"/>
      <c r="P3" s="427"/>
      <c r="Q3" s="428"/>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ht="15" customHeight="1" x14ac:dyDescent="0.3">
      <c r="A4" s="22"/>
      <c r="B4" s="22"/>
      <c r="C4" s="423"/>
      <c r="D4" s="424"/>
      <c r="E4" s="276"/>
      <c r="F4" s="276"/>
      <c r="G4" s="276"/>
      <c r="H4" s="276"/>
      <c r="I4" s="276"/>
      <c r="J4" s="276"/>
      <c r="K4" s="276"/>
      <c r="L4" s="276"/>
      <c r="M4" s="276"/>
      <c r="N4" s="276"/>
      <c r="O4" s="276"/>
      <c r="P4" s="276"/>
      <c r="Q4" s="429"/>
      <c r="R4" s="22"/>
      <c r="S4" s="22"/>
      <c r="T4" s="22"/>
      <c r="U4" s="22"/>
      <c r="V4" s="22"/>
      <c r="W4" s="22"/>
      <c r="X4" s="22"/>
      <c r="Y4" s="22"/>
      <c r="Z4" s="22"/>
      <c r="AA4" s="22"/>
      <c r="AB4" s="22"/>
      <c r="AC4" s="22"/>
      <c r="AD4" s="22"/>
      <c r="AE4" s="22"/>
      <c r="AF4" s="22"/>
      <c r="AG4" s="22"/>
      <c r="AH4" s="22"/>
      <c r="AI4" s="22"/>
      <c r="AJ4" s="22"/>
      <c r="AK4" s="22"/>
      <c r="AL4" s="22"/>
      <c r="AM4" s="22"/>
      <c r="AN4" s="22"/>
      <c r="AO4" s="22"/>
      <c r="AP4" s="22"/>
    </row>
    <row r="5" spans="1:42" ht="15" customHeight="1" x14ac:dyDescent="0.3">
      <c r="A5" s="22"/>
      <c r="B5" s="22"/>
      <c r="C5" s="423"/>
      <c r="D5" s="424"/>
      <c r="E5" s="276"/>
      <c r="F5" s="276"/>
      <c r="G5" s="276"/>
      <c r="H5" s="276"/>
      <c r="I5" s="276"/>
      <c r="J5" s="276"/>
      <c r="K5" s="276"/>
      <c r="L5" s="276"/>
      <c r="M5" s="276"/>
      <c r="N5" s="276"/>
      <c r="O5" s="276"/>
      <c r="P5" s="276"/>
      <c r="Q5" s="429"/>
      <c r="R5" s="22"/>
      <c r="S5" s="22"/>
      <c r="T5" s="22"/>
      <c r="U5" s="22"/>
      <c r="V5" s="22"/>
      <c r="W5" s="22"/>
      <c r="X5" s="22"/>
      <c r="Y5" s="22"/>
      <c r="Z5" s="22"/>
      <c r="AA5" s="22"/>
      <c r="AB5" s="22"/>
      <c r="AC5" s="22"/>
      <c r="AD5" s="22"/>
      <c r="AE5" s="22"/>
      <c r="AF5" s="22"/>
      <c r="AG5" s="22"/>
      <c r="AH5" s="22"/>
      <c r="AI5" s="22"/>
      <c r="AJ5" s="22"/>
      <c r="AK5" s="22"/>
      <c r="AL5" s="22"/>
      <c r="AM5" s="22"/>
      <c r="AN5" s="22"/>
      <c r="AO5" s="22"/>
      <c r="AP5" s="22"/>
    </row>
    <row r="6" spans="1:42" ht="15" customHeight="1" thickBot="1" x14ac:dyDescent="0.35">
      <c r="A6" s="22"/>
      <c r="B6" s="22"/>
      <c r="C6" s="425"/>
      <c r="D6" s="426"/>
      <c r="E6" s="430"/>
      <c r="F6" s="430"/>
      <c r="G6" s="430"/>
      <c r="H6" s="430"/>
      <c r="I6" s="430"/>
      <c r="J6" s="430"/>
      <c r="K6" s="430"/>
      <c r="L6" s="430"/>
      <c r="M6" s="430"/>
      <c r="N6" s="430"/>
      <c r="O6" s="430"/>
      <c r="P6" s="430"/>
      <c r="Q6" s="431"/>
      <c r="R6" s="22"/>
      <c r="S6" s="22"/>
      <c r="T6" s="22"/>
      <c r="U6" s="22"/>
      <c r="V6" s="22"/>
      <c r="W6" s="22"/>
      <c r="X6" s="22"/>
      <c r="Y6" s="22"/>
      <c r="Z6" s="22"/>
      <c r="AA6" s="22"/>
      <c r="AB6" s="22"/>
      <c r="AC6" s="22"/>
      <c r="AD6" s="22"/>
      <c r="AE6" s="22"/>
      <c r="AF6" s="22"/>
      <c r="AG6" s="22"/>
      <c r="AH6" s="22"/>
      <c r="AI6" s="22"/>
      <c r="AJ6" s="22"/>
      <c r="AK6" s="22"/>
      <c r="AL6" s="22"/>
      <c r="AM6" s="22"/>
      <c r="AN6" s="22"/>
      <c r="AO6" s="22"/>
      <c r="AP6" s="22"/>
    </row>
    <row r="7" spans="1:42" ht="15" customHeight="1" x14ac:dyDescent="0.3">
      <c r="A7" s="22"/>
      <c r="B7" s="22"/>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row>
    <row r="8" spans="1:42" ht="15" customHeight="1" x14ac:dyDescent="0.3">
      <c r="A8" s="22"/>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row>
    <row r="9" spans="1:42" ht="15" customHeight="1" x14ac:dyDescent="0.3">
      <c r="A9" s="22"/>
      <c r="B9" s="432" t="s">
        <v>47</v>
      </c>
      <c r="C9" s="432"/>
      <c r="D9" s="432"/>
      <c r="E9" s="432"/>
      <c r="F9" s="432"/>
      <c r="G9" s="432"/>
      <c r="H9" s="432"/>
      <c r="I9" s="432"/>
      <c r="J9" s="432"/>
      <c r="K9" s="432"/>
      <c r="L9" s="432"/>
      <c r="M9" s="432"/>
      <c r="N9" s="432"/>
      <c r="O9" s="432"/>
      <c r="P9" s="432"/>
      <c r="Q9" s="432"/>
      <c r="R9" s="432"/>
      <c r="S9" s="22"/>
      <c r="T9" s="22"/>
      <c r="U9" s="22"/>
      <c r="V9" s="22"/>
      <c r="W9" s="22"/>
      <c r="X9" s="22"/>
      <c r="Y9" s="22"/>
      <c r="Z9" s="22"/>
      <c r="AA9" s="22"/>
      <c r="AB9" s="22"/>
      <c r="AC9" s="22"/>
      <c r="AD9" s="22"/>
      <c r="AE9" s="22"/>
      <c r="AF9" s="22"/>
      <c r="AG9" s="22"/>
      <c r="AH9" s="22"/>
      <c r="AI9" s="22"/>
      <c r="AJ9" s="22"/>
      <c r="AK9" s="22"/>
      <c r="AL9" s="22"/>
      <c r="AM9" s="22"/>
      <c r="AN9" s="22"/>
      <c r="AO9" s="22"/>
      <c r="AP9" s="22"/>
    </row>
    <row r="10" spans="1:42" ht="15" customHeight="1" x14ac:dyDescent="0.3">
      <c r="A10" s="22"/>
      <c r="B10" s="432"/>
      <c r="C10" s="432"/>
      <c r="D10" s="432"/>
      <c r="E10" s="432"/>
      <c r="F10" s="432"/>
      <c r="G10" s="432"/>
      <c r="H10" s="432"/>
      <c r="I10" s="432"/>
      <c r="J10" s="432"/>
      <c r="K10" s="432"/>
      <c r="L10" s="432"/>
      <c r="M10" s="432"/>
      <c r="N10" s="432"/>
      <c r="O10" s="432"/>
      <c r="P10" s="432"/>
      <c r="Q10" s="432"/>
      <c r="R10" s="43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row>
    <row r="11" spans="1:42" ht="15" customHeight="1" x14ac:dyDescent="0.3">
      <c r="A11" s="22"/>
      <c r="B11" s="432"/>
      <c r="C11" s="432"/>
      <c r="D11" s="432"/>
      <c r="E11" s="432"/>
      <c r="F11" s="432"/>
      <c r="G11" s="432"/>
      <c r="H11" s="432"/>
      <c r="I11" s="432"/>
      <c r="J11" s="432"/>
      <c r="K11" s="432"/>
      <c r="L11" s="432"/>
      <c r="M11" s="432"/>
      <c r="N11" s="432"/>
      <c r="O11" s="432"/>
      <c r="P11" s="432"/>
      <c r="Q11" s="432"/>
      <c r="R11" s="43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row>
    <row r="12" spans="1:42" ht="15" customHeight="1" thickBot="1" x14ac:dyDescent="0.35">
      <c r="A12" s="22"/>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row>
    <row r="13" spans="1:42" ht="15" customHeight="1" x14ac:dyDescent="0.3">
      <c r="A13" s="22"/>
      <c r="B13" s="295">
        <v>1</v>
      </c>
      <c r="C13" s="295">
        <f>'Training Plan'!C190</f>
        <v>0</v>
      </c>
      <c r="D13" s="296"/>
      <c r="E13" s="296"/>
      <c r="F13" s="297"/>
      <c r="G13" s="22"/>
      <c r="H13" s="295">
        <v>2</v>
      </c>
      <c r="I13" s="295">
        <f>'Training Plan'!C198</f>
        <v>0</v>
      </c>
      <c r="J13" s="296"/>
      <c r="K13" s="296"/>
      <c r="L13" s="297"/>
      <c r="M13" s="22"/>
      <c r="N13" s="295">
        <v>3</v>
      </c>
      <c r="O13" s="295">
        <f>'Training Plan'!C206</f>
        <v>0</v>
      </c>
      <c r="P13" s="296"/>
      <c r="Q13" s="296"/>
      <c r="R13" s="297"/>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row>
    <row r="14" spans="1:42" ht="15" customHeight="1" thickBot="1" x14ac:dyDescent="0.35">
      <c r="A14" s="22"/>
      <c r="B14" s="298"/>
      <c r="C14" s="298"/>
      <c r="D14" s="299"/>
      <c r="E14" s="299"/>
      <c r="F14" s="300"/>
      <c r="G14" s="22"/>
      <c r="H14" s="298"/>
      <c r="I14" s="298"/>
      <c r="J14" s="299"/>
      <c r="K14" s="299"/>
      <c r="L14" s="300"/>
      <c r="M14" s="22"/>
      <c r="N14" s="298"/>
      <c r="O14" s="298"/>
      <c r="P14" s="299"/>
      <c r="Q14" s="299"/>
      <c r="R14" s="300"/>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row>
    <row r="15" spans="1:42" ht="15" customHeight="1" x14ac:dyDescent="0.3">
      <c r="A15" s="22"/>
      <c r="B15" s="405" t="s">
        <v>88</v>
      </c>
      <c r="C15" s="406"/>
      <c r="D15" s="400">
        <f>'Training Plan'!C191</f>
        <v>0</v>
      </c>
      <c r="E15" s="400"/>
      <c r="F15" s="401"/>
      <c r="G15" s="22"/>
      <c r="H15" s="405" t="s">
        <v>88</v>
      </c>
      <c r="I15" s="406"/>
      <c r="J15" s="399">
        <f>'Training Plan'!C199</f>
        <v>0</v>
      </c>
      <c r="K15" s="400"/>
      <c r="L15" s="401"/>
      <c r="M15" s="22"/>
      <c r="N15" s="405" t="s">
        <v>88</v>
      </c>
      <c r="O15" s="406"/>
      <c r="P15" s="399">
        <f>'Training Plan'!C207</f>
        <v>0</v>
      </c>
      <c r="Q15" s="400"/>
      <c r="R15" s="401"/>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row>
    <row r="16" spans="1:42" ht="15" customHeight="1" x14ac:dyDescent="0.3">
      <c r="A16" s="22"/>
      <c r="B16" s="407"/>
      <c r="C16" s="408"/>
      <c r="D16" s="403"/>
      <c r="E16" s="403"/>
      <c r="F16" s="404"/>
      <c r="G16" s="22"/>
      <c r="H16" s="407"/>
      <c r="I16" s="408"/>
      <c r="J16" s="402"/>
      <c r="K16" s="403"/>
      <c r="L16" s="404"/>
      <c r="M16" s="22"/>
      <c r="N16" s="407"/>
      <c r="O16" s="408"/>
      <c r="P16" s="402"/>
      <c r="Q16" s="403"/>
      <c r="R16" s="404"/>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row>
    <row r="17" spans="1:42" ht="15" customHeight="1" x14ac:dyDescent="0.3">
      <c r="A17" s="22"/>
      <c r="B17" s="407"/>
      <c r="C17" s="408"/>
      <c r="D17" s="403"/>
      <c r="E17" s="403"/>
      <c r="F17" s="404"/>
      <c r="G17" s="22"/>
      <c r="H17" s="407"/>
      <c r="I17" s="408"/>
      <c r="J17" s="402"/>
      <c r="K17" s="403"/>
      <c r="L17" s="404"/>
      <c r="M17" s="22"/>
      <c r="N17" s="407"/>
      <c r="O17" s="408"/>
      <c r="P17" s="402"/>
      <c r="Q17" s="403"/>
      <c r="R17" s="404"/>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row>
    <row r="18" spans="1:42" ht="15" customHeight="1" x14ac:dyDescent="0.3">
      <c r="A18" s="22"/>
      <c r="B18" s="407"/>
      <c r="C18" s="408"/>
      <c r="D18" s="403"/>
      <c r="E18" s="403"/>
      <c r="F18" s="404"/>
      <c r="G18" s="22"/>
      <c r="H18" s="407"/>
      <c r="I18" s="408"/>
      <c r="J18" s="402"/>
      <c r="K18" s="403"/>
      <c r="L18" s="404"/>
      <c r="M18" s="22"/>
      <c r="N18" s="407"/>
      <c r="O18" s="408"/>
      <c r="P18" s="402"/>
      <c r="Q18" s="403"/>
      <c r="R18" s="404"/>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row>
    <row r="19" spans="1:42" ht="15" customHeight="1" thickBot="1" x14ac:dyDescent="0.35">
      <c r="A19" s="22"/>
      <c r="B19" s="409"/>
      <c r="C19" s="410"/>
      <c r="D19" s="403"/>
      <c r="E19" s="403"/>
      <c r="F19" s="404"/>
      <c r="G19" s="22"/>
      <c r="H19" s="409"/>
      <c r="I19" s="410"/>
      <c r="J19" s="402"/>
      <c r="K19" s="403"/>
      <c r="L19" s="404"/>
      <c r="M19" s="22"/>
      <c r="N19" s="409"/>
      <c r="O19" s="410"/>
      <c r="P19" s="402"/>
      <c r="Q19" s="403"/>
      <c r="R19" s="404"/>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row>
    <row r="20" spans="1:42" ht="15" customHeight="1" x14ac:dyDescent="0.3">
      <c r="A20" s="22"/>
      <c r="B20" s="411" t="s">
        <v>89</v>
      </c>
      <c r="C20" s="412"/>
      <c r="D20" s="415">
        <f>'Training Plan'!D196</f>
        <v>0</v>
      </c>
      <c r="E20" s="416"/>
      <c r="F20" s="417"/>
      <c r="G20" s="22"/>
      <c r="H20" s="411" t="s">
        <v>89</v>
      </c>
      <c r="I20" s="412"/>
      <c r="J20" s="415">
        <f>'Training Plan'!D204</f>
        <v>0</v>
      </c>
      <c r="K20" s="416"/>
      <c r="L20" s="417"/>
      <c r="M20" s="22"/>
      <c r="N20" s="411" t="s">
        <v>89</v>
      </c>
      <c r="O20" s="412"/>
      <c r="P20" s="415">
        <f>'Training Plan'!D212</f>
        <v>0</v>
      </c>
      <c r="Q20" s="416"/>
      <c r="R20" s="417"/>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row>
    <row r="21" spans="1:42" ht="15" customHeight="1" thickBot="1" x14ac:dyDescent="0.35">
      <c r="A21" s="22"/>
      <c r="B21" s="413"/>
      <c r="C21" s="414"/>
      <c r="D21" s="418"/>
      <c r="E21" s="419"/>
      <c r="F21" s="420"/>
      <c r="G21" s="22"/>
      <c r="H21" s="413"/>
      <c r="I21" s="414"/>
      <c r="J21" s="418"/>
      <c r="K21" s="419"/>
      <c r="L21" s="420"/>
      <c r="M21" s="22"/>
      <c r="N21" s="413"/>
      <c r="O21" s="414"/>
      <c r="P21" s="418"/>
      <c r="Q21" s="419"/>
      <c r="R21" s="420"/>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row>
    <row r="22" spans="1:42" ht="30" customHeight="1" thickBot="1" x14ac:dyDescent="0.35">
      <c r="A22" s="22"/>
      <c r="B22" s="3" t="s">
        <v>61</v>
      </c>
      <c r="C22" s="3" t="s">
        <v>0</v>
      </c>
      <c r="D22" s="3" t="s">
        <v>42</v>
      </c>
      <c r="E22" s="3" t="s">
        <v>11</v>
      </c>
      <c r="F22" s="23" t="s">
        <v>72</v>
      </c>
      <c r="G22" s="22"/>
      <c r="H22" s="3" t="s">
        <v>61</v>
      </c>
      <c r="I22" s="3" t="s">
        <v>0</v>
      </c>
      <c r="J22" s="3" t="s">
        <v>42</v>
      </c>
      <c r="K22" s="3" t="s">
        <v>11</v>
      </c>
      <c r="L22" s="23" t="s">
        <v>72</v>
      </c>
      <c r="M22" s="22"/>
      <c r="N22" s="3" t="s">
        <v>61</v>
      </c>
      <c r="O22" s="3" t="s">
        <v>0</v>
      </c>
      <c r="P22" s="3" t="s">
        <v>42</v>
      </c>
      <c r="Q22" s="3" t="s">
        <v>11</v>
      </c>
      <c r="R22" s="23" t="s">
        <v>72</v>
      </c>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row>
    <row r="23" spans="1:42" ht="15" customHeight="1" thickBot="1" x14ac:dyDescent="0.35">
      <c r="A23" s="22"/>
      <c r="B23" s="18">
        <v>1</v>
      </c>
      <c r="C23" s="157"/>
      <c r="D23" s="154"/>
      <c r="E23" s="160"/>
      <c r="F23" s="163">
        <f>IF(ISNUMBER(D23),D23/B35,)</f>
        <v>0</v>
      </c>
      <c r="G23" s="22"/>
      <c r="H23" s="18">
        <v>1</v>
      </c>
      <c r="I23" s="157"/>
      <c r="J23" s="154"/>
      <c r="K23" s="160"/>
      <c r="L23" s="163">
        <f>IF(ISNUMBER(J23),J23/H35,)</f>
        <v>0</v>
      </c>
      <c r="M23" s="22"/>
      <c r="N23" s="18">
        <v>1</v>
      </c>
      <c r="O23" s="157"/>
      <c r="P23" s="154"/>
      <c r="Q23" s="160"/>
      <c r="R23" s="163">
        <f>IF(ISNUMBER(P23),P23/N35,)</f>
        <v>0</v>
      </c>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row>
    <row r="24" spans="1:42" ht="15" customHeight="1" thickBot="1" x14ac:dyDescent="0.35">
      <c r="A24" s="22"/>
      <c r="B24" s="18">
        <v>2</v>
      </c>
      <c r="C24" s="158"/>
      <c r="D24" s="155"/>
      <c r="E24" s="161"/>
      <c r="F24" s="165">
        <f>IF(ISNUMBER(D24),D24/B35,)</f>
        <v>0</v>
      </c>
      <c r="G24" s="22"/>
      <c r="H24" s="18">
        <v>2</v>
      </c>
      <c r="I24" s="158"/>
      <c r="J24" s="155"/>
      <c r="K24" s="161"/>
      <c r="L24" s="165">
        <f>IF(ISNUMBER(J24),J24/H35,)</f>
        <v>0</v>
      </c>
      <c r="M24" s="22"/>
      <c r="N24" s="18">
        <v>2</v>
      </c>
      <c r="O24" s="158"/>
      <c r="P24" s="155"/>
      <c r="Q24" s="161"/>
      <c r="R24" s="165">
        <f>IF(ISNUMBER(P24),P24/N35,)</f>
        <v>0</v>
      </c>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row>
    <row r="25" spans="1:42" ht="15" customHeight="1" thickBot="1" x14ac:dyDescent="0.35">
      <c r="A25" s="22"/>
      <c r="B25" s="18">
        <v>3</v>
      </c>
      <c r="C25" s="158"/>
      <c r="D25" s="155"/>
      <c r="E25" s="161"/>
      <c r="F25" s="165">
        <f>IF(ISNUMBER(D25),D25/B35,)</f>
        <v>0</v>
      </c>
      <c r="G25" s="22"/>
      <c r="H25" s="18">
        <v>3</v>
      </c>
      <c r="I25" s="158"/>
      <c r="J25" s="155"/>
      <c r="K25" s="161"/>
      <c r="L25" s="165">
        <f>IF(ISNUMBER(J25),J25/H35,)</f>
        <v>0</v>
      </c>
      <c r="M25" s="21"/>
      <c r="N25" s="18">
        <v>3</v>
      </c>
      <c r="O25" s="158"/>
      <c r="P25" s="155"/>
      <c r="Q25" s="161"/>
      <c r="R25" s="165">
        <f>IF(ISNUMBER(P25),P25/N35,)</f>
        <v>0</v>
      </c>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row>
    <row r="26" spans="1:42" ht="15" customHeight="1" thickBot="1" x14ac:dyDescent="0.35">
      <c r="A26" s="22"/>
      <c r="B26" s="18">
        <v>4</v>
      </c>
      <c r="C26" s="158"/>
      <c r="D26" s="155"/>
      <c r="E26" s="161"/>
      <c r="F26" s="165">
        <f>IF(ISNUMBER(D26),D26/B35,)</f>
        <v>0</v>
      </c>
      <c r="G26" s="22"/>
      <c r="H26" s="18">
        <v>4</v>
      </c>
      <c r="I26" s="158"/>
      <c r="J26" s="155"/>
      <c r="K26" s="161"/>
      <c r="L26" s="165">
        <f>IF(ISNUMBER(J26),J26/H35,)</f>
        <v>0</v>
      </c>
      <c r="M26" s="14"/>
      <c r="N26" s="18">
        <v>4</v>
      </c>
      <c r="O26" s="158"/>
      <c r="P26" s="155"/>
      <c r="Q26" s="161"/>
      <c r="R26" s="165">
        <f>IF(ISNUMBER(P26),P26/N35,)</f>
        <v>0</v>
      </c>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row>
    <row r="27" spans="1:42" ht="15" customHeight="1" thickBot="1" x14ac:dyDescent="0.35">
      <c r="A27" s="22"/>
      <c r="B27" s="18">
        <v>5</v>
      </c>
      <c r="C27" s="158"/>
      <c r="D27" s="155"/>
      <c r="E27" s="161"/>
      <c r="F27" s="165">
        <f>IF(ISNUMBER(D27),D27/B35,)</f>
        <v>0</v>
      </c>
      <c r="G27" s="22"/>
      <c r="H27" s="18">
        <v>5</v>
      </c>
      <c r="I27" s="158"/>
      <c r="J27" s="155"/>
      <c r="K27" s="161"/>
      <c r="L27" s="165">
        <f>IF(ISNUMBER(J27),J27/H35,)</f>
        <v>0</v>
      </c>
      <c r="M27" s="20"/>
      <c r="N27" s="18">
        <v>5</v>
      </c>
      <c r="O27" s="158"/>
      <c r="P27" s="155"/>
      <c r="Q27" s="161"/>
      <c r="R27" s="165">
        <f>IF(ISNUMBER(P27),P27/N35,)</f>
        <v>0</v>
      </c>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row>
    <row r="28" spans="1:42" ht="15" customHeight="1" thickBot="1" x14ac:dyDescent="0.35">
      <c r="A28" s="22"/>
      <c r="B28" s="18">
        <v>6</v>
      </c>
      <c r="C28" s="158"/>
      <c r="D28" s="155"/>
      <c r="E28" s="161"/>
      <c r="F28" s="165">
        <f>IF(ISNUMBER(D28),D28/B35,)</f>
        <v>0</v>
      </c>
      <c r="G28" s="22"/>
      <c r="H28" s="18">
        <v>6</v>
      </c>
      <c r="I28" s="158"/>
      <c r="J28" s="155"/>
      <c r="K28" s="161"/>
      <c r="L28" s="165">
        <f>IF(ISNUMBER(J28),J28/H35,)</f>
        <v>0</v>
      </c>
      <c r="M28" s="20"/>
      <c r="N28" s="18">
        <v>6</v>
      </c>
      <c r="O28" s="158"/>
      <c r="P28" s="155"/>
      <c r="Q28" s="161"/>
      <c r="R28" s="165">
        <f>IF(ISNUMBER(P28),P28/N35,)</f>
        <v>0</v>
      </c>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row>
    <row r="29" spans="1:42" ht="15" customHeight="1" thickBot="1" x14ac:dyDescent="0.35">
      <c r="A29" s="22"/>
      <c r="B29" s="18">
        <v>7</v>
      </c>
      <c r="C29" s="158"/>
      <c r="D29" s="155"/>
      <c r="E29" s="161"/>
      <c r="F29" s="165">
        <f>IF(ISNUMBER(D29),D29/B35,)</f>
        <v>0</v>
      </c>
      <c r="G29" s="22"/>
      <c r="H29" s="18">
        <v>7</v>
      </c>
      <c r="I29" s="158"/>
      <c r="J29" s="155"/>
      <c r="K29" s="161"/>
      <c r="L29" s="165">
        <f>IF(ISNUMBER(J29),J29/H35,)</f>
        <v>0</v>
      </c>
      <c r="M29" s="20"/>
      <c r="N29" s="18">
        <v>7</v>
      </c>
      <c r="O29" s="158"/>
      <c r="P29" s="155"/>
      <c r="Q29" s="161"/>
      <c r="R29" s="165">
        <f>IF(ISNUMBER(P29),P29/N35,)</f>
        <v>0</v>
      </c>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row>
    <row r="30" spans="1:42" ht="15" customHeight="1" thickBot="1" x14ac:dyDescent="0.35">
      <c r="A30" s="22"/>
      <c r="B30" s="18">
        <v>8</v>
      </c>
      <c r="C30" s="158"/>
      <c r="D30" s="155"/>
      <c r="E30" s="161"/>
      <c r="F30" s="165">
        <f>IF(ISNUMBER(D30),D30/B35,)</f>
        <v>0</v>
      </c>
      <c r="G30" s="22"/>
      <c r="H30" s="18">
        <v>8</v>
      </c>
      <c r="I30" s="158"/>
      <c r="J30" s="155"/>
      <c r="K30" s="161"/>
      <c r="L30" s="165">
        <f>IF(ISNUMBER(J30),J30/H35,)</f>
        <v>0</v>
      </c>
      <c r="M30" s="20"/>
      <c r="N30" s="18">
        <v>8</v>
      </c>
      <c r="O30" s="158"/>
      <c r="P30" s="155"/>
      <c r="Q30" s="161"/>
      <c r="R30" s="165">
        <f>IF(ISNUMBER(P30),P30/N35,)</f>
        <v>0</v>
      </c>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row>
    <row r="31" spans="1:42" ht="15" customHeight="1" thickBot="1" x14ac:dyDescent="0.35">
      <c r="A31" s="22"/>
      <c r="B31" s="18">
        <v>9</v>
      </c>
      <c r="C31" s="158"/>
      <c r="D31" s="155"/>
      <c r="E31" s="161"/>
      <c r="F31" s="165">
        <f>IF(ISNUMBER(D31),D31/B35,)</f>
        <v>0</v>
      </c>
      <c r="G31" s="22"/>
      <c r="H31" s="18">
        <v>9</v>
      </c>
      <c r="I31" s="158"/>
      <c r="J31" s="155"/>
      <c r="K31" s="161"/>
      <c r="L31" s="165">
        <f>IF(ISNUMBER(J31),J31/H35,)</f>
        <v>0</v>
      </c>
      <c r="M31" s="20"/>
      <c r="N31" s="18">
        <v>9</v>
      </c>
      <c r="O31" s="158"/>
      <c r="P31" s="155"/>
      <c r="Q31" s="161"/>
      <c r="R31" s="165">
        <f>IF(ISNUMBER(P31),P31/N35,)</f>
        <v>0</v>
      </c>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row>
    <row r="32" spans="1:42" ht="15" customHeight="1" thickBot="1" x14ac:dyDescent="0.35">
      <c r="A32" s="22"/>
      <c r="B32" s="209">
        <v>10</v>
      </c>
      <c r="C32" s="159"/>
      <c r="D32" s="156"/>
      <c r="E32" s="162"/>
      <c r="F32" s="165">
        <f>IF(ISNUMBER(D32),D32/B35,)</f>
        <v>0</v>
      </c>
      <c r="G32" s="22"/>
      <c r="H32" s="209">
        <v>10</v>
      </c>
      <c r="I32" s="159"/>
      <c r="J32" s="156"/>
      <c r="K32" s="162"/>
      <c r="L32" s="165">
        <f>IF(ISNUMBER(J32),J32/H35,)</f>
        <v>0</v>
      </c>
      <c r="M32" s="20"/>
      <c r="N32" s="209">
        <v>10</v>
      </c>
      <c r="O32" s="159"/>
      <c r="P32" s="156"/>
      <c r="Q32" s="162"/>
      <c r="R32" s="165">
        <f>IF(ISNUMBER(P32),P32/N35,)</f>
        <v>0</v>
      </c>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row>
    <row r="33" spans="1:42" ht="15" customHeight="1" x14ac:dyDescent="0.3">
      <c r="A33" s="22"/>
      <c r="B33" s="388" t="s">
        <v>4</v>
      </c>
      <c r="C33" s="354" t="s">
        <v>62</v>
      </c>
      <c r="D33" s="373"/>
      <c r="E33" s="391">
        <f>IFERROR(IF(COUNT(F23:F32)&gt;0,AVERAGEIF(F23:F32,"&gt;0"),0),)</f>
        <v>0</v>
      </c>
      <c r="F33" s="392"/>
      <c r="G33" s="22"/>
      <c r="H33" s="388" t="s">
        <v>4</v>
      </c>
      <c r="I33" s="354" t="s">
        <v>62</v>
      </c>
      <c r="J33" s="373"/>
      <c r="K33" s="391">
        <f>IFERROR(IF(COUNT(L23:L32)&gt;0,AVERAGEIF(L23:L32,"&gt;0"),0),)</f>
        <v>0</v>
      </c>
      <c r="L33" s="392"/>
      <c r="M33" s="20"/>
      <c r="N33" s="388" t="s">
        <v>4</v>
      </c>
      <c r="O33" s="385" t="s">
        <v>71</v>
      </c>
      <c r="P33" s="397">
        <f>IFERROR(IF(COUNT(R23:R32)&gt;0,AVERAGEIF(R23:R32,"&gt;0"),0),)</f>
        <v>0</v>
      </c>
      <c r="Q33" s="433" t="s">
        <v>117</v>
      </c>
      <c r="R33" s="435" t="str">
        <f>IFERROR(Q37*R37,"")</f>
        <v/>
      </c>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row>
    <row r="34" spans="1:42" ht="15" customHeight="1" thickBot="1" x14ac:dyDescent="0.35">
      <c r="A34" s="22"/>
      <c r="B34" s="389"/>
      <c r="C34" s="355"/>
      <c r="D34" s="390"/>
      <c r="E34" s="393"/>
      <c r="F34" s="394"/>
      <c r="G34" s="22"/>
      <c r="H34" s="389"/>
      <c r="I34" s="355"/>
      <c r="J34" s="390"/>
      <c r="K34" s="393"/>
      <c r="L34" s="394"/>
      <c r="M34" s="20"/>
      <c r="N34" s="389"/>
      <c r="O34" s="437"/>
      <c r="P34" s="398"/>
      <c r="Q34" s="434"/>
      <c r="R34" s="436"/>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row>
    <row r="35" spans="1:42" ht="15" customHeight="1" x14ac:dyDescent="0.3">
      <c r="A35" s="10"/>
      <c r="B35" s="383">
        <f ca="1">IFERROR(ROUNDUP(B37/(0.0005*C37^2-0.0342*C37+1.034),0),)</f>
        <v>0</v>
      </c>
      <c r="C35" s="385" t="s">
        <v>200</v>
      </c>
      <c r="D35" s="386">
        <f>SUM(C23:C32)</f>
        <v>0</v>
      </c>
      <c r="E35" s="354" t="s">
        <v>44</v>
      </c>
      <c r="F35" s="395">
        <f>SUM(C23*D23,C24*D24,C25*D25,C26*D26,C27*D27,C28*D28,C29*D29,C30*D30,C31*D31,C32*D32)</f>
        <v>0</v>
      </c>
      <c r="G35" s="22"/>
      <c r="H35" s="383">
        <f ca="1">IFERROR(ROUNDUP(H37/(0.0005*I37^2-0.0342*I37+1.034),0),)</f>
        <v>0</v>
      </c>
      <c r="I35" s="385" t="s">
        <v>200</v>
      </c>
      <c r="J35" s="386">
        <f>SUM(I23:I32)</f>
        <v>0</v>
      </c>
      <c r="K35" s="354" t="s">
        <v>44</v>
      </c>
      <c r="L35" s="395">
        <f>SUM(I23*J23,I24*J24,I25*J25,I26*J26,I27*J27,I28*J28,I29*J29,I30*J30,I31*J31,I32*J32)</f>
        <v>0</v>
      </c>
      <c r="M35" s="20"/>
      <c r="N35" s="383">
        <f ca="1">IFERROR(ROUNDUP(N37/(0.0005*O37^2-0.0342*O37+1.034),0),)</f>
        <v>0</v>
      </c>
      <c r="O35" s="385" t="s">
        <v>200</v>
      </c>
      <c r="P35" s="386">
        <f>SUM(O23:O32)</f>
        <v>0</v>
      </c>
      <c r="Q35" s="354" t="s">
        <v>44</v>
      </c>
      <c r="R35" s="395">
        <f>SUM(O23*P23,O24*P24,O25*P25,O26*P26,O27*P27,O28*P28,O29*P29,O30*P30,O31*P31,O32*P32)</f>
        <v>0</v>
      </c>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row>
    <row r="36" spans="1:42" ht="15" customHeight="1" thickBot="1" x14ac:dyDescent="0.35">
      <c r="A36" s="10"/>
      <c r="B36" s="384"/>
      <c r="C36" s="355"/>
      <c r="D36" s="387"/>
      <c r="E36" s="355"/>
      <c r="F36" s="396"/>
      <c r="G36" s="22"/>
      <c r="H36" s="384"/>
      <c r="I36" s="355"/>
      <c r="J36" s="387"/>
      <c r="K36" s="355"/>
      <c r="L36" s="396"/>
      <c r="M36" s="20"/>
      <c r="N36" s="384"/>
      <c r="O36" s="355"/>
      <c r="P36" s="387"/>
      <c r="Q36" s="355"/>
      <c r="R36" s="396"/>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row>
    <row r="37" spans="1:42" ht="15" customHeight="1" x14ac:dyDescent="0.3">
      <c r="A37" s="22"/>
      <c r="B37" s="2" t="e">
        <f ca="1">OFFSET(D22,MATCH(MAX(D23:D32),D23:D32,0),0)</f>
        <v>#N/A</v>
      </c>
      <c r="C37" s="24" t="e">
        <f ca="1">OFFSET(C22,MATCH(MAX(D23:D32),D23:D32,0),0)+(10-OFFSET(E22,MATCH(MAX(D23:D32),D23:D32,0),0))</f>
        <v>#N/A</v>
      </c>
      <c r="D37" s="22"/>
      <c r="E37" s="22"/>
      <c r="F37" s="22"/>
      <c r="G37" s="22"/>
      <c r="H37" s="2" t="e">
        <f ca="1">OFFSET(J22,MATCH(MAX(J23:J32),J23:J32,0),0)</f>
        <v>#N/A</v>
      </c>
      <c r="I37" s="24" t="e">
        <f ca="1">OFFSET(I22,MATCH(MAX(J23:J32),J23:J32,0),0)+(10-OFFSET(K22,MATCH(MAX(J23:J32),J23:J32,0),0))</f>
        <v>#N/A</v>
      </c>
      <c r="J37" s="22"/>
      <c r="K37" s="22"/>
      <c r="L37" s="22"/>
      <c r="M37" s="208"/>
      <c r="N37" s="2" t="e">
        <f ca="1">OFFSET(P22,MATCH(MAX(P23:P32),P23:P32,0),0)</f>
        <v>#N/A</v>
      </c>
      <c r="O37" s="24" t="e">
        <f ca="1">OFFSET(O22,MATCH(MAX(P23:P32),P23:P32,0),0)+(10-OFFSET(Q22,MATCH(MAX(P23:P32),P23:P32,0),0))</f>
        <v>#N/A</v>
      </c>
      <c r="P37" s="22"/>
      <c r="Q37" s="192" t="str">
        <f>IFERROR(AVERAGE(AVERAGE(E23:E32),AVERAGE(K23:K32),AVERAGE(Q23:Q32)),"")</f>
        <v/>
      </c>
      <c r="R37" s="193">
        <f>COUNTIF(C23:C32,"&gt;0")+COUNTIF(I23:I32,"&gt;0")+COUNTIF(O23:O32,"&gt;0")</f>
        <v>0</v>
      </c>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row>
    <row r="38" spans="1:42" ht="15" customHeigh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row>
    <row r="39" spans="1:42" ht="15" customHeight="1" x14ac:dyDescent="0.3">
      <c r="A39" s="22"/>
      <c r="B39" s="432" t="s">
        <v>48</v>
      </c>
      <c r="C39" s="432"/>
      <c r="D39" s="432"/>
      <c r="E39" s="432"/>
      <c r="F39" s="432"/>
      <c r="G39" s="432"/>
      <c r="H39" s="432"/>
      <c r="I39" s="432"/>
      <c r="J39" s="432"/>
      <c r="K39" s="432"/>
      <c r="L39" s="432"/>
      <c r="M39" s="432"/>
      <c r="N39" s="432"/>
      <c r="O39" s="432"/>
      <c r="P39" s="432"/>
      <c r="Q39" s="432"/>
      <c r="R39" s="43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row>
    <row r="40" spans="1:42" ht="15" customHeight="1" x14ac:dyDescent="0.3">
      <c r="A40" s="22"/>
      <c r="B40" s="432"/>
      <c r="C40" s="432"/>
      <c r="D40" s="432"/>
      <c r="E40" s="432"/>
      <c r="F40" s="432"/>
      <c r="G40" s="432"/>
      <c r="H40" s="432"/>
      <c r="I40" s="432"/>
      <c r="J40" s="432"/>
      <c r="K40" s="432"/>
      <c r="L40" s="432"/>
      <c r="M40" s="432"/>
      <c r="N40" s="432"/>
      <c r="O40" s="432"/>
      <c r="P40" s="432"/>
      <c r="Q40" s="432"/>
      <c r="R40" s="43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row>
    <row r="41" spans="1:42" ht="15" customHeight="1" x14ac:dyDescent="0.3">
      <c r="A41" s="22"/>
      <c r="B41" s="432"/>
      <c r="C41" s="432"/>
      <c r="D41" s="432"/>
      <c r="E41" s="432"/>
      <c r="F41" s="432"/>
      <c r="G41" s="432"/>
      <c r="H41" s="432"/>
      <c r="I41" s="432"/>
      <c r="J41" s="432"/>
      <c r="K41" s="432"/>
      <c r="L41" s="432"/>
      <c r="M41" s="432"/>
      <c r="N41" s="432"/>
      <c r="O41" s="432"/>
      <c r="P41" s="432"/>
      <c r="Q41" s="432"/>
      <c r="R41" s="43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row>
    <row r="42" spans="1:42" ht="15" customHeight="1" thickBot="1" x14ac:dyDescent="0.35">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row>
    <row r="43" spans="1:42" ht="15" customHeight="1" x14ac:dyDescent="0.3">
      <c r="A43" s="22"/>
      <c r="B43" s="295">
        <v>1</v>
      </c>
      <c r="C43" s="295">
        <f>'Training Plan'!F190</f>
        <v>0</v>
      </c>
      <c r="D43" s="296"/>
      <c r="E43" s="296"/>
      <c r="F43" s="297"/>
      <c r="G43" s="22"/>
      <c r="H43" s="295">
        <v>2</v>
      </c>
      <c r="I43" s="295">
        <f>'Training Plan'!F198</f>
        <v>0</v>
      </c>
      <c r="J43" s="296"/>
      <c r="K43" s="296"/>
      <c r="L43" s="297"/>
      <c r="M43" s="22"/>
      <c r="N43" s="295">
        <v>3</v>
      </c>
      <c r="O43" s="295">
        <f>'Training Plan'!F206</f>
        <v>0</v>
      </c>
      <c r="P43" s="296"/>
      <c r="Q43" s="296"/>
      <c r="R43" s="297"/>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row>
    <row r="44" spans="1:42" ht="15" customHeight="1" thickBot="1" x14ac:dyDescent="0.35">
      <c r="A44" s="22"/>
      <c r="B44" s="298"/>
      <c r="C44" s="298"/>
      <c r="D44" s="299"/>
      <c r="E44" s="299"/>
      <c r="F44" s="300"/>
      <c r="G44" s="22"/>
      <c r="H44" s="298"/>
      <c r="I44" s="298"/>
      <c r="J44" s="299"/>
      <c r="K44" s="299"/>
      <c r="L44" s="300"/>
      <c r="M44" s="22"/>
      <c r="N44" s="298"/>
      <c r="O44" s="298"/>
      <c r="P44" s="299"/>
      <c r="Q44" s="299"/>
      <c r="R44" s="300"/>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row>
    <row r="45" spans="1:42" ht="15" customHeight="1" x14ac:dyDescent="0.3">
      <c r="A45" s="22"/>
      <c r="B45" s="405" t="s">
        <v>88</v>
      </c>
      <c r="C45" s="406"/>
      <c r="D45" s="399">
        <f>'Training Plan'!F191</f>
        <v>0</v>
      </c>
      <c r="E45" s="400"/>
      <c r="F45" s="401"/>
      <c r="G45" s="22"/>
      <c r="H45" s="405" t="s">
        <v>88</v>
      </c>
      <c r="I45" s="406"/>
      <c r="J45" s="399">
        <f>'Training Plan'!F199</f>
        <v>0</v>
      </c>
      <c r="K45" s="400"/>
      <c r="L45" s="401"/>
      <c r="M45" s="22"/>
      <c r="N45" s="405" t="s">
        <v>88</v>
      </c>
      <c r="O45" s="406"/>
      <c r="P45" s="399">
        <f>'Training Plan'!F207</f>
        <v>0</v>
      </c>
      <c r="Q45" s="400"/>
      <c r="R45" s="401"/>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row>
    <row r="46" spans="1:42" ht="15" customHeight="1" x14ac:dyDescent="0.3">
      <c r="A46" s="22"/>
      <c r="B46" s="407"/>
      <c r="C46" s="408"/>
      <c r="D46" s="402"/>
      <c r="E46" s="403"/>
      <c r="F46" s="404"/>
      <c r="G46" s="22"/>
      <c r="H46" s="407"/>
      <c r="I46" s="408"/>
      <c r="J46" s="402"/>
      <c r="K46" s="403"/>
      <c r="L46" s="404"/>
      <c r="M46" s="22"/>
      <c r="N46" s="407"/>
      <c r="O46" s="408"/>
      <c r="P46" s="402"/>
      <c r="Q46" s="403"/>
      <c r="R46" s="404"/>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row>
    <row r="47" spans="1:42" ht="15" customHeight="1" x14ac:dyDescent="0.3">
      <c r="A47" s="22"/>
      <c r="B47" s="407"/>
      <c r="C47" s="408"/>
      <c r="D47" s="402"/>
      <c r="E47" s="403"/>
      <c r="F47" s="404"/>
      <c r="G47" s="22"/>
      <c r="H47" s="407"/>
      <c r="I47" s="408"/>
      <c r="J47" s="402"/>
      <c r="K47" s="403"/>
      <c r="L47" s="404"/>
      <c r="M47" s="22"/>
      <c r="N47" s="407"/>
      <c r="O47" s="408"/>
      <c r="P47" s="402"/>
      <c r="Q47" s="403"/>
      <c r="R47" s="404"/>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row>
    <row r="48" spans="1:42" ht="15" customHeight="1" x14ac:dyDescent="0.3">
      <c r="A48" s="22"/>
      <c r="B48" s="407"/>
      <c r="C48" s="408"/>
      <c r="D48" s="402"/>
      <c r="E48" s="403"/>
      <c r="F48" s="404"/>
      <c r="G48" s="22"/>
      <c r="H48" s="407"/>
      <c r="I48" s="408"/>
      <c r="J48" s="402"/>
      <c r="K48" s="403"/>
      <c r="L48" s="404"/>
      <c r="M48" s="22"/>
      <c r="N48" s="407"/>
      <c r="O48" s="408"/>
      <c r="P48" s="402"/>
      <c r="Q48" s="403"/>
      <c r="R48" s="404"/>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row>
    <row r="49" spans="1:42" ht="15" customHeight="1" thickBot="1" x14ac:dyDescent="0.35">
      <c r="A49" s="22"/>
      <c r="B49" s="409"/>
      <c r="C49" s="410"/>
      <c r="D49" s="402"/>
      <c r="E49" s="403"/>
      <c r="F49" s="404"/>
      <c r="G49" s="22"/>
      <c r="H49" s="409"/>
      <c r="I49" s="410"/>
      <c r="J49" s="402"/>
      <c r="K49" s="403"/>
      <c r="L49" s="404"/>
      <c r="M49" s="22"/>
      <c r="N49" s="409"/>
      <c r="O49" s="410"/>
      <c r="P49" s="402"/>
      <c r="Q49" s="403"/>
      <c r="R49" s="404"/>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row>
    <row r="50" spans="1:42" ht="15" customHeight="1" x14ac:dyDescent="0.3">
      <c r="A50" s="22"/>
      <c r="B50" s="411" t="s">
        <v>89</v>
      </c>
      <c r="C50" s="412"/>
      <c r="D50" s="415">
        <f>'Training Plan'!G196</f>
        <v>0</v>
      </c>
      <c r="E50" s="416"/>
      <c r="F50" s="417"/>
      <c r="G50" s="22"/>
      <c r="H50" s="411" t="s">
        <v>89</v>
      </c>
      <c r="I50" s="412"/>
      <c r="J50" s="415">
        <f>'Training Plan'!G204</f>
        <v>0</v>
      </c>
      <c r="K50" s="416"/>
      <c r="L50" s="417"/>
      <c r="M50" s="22"/>
      <c r="N50" s="411" t="s">
        <v>89</v>
      </c>
      <c r="O50" s="412"/>
      <c r="P50" s="415">
        <f>'Training Plan'!G212</f>
        <v>0</v>
      </c>
      <c r="Q50" s="416"/>
      <c r="R50" s="417"/>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row>
    <row r="51" spans="1:42" ht="15" customHeight="1" thickBot="1" x14ac:dyDescent="0.35">
      <c r="A51" s="22"/>
      <c r="B51" s="413"/>
      <c r="C51" s="414"/>
      <c r="D51" s="418"/>
      <c r="E51" s="419"/>
      <c r="F51" s="420"/>
      <c r="G51" s="22"/>
      <c r="H51" s="413"/>
      <c r="I51" s="414"/>
      <c r="J51" s="418"/>
      <c r="K51" s="419"/>
      <c r="L51" s="420"/>
      <c r="M51" s="22"/>
      <c r="N51" s="413"/>
      <c r="O51" s="414"/>
      <c r="P51" s="418"/>
      <c r="Q51" s="419"/>
      <c r="R51" s="420"/>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row>
    <row r="52" spans="1:42" ht="30" customHeight="1" thickBot="1" x14ac:dyDescent="0.35">
      <c r="A52" s="22"/>
      <c r="B52" s="3" t="s">
        <v>61</v>
      </c>
      <c r="C52" s="3" t="s">
        <v>0</v>
      </c>
      <c r="D52" s="3" t="s">
        <v>42</v>
      </c>
      <c r="E52" s="3" t="s">
        <v>11</v>
      </c>
      <c r="F52" s="23" t="s">
        <v>72</v>
      </c>
      <c r="G52" s="22"/>
      <c r="H52" s="3" t="s">
        <v>61</v>
      </c>
      <c r="I52" s="3" t="s">
        <v>0</v>
      </c>
      <c r="J52" s="3" t="s">
        <v>42</v>
      </c>
      <c r="K52" s="3" t="s">
        <v>11</v>
      </c>
      <c r="L52" s="23" t="s">
        <v>72</v>
      </c>
      <c r="M52" s="22"/>
      <c r="N52" s="3" t="s">
        <v>61</v>
      </c>
      <c r="O52" s="3" t="s">
        <v>0</v>
      </c>
      <c r="P52" s="3" t="s">
        <v>42</v>
      </c>
      <c r="Q52" s="3" t="s">
        <v>11</v>
      </c>
      <c r="R52" s="23" t="s">
        <v>72</v>
      </c>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row>
    <row r="53" spans="1:42" ht="15" customHeight="1" thickBot="1" x14ac:dyDescent="0.35">
      <c r="A53" s="22"/>
      <c r="B53" s="18">
        <v>1</v>
      </c>
      <c r="C53" s="157"/>
      <c r="D53" s="154"/>
      <c r="E53" s="160"/>
      <c r="F53" s="163">
        <f>IF(ISNUMBER(D53),D53/B65,)</f>
        <v>0</v>
      </c>
      <c r="G53" s="22"/>
      <c r="H53" s="18">
        <v>1</v>
      </c>
      <c r="I53" s="157"/>
      <c r="J53" s="154"/>
      <c r="K53" s="160"/>
      <c r="L53" s="163">
        <f>IF(ISNUMBER(J53),J53/H65,)</f>
        <v>0</v>
      </c>
      <c r="M53" s="22"/>
      <c r="N53" s="18">
        <v>1</v>
      </c>
      <c r="O53" s="157"/>
      <c r="P53" s="154"/>
      <c r="Q53" s="160"/>
      <c r="R53" s="163">
        <f>IF(ISNUMBER(P53),P53/N65,)</f>
        <v>0</v>
      </c>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row>
    <row r="54" spans="1:42" ht="15" customHeight="1" thickBot="1" x14ac:dyDescent="0.35">
      <c r="A54" s="22"/>
      <c r="B54" s="18">
        <v>2</v>
      </c>
      <c r="C54" s="158"/>
      <c r="D54" s="155"/>
      <c r="E54" s="161"/>
      <c r="F54" s="165">
        <f>IF(ISNUMBER(D54),D54/B65,)</f>
        <v>0</v>
      </c>
      <c r="G54" s="22"/>
      <c r="H54" s="18">
        <v>2</v>
      </c>
      <c r="I54" s="158"/>
      <c r="J54" s="155"/>
      <c r="K54" s="161"/>
      <c r="L54" s="165">
        <f>IF(ISNUMBER(J54),J54/H65,)</f>
        <v>0</v>
      </c>
      <c r="M54" s="22"/>
      <c r="N54" s="18">
        <v>2</v>
      </c>
      <c r="O54" s="158"/>
      <c r="P54" s="155"/>
      <c r="Q54" s="161"/>
      <c r="R54" s="165">
        <f>IF(ISNUMBER(P54),P54/N65,)</f>
        <v>0</v>
      </c>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row>
    <row r="55" spans="1:42" ht="15" customHeight="1" thickBot="1" x14ac:dyDescent="0.35">
      <c r="A55" s="22"/>
      <c r="B55" s="18">
        <v>3</v>
      </c>
      <c r="C55" s="158"/>
      <c r="D55" s="155"/>
      <c r="E55" s="161"/>
      <c r="F55" s="165">
        <f>IF(ISNUMBER(D55),D55/B65,)</f>
        <v>0</v>
      </c>
      <c r="G55" s="22"/>
      <c r="H55" s="18">
        <v>3</v>
      </c>
      <c r="I55" s="158"/>
      <c r="J55" s="155"/>
      <c r="K55" s="161"/>
      <c r="L55" s="165">
        <f>IF(ISNUMBER(J55),J55/H65,)</f>
        <v>0</v>
      </c>
      <c r="M55" s="21"/>
      <c r="N55" s="18">
        <v>3</v>
      </c>
      <c r="O55" s="158"/>
      <c r="P55" s="155"/>
      <c r="Q55" s="161"/>
      <c r="R55" s="165">
        <f>IF(ISNUMBER(P55),P55/N65,)</f>
        <v>0</v>
      </c>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row>
    <row r="56" spans="1:42" ht="15" customHeight="1" thickBot="1" x14ac:dyDescent="0.35">
      <c r="A56" s="22"/>
      <c r="B56" s="18">
        <v>4</v>
      </c>
      <c r="C56" s="158"/>
      <c r="D56" s="155"/>
      <c r="E56" s="161"/>
      <c r="F56" s="165">
        <f>IF(ISNUMBER(D56),D56/B65,)</f>
        <v>0</v>
      </c>
      <c r="G56" s="22"/>
      <c r="H56" s="18">
        <v>4</v>
      </c>
      <c r="I56" s="158"/>
      <c r="J56" s="155"/>
      <c r="K56" s="161"/>
      <c r="L56" s="165">
        <f>IF(ISNUMBER(J56),J56/H65,)</f>
        <v>0</v>
      </c>
      <c r="M56" s="14"/>
      <c r="N56" s="18">
        <v>4</v>
      </c>
      <c r="O56" s="158"/>
      <c r="P56" s="155"/>
      <c r="Q56" s="161"/>
      <c r="R56" s="165">
        <f>IF(ISNUMBER(P56),P56/N65,)</f>
        <v>0</v>
      </c>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row>
    <row r="57" spans="1:42" ht="15" customHeight="1" thickBot="1" x14ac:dyDescent="0.35">
      <c r="A57" s="22"/>
      <c r="B57" s="18">
        <v>5</v>
      </c>
      <c r="C57" s="158"/>
      <c r="D57" s="155"/>
      <c r="E57" s="161"/>
      <c r="F57" s="165">
        <f>IF(ISNUMBER(D57),D57/B65,)</f>
        <v>0</v>
      </c>
      <c r="G57" s="22"/>
      <c r="H57" s="18">
        <v>5</v>
      </c>
      <c r="I57" s="158"/>
      <c r="J57" s="155"/>
      <c r="K57" s="161"/>
      <c r="L57" s="165">
        <f>IF(ISNUMBER(J57),J57/H65,)</f>
        <v>0</v>
      </c>
      <c r="M57" s="20"/>
      <c r="N57" s="18">
        <v>5</v>
      </c>
      <c r="O57" s="158"/>
      <c r="P57" s="155"/>
      <c r="Q57" s="161"/>
      <c r="R57" s="165">
        <f>IF(ISNUMBER(P57),P57/N65,)</f>
        <v>0</v>
      </c>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row>
    <row r="58" spans="1:42" ht="15" customHeight="1" thickBot="1" x14ac:dyDescent="0.35">
      <c r="A58" s="22"/>
      <c r="B58" s="18">
        <v>6</v>
      </c>
      <c r="C58" s="158"/>
      <c r="D58" s="155"/>
      <c r="E58" s="161"/>
      <c r="F58" s="165">
        <f>IF(ISNUMBER(D58),D58/B65,)</f>
        <v>0</v>
      </c>
      <c r="G58" s="22"/>
      <c r="H58" s="18">
        <v>6</v>
      </c>
      <c r="I58" s="158"/>
      <c r="J58" s="155"/>
      <c r="K58" s="161"/>
      <c r="L58" s="165">
        <f>IF(ISNUMBER(J58),J58/H65,)</f>
        <v>0</v>
      </c>
      <c r="M58" s="20"/>
      <c r="N58" s="18">
        <v>6</v>
      </c>
      <c r="O58" s="158"/>
      <c r="P58" s="155"/>
      <c r="Q58" s="161"/>
      <c r="R58" s="165">
        <f>IF(ISNUMBER(P58),P58/N65,)</f>
        <v>0</v>
      </c>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row>
    <row r="59" spans="1:42" ht="15" customHeight="1" thickBot="1" x14ac:dyDescent="0.35">
      <c r="A59" s="22"/>
      <c r="B59" s="18">
        <v>7</v>
      </c>
      <c r="C59" s="158"/>
      <c r="D59" s="155"/>
      <c r="E59" s="161"/>
      <c r="F59" s="165">
        <f>IF(ISNUMBER(D59),D59/B65,)</f>
        <v>0</v>
      </c>
      <c r="G59" s="22"/>
      <c r="H59" s="18">
        <v>7</v>
      </c>
      <c r="I59" s="158"/>
      <c r="J59" s="155"/>
      <c r="K59" s="161"/>
      <c r="L59" s="165">
        <f>IF(ISNUMBER(J59),J59/H65,)</f>
        <v>0</v>
      </c>
      <c r="M59" s="20"/>
      <c r="N59" s="18">
        <v>7</v>
      </c>
      <c r="O59" s="158"/>
      <c r="P59" s="155"/>
      <c r="Q59" s="161"/>
      <c r="R59" s="165">
        <f>IF(ISNUMBER(P59),P59/N65,)</f>
        <v>0</v>
      </c>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row>
    <row r="60" spans="1:42" ht="15" customHeight="1" thickBot="1" x14ac:dyDescent="0.35">
      <c r="A60" s="22"/>
      <c r="B60" s="18">
        <v>8</v>
      </c>
      <c r="C60" s="158"/>
      <c r="D60" s="155"/>
      <c r="E60" s="161"/>
      <c r="F60" s="165">
        <f>IF(ISNUMBER(D60),D60/B65,)</f>
        <v>0</v>
      </c>
      <c r="G60" s="22"/>
      <c r="H60" s="18">
        <v>8</v>
      </c>
      <c r="I60" s="158"/>
      <c r="J60" s="155"/>
      <c r="K60" s="161"/>
      <c r="L60" s="165">
        <f>IF(ISNUMBER(J60),J60/H65,)</f>
        <v>0</v>
      </c>
      <c r="M60" s="20"/>
      <c r="N60" s="18">
        <v>8</v>
      </c>
      <c r="O60" s="158"/>
      <c r="P60" s="155"/>
      <c r="Q60" s="161"/>
      <c r="R60" s="165">
        <f>IF(ISNUMBER(P60),P60/N65,)</f>
        <v>0</v>
      </c>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row>
    <row r="61" spans="1:42" ht="15" customHeight="1" thickBot="1" x14ac:dyDescent="0.35">
      <c r="A61" s="22"/>
      <c r="B61" s="18">
        <v>9</v>
      </c>
      <c r="C61" s="158"/>
      <c r="D61" s="155"/>
      <c r="E61" s="161"/>
      <c r="F61" s="165">
        <f>IF(ISNUMBER(D61),D61/B65,)</f>
        <v>0</v>
      </c>
      <c r="G61" s="22"/>
      <c r="H61" s="18">
        <v>9</v>
      </c>
      <c r="I61" s="158"/>
      <c r="J61" s="155"/>
      <c r="K61" s="161"/>
      <c r="L61" s="165">
        <f>IF(ISNUMBER(J61),J61/H65,)</f>
        <v>0</v>
      </c>
      <c r="M61" s="20"/>
      <c r="N61" s="18">
        <v>9</v>
      </c>
      <c r="O61" s="158"/>
      <c r="P61" s="155"/>
      <c r="Q61" s="161"/>
      <c r="R61" s="165">
        <f>IF(ISNUMBER(P61),P61/N65,)</f>
        <v>0</v>
      </c>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row>
    <row r="62" spans="1:42" ht="15" customHeight="1" thickBot="1" x14ac:dyDescent="0.35">
      <c r="A62" s="22"/>
      <c r="B62" s="209">
        <v>10</v>
      </c>
      <c r="C62" s="159"/>
      <c r="D62" s="156"/>
      <c r="E62" s="162"/>
      <c r="F62" s="165">
        <f>IF(ISNUMBER(D62),D62/B65,)</f>
        <v>0</v>
      </c>
      <c r="G62" s="22"/>
      <c r="H62" s="209">
        <v>10</v>
      </c>
      <c r="I62" s="159"/>
      <c r="J62" s="156"/>
      <c r="K62" s="162"/>
      <c r="L62" s="165">
        <f>IF(ISNUMBER(J62),J62/H65,)</f>
        <v>0</v>
      </c>
      <c r="M62" s="20"/>
      <c r="N62" s="209">
        <v>10</v>
      </c>
      <c r="O62" s="159"/>
      <c r="P62" s="156"/>
      <c r="Q62" s="162"/>
      <c r="R62" s="165">
        <f>IF(ISNUMBER(P62),P62/N65,)</f>
        <v>0</v>
      </c>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row>
    <row r="63" spans="1:42" ht="15" customHeight="1" x14ac:dyDescent="0.3">
      <c r="A63" s="22"/>
      <c r="B63" s="388" t="s">
        <v>4</v>
      </c>
      <c r="C63" s="354" t="s">
        <v>62</v>
      </c>
      <c r="D63" s="373"/>
      <c r="E63" s="391">
        <f>IFERROR(IF(COUNT(F53:F62)&gt;0,AVERAGEIF(F53:F62,"&gt;0"),0),)</f>
        <v>0</v>
      </c>
      <c r="F63" s="392"/>
      <c r="G63" s="22"/>
      <c r="H63" s="388" t="s">
        <v>4</v>
      </c>
      <c r="I63" s="354" t="s">
        <v>62</v>
      </c>
      <c r="J63" s="373"/>
      <c r="K63" s="391">
        <f>IFERROR(IF(COUNT(L53:L62)&gt;0,AVERAGEIF(L53:L62,"&gt;0"),0),)</f>
        <v>0</v>
      </c>
      <c r="L63" s="392"/>
      <c r="M63" s="20"/>
      <c r="N63" s="388" t="s">
        <v>4</v>
      </c>
      <c r="O63" s="385" t="s">
        <v>71</v>
      </c>
      <c r="P63" s="458">
        <f>IFERROR(IF(COUNT(R53:R62)&gt;0,AVERAGEIF(R53:R62,"&gt;0"),0),)</f>
        <v>0</v>
      </c>
      <c r="Q63" s="433" t="s">
        <v>117</v>
      </c>
      <c r="R63" s="435" t="str">
        <f>IFERROR(Q67*R67,"")</f>
        <v/>
      </c>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row>
    <row r="64" spans="1:42" ht="15" customHeight="1" thickBot="1" x14ac:dyDescent="0.35">
      <c r="A64" s="22"/>
      <c r="B64" s="389"/>
      <c r="C64" s="355"/>
      <c r="D64" s="390"/>
      <c r="E64" s="393"/>
      <c r="F64" s="394"/>
      <c r="G64" s="22"/>
      <c r="H64" s="389"/>
      <c r="I64" s="355"/>
      <c r="J64" s="390"/>
      <c r="K64" s="393"/>
      <c r="L64" s="394"/>
      <c r="M64" s="20"/>
      <c r="N64" s="389"/>
      <c r="O64" s="437"/>
      <c r="P64" s="459"/>
      <c r="Q64" s="434"/>
      <c r="R64" s="436"/>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row>
    <row r="65" spans="1:42" ht="15" customHeight="1" x14ac:dyDescent="0.3">
      <c r="A65" s="22"/>
      <c r="B65" s="383">
        <f ca="1">IFERROR(ROUNDUP(B67/(0.0005*C67^2-0.0342*C67+1.034),0),)</f>
        <v>0</v>
      </c>
      <c r="C65" s="385" t="s">
        <v>200</v>
      </c>
      <c r="D65" s="386">
        <f>SUM(C53:C62)</f>
        <v>0</v>
      </c>
      <c r="E65" s="354" t="s">
        <v>44</v>
      </c>
      <c r="F65" s="395">
        <f>SUM(C53*D53,C54*D54,C55*D55,C56*D56,C57*D57,C58*D58,C59*D59,C60*D60,C61*D61,C62*D62)</f>
        <v>0</v>
      </c>
      <c r="G65" s="22"/>
      <c r="H65" s="383">
        <f ca="1">IFERROR(ROUNDUP(H67/(0.0005*I67^2-0.0342*I67+1.034),0),)</f>
        <v>0</v>
      </c>
      <c r="I65" s="385" t="s">
        <v>200</v>
      </c>
      <c r="J65" s="386">
        <f>SUM(I53:I62)</f>
        <v>0</v>
      </c>
      <c r="K65" s="354" t="s">
        <v>44</v>
      </c>
      <c r="L65" s="395">
        <f>SUM(I53*J53,I54*J54,I55*J55,I56*J56,I57*J57,I58*J58,I59*J59,I60*J60,I61*J61,I62*J62)</f>
        <v>0</v>
      </c>
      <c r="M65" s="20"/>
      <c r="N65" s="383">
        <f ca="1">IFERROR(ROUNDUP(N67/(0.0005*O67^2-0.0342*O67+1.034),0),)</f>
        <v>0</v>
      </c>
      <c r="O65" s="385" t="s">
        <v>200</v>
      </c>
      <c r="P65" s="386">
        <f>SUM(O53:O62)</f>
        <v>0</v>
      </c>
      <c r="Q65" s="354" t="s">
        <v>44</v>
      </c>
      <c r="R65" s="395">
        <f>SUM(O53*P53,O54*P54,O55*P55,O56*P56,O57*P57,O58*P58,O59*P59,O60*P60,O61*P61,O62*P62)</f>
        <v>0</v>
      </c>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row>
    <row r="66" spans="1:42" ht="15" customHeight="1" thickBot="1" x14ac:dyDescent="0.35">
      <c r="A66" s="22"/>
      <c r="B66" s="384"/>
      <c r="C66" s="355"/>
      <c r="D66" s="387"/>
      <c r="E66" s="355"/>
      <c r="F66" s="396"/>
      <c r="G66" s="22"/>
      <c r="H66" s="384"/>
      <c r="I66" s="355"/>
      <c r="J66" s="387"/>
      <c r="K66" s="355"/>
      <c r="L66" s="396"/>
      <c r="M66" s="20"/>
      <c r="N66" s="384"/>
      <c r="O66" s="355"/>
      <c r="P66" s="387"/>
      <c r="Q66" s="355"/>
      <c r="R66" s="396"/>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row>
    <row r="67" spans="1:42" ht="15" customHeight="1" x14ac:dyDescent="0.3">
      <c r="A67" s="22"/>
      <c r="B67" s="2" t="e">
        <f ca="1">OFFSET(D52,MATCH(MAX(D53:D62),D53:D62,0),0)</f>
        <v>#N/A</v>
      </c>
      <c r="C67" s="24" t="e">
        <f ca="1">OFFSET(C52,MATCH(MAX(D53:D62),D53:D62,0),0)+(10-OFFSET(E52,MATCH(MAX(D53:D62),D53:D62,0),0))</f>
        <v>#N/A</v>
      </c>
      <c r="D67" s="22"/>
      <c r="E67" s="22"/>
      <c r="F67" s="22"/>
      <c r="G67" s="22"/>
      <c r="H67" s="2" t="e">
        <f ca="1">OFFSET(J52,MATCH(MAX(J53:J62),J53:J62,0),0)</f>
        <v>#N/A</v>
      </c>
      <c r="I67" s="24" t="e">
        <f ca="1">OFFSET(I52,MATCH(MAX(J53:J62),J53:J62,0),0)+(10-OFFSET(K52,MATCH(MAX(J53:J62),J53:J62,0),0))</f>
        <v>#N/A</v>
      </c>
      <c r="J67" s="22"/>
      <c r="K67" s="22"/>
      <c r="L67" s="22"/>
      <c r="M67" s="208"/>
      <c r="N67" s="2" t="e">
        <f ca="1">OFFSET(P52,MATCH(MAX(P53:P62),P53:P62,0),0)</f>
        <v>#N/A</v>
      </c>
      <c r="O67" s="24" t="e">
        <f ca="1">OFFSET(O52,MATCH(MAX(P53:P62),P53:P62,0),0)+(10-OFFSET(Q52,MATCH(MAX(P53:P62),P53:P62,0),0))</f>
        <v>#N/A</v>
      </c>
      <c r="P67" s="22"/>
      <c r="Q67" s="192" t="str">
        <f>IFERROR(AVERAGE(AVERAGE(E53:E62),AVERAGE(K53:K62),AVERAGE(Q53:Q62)),"")</f>
        <v/>
      </c>
      <c r="R67" s="193">
        <f>COUNTIF(C53:C62,"&gt;0")+COUNTIF(I53:I62,"&gt;0")+COUNTIF(O53:O62,"&gt;0")</f>
        <v>0</v>
      </c>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row>
    <row r="68" spans="1:42" ht="15" customHeigh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row>
    <row r="69" spans="1:42" ht="15" customHeight="1" x14ac:dyDescent="0.3">
      <c r="A69" s="22"/>
      <c r="B69" s="432" t="s">
        <v>63</v>
      </c>
      <c r="C69" s="432"/>
      <c r="D69" s="432"/>
      <c r="E69" s="432"/>
      <c r="F69" s="432"/>
      <c r="G69" s="432"/>
      <c r="H69" s="432"/>
      <c r="I69" s="432"/>
      <c r="J69" s="432"/>
      <c r="K69" s="432"/>
      <c r="L69" s="432"/>
      <c r="M69" s="432"/>
      <c r="N69" s="432"/>
      <c r="O69" s="432"/>
      <c r="P69" s="432"/>
      <c r="Q69" s="432"/>
      <c r="R69" s="43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row>
    <row r="70" spans="1:42" ht="15" customHeight="1" x14ac:dyDescent="0.3">
      <c r="A70" s="22"/>
      <c r="B70" s="432"/>
      <c r="C70" s="432"/>
      <c r="D70" s="432"/>
      <c r="E70" s="432"/>
      <c r="F70" s="432"/>
      <c r="G70" s="432"/>
      <c r="H70" s="432"/>
      <c r="I70" s="432"/>
      <c r="J70" s="432"/>
      <c r="K70" s="432"/>
      <c r="L70" s="432"/>
      <c r="M70" s="432"/>
      <c r="N70" s="432"/>
      <c r="O70" s="432"/>
      <c r="P70" s="432"/>
      <c r="Q70" s="432"/>
      <c r="R70" s="43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row>
    <row r="71" spans="1:42" ht="15" customHeight="1" x14ac:dyDescent="0.3">
      <c r="A71" s="22"/>
      <c r="B71" s="432"/>
      <c r="C71" s="432"/>
      <c r="D71" s="432"/>
      <c r="E71" s="432"/>
      <c r="F71" s="432"/>
      <c r="G71" s="432"/>
      <c r="H71" s="432"/>
      <c r="I71" s="432"/>
      <c r="J71" s="432"/>
      <c r="K71" s="432"/>
      <c r="L71" s="432"/>
      <c r="M71" s="432"/>
      <c r="N71" s="432"/>
      <c r="O71" s="432"/>
      <c r="P71" s="432"/>
      <c r="Q71" s="432"/>
      <c r="R71" s="43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row>
    <row r="72" spans="1:42" ht="15" customHeight="1" thickBot="1" x14ac:dyDescent="0.35">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row>
    <row r="73" spans="1:42" ht="15" customHeight="1" x14ac:dyDescent="0.3">
      <c r="A73" s="22"/>
      <c r="B73" s="22"/>
      <c r="C73" s="258">
        <f>'Training Plan'!I189</f>
        <v>0</v>
      </c>
      <c r="D73" s="259"/>
      <c r="E73" s="260"/>
      <c r="F73" s="258">
        <f>'Training Plan'!I193</f>
        <v>0</v>
      </c>
      <c r="G73" s="259"/>
      <c r="H73" s="260"/>
      <c r="I73" s="258">
        <f>'Training Plan'!I197</f>
        <v>0</v>
      </c>
      <c r="J73" s="259"/>
      <c r="K73" s="260"/>
      <c r="L73" s="258">
        <f>'Training Plan'!I201</f>
        <v>0</v>
      </c>
      <c r="M73" s="259"/>
      <c r="N73" s="260"/>
      <c r="O73" s="258">
        <f>'Training Plan'!I205</f>
        <v>0</v>
      </c>
      <c r="P73" s="259"/>
      <c r="Q73" s="260"/>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row>
    <row r="74" spans="1:42" ht="15" customHeight="1" thickBot="1" x14ac:dyDescent="0.35">
      <c r="A74" s="22"/>
      <c r="B74" s="22"/>
      <c r="C74" s="264"/>
      <c r="D74" s="265"/>
      <c r="E74" s="266"/>
      <c r="F74" s="264"/>
      <c r="G74" s="265"/>
      <c r="H74" s="266"/>
      <c r="I74" s="264"/>
      <c r="J74" s="265"/>
      <c r="K74" s="266"/>
      <c r="L74" s="264"/>
      <c r="M74" s="265"/>
      <c r="N74" s="266"/>
      <c r="O74" s="264"/>
      <c r="P74" s="265"/>
      <c r="Q74" s="266"/>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row>
    <row r="75" spans="1:42" ht="15" customHeight="1" x14ac:dyDescent="0.3">
      <c r="A75" s="22"/>
      <c r="B75" s="22"/>
      <c r="C75" s="443">
        <f>'Training Plan'!I190</f>
        <v>0</v>
      </c>
      <c r="D75" s="444"/>
      <c r="E75" s="445"/>
      <c r="F75" s="443">
        <f>'Training Plan'!I194</f>
        <v>0</v>
      </c>
      <c r="G75" s="444"/>
      <c r="H75" s="445"/>
      <c r="I75" s="443">
        <f>'Training Plan'!I198</f>
        <v>0</v>
      </c>
      <c r="J75" s="444"/>
      <c r="K75" s="445"/>
      <c r="L75" s="443">
        <f>'Training Plan'!I202</f>
        <v>0</v>
      </c>
      <c r="M75" s="444"/>
      <c r="N75" s="445"/>
      <c r="O75" s="443">
        <f>'Training Plan'!I206</f>
        <v>0</v>
      </c>
      <c r="P75" s="444"/>
      <c r="Q75" s="445"/>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row>
    <row r="76" spans="1:42" ht="15" customHeight="1" x14ac:dyDescent="0.3">
      <c r="A76" s="22"/>
      <c r="B76" s="22"/>
      <c r="C76" s="446"/>
      <c r="D76" s="447"/>
      <c r="E76" s="448"/>
      <c r="F76" s="446"/>
      <c r="G76" s="447"/>
      <c r="H76" s="448"/>
      <c r="I76" s="446"/>
      <c r="J76" s="447"/>
      <c r="K76" s="448"/>
      <c r="L76" s="446"/>
      <c r="M76" s="447"/>
      <c r="N76" s="448"/>
      <c r="O76" s="446"/>
      <c r="P76" s="447"/>
      <c r="Q76" s="448"/>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row>
    <row r="77" spans="1:42" ht="15" customHeight="1" thickBot="1" x14ac:dyDescent="0.35">
      <c r="A77" s="22"/>
      <c r="B77" s="22"/>
      <c r="C77" s="449"/>
      <c r="D77" s="450"/>
      <c r="E77" s="451"/>
      <c r="F77" s="449"/>
      <c r="G77" s="450"/>
      <c r="H77" s="451"/>
      <c r="I77" s="449"/>
      <c r="J77" s="450"/>
      <c r="K77" s="451"/>
      <c r="L77" s="449"/>
      <c r="M77" s="450"/>
      <c r="N77" s="451"/>
      <c r="O77" s="449"/>
      <c r="P77" s="450"/>
      <c r="Q77" s="451"/>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row>
    <row r="78" spans="1:42" ht="15" customHeight="1" thickBot="1" x14ac:dyDescent="0.35">
      <c r="A78" s="22"/>
      <c r="B78" s="22"/>
      <c r="C78" s="438" t="s">
        <v>64</v>
      </c>
      <c r="D78" s="439"/>
      <c r="E78" s="440"/>
      <c r="F78" s="438" t="s">
        <v>64</v>
      </c>
      <c r="G78" s="439"/>
      <c r="H78" s="440"/>
      <c r="I78" s="438" t="s">
        <v>64</v>
      </c>
      <c r="J78" s="439"/>
      <c r="K78" s="440"/>
      <c r="L78" s="438" t="s">
        <v>64</v>
      </c>
      <c r="M78" s="439"/>
      <c r="N78" s="440"/>
      <c r="O78" s="438" t="s">
        <v>64</v>
      </c>
      <c r="P78" s="439"/>
      <c r="Q78" s="440"/>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row>
    <row r="79" spans="1:42" ht="15" customHeight="1" x14ac:dyDescent="0.3">
      <c r="A79" s="22"/>
      <c r="B79" s="22"/>
      <c r="C79" s="452"/>
      <c r="D79" s="453"/>
      <c r="E79" s="454"/>
      <c r="F79" s="452"/>
      <c r="G79" s="453"/>
      <c r="H79" s="454"/>
      <c r="I79" s="452"/>
      <c r="J79" s="453"/>
      <c r="K79" s="454"/>
      <c r="L79" s="452"/>
      <c r="M79" s="453"/>
      <c r="N79" s="454"/>
      <c r="O79" s="452"/>
      <c r="P79" s="453"/>
      <c r="Q79" s="454"/>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row>
    <row r="80" spans="1:42" ht="15" customHeight="1" x14ac:dyDescent="0.3">
      <c r="A80" s="22"/>
      <c r="B80" s="22"/>
      <c r="C80" s="452"/>
      <c r="D80" s="453"/>
      <c r="E80" s="454"/>
      <c r="F80" s="452"/>
      <c r="G80" s="453"/>
      <c r="H80" s="454"/>
      <c r="I80" s="452"/>
      <c r="J80" s="453"/>
      <c r="K80" s="454"/>
      <c r="L80" s="452"/>
      <c r="M80" s="453"/>
      <c r="N80" s="454"/>
      <c r="O80" s="452"/>
      <c r="P80" s="453"/>
      <c r="Q80" s="454"/>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row>
    <row r="81" spans="1:42" ht="15" customHeight="1" thickBot="1" x14ac:dyDescent="0.35">
      <c r="A81" s="22"/>
      <c r="B81" s="22"/>
      <c r="C81" s="455"/>
      <c r="D81" s="456"/>
      <c r="E81" s="457"/>
      <c r="F81" s="455"/>
      <c r="G81" s="456"/>
      <c r="H81" s="457"/>
      <c r="I81" s="455"/>
      <c r="J81" s="456"/>
      <c r="K81" s="457"/>
      <c r="L81" s="455"/>
      <c r="M81" s="456"/>
      <c r="N81" s="457"/>
      <c r="O81" s="455"/>
      <c r="P81" s="456"/>
      <c r="Q81" s="457"/>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row>
    <row r="82" spans="1:42" ht="15" customHeigh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row>
    <row r="83" spans="1:42" ht="15" customHeigh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row>
    <row r="84" spans="1:42" ht="15" customHeight="1" x14ac:dyDescent="0.3">
      <c r="A84" s="22"/>
      <c r="B84" s="432" t="s">
        <v>49</v>
      </c>
      <c r="C84" s="432"/>
      <c r="D84" s="432"/>
      <c r="E84" s="432"/>
      <c r="F84" s="432"/>
      <c r="G84" s="432"/>
      <c r="H84" s="432"/>
      <c r="I84" s="432"/>
      <c r="J84" s="432"/>
      <c r="K84" s="432"/>
      <c r="L84" s="432"/>
      <c r="M84" s="432"/>
      <c r="N84" s="432"/>
      <c r="O84" s="432"/>
      <c r="P84" s="432"/>
      <c r="Q84" s="432"/>
      <c r="R84" s="43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row>
    <row r="85" spans="1:42" ht="15" customHeight="1" x14ac:dyDescent="0.3">
      <c r="A85" s="22"/>
      <c r="B85" s="432"/>
      <c r="C85" s="432"/>
      <c r="D85" s="432"/>
      <c r="E85" s="432"/>
      <c r="F85" s="432"/>
      <c r="G85" s="432"/>
      <c r="H85" s="432"/>
      <c r="I85" s="432"/>
      <c r="J85" s="432"/>
      <c r="K85" s="432"/>
      <c r="L85" s="432"/>
      <c r="M85" s="432"/>
      <c r="N85" s="432"/>
      <c r="O85" s="432"/>
      <c r="P85" s="432"/>
      <c r="Q85" s="432"/>
      <c r="R85" s="43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row>
    <row r="86" spans="1:42" ht="15" customHeight="1" x14ac:dyDescent="0.3">
      <c r="A86" s="22"/>
      <c r="B86" s="432"/>
      <c r="C86" s="432"/>
      <c r="D86" s="432"/>
      <c r="E86" s="432"/>
      <c r="F86" s="432"/>
      <c r="G86" s="432"/>
      <c r="H86" s="432"/>
      <c r="I86" s="432"/>
      <c r="J86" s="432"/>
      <c r="K86" s="432"/>
      <c r="L86" s="432"/>
      <c r="M86" s="432"/>
      <c r="N86" s="432"/>
      <c r="O86" s="432"/>
      <c r="P86" s="432"/>
      <c r="Q86" s="432"/>
      <c r="R86" s="43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row>
    <row r="87" spans="1:42" ht="15" customHeight="1" thickBot="1" x14ac:dyDescent="0.35">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row>
    <row r="88" spans="1:42" ht="15" customHeight="1" x14ac:dyDescent="0.3">
      <c r="A88" s="22"/>
      <c r="B88" s="295">
        <v>1</v>
      </c>
      <c r="C88" s="295">
        <f>'Training Plan'!L190</f>
        <v>0</v>
      </c>
      <c r="D88" s="296"/>
      <c r="E88" s="296"/>
      <c r="F88" s="297"/>
      <c r="G88" s="22"/>
      <c r="H88" s="295">
        <v>2</v>
      </c>
      <c r="I88" s="295">
        <f>'Training Plan'!L198</f>
        <v>0</v>
      </c>
      <c r="J88" s="296"/>
      <c r="K88" s="296"/>
      <c r="L88" s="297"/>
      <c r="M88" s="22"/>
      <c r="N88" s="295">
        <v>3</v>
      </c>
      <c r="O88" s="295">
        <f>'Training Plan'!L206</f>
        <v>0</v>
      </c>
      <c r="P88" s="296"/>
      <c r="Q88" s="296"/>
      <c r="R88" s="297"/>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row>
    <row r="89" spans="1:42" ht="15" customHeight="1" thickBot="1" x14ac:dyDescent="0.35">
      <c r="A89" s="22"/>
      <c r="B89" s="298"/>
      <c r="C89" s="298"/>
      <c r="D89" s="299"/>
      <c r="E89" s="299"/>
      <c r="F89" s="300"/>
      <c r="G89" s="22"/>
      <c r="H89" s="298"/>
      <c r="I89" s="298"/>
      <c r="J89" s="299"/>
      <c r="K89" s="299"/>
      <c r="L89" s="300"/>
      <c r="M89" s="22"/>
      <c r="N89" s="298"/>
      <c r="O89" s="298"/>
      <c r="P89" s="299"/>
      <c r="Q89" s="299"/>
      <c r="R89" s="300"/>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row>
    <row r="90" spans="1:42" ht="15" customHeight="1" x14ac:dyDescent="0.3">
      <c r="A90" s="22"/>
      <c r="B90" s="405" t="s">
        <v>88</v>
      </c>
      <c r="C90" s="406"/>
      <c r="D90" s="399">
        <f>'Training Plan'!L191</f>
        <v>0</v>
      </c>
      <c r="E90" s="400"/>
      <c r="F90" s="401"/>
      <c r="G90" s="22"/>
      <c r="H90" s="405" t="s">
        <v>88</v>
      </c>
      <c r="I90" s="406"/>
      <c r="J90" s="399">
        <f>'Training Plan'!L199</f>
        <v>0</v>
      </c>
      <c r="K90" s="400"/>
      <c r="L90" s="401"/>
      <c r="M90" s="22"/>
      <c r="N90" s="405" t="s">
        <v>88</v>
      </c>
      <c r="O90" s="406"/>
      <c r="P90" s="399">
        <f>'Training Plan'!L207</f>
        <v>0</v>
      </c>
      <c r="Q90" s="400"/>
      <c r="R90" s="401"/>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row>
    <row r="91" spans="1:42" ht="15" customHeight="1" x14ac:dyDescent="0.3">
      <c r="A91" s="22"/>
      <c r="B91" s="407"/>
      <c r="C91" s="408"/>
      <c r="D91" s="402"/>
      <c r="E91" s="403"/>
      <c r="F91" s="404"/>
      <c r="G91" s="22"/>
      <c r="H91" s="407"/>
      <c r="I91" s="408"/>
      <c r="J91" s="402"/>
      <c r="K91" s="403"/>
      <c r="L91" s="404"/>
      <c r="M91" s="22"/>
      <c r="N91" s="407"/>
      <c r="O91" s="408"/>
      <c r="P91" s="402"/>
      <c r="Q91" s="403"/>
      <c r="R91" s="404"/>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row>
    <row r="92" spans="1:42" ht="15" customHeight="1" x14ac:dyDescent="0.3">
      <c r="A92" s="22"/>
      <c r="B92" s="407"/>
      <c r="C92" s="408"/>
      <c r="D92" s="402"/>
      <c r="E92" s="403"/>
      <c r="F92" s="404"/>
      <c r="G92" s="22"/>
      <c r="H92" s="407"/>
      <c r="I92" s="408"/>
      <c r="J92" s="402"/>
      <c r="K92" s="403"/>
      <c r="L92" s="404"/>
      <c r="M92" s="22"/>
      <c r="N92" s="407"/>
      <c r="O92" s="408"/>
      <c r="P92" s="402"/>
      <c r="Q92" s="403"/>
      <c r="R92" s="404"/>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row>
    <row r="93" spans="1:42" ht="15" customHeight="1" x14ac:dyDescent="0.3">
      <c r="A93" s="22"/>
      <c r="B93" s="407"/>
      <c r="C93" s="408"/>
      <c r="D93" s="402"/>
      <c r="E93" s="403"/>
      <c r="F93" s="404"/>
      <c r="G93" s="22"/>
      <c r="H93" s="407"/>
      <c r="I93" s="408"/>
      <c r="J93" s="402"/>
      <c r="K93" s="403"/>
      <c r="L93" s="404"/>
      <c r="M93" s="22"/>
      <c r="N93" s="407"/>
      <c r="O93" s="408"/>
      <c r="P93" s="402"/>
      <c r="Q93" s="403"/>
      <c r="R93" s="404"/>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row>
    <row r="94" spans="1:42" ht="15" customHeight="1" thickBot="1" x14ac:dyDescent="0.35">
      <c r="A94" s="22"/>
      <c r="B94" s="409"/>
      <c r="C94" s="410"/>
      <c r="D94" s="402"/>
      <c r="E94" s="403"/>
      <c r="F94" s="404"/>
      <c r="G94" s="22"/>
      <c r="H94" s="409"/>
      <c r="I94" s="410"/>
      <c r="J94" s="402"/>
      <c r="K94" s="403"/>
      <c r="L94" s="404"/>
      <c r="M94" s="22"/>
      <c r="N94" s="409"/>
      <c r="O94" s="410"/>
      <c r="P94" s="402"/>
      <c r="Q94" s="403"/>
      <c r="R94" s="404"/>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row>
    <row r="95" spans="1:42" ht="15" customHeight="1" x14ac:dyDescent="0.3">
      <c r="A95" s="22"/>
      <c r="B95" s="411" t="s">
        <v>89</v>
      </c>
      <c r="C95" s="412"/>
      <c r="D95" s="415">
        <f>'Training Plan'!M196</f>
        <v>0</v>
      </c>
      <c r="E95" s="416"/>
      <c r="F95" s="417"/>
      <c r="G95" s="22"/>
      <c r="H95" s="411" t="s">
        <v>89</v>
      </c>
      <c r="I95" s="412"/>
      <c r="J95" s="415">
        <f>'Training Plan'!M204</f>
        <v>0</v>
      </c>
      <c r="K95" s="416"/>
      <c r="L95" s="417"/>
      <c r="M95" s="22"/>
      <c r="N95" s="411" t="s">
        <v>89</v>
      </c>
      <c r="O95" s="412"/>
      <c r="P95" s="415">
        <f>'Training Plan'!M212</f>
        <v>0</v>
      </c>
      <c r="Q95" s="416"/>
      <c r="R95" s="417"/>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row>
    <row r="96" spans="1:42" ht="15" customHeight="1" thickBot="1" x14ac:dyDescent="0.35">
      <c r="A96" s="22"/>
      <c r="B96" s="413"/>
      <c r="C96" s="414"/>
      <c r="D96" s="418"/>
      <c r="E96" s="419"/>
      <c r="F96" s="420"/>
      <c r="G96" s="22"/>
      <c r="H96" s="413"/>
      <c r="I96" s="414"/>
      <c r="J96" s="418"/>
      <c r="K96" s="419"/>
      <c r="L96" s="420"/>
      <c r="M96" s="22"/>
      <c r="N96" s="413"/>
      <c r="O96" s="414"/>
      <c r="P96" s="418"/>
      <c r="Q96" s="419"/>
      <c r="R96" s="420"/>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row>
    <row r="97" spans="1:42" ht="30" customHeight="1" thickBot="1" x14ac:dyDescent="0.35">
      <c r="A97" s="22"/>
      <c r="B97" s="3" t="s">
        <v>61</v>
      </c>
      <c r="C97" s="3" t="s">
        <v>0</v>
      </c>
      <c r="D97" s="3" t="s">
        <v>42</v>
      </c>
      <c r="E97" s="3" t="s">
        <v>11</v>
      </c>
      <c r="F97" s="23" t="s">
        <v>72</v>
      </c>
      <c r="G97" s="22"/>
      <c r="H97" s="3" t="s">
        <v>61</v>
      </c>
      <c r="I97" s="3" t="s">
        <v>0</v>
      </c>
      <c r="J97" s="3" t="s">
        <v>42</v>
      </c>
      <c r="K97" s="3" t="s">
        <v>11</v>
      </c>
      <c r="L97" s="23" t="s">
        <v>72</v>
      </c>
      <c r="M97" s="22"/>
      <c r="N97" s="3" t="s">
        <v>61</v>
      </c>
      <c r="O97" s="3" t="s">
        <v>0</v>
      </c>
      <c r="P97" s="3" t="s">
        <v>42</v>
      </c>
      <c r="Q97" s="3" t="s">
        <v>11</v>
      </c>
      <c r="R97" s="23" t="s">
        <v>72</v>
      </c>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row>
    <row r="98" spans="1:42" ht="15" customHeight="1" thickBot="1" x14ac:dyDescent="0.35">
      <c r="A98" s="22"/>
      <c r="B98" s="18">
        <v>1</v>
      </c>
      <c r="C98" s="157"/>
      <c r="D98" s="154"/>
      <c r="E98" s="160"/>
      <c r="F98" s="163">
        <f>IF(ISNUMBER(D98),D98/B110,)</f>
        <v>0</v>
      </c>
      <c r="G98" s="22"/>
      <c r="H98" s="18">
        <v>1</v>
      </c>
      <c r="I98" s="157"/>
      <c r="J98" s="154"/>
      <c r="K98" s="160"/>
      <c r="L98" s="163">
        <f>IF(ISNUMBER(J98),J98/H110,)</f>
        <v>0</v>
      </c>
      <c r="M98" s="22"/>
      <c r="N98" s="18">
        <v>1</v>
      </c>
      <c r="O98" s="157"/>
      <c r="P98" s="154"/>
      <c r="Q98" s="160"/>
      <c r="R98" s="163">
        <f>IF(ISNUMBER(P98),P98/N110,)</f>
        <v>0</v>
      </c>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row>
    <row r="99" spans="1:42" ht="15" customHeight="1" thickBot="1" x14ac:dyDescent="0.35">
      <c r="A99" s="22"/>
      <c r="B99" s="18">
        <v>2</v>
      </c>
      <c r="C99" s="158"/>
      <c r="D99" s="155"/>
      <c r="E99" s="161"/>
      <c r="F99" s="165">
        <f>IF(ISNUMBER(D99),D99/B110,)</f>
        <v>0</v>
      </c>
      <c r="G99" s="22"/>
      <c r="H99" s="18">
        <v>2</v>
      </c>
      <c r="I99" s="158"/>
      <c r="J99" s="155"/>
      <c r="K99" s="161"/>
      <c r="L99" s="165">
        <f>IF(ISNUMBER(J99),J99/H110,)</f>
        <v>0</v>
      </c>
      <c r="M99" s="22"/>
      <c r="N99" s="18">
        <v>2</v>
      </c>
      <c r="O99" s="158"/>
      <c r="P99" s="155"/>
      <c r="Q99" s="161"/>
      <c r="R99" s="165">
        <f>IF(ISNUMBER(P99),P99/N110,)</f>
        <v>0</v>
      </c>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row>
    <row r="100" spans="1:42" ht="15" customHeight="1" thickBot="1" x14ac:dyDescent="0.35">
      <c r="A100" s="22"/>
      <c r="B100" s="18">
        <v>3</v>
      </c>
      <c r="C100" s="158"/>
      <c r="D100" s="155"/>
      <c r="E100" s="161"/>
      <c r="F100" s="165">
        <f>IF(ISNUMBER(D100),D100/B110,)</f>
        <v>0</v>
      </c>
      <c r="G100" s="22"/>
      <c r="H100" s="18">
        <v>3</v>
      </c>
      <c r="I100" s="158"/>
      <c r="J100" s="155"/>
      <c r="K100" s="161"/>
      <c r="L100" s="165">
        <f>IF(ISNUMBER(J100),J100/H110,)</f>
        <v>0</v>
      </c>
      <c r="M100" s="21"/>
      <c r="N100" s="18">
        <v>3</v>
      </c>
      <c r="O100" s="158"/>
      <c r="P100" s="155"/>
      <c r="Q100" s="161"/>
      <c r="R100" s="165">
        <f>IF(ISNUMBER(P100),P100/N110,)</f>
        <v>0</v>
      </c>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row>
    <row r="101" spans="1:42" ht="15" customHeight="1" thickBot="1" x14ac:dyDescent="0.35">
      <c r="A101" s="22"/>
      <c r="B101" s="18">
        <v>4</v>
      </c>
      <c r="C101" s="158"/>
      <c r="D101" s="155"/>
      <c r="E101" s="161"/>
      <c r="F101" s="165">
        <f>IF(ISNUMBER(D101),D101/B110,)</f>
        <v>0</v>
      </c>
      <c r="G101" s="22"/>
      <c r="H101" s="18">
        <v>4</v>
      </c>
      <c r="I101" s="158"/>
      <c r="J101" s="155"/>
      <c r="K101" s="161"/>
      <c r="L101" s="165">
        <f>IF(ISNUMBER(J101),J101/H110,)</f>
        <v>0</v>
      </c>
      <c r="M101" s="14"/>
      <c r="N101" s="18">
        <v>4</v>
      </c>
      <c r="O101" s="158"/>
      <c r="P101" s="155"/>
      <c r="Q101" s="161"/>
      <c r="R101" s="165">
        <f>IF(ISNUMBER(P101),P101/N110,)</f>
        <v>0</v>
      </c>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row>
    <row r="102" spans="1:42" ht="15" customHeight="1" thickBot="1" x14ac:dyDescent="0.35">
      <c r="A102" s="22"/>
      <c r="B102" s="18">
        <v>5</v>
      </c>
      <c r="C102" s="158"/>
      <c r="D102" s="155"/>
      <c r="E102" s="161"/>
      <c r="F102" s="165">
        <f>IF(ISNUMBER(D102),D102/B110,)</f>
        <v>0</v>
      </c>
      <c r="G102" s="22"/>
      <c r="H102" s="18">
        <v>5</v>
      </c>
      <c r="I102" s="158"/>
      <c r="J102" s="155"/>
      <c r="K102" s="161"/>
      <c r="L102" s="165">
        <f>IF(ISNUMBER(J102),J102/H110,)</f>
        <v>0</v>
      </c>
      <c r="M102" s="20"/>
      <c r="N102" s="18">
        <v>5</v>
      </c>
      <c r="O102" s="158"/>
      <c r="P102" s="155"/>
      <c r="Q102" s="161"/>
      <c r="R102" s="165">
        <f>IF(ISNUMBER(P102),P102/N110,)</f>
        <v>0</v>
      </c>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row>
    <row r="103" spans="1:42" ht="15" customHeight="1" thickBot="1" x14ac:dyDescent="0.35">
      <c r="A103" s="22"/>
      <c r="B103" s="18">
        <v>6</v>
      </c>
      <c r="C103" s="158"/>
      <c r="D103" s="155"/>
      <c r="E103" s="161"/>
      <c r="F103" s="165">
        <f>IF(ISNUMBER(D103),D103/B110,)</f>
        <v>0</v>
      </c>
      <c r="G103" s="22"/>
      <c r="H103" s="18">
        <v>6</v>
      </c>
      <c r="I103" s="158"/>
      <c r="J103" s="155"/>
      <c r="K103" s="161"/>
      <c r="L103" s="165">
        <f>IF(ISNUMBER(J103),J103/H110,)</f>
        <v>0</v>
      </c>
      <c r="M103" s="20"/>
      <c r="N103" s="18">
        <v>6</v>
      </c>
      <c r="O103" s="158"/>
      <c r="P103" s="155"/>
      <c r="Q103" s="161"/>
      <c r="R103" s="165">
        <f>IF(ISNUMBER(P103),P103/N110,)</f>
        <v>0</v>
      </c>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row>
    <row r="104" spans="1:42" ht="15" customHeight="1" thickBot="1" x14ac:dyDescent="0.35">
      <c r="A104" s="22"/>
      <c r="B104" s="18">
        <v>7</v>
      </c>
      <c r="C104" s="158"/>
      <c r="D104" s="155"/>
      <c r="E104" s="161"/>
      <c r="F104" s="165">
        <f>IF(ISNUMBER(D104),D104/B110,)</f>
        <v>0</v>
      </c>
      <c r="G104" s="22"/>
      <c r="H104" s="18">
        <v>7</v>
      </c>
      <c r="I104" s="158"/>
      <c r="J104" s="155"/>
      <c r="K104" s="161"/>
      <c r="L104" s="165">
        <f>IF(ISNUMBER(J104),J104/H110,)</f>
        <v>0</v>
      </c>
      <c r="M104" s="20"/>
      <c r="N104" s="18">
        <v>7</v>
      </c>
      <c r="O104" s="158"/>
      <c r="P104" s="155"/>
      <c r="Q104" s="161"/>
      <c r="R104" s="165">
        <f>IF(ISNUMBER(P104),P104/N110,)</f>
        <v>0</v>
      </c>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row>
    <row r="105" spans="1:42" ht="15" customHeight="1" thickBot="1" x14ac:dyDescent="0.35">
      <c r="A105" s="22"/>
      <c r="B105" s="18">
        <v>8</v>
      </c>
      <c r="C105" s="158"/>
      <c r="D105" s="155"/>
      <c r="E105" s="161"/>
      <c r="F105" s="165">
        <f>IF(ISNUMBER(D105),D105/B110,)</f>
        <v>0</v>
      </c>
      <c r="G105" s="22"/>
      <c r="H105" s="18">
        <v>8</v>
      </c>
      <c r="I105" s="158"/>
      <c r="J105" s="155"/>
      <c r="K105" s="161"/>
      <c r="L105" s="165">
        <f>IF(ISNUMBER(J105),J105/H110,)</f>
        <v>0</v>
      </c>
      <c r="M105" s="20"/>
      <c r="N105" s="18">
        <v>8</v>
      </c>
      <c r="O105" s="158"/>
      <c r="P105" s="155"/>
      <c r="Q105" s="161"/>
      <c r="R105" s="165">
        <f>IF(ISNUMBER(P105),P105/N110,)</f>
        <v>0</v>
      </c>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row>
    <row r="106" spans="1:42" ht="15" customHeight="1" thickBot="1" x14ac:dyDescent="0.35">
      <c r="A106" s="22"/>
      <c r="B106" s="18">
        <v>9</v>
      </c>
      <c r="C106" s="158"/>
      <c r="D106" s="155"/>
      <c r="E106" s="161"/>
      <c r="F106" s="165">
        <f>IF(ISNUMBER(D106),D106/B110,)</f>
        <v>0</v>
      </c>
      <c r="G106" s="22"/>
      <c r="H106" s="18">
        <v>9</v>
      </c>
      <c r="I106" s="158"/>
      <c r="J106" s="155"/>
      <c r="K106" s="161"/>
      <c r="L106" s="165">
        <f>IF(ISNUMBER(J106),J106/H110,)</f>
        <v>0</v>
      </c>
      <c r="M106" s="20"/>
      <c r="N106" s="18">
        <v>9</v>
      </c>
      <c r="O106" s="158"/>
      <c r="P106" s="155"/>
      <c r="Q106" s="161"/>
      <c r="R106" s="165">
        <f>IF(ISNUMBER(P106),P106/N110,)</f>
        <v>0</v>
      </c>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row>
    <row r="107" spans="1:42" ht="15" customHeight="1" thickBot="1" x14ac:dyDescent="0.35">
      <c r="A107" s="22"/>
      <c r="B107" s="209">
        <v>10</v>
      </c>
      <c r="C107" s="159"/>
      <c r="D107" s="156"/>
      <c r="E107" s="162"/>
      <c r="F107" s="165">
        <f>IF(ISNUMBER(D107),D107/B110,)</f>
        <v>0</v>
      </c>
      <c r="G107" s="22"/>
      <c r="H107" s="209">
        <v>10</v>
      </c>
      <c r="I107" s="159"/>
      <c r="J107" s="156"/>
      <c r="K107" s="162"/>
      <c r="L107" s="165">
        <f>IF(ISNUMBER(J107),J107/H110,)</f>
        <v>0</v>
      </c>
      <c r="M107" s="20"/>
      <c r="N107" s="209">
        <v>10</v>
      </c>
      <c r="O107" s="159"/>
      <c r="P107" s="156"/>
      <c r="Q107" s="162"/>
      <c r="R107" s="165">
        <f>IF(ISNUMBER(P107),P107/N110,)</f>
        <v>0</v>
      </c>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row>
    <row r="108" spans="1:42" ht="15" customHeight="1" x14ac:dyDescent="0.3">
      <c r="A108" s="22"/>
      <c r="B108" s="388" t="s">
        <v>4</v>
      </c>
      <c r="C108" s="354" t="s">
        <v>62</v>
      </c>
      <c r="D108" s="373"/>
      <c r="E108" s="391">
        <f>IFERROR(IF(COUNT(F98:F107)&gt;0,AVERAGEIF(F98:F107,"&gt;0"),0),)</f>
        <v>0</v>
      </c>
      <c r="F108" s="392"/>
      <c r="G108" s="22"/>
      <c r="H108" s="388" t="s">
        <v>4</v>
      </c>
      <c r="I108" s="354" t="s">
        <v>62</v>
      </c>
      <c r="J108" s="373"/>
      <c r="K108" s="391">
        <f>IFERROR(IF(COUNT(L98:L107)&gt;0,AVERAGEIF(L98:L107,"&gt;0"),0),)</f>
        <v>0</v>
      </c>
      <c r="L108" s="392"/>
      <c r="M108" s="20"/>
      <c r="N108" s="388" t="s">
        <v>4</v>
      </c>
      <c r="O108" s="385" t="s">
        <v>71</v>
      </c>
      <c r="P108" s="397">
        <f>IFERROR(IF(COUNT(R98:R107)&gt;0,AVERAGEIF(R98:R107,"&gt;0"),0),)</f>
        <v>0</v>
      </c>
      <c r="Q108" s="433" t="s">
        <v>117</v>
      </c>
      <c r="R108" s="435" t="str">
        <f>IFERROR(Q112*R112,"")</f>
        <v/>
      </c>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row>
    <row r="109" spans="1:42" ht="15" customHeight="1" thickBot="1" x14ac:dyDescent="0.35">
      <c r="A109" s="22"/>
      <c r="B109" s="389"/>
      <c r="C109" s="355"/>
      <c r="D109" s="390"/>
      <c r="E109" s="393"/>
      <c r="F109" s="394"/>
      <c r="G109" s="22"/>
      <c r="H109" s="389"/>
      <c r="I109" s="355"/>
      <c r="J109" s="390"/>
      <c r="K109" s="393"/>
      <c r="L109" s="394"/>
      <c r="M109" s="20"/>
      <c r="N109" s="389"/>
      <c r="O109" s="437"/>
      <c r="P109" s="398"/>
      <c r="Q109" s="434"/>
      <c r="R109" s="436"/>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row>
    <row r="110" spans="1:42" ht="15" customHeight="1" x14ac:dyDescent="0.3">
      <c r="A110" s="22"/>
      <c r="B110" s="383">
        <f ca="1">IFERROR(ROUNDUP(B112/(0.0005*C112^2-0.0342*C112+1.034),0),)</f>
        <v>0</v>
      </c>
      <c r="C110" s="385" t="s">
        <v>200</v>
      </c>
      <c r="D110" s="386">
        <f>SUM(C98:C107)</f>
        <v>0</v>
      </c>
      <c r="E110" s="354" t="s">
        <v>44</v>
      </c>
      <c r="F110" s="395">
        <f>SUM(C98*D98,C99*D99,C100*D100,C101*D101,C102*D102,C103*D103,C104*D104,C105*D105,C106*D106,C107*D107)</f>
        <v>0</v>
      </c>
      <c r="G110" s="22"/>
      <c r="H110" s="383">
        <f ca="1">IFERROR(ROUNDUP(H112/(0.0005*I112^2-0.0342*I112+1.034),0),)</f>
        <v>0</v>
      </c>
      <c r="I110" s="385" t="s">
        <v>200</v>
      </c>
      <c r="J110" s="386">
        <f>SUM(I98:I107)</f>
        <v>0</v>
      </c>
      <c r="K110" s="354" t="s">
        <v>44</v>
      </c>
      <c r="L110" s="395">
        <f>SUM(I98*J98,I99*J99,I100*J100,I101*J101,I102*J102,I103*J103,I104*J104,I105*J105,I106*J106,I107*J107)</f>
        <v>0</v>
      </c>
      <c r="M110" s="20"/>
      <c r="N110" s="383">
        <f ca="1">IFERROR(ROUNDUP(N112/(0.0005*O112^2-0.0342*O112+1.034),0),)</f>
        <v>0</v>
      </c>
      <c r="O110" s="385" t="s">
        <v>200</v>
      </c>
      <c r="P110" s="386">
        <f>SUM(O98:O107)</f>
        <v>0</v>
      </c>
      <c r="Q110" s="354" t="s">
        <v>44</v>
      </c>
      <c r="R110" s="395">
        <f>SUM(O98*P98,O99*P99,O100*P100,O101*P101,O102*P102,O103*P103,O104*P104,O105*P105,O106*P106,O107*P107)</f>
        <v>0</v>
      </c>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row>
    <row r="111" spans="1:42" ht="15" customHeight="1" thickBot="1" x14ac:dyDescent="0.35">
      <c r="A111" s="22"/>
      <c r="B111" s="384"/>
      <c r="C111" s="355"/>
      <c r="D111" s="387"/>
      <c r="E111" s="355"/>
      <c r="F111" s="396"/>
      <c r="G111" s="22"/>
      <c r="H111" s="384"/>
      <c r="I111" s="355"/>
      <c r="J111" s="387"/>
      <c r="K111" s="355"/>
      <c r="L111" s="396"/>
      <c r="M111" s="20"/>
      <c r="N111" s="384"/>
      <c r="O111" s="355"/>
      <c r="P111" s="387"/>
      <c r="Q111" s="355"/>
      <c r="R111" s="396"/>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row>
    <row r="112" spans="1:42" ht="15" customHeight="1" x14ac:dyDescent="0.3">
      <c r="A112" s="22"/>
      <c r="B112" s="2" t="e">
        <f ca="1">OFFSET(D97,MATCH(MAX(D98:D107),D98:D107,0),0)</f>
        <v>#N/A</v>
      </c>
      <c r="C112" s="24" t="e">
        <f ca="1">OFFSET(C97,MATCH(MAX(D98:D107),D98:D107,0),0)+(10-OFFSET(E97,MATCH(MAX(D98:D107),D98:D107,0),0))</f>
        <v>#N/A</v>
      </c>
      <c r="D112" s="22"/>
      <c r="E112" s="22"/>
      <c r="F112" s="22"/>
      <c r="G112" s="22"/>
      <c r="H112" s="2" t="e">
        <f ca="1">OFFSET(J97,MATCH(MAX(J98:J107),J98:J107,0),0)</f>
        <v>#N/A</v>
      </c>
      <c r="I112" s="24" t="e">
        <f ca="1">OFFSET(I97,MATCH(MAX(J98:J107),J98:J107,0),0)+(10-OFFSET(K97,MATCH(MAX(J98:J107),J98:J107,0),0))</f>
        <v>#N/A</v>
      </c>
      <c r="J112" s="22"/>
      <c r="K112" s="22"/>
      <c r="L112" s="22"/>
      <c r="M112" s="208"/>
      <c r="N112" s="2" t="e">
        <f ca="1">OFFSET(P97,MATCH(MAX(P98:P107),P98:P107,0),0)</f>
        <v>#N/A</v>
      </c>
      <c r="O112" s="24" t="e">
        <f ca="1">OFFSET(O97,MATCH(MAX(P98:P107),P98:P107,0),0)+(10-OFFSET(Q97,MATCH(MAX(P98:P107),P98:P107,0),0))</f>
        <v>#N/A</v>
      </c>
      <c r="P112" s="22"/>
      <c r="Q112" s="192" t="str">
        <f>IFERROR(AVERAGE(AVERAGE(E98:E107),AVERAGE(K98:K107),AVERAGE(Q98:Q107)),"")</f>
        <v/>
      </c>
      <c r="R112" s="193">
        <f>COUNTIF(C98:C107,"&gt;0")+COUNTIF(I98:I107,"&gt;0")+COUNTIF(O98:O107,"&gt;0")</f>
        <v>0</v>
      </c>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row>
    <row r="113" spans="1:42" ht="15" customHeigh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row>
    <row r="114" spans="1:42" ht="15" customHeight="1" x14ac:dyDescent="0.3">
      <c r="A114" s="22"/>
      <c r="B114" s="432" t="s">
        <v>50</v>
      </c>
      <c r="C114" s="432"/>
      <c r="D114" s="432"/>
      <c r="E114" s="432"/>
      <c r="F114" s="432"/>
      <c r="G114" s="432"/>
      <c r="H114" s="432"/>
      <c r="I114" s="432"/>
      <c r="J114" s="432"/>
      <c r="K114" s="432"/>
      <c r="L114" s="432"/>
      <c r="M114" s="432"/>
      <c r="N114" s="432"/>
      <c r="O114" s="432"/>
      <c r="P114" s="432"/>
      <c r="Q114" s="432"/>
      <c r="R114" s="43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row>
    <row r="115" spans="1:42" ht="15" customHeight="1" x14ac:dyDescent="0.3">
      <c r="A115" s="22"/>
      <c r="B115" s="432"/>
      <c r="C115" s="432"/>
      <c r="D115" s="432"/>
      <c r="E115" s="432"/>
      <c r="F115" s="432"/>
      <c r="G115" s="432"/>
      <c r="H115" s="432"/>
      <c r="I115" s="432"/>
      <c r="J115" s="432"/>
      <c r="K115" s="432"/>
      <c r="L115" s="432"/>
      <c r="M115" s="432"/>
      <c r="N115" s="432"/>
      <c r="O115" s="432"/>
      <c r="P115" s="432"/>
      <c r="Q115" s="432"/>
      <c r="R115" s="43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row>
    <row r="116" spans="1:42" ht="15" customHeight="1" x14ac:dyDescent="0.3">
      <c r="A116" s="22"/>
      <c r="B116" s="432"/>
      <c r="C116" s="432"/>
      <c r="D116" s="432"/>
      <c r="E116" s="432"/>
      <c r="F116" s="432"/>
      <c r="G116" s="432"/>
      <c r="H116" s="432"/>
      <c r="I116" s="432"/>
      <c r="J116" s="432"/>
      <c r="K116" s="432"/>
      <c r="L116" s="432"/>
      <c r="M116" s="432"/>
      <c r="N116" s="432"/>
      <c r="O116" s="432"/>
      <c r="P116" s="432"/>
      <c r="Q116" s="432"/>
      <c r="R116" s="43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row>
    <row r="117" spans="1:42" ht="15" customHeight="1" thickBot="1" x14ac:dyDescent="0.35">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row>
    <row r="118" spans="1:42" ht="15" customHeight="1" x14ac:dyDescent="0.3">
      <c r="A118" s="22"/>
      <c r="B118" s="295">
        <v>1</v>
      </c>
      <c r="C118" s="295">
        <f>'Training Plan'!O190</f>
        <v>0</v>
      </c>
      <c r="D118" s="296"/>
      <c r="E118" s="296"/>
      <c r="F118" s="297"/>
      <c r="G118" s="22"/>
      <c r="H118" s="295">
        <v>2</v>
      </c>
      <c r="I118" s="295">
        <f>'Training Plan'!O198</f>
        <v>0</v>
      </c>
      <c r="J118" s="296"/>
      <c r="K118" s="296"/>
      <c r="L118" s="297"/>
      <c r="M118" s="22"/>
      <c r="N118" s="295">
        <v>3</v>
      </c>
      <c r="O118" s="295">
        <f>'Training Plan'!O206</f>
        <v>0</v>
      </c>
      <c r="P118" s="296"/>
      <c r="Q118" s="296"/>
      <c r="R118" s="297"/>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row>
    <row r="119" spans="1:42" ht="15" customHeight="1" thickBot="1" x14ac:dyDescent="0.35">
      <c r="A119" s="22"/>
      <c r="B119" s="298"/>
      <c r="C119" s="298"/>
      <c r="D119" s="299"/>
      <c r="E119" s="299"/>
      <c r="F119" s="300"/>
      <c r="G119" s="22"/>
      <c r="H119" s="298"/>
      <c r="I119" s="298"/>
      <c r="J119" s="299"/>
      <c r="K119" s="299"/>
      <c r="L119" s="300"/>
      <c r="M119" s="22"/>
      <c r="N119" s="298"/>
      <c r="O119" s="298"/>
      <c r="P119" s="299"/>
      <c r="Q119" s="299"/>
      <c r="R119" s="300"/>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row>
    <row r="120" spans="1:42" ht="15" customHeight="1" x14ac:dyDescent="0.3">
      <c r="A120" s="22"/>
      <c r="B120" s="405" t="s">
        <v>88</v>
      </c>
      <c r="C120" s="406"/>
      <c r="D120" s="399">
        <f>'Training Plan'!O191</f>
        <v>0</v>
      </c>
      <c r="E120" s="400"/>
      <c r="F120" s="401"/>
      <c r="G120" s="22"/>
      <c r="H120" s="405" t="s">
        <v>88</v>
      </c>
      <c r="I120" s="406"/>
      <c r="J120" s="399">
        <f>'Training Plan'!O199</f>
        <v>0</v>
      </c>
      <c r="K120" s="400"/>
      <c r="L120" s="401"/>
      <c r="M120" s="22"/>
      <c r="N120" s="405" t="s">
        <v>88</v>
      </c>
      <c r="O120" s="406"/>
      <c r="P120" s="399">
        <f>'Training Plan'!O207</f>
        <v>0</v>
      </c>
      <c r="Q120" s="400"/>
      <c r="R120" s="401"/>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row>
    <row r="121" spans="1:42" ht="15" customHeight="1" x14ac:dyDescent="0.3">
      <c r="A121" s="22"/>
      <c r="B121" s="407"/>
      <c r="C121" s="408"/>
      <c r="D121" s="402"/>
      <c r="E121" s="403"/>
      <c r="F121" s="404"/>
      <c r="G121" s="22"/>
      <c r="H121" s="407"/>
      <c r="I121" s="408"/>
      <c r="J121" s="402"/>
      <c r="K121" s="403"/>
      <c r="L121" s="404"/>
      <c r="M121" s="22"/>
      <c r="N121" s="407"/>
      <c r="O121" s="408"/>
      <c r="P121" s="402"/>
      <c r="Q121" s="403"/>
      <c r="R121" s="404"/>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row>
    <row r="122" spans="1:42" ht="15" customHeight="1" x14ac:dyDescent="0.3">
      <c r="A122" s="22"/>
      <c r="B122" s="407"/>
      <c r="C122" s="408"/>
      <c r="D122" s="402"/>
      <c r="E122" s="403"/>
      <c r="F122" s="404"/>
      <c r="G122" s="22"/>
      <c r="H122" s="407"/>
      <c r="I122" s="408"/>
      <c r="J122" s="402"/>
      <c r="K122" s="403"/>
      <c r="L122" s="404"/>
      <c r="M122" s="22"/>
      <c r="N122" s="407"/>
      <c r="O122" s="408"/>
      <c r="P122" s="402"/>
      <c r="Q122" s="403"/>
      <c r="R122" s="404"/>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row>
    <row r="123" spans="1:42" ht="15" customHeight="1" x14ac:dyDescent="0.3">
      <c r="A123" s="22"/>
      <c r="B123" s="407"/>
      <c r="C123" s="408"/>
      <c r="D123" s="402"/>
      <c r="E123" s="403"/>
      <c r="F123" s="404"/>
      <c r="G123" s="22"/>
      <c r="H123" s="407"/>
      <c r="I123" s="408"/>
      <c r="J123" s="402"/>
      <c r="K123" s="403"/>
      <c r="L123" s="404"/>
      <c r="M123" s="22"/>
      <c r="N123" s="407"/>
      <c r="O123" s="408"/>
      <c r="P123" s="402"/>
      <c r="Q123" s="403"/>
      <c r="R123" s="404"/>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row>
    <row r="124" spans="1:42" ht="15" customHeight="1" thickBot="1" x14ac:dyDescent="0.35">
      <c r="A124" s="22"/>
      <c r="B124" s="409"/>
      <c r="C124" s="410"/>
      <c r="D124" s="402"/>
      <c r="E124" s="403"/>
      <c r="F124" s="404"/>
      <c r="G124" s="22"/>
      <c r="H124" s="409"/>
      <c r="I124" s="410"/>
      <c r="J124" s="402"/>
      <c r="K124" s="403"/>
      <c r="L124" s="404"/>
      <c r="M124" s="22"/>
      <c r="N124" s="409"/>
      <c r="O124" s="410"/>
      <c r="P124" s="402"/>
      <c r="Q124" s="403"/>
      <c r="R124" s="404"/>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row>
    <row r="125" spans="1:42" ht="15" customHeight="1" x14ac:dyDescent="0.3">
      <c r="A125" s="22"/>
      <c r="B125" s="411" t="s">
        <v>89</v>
      </c>
      <c r="C125" s="412"/>
      <c r="D125" s="415">
        <f>'Training Plan'!P196</f>
        <v>0</v>
      </c>
      <c r="E125" s="416"/>
      <c r="F125" s="417"/>
      <c r="G125" s="22"/>
      <c r="H125" s="411" t="s">
        <v>89</v>
      </c>
      <c r="I125" s="412"/>
      <c r="J125" s="415">
        <f>'Training Plan'!P204</f>
        <v>0</v>
      </c>
      <c r="K125" s="416"/>
      <c r="L125" s="417"/>
      <c r="M125" s="22"/>
      <c r="N125" s="411" t="s">
        <v>89</v>
      </c>
      <c r="O125" s="412"/>
      <c r="P125" s="415">
        <f>'Training Plan'!P212</f>
        <v>0</v>
      </c>
      <c r="Q125" s="416"/>
      <c r="R125" s="417"/>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row>
    <row r="126" spans="1:42" ht="15" customHeight="1" thickBot="1" x14ac:dyDescent="0.35">
      <c r="A126" s="22"/>
      <c r="B126" s="413"/>
      <c r="C126" s="414"/>
      <c r="D126" s="418"/>
      <c r="E126" s="419"/>
      <c r="F126" s="420"/>
      <c r="G126" s="22"/>
      <c r="H126" s="413"/>
      <c r="I126" s="414"/>
      <c r="J126" s="418"/>
      <c r="K126" s="419"/>
      <c r="L126" s="420"/>
      <c r="M126" s="22"/>
      <c r="N126" s="413"/>
      <c r="O126" s="414"/>
      <c r="P126" s="418"/>
      <c r="Q126" s="419"/>
      <c r="R126" s="420"/>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row>
    <row r="127" spans="1:42" ht="30" customHeight="1" thickBot="1" x14ac:dyDescent="0.35">
      <c r="A127" s="22"/>
      <c r="B127" s="3" t="s">
        <v>61</v>
      </c>
      <c r="C127" s="3" t="s">
        <v>0</v>
      </c>
      <c r="D127" s="3" t="s">
        <v>42</v>
      </c>
      <c r="E127" s="3" t="s">
        <v>11</v>
      </c>
      <c r="F127" s="23" t="s">
        <v>72</v>
      </c>
      <c r="G127" s="22"/>
      <c r="H127" s="3" t="s">
        <v>61</v>
      </c>
      <c r="I127" s="3" t="s">
        <v>0</v>
      </c>
      <c r="J127" s="3" t="s">
        <v>42</v>
      </c>
      <c r="K127" s="3" t="s">
        <v>11</v>
      </c>
      <c r="L127" s="23" t="s">
        <v>72</v>
      </c>
      <c r="M127" s="22"/>
      <c r="N127" s="3" t="s">
        <v>61</v>
      </c>
      <c r="O127" s="3" t="s">
        <v>0</v>
      </c>
      <c r="P127" s="3" t="s">
        <v>42</v>
      </c>
      <c r="Q127" s="3" t="s">
        <v>11</v>
      </c>
      <c r="R127" s="23" t="s">
        <v>72</v>
      </c>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row>
    <row r="128" spans="1:42" ht="15" customHeight="1" thickBot="1" x14ac:dyDescent="0.35">
      <c r="A128" s="22"/>
      <c r="B128" s="18">
        <v>1</v>
      </c>
      <c r="C128" s="157"/>
      <c r="D128" s="154"/>
      <c r="E128" s="160"/>
      <c r="F128" s="163">
        <f>IF(ISNUMBER(D128),D128/B140,)</f>
        <v>0</v>
      </c>
      <c r="G128" s="22"/>
      <c r="H128" s="18">
        <v>1</v>
      </c>
      <c r="I128" s="157"/>
      <c r="J128" s="154"/>
      <c r="K128" s="160"/>
      <c r="L128" s="163">
        <f>IF(ISNUMBER(J128),J128/H140,)</f>
        <v>0</v>
      </c>
      <c r="M128" s="22"/>
      <c r="N128" s="18">
        <v>1</v>
      </c>
      <c r="O128" s="157"/>
      <c r="P128" s="154"/>
      <c r="Q128" s="160"/>
      <c r="R128" s="163">
        <f>IF(ISNUMBER(P128),P128/N140,)</f>
        <v>0</v>
      </c>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row>
    <row r="129" spans="1:42" ht="15" customHeight="1" thickBot="1" x14ac:dyDescent="0.35">
      <c r="A129" s="22"/>
      <c r="B129" s="18">
        <v>2</v>
      </c>
      <c r="C129" s="158"/>
      <c r="D129" s="155"/>
      <c r="E129" s="161"/>
      <c r="F129" s="165">
        <f>IF(ISNUMBER(D129),D129/B140,)</f>
        <v>0</v>
      </c>
      <c r="G129" s="22"/>
      <c r="H129" s="18">
        <v>2</v>
      </c>
      <c r="I129" s="158"/>
      <c r="J129" s="155"/>
      <c r="K129" s="161"/>
      <c r="L129" s="165">
        <f>IF(ISNUMBER(J129),J129/H140,)</f>
        <v>0</v>
      </c>
      <c r="M129" s="22"/>
      <c r="N129" s="18">
        <v>2</v>
      </c>
      <c r="O129" s="158"/>
      <c r="P129" s="155"/>
      <c r="Q129" s="161"/>
      <c r="R129" s="165">
        <f>IF(ISNUMBER(P129),P129/N140,)</f>
        <v>0</v>
      </c>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row>
    <row r="130" spans="1:42" ht="15" customHeight="1" thickBot="1" x14ac:dyDescent="0.35">
      <c r="A130" s="22"/>
      <c r="B130" s="18">
        <v>3</v>
      </c>
      <c r="C130" s="158"/>
      <c r="D130" s="155"/>
      <c r="E130" s="161"/>
      <c r="F130" s="165">
        <f>IF(ISNUMBER(D130),D130/B140,)</f>
        <v>0</v>
      </c>
      <c r="G130" s="22"/>
      <c r="H130" s="18">
        <v>3</v>
      </c>
      <c r="I130" s="158"/>
      <c r="J130" s="155"/>
      <c r="K130" s="161"/>
      <c r="L130" s="165">
        <f>IF(ISNUMBER(J130),J130/H140,)</f>
        <v>0</v>
      </c>
      <c r="M130" s="21"/>
      <c r="N130" s="18">
        <v>3</v>
      </c>
      <c r="O130" s="158"/>
      <c r="P130" s="155"/>
      <c r="Q130" s="161"/>
      <c r="R130" s="165">
        <f>IF(ISNUMBER(P130),P130/N140,)</f>
        <v>0</v>
      </c>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row>
    <row r="131" spans="1:42" ht="15" customHeight="1" thickBot="1" x14ac:dyDescent="0.35">
      <c r="A131" s="22"/>
      <c r="B131" s="18">
        <v>4</v>
      </c>
      <c r="C131" s="158"/>
      <c r="D131" s="155"/>
      <c r="E131" s="161"/>
      <c r="F131" s="165">
        <f>IF(ISNUMBER(D131),D131/B140,)</f>
        <v>0</v>
      </c>
      <c r="G131" s="22"/>
      <c r="H131" s="18">
        <v>4</v>
      </c>
      <c r="I131" s="158"/>
      <c r="J131" s="155"/>
      <c r="K131" s="161"/>
      <c r="L131" s="165">
        <f>IF(ISNUMBER(J131),J131/H140,)</f>
        <v>0</v>
      </c>
      <c r="M131" s="14"/>
      <c r="N131" s="18">
        <v>4</v>
      </c>
      <c r="O131" s="158"/>
      <c r="P131" s="155"/>
      <c r="Q131" s="161"/>
      <c r="R131" s="165">
        <f>IF(ISNUMBER(P131),P131/N140,)</f>
        <v>0</v>
      </c>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row>
    <row r="132" spans="1:42" ht="15" customHeight="1" thickBot="1" x14ac:dyDescent="0.35">
      <c r="A132" s="22"/>
      <c r="B132" s="18">
        <v>5</v>
      </c>
      <c r="C132" s="158"/>
      <c r="D132" s="155"/>
      <c r="E132" s="161"/>
      <c r="F132" s="165">
        <f>IF(ISNUMBER(D132),D132/B140,)</f>
        <v>0</v>
      </c>
      <c r="G132" s="22"/>
      <c r="H132" s="18">
        <v>5</v>
      </c>
      <c r="I132" s="158"/>
      <c r="J132" s="155"/>
      <c r="K132" s="161"/>
      <c r="L132" s="165">
        <f>IF(ISNUMBER(J132),J132/H140,)</f>
        <v>0</v>
      </c>
      <c r="M132" s="20"/>
      <c r="N132" s="18">
        <v>5</v>
      </c>
      <c r="O132" s="158"/>
      <c r="P132" s="155"/>
      <c r="Q132" s="161"/>
      <c r="R132" s="165">
        <f>IF(ISNUMBER(P132),P132/N140,)</f>
        <v>0</v>
      </c>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row>
    <row r="133" spans="1:42" ht="15" customHeight="1" thickBot="1" x14ac:dyDescent="0.35">
      <c r="A133" s="22"/>
      <c r="B133" s="18">
        <v>6</v>
      </c>
      <c r="C133" s="158"/>
      <c r="D133" s="155"/>
      <c r="E133" s="161"/>
      <c r="F133" s="165">
        <f>IF(ISNUMBER(D133),D133/B140,)</f>
        <v>0</v>
      </c>
      <c r="G133" s="22"/>
      <c r="H133" s="18">
        <v>6</v>
      </c>
      <c r="I133" s="158"/>
      <c r="J133" s="155"/>
      <c r="K133" s="161"/>
      <c r="L133" s="165">
        <f>IF(ISNUMBER(J133),J133/H140,)</f>
        <v>0</v>
      </c>
      <c r="M133" s="20"/>
      <c r="N133" s="18">
        <v>6</v>
      </c>
      <c r="O133" s="158"/>
      <c r="P133" s="155"/>
      <c r="Q133" s="161"/>
      <c r="R133" s="165">
        <f>IF(ISNUMBER(P133),P133/N140,)</f>
        <v>0</v>
      </c>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row>
    <row r="134" spans="1:42" ht="15" customHeight="1" thickBot="1" x14ac:dyDescent="0.35">
      <c r="A134" s="22"/>
      <c r="B134" s="18">
        <v>7</v>
      </c>
      <c r="C134" s="158"/>
      <c r="D134" s="155"/>
      <c r="E134" s="161"/>
      <c r="F134" s="165">
        <f>IF(ISNUMBER(D134),D134/B140,)</f>
        <v>0</v>
      </c>
      <c r="G134" s="22"/>
      <c r="H134" s="18">
        <v>7</v>
      </c>
      <c r="I134" s="158"/>
      <c r="J134" s="155"/>
      <c r="K134" s="161"/>
      <c r="L134" s="165">
        <f>IF(ISNUMBER(J134),J134/H140,)</f>
        <v>0</v>
      </c>
      <c r="M134" s="20"/>
      <c r="N134" s="18">
        <v>7</v>
      </c>
      <c r="O134" s="158"/>
      <c r="P134" s="155"/>
      <c r="Q134" s="161"/>
      <c r="R134" s="165">
        <f>IF(ISNUMBER(P134),P134/N140,)</f>
        <v>0</v>
      </c>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row>
    <row r="135" spans="1:42" ht="15" customHeight="1" thickBot="1" x14ac:dyDescent="0.35">
      <c r="A135" s="22"/>
      <c r="B135" s="18">
        <v>8</v>
      </c>
      <c r="C135" s="158"/>
      <c r="D135" s="155"/>
      <c r="E135" s="161"/>
      <c r="F135" s="165">
        <f>IF(ISNUMBER(D135),D135/B140,)</f>
        <v>0</v>
      </c>
      <c r="G135" s="22"/>
      <c r="H135" s="18">
        <v>8</v>
      </c>
      <c r="I135" s="158"/>
      <c r="J135" s="155"/>
      <c r="K135" s="161"/>
      <c r="L135" s="165">
        <f>IF(ISNUMBER(J135),J135/H140,)</f>
        <v>0</v>
      </c>
      <c r="M135" s="20"/>
      <c r="N135" s="18">
        <v>8</v>
      </c>
      <c r="O135" s="158"/>
      <c r="P135" s="155"/>
      <c r="Q135" s="161"/>
      <c r="R135" s="165">
        <f>IF(ISNUMBER(P135),P135/N140,)</f>
        <v>0</v>
      </c>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row>
    <row r="136" spans="1:42" ht="15" customHeight="1" thickBot="1" x14ac:dyDescent="0.35">
      <c r="A136" s="22"/>
      <c r="B136" s="18">
        <v>9</v>
      </c>
      <c r="C136" s="158"/>
      <c r="D136" s="155"/>
      <c r="E136" s="161"/>
      <c r="F136" s="165">
        <f>IF(ISNUMBER(D136),D136/B140,)</f>
        <v>0</v>
      </c>
      <c r="G136" s="22"/>
      <c r="H136" s="18">
        <v>9</v>
      </c>
      <c r="I136" s="158"/>
      <c r="J136" s="155"/>
      <c r="K136" s="161"/>
      <c r="L136" s="165">
        <f>IF(ISNUMBER(J136),J136/H140,)</f>
        <v>0</v>
      </c>
      <c r="M136" s="20"/>
      <c r="N136" s="18">
        <v>9</v>
      </c>
      <c r="O136" s="158"/>
      <c r="P136" s="155"/>
      <c r="Q136" s="161"/>
      <c r="R136" s="165">
        <f>IF(ISNUMBER(P136),P136/N140,)</f>
        <v>0</v>
      </c>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row>
    <row r="137" spans="1:42" ht="15" customHeight="1" thickBot="1" x14ac:dyDescent="0.35">
      <c r="A137" s="22"/>
      <c r="B137" s="209">
        <v>10</v>
      </c>
      <c r="C137" s="159"/>
      <c r="D137" s="156"/>
      <c r="E137" s="162"/>
      <c r="F137" s="165">
        <f>IF(ISNUMBER(D137),D137/B140,)</f>
        <v>0</v>
      </c>
      <c r="G137" s="22"/>
      <c r="H137" s="209">
        <v>10</v>
      </c>
      <c r="I137" s="159"/>
      <c r="J137" s="156"/>
      <c r="K137" s="162"/>
      <c r="L137" s="165">
        <f>IF(ISNUMBER(J137),J137/H140,)</f>
        <v>0</v>
      </c>
      <c r="M137" s="20"/>
      <c r="N137" s="209">
        <v>10</v>
      </c>
      <c r="O137" s="159"/>
      <c r="P137" s="156"/>
      <c r="Q137" s="162"/>
      <c r="R137" s="165">
        <f>IF(ISNUMBER(P137),P137/N140,)</f>
        <v>0</v>
      </c>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row>
    <row r="138" spans="1:42" ht="15" customHeight="1" x14ac:dyDescent="0.3">
      <c r="A138" s="22"/>
      <c r="B138" s="388" t="s">
        <v>4</v>
      </c>
      <c r="C138" s="354" t="s">
        <v>62</v>
      </c>
      <c r="D138" s="373"/>
      <c r="E138" s="391">
        <f>IFERROR(IF(COUNT(F128:F137)&gt;0,AVERAGEIF(F128:F137,"&gt;0"),0),)</f>
        <v>0</v>
      </c>
      <c r="F138" s="392"/>
      <c r="G138" s="22"/>
      <c r="H138" s="388" t="s">
        <v>4</v>
      </c>
      <c r="I138" s="354" t="s">
        <v>62</v>
      </c>
      <c r="J138" s="373"/>
      <c r="K138" s="391">
        <f>IFERROR(IF(COUNT(L128:L137)&gt;0,AVERAGEIF(L128:L137,"&gt;0"),0),)</f>
        <v>0</v>
      </c>
      <c r="L138" s="392"/>
      <c r="M138" s="20"/>
      <c r="N138" s="388" t="s">
        <v>4</v>
      </c>
      <c r="O138" s="385" t="s">
        <v>71</v>
      </c>
      <c r="P138" s="397">
        <f>IFERROR(IF(COUNT(R128:R137)&gt;0,AVERAGEIF(R128:R137,"&gt;0"),0),)</f>
        <v>0</v>
      </c>
      <c r="Q138" s="433" t="s">
        <v>117</v>
      </c>
      <c r="R138" s="435" t="str">
        <f>IFERROR(Q142*R142,"")</f>
        <v/>
      </c>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row>
    <row r="139" spans="1:42" ht="15" customHeight="1" thickBot="1" x14ac:dyDescent="0.35">
      <c r="A139" s="22"/>
      <c r="B139" s="389"/>
      <c r="C139" s="355"/>
      <c r="D139" s="390"/>
      <c r="E139" s="393"/>
      <c r="F139" s="394"/>
      <c r="G139" s="22"/>
      <c r="H139" s="389"/>
      <c r="I139" s="355"/>
      <c r="J139" s="390"/>
      <c r="K139" s="393"/>
      <c r="L139" s="394"/>
      <c r="M139" s="20"/>
      <c r="N139" s="389"/>
      <c r="O139" s="437"/>
      <c r="P139" s="398"/>
      <c r="Q139" s="434"/>
      <c r="R139" s="436"/>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row>
    <row r="140" spans="1:42" ht="15" customHeight="1" x14ac:dyDescent="0.3">
      <c r="A140" s="22"/>
      <c r="B140" s="383">
        <f ca="1">IFERROR(ROUNDUP(B142/(0.0005*C142^2-0.0342*C142+1.034),0),)</f>
        <v>0</v>
      </c>
      <c r="C140" s="385" t="s">
        <v>200</v>
      </c>
      <c r="D140" s="386">
        <f>SUM(C128:C137)</f>
        <v>0</v>
      </c>
      <c r="E140" s="354" t="s">
        <v>44</v>
      </c>
      <c r="F140" s="395">
        <f>SUM(C128*D128,C129*D129,C130*D130,C131*D131,C132*D132,C133*D133,C134*D134,C135*D135,C136*D136,C137*D137)</f>
        <v>0</v>
      </c>
      <c r="G140" s="22"/>
      <c r="H140" s="383">
        <f ca="1">IFERROR(ROUNDUP(H142/(0.0005*I142^2-0.0342*I142+1.034),0),)</f>
        <v>0</v>
      </c>
      <c r="I140" s="385" t="s">
        <v>200</v>
      </c>
      <c r="J140" s="386">
        <f>SUM(I128:I137)</f>
        <v>0</v>
      </c>
      <c r="K140" s="354" t="s">
        <v>44</v>
      </c>
      <c r="L140" s="395">
        <f>SUM(I128*J128,I129*J129,I130*J130,I131*J131,I132*J132,I133*J133,I134*J134,I135*J135,I136*J136,I137*J137)</f>
        <v>0</v>
      </c>
      <c r="M140" s="20"/>
      <c r="N140" s="383">
        <f ca="1">IFERROR(ROUNDUP(N142/(0.0005*O142^2-0.0342*O142+1.034),0),)</f>
        <v>0</v>
      </c>
      <c r="O140" s="385" t="s">
        <v>200</v>
      </c>
      <c r="P140" s="386">
        <f>SUM(O128:O137)</f>
        <v>0</v>
      </c>
      <c r="Q140" s="354" t="s">
        <v>44</v>
      </c>
      <c r="R140" s="395">
        <f>SUM(O128*P128,O129*P129,O130*P130,O131*P131,O132*P132,O133*P133,O134*P134,O135*P135,O136*P136,O137*P137)</f>
        <v>0</v>
      </c>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row>
    <row r="141" spans="1:42" ht="15" customHeight="1" thickBot="1" x14ac:dyDescent="0.35">
      <c r="A141" s="22"/>
      <c r="B141" s="384"/>
      <c r="C141" s="355"/>
      <c r="D141" s="387"/>
      <c r="E141" s="355"/>
      <c r="F141" s="396"/>
      <c r="G141" s="22"/>
      <c r="H141" s="384"/>
      <c r="I141" s="355"/>
      <c r="J141" s="387"/>
      <c r="K141" s="355"/>
      <c r="L141" s="396"/>
      <c r="M141" s="20"/>
      <c r="N141" s="384"/>
      <c r="O141" s="355"/>
      <c r="P141" s="387"/>
      <c r="Q141" s="355"/>
      <c r="R141" s="396"/>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row>
    <row r="142" spans="1:42" ht="15" customHeight="1" x14ac:dyDescent="0.3">
      <c r="A142" s="22"/>
      <c r="B142" s="2" t="e">
        <f ca="1">OFFSET(D127,MATCH(MAX(D128:D137),D128:D137,0),0)</f>
        <v>#N/A</v>
      </c>
      <c r="C142" s="24" t="e">
        <f ca="1">OFFSET(C127,MATCH(MAX(D128:D137),D128:D137,0),0)+(10-OFFSET(E127,MATCH(MAX(D128:D137),D128:D137,0),0))</f>
        <v>#N/A</v>
      </c>
      <c r="D142" s="22"/>
      <c r="E142" s="22"/>
      <c r="F142" s="22"/>
      <c r="G142" s="22"/>
      <c r="H142" s="2" t="e">
        <f ca="1">OFFSET(J127,MATCH(MAX(J128:J137),J128:J137,0),0)</f>
        <v>#N/A</v>
      </c>
      <c r="I142" s="24" t="e">
        <f ca="1">OFFSET(I127,MATCH(MAX(J128:J137),J128:J137,0),0)+(10-OFFSET(K127,MATCH(MAX(J128:J137),J128:J137,0),0))</f>
        <v>#N/A</v>
      </c>
      <c r="J142" s="22"/>
      <c r="K142" s="22"/>
      <c r="L142" s="22"/>
      <c r="M142" s="208"/>
      <c r="N142" s="2" t="e">
        <f ca="1">OFFSET(P127,MATCH(MAX(P128:P137),P128:P137,0),0)</f>
        <v>#N/A</v>
      </c>
      <c r="O142" s="24" t="e">
        <f ca="1">OFFSET(O127,MATCH(MAX(P128:P137),P128:P137,0),0)+(10-OFFSET(Q127,MATCH(MAX(P128:P137),P128:P137,0),0))</f>
        <v>#N/A</v>
      </c>
      <c r="P142" s="22"/>
      <c r="Q142" s="192" t="str">
        <f>IFERROR(AVERAGE(AVERAGE(E128:E137),AVERAGE(K128:K137),AVERAGE(Q128:Q137)),"")</f>
        <v/>
      </c>
      <c r="R142" s="193">
        <f>COUNTIF(C128:C137,"&gt;0")+COUNTIF(I128:I137,"&gt;0")+COUNTIF(O128:O137,"&gt;0")</f>
        <v>0</v>
      </c>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row>
    <row r="143" spans="1:42" ht="15" customHeigh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row>
    <row r="144" spans="1:42" ht="15" customHeight="1" x14ac:dyDescent="0.3">
      <c r="A144" s="22"/>
      <c r="B144" s="432" t="s">
        <v>206</v>
      </c>
      <c r="C144" s="432"/>
      <c r="D144" s="432"/>
      <c r="E144" s="432"/>
      <c r="F144" s="432"/>
      <c r="G144" s="432"/>
      <c r="H144" s="432"/>
      <c r="I144" s="432"/>
      <c r="J144" s="432"/>
      <c r="K144" s="432"/>
      <c r="L144" s="432"/>
      <c r="M144" s="432"/>
      <c r="N144" s="432"/>
      <c r="O144" s="432"/>
      <c r="P144" s="432"/>
      <c r="Q144" s="432"/>
      <c r="R144" s="43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row>
    <row r="145" spans="1:42" ht="15" customHeight="1" x14ac:dyDescent="0.3">
      <c r="A145" s="22"/>
      <c r="B145" s="432"/>
      <c r="C145" s="432"/>
      <c r="D145" s="432"/>
      <c r="E145" s="432"/>
      <c r="F145" s="432"/>
      <c r="G145" s="432"/>
      <c r="H145" s="432"/>
      <c r="I145" s="432"/>
      <c r="J145" s="432"/>
      <c r="K145" s="432"/>
      <c r="L145" s="432"/>
      <c r="M145" s="432"/>
      <c r="N145" s="432"/>
      <c r="O145" s="432"/>
      <c r="P145" s="432"/>
      <c r="Q145" s="432"/>
      <c r="R145" s="43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row>
    <row r="146" spans="1:42" ht="15" customHeight="1" x14ac:dyDescent="0.3">
      <c r="A146" s="22"/>
      <c r="B146" s="432"/>
      <c r="C146" s="432"/>
      <c r="D146" s="432"/>
      <c r="E146" s="432"/>
      <c r="F146" s="432"/>
      <c r="G146" s="432"/>
      <c r="H146" s="432"/>
      <c r="I146" s="432"/>
      <c r="J146" s="432"/>
      <c r="K146" s="432"/>
      <c r="L146" s="432"/>
      <c r="M146" s="432"/>
      <c r="N146" s="432"/>
      <c r="O146" s="432"/>
      <c r="P146" s="432"/>
      <c r="Q146" s="432"/>
      <c r="R146" s="43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row>
    <row r="147" spans="1:42" ht="15" thickBot="1" x14ac:dyDescent="0.35">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row>
    <row r="148" spans="1:42" x14ac:dyDescent="0.3">
      <c r="A148" s="22"/>
      <c r="B148" s="388"/>
      <c r="C148" s="309" t="s">
        <v>119</v>
      </c>
      <c r="D148" s="311"/>
      <c r="E148" s="309" t="s">
        <v>120</v>
      </c>
      <c r="F148" s="311"/>
      <c r="G148" s="309" t="s">
        <v>121</v>
      </c>
      <c r="H148" s="311"/>
      <c r="I148" s="309" t="s">
        <v>141</v>
      </c>
      <c r="J148" s="311"/>
      <c r="K148" s="309" t="s">
        <v>192</v>
      </c>
      <c r="L148" s="311"/>
      <c r="M148" s="309" t="s">
        <v>207</v>
      </c>
      <c r="N148" s="310"/>
      <c r="O148" s="310"/>
      <c r="P148" s="310"/>
      <c r="Q148" s="310"/>
      <c r="R148" s="311"/>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row>
    <row r="149" spans="1:42" ht="15" thickBot="1" x14ac:dyDescent="0.35">
      <c r="A149" s="22"/>
      <c r="B149" s="525"/>
      <c r="C149" s="315"/>
      <c r="D149" s="317"/>
      <c r="E149" s="315"/>
      <c r="F149" s="317"/>
      <c r="G149" s="315"/>
      <c r="H149" s="317"/>
      <c r="I149" s="315"/>
      <c r="J149" s="317"/>
      <c r="K149" s="315"/>
      <c r="L149" s="317"/>
      <c r="M149" s="315"/>
      <c r="N149" s="316"/>
      <c r="O149" s="316"/>
      <c r="P149" s="316"/>
      <c r="Q149" s="316"/>
      <c r="R149" s="317"/>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row>
    <row r="150" spans="1:42" x14ac:dyDescent="0.3">
      <c r="A150" s="22"/>
      <c r="B150" s="388" t="s">
        <v>47</v>
      </c>
      <c r="C150" s="356" t="s">
        <v>129</v>
      </c>
      <c r="D150" s="357"/>
      <c r="E150" s="356" t="s">
        <v>69</v>
      </c>
      <c r="F150" s="357"/>
      <c r="G150" s="356" t="s">
        <v>126</v>
      </c>
      <c r="H150" s="357"/>
      <c r="I150" s="356" t="s">
        <v>137</v>
      </c>
      <c r="J150" s="357"/>
      <c r="K150" s="360"/>
      <c r="L150" s="361"/>
      <c r="M150" s="475"/>
      <c r="N150" s="476"/>
      <c r="O150" s="476"/>
      <c r="P150" s="476"/>
      <c r="Q150" s="476"/>
      <c r="R150" s="477"/>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row>
    <row r="151" spans="1:42" ht="15" thickBot="1" x14ac:dyDescent="0.35">
      <c r="A151" s="22"/>
      <c r="B151" s="525"/>
      <c r="C151" s="358"/>
      <c r="D151" s="359"/>
      <c r="E151" s="358"/>
      <c r="F151" s="359"/>
      <c r="G151" s="358"/>
      <c r="H151" s="359"/>
      <c r="I151" s="358"/>
      <c r="J151" s="359"/>
      <c r="K151" s="370"/>
      <c r="L151" s="371"/>
      <c r="M151" s="478"/>
      <c r="N151" s="479"/>
      <c r="O151" s="479"/>
      <c r="P151" s="479"/>
      <c r="Q151" s="479"/>
      <c r="R151" s="480"/>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row>
    <row r="152" spans="1:42" x14ac:dyDescent="0.3">
      <c r="A152" s="22"/>
      <c r="B152" s="309" t="s">
        <v>48</v>
      </c>
      <c r="C152" s="356" t="s">
        <v>127</v>
      </c>
      <c r="D152" s="357"/>
      <c r="E152" s="356" t="s">
        <v>69</v>
      </c>
      <c r="F152" s="357"/>
      <c r="G152" s="356" t="s">
        <v>126</v>
      </c>
      <c r="H152" s="357"/>
      <c r="I152" s="356" t="s">
        <v>137</v>
      </c>
      <c r="J152" s="357"/>
      <c r="K152" s="360"/>
      <c r="L152" s="361"/>
      <c r="M152" s="478"/>
      <c r="N152" s="479"/>
      <c r="O152" s="479"/>
      <c r="P152" s="479"/>
      <c r="Q152" s="479"/>
      <c r="R152" s="480"/>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row>
    <row r="153" spans="1:42" ht="15" thickBot="1" x14ac:dyDescent="0.35">
      <c r="A153" s="22"/>
      <c r="B153" s="315"/>
      <c r="C153" s="358"/>
      <c r="D153" s="359"/>
      <c r="E153" s="358"/>
      <c r="F153" s="359"/>
      <c r="G153" s="358"/>
      <c r="H153" s="359"/>
      <c r="I153" s="358"/>
      <c r="J153" s="359"/>
      <c r="K153" s="362"/>
      <c r="L153" s="363"/>
      <c r="M153" s="478"/>
      <c r="N153" s="479"/>
      <c r="O153" s="479"/>
      <c r="P153" s="479"/>
      <c r="Q153" s="479"/>
      <c r="R153" s="480"/>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row>
    <row r="154" spans="1:42" x14ac:dyDescent="0.3">
      <c r="A154" s="22"/>
      <c r="B154" s="309" t="s">
        <v>49</v>
      </c>
      <c r="C154" s="356" t="s">
        <v>127</v>
      </c>
      <c r="D154" s="357"/>
      <c r="E154" s="356" t="s">
        <v>125</v>
      </c>
      <c r="F154" s="357"/>
      <c r="G154" s="356" t="s">
        <v>134</v>
      </c>
      <c r="H154" s="357"/>
      <c r="I154" s="356" t="s">
        <v>139</v>
      </c>
      <c r="J154" s="357"/>
      <c r="K154" s="360"/>
      <c r="L154" s="361"/>
      <c r="M154" s="478"/>
      <c r="N154" s="479"/>
      <c r="O154" s="479"/>
      <c r="P154" s="479"/>
      <c r="Q154" s="479"/>
      <c r="R154" s="480"/>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row>
    <row r="155" spans="1:42" ht="15" thickBot="1" x14ac:dyDescent="0.35">
      <c r="A155" s="22"/>
      <c r="B155" s="315"/>
      <c r="C155" s="358"/>
      <c r="D155" s="359"/>
      <c r="E155" s="358"/>
      <c r="F155" s="359"/>
      <c r="G155" s="358"/>
      <c r="H155" s="359"/>
      <c r="I155" s="358"/>
      <c r="J155" s="359"/>
      <c r="K155" s="362"/>
      <c r="L155" s="363"/>
      <c r="M155" s="478"/>
      <c r="N155" s="479"/>
      <c r="O155" s="479"/>
      <c r="P155" s="479"/>
      <c r="Q155" s="479"/>
      <c r="R155" s="480"/>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row>
    <row r="156" spans="1:42" x14ac:dyDescent="0.3">
      <c r="A156" s="22"/>
      <c r="B156" s="309" t="s">
        <v>50</v>
      </c>
      <c r="C156" s="356" t="s">
        <v>127</v>
      </c>
      <c r="D156" s="357"/>
      <c r="E156" s="356" t="s">
        <v>69</v>
      </c>
      <c r="F156" s="357"/>
      <c r="G156" s="356" t="s">
        <v>126</v>
      </c>
      <c r="H156" s="357"/>
      <c r="I156" s="356" t="s">
        <v>137</v>
      </c>
      <c r="J156" s="357"/>
      <c r="K156" s="360"/>
      <c r="L156" s="361"/>
      <c r="M156" s="478"/>
      <c r="N156" s="479"/>
      <c r="O156" s="479"/>
      <c r="P156" s="479"/>
      <c r="Q156" s="479"/>
      <c r="R156" s="480"/>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row>
    <row r="157" spans="1:42" ht="15" thickBot="1" x14ac:dyDescent="0.35">
      <c r="A157" s="22"/>
      <c r="B157" s="315"/>
      <c r="C157" s="358"/>
      <c r="D157" s="359"/>
      <c r="E157" s="358"/>
      <c r="F157" s="359"/>
      <c r="G157" s="358"/>
      <c r="H157" s="359"/>
      <c r="I157" s="358"/>
      <c r="J157" s="359"/>
      <c r="K157" s="362"/>
      <c r="L157" s="363"/>
      <c r="M157" s="478"/>
      <c r="N157" s="479"/>
      <c r="O157" s="479"/>
      <c r="P157" s="479"/>
      <c r="Q157" s="479"/>
      <c r="R157" s="480"/>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row>
    <row r="158" spans="1:42" x14ac:dyDescent="0.3">
      <c r="A158" s="22"/>
      <c r="B158" s="309" t="s">
        <v>74</v>
      </c>
      <c r="C158" s="356" t="s">
        <v>127</v>
      </c>
      <c r="D158" s="357"/>
      <c r="E158" s="356" t="s">
        <v>122</v>
      </c>
      <c r="F158" s="357"/>
      <c r="G158" s="356" t="s">
        <v>126</v>
      </c>
      <c r="H158" s="357"/>
      <c r="I158" s="356" t="s">
        <v>140</v>
      </c>
      <c r="J158" s="357"/>
      <c r="K158" s="360"/>
      <c r="L158" s="361"/>
      <c r="M158" s="478"/>
      <c r="N158" s="479"/>
      <c r="O158" s="479"/>
      <c r="P158" s="479"/>
      <c r="Q158" s="479"/>
      <c r="R158" s="480"/>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row>
    <row r="159" spans="1:42" ht="15" thickBot="1" x14ac:dyDescent="0.35">
      <c r="A159" s="22"/>
      <c r="B159" s="315"/>
      <c r="C159" s="358"/>
      <c r="D159" s="359"/>
      <c r="E159" s="358"/>
      <c r="F159" s="359"/>
      <c r="G159" s="358"/>
      <c r="H159" s="359"/>
      <c r="I159" s="358"/>
      <c r="J159" s="359"/>
      <c r="K159" s="362"/>
      <c r="L159" s="363"/>
      <c r="M159" s="478"/>
      <c r="N159" s="479"/>
      <c r="O159" s="479"/>
      <c r="P159" s="479"/>
      <c r="Q159" s="479"/>
      <c r="R159" s="480"/>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row>
    <row r="160" spans="1:42" x14ac:dyDescent="0.3">
      <c r="A160" s="22"/>
      <c r="B160" s="309" t="s">
        <v>75</v>
      </c>
      <c r="C160" s="356" t="s">
        <v>127</v>
      </c>
      <c r="D160" s="357"/>
      <c r="E160" s="356" t="s">
        <v>69</v>
      </c>
      <c r="F160" s="357"/>
      <c r="G160" s="356" t="s">
        <v>126</v>
      </c>
      <c r="H160" s="357"/>
      <c r="I160" s="356" t="s">
        <v>137</v>
      </c>
      <c r="J160" s="357"/>
      <c r="K160" s="360"/>
      <c r="L160" s="361"/>
      <c r="M160" s="478"/>
      <c r="N160" s="479"/>
      <c r="O160" s="479"/>
      <c r="P160" s="479"/>
      <c r="Q160" s="479"/>
      <c r="R160" s="480"/>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row>
    <row r="161" spans="1:42" ht="15" thickBot="1" x14ac:dyDescent="0.35">
      <c r="A161" s="22"/>
      <c r="B161" s="315"/>
      <c r="C161" s="358"/>
      <c r="D161" s="359"/>
      <c r="E161" s="358"/>
      <c r="F161" s="359"/>
      <c r="G161" s="358"/>
      <c r="H161" s="359"/>
      <c r="I161" s="358"/>
      <c r="J161" s="359"/>
      <c r="K161" s="362"/>
      <c r="L161" s="363"/>
      <c r="M161" s="478"/>
      <c r="N161" s="479"/>
      <c r="O161" s="479"/>
      <c r="P161" s="479"/>
      <c r="Q161" s="479"/>
      <c r="R161" s="480"/>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row>
    <row r="162" spans="1:42" x14ac:dyDescent="0.3">
      <c r="A162" s="22"/>
      <c r="B162" s="309" t="s">
        <v>76</v>
      </c>
      <c r="C162" s="356" t="s">
        <v>127</v>
      </c>
      <c r="D162" s="357"/>
      <c r="E162" s="356" t="s">
        <v>69</v>
      </c>
      <c r="F162" s="357"/>
      <c r="G162" s="356" t="s">
        <v>126</v>
      </c>
      <c r="H162" s="357"/>
      <c r="I162" s="356" t="s">
        <v>137</v>
      </c>
      <c r="J162" s="357"/>
      <c r="K162" s="360"/>
      <c r="L162" s="361"/>
      <c r="M162" s="478"/>
      <c r="N162" s="479"/>
      <c r="O162" s="479"/>
      <c r="P162" s="479"/>
      <c r="Q162" s="479"/>
      <c r="R162" s="480"/>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row>
    <row r="163" spans="1:42" ht="15" thickBot="1" x14ac:dyDescent="0.35">
      <c r="A163" s="22"/>
      <c r="B163" s="315"/>
      <c r="C163" s="364"/>
      <c r="D163" s="365"/>
      <c r="E163" s="364"/>
      <c r="F163" s="365"/>
      <c r="G163" s="364"/>
      <c r="H163" s="365"/>
      <c r="I163" s="364"/>
      <c r="J163" s="365"/>
      <c r="K163" s="362"/>
      <c r="L163" s="363"/>
      <c r="M163" s="481"/>
      <c r="N163" s="482"/>
      <c r="O163" s="482"/>
      <c r="P163" s="482"/>
      <c r="Q163" s="482"/>
      <c r="R163" s="483"/>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row>
    <row r="164" spans="1:42"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row>
    <row r="165" spans="1:42"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row>
    <row r="166" spans="1:42"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row>
    <row r="167" spans="1:42"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row>
    <row r="168" spans="1:42"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row>
    <row r="169" spans="1:42"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row>
    <row r="170" spans="1:42"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row>
    <row r="171" spans="1:42"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row>
    <row r="172" spans="1:42"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row>
    <row r="173" spans="1:42"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row>
    <row r="174" spans="1:42"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row>
    <row r="175" spans="1:42"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row>
    <row r="176" spans="1:42" x14ac:dyDescent="0.3">
      <c r="A176" s="22"/>
      <c r="B176" s="22"/>
      <c r="C176" s="22"/>
      <c r="D176" s="22"/>
      <c r="E176" s="22"/>
      <c r="F176" s="22"/>
      <c r="G176" s="527" t="s">
        <v>119</v>
      </c>
      <c r="H176" s="527"/>
      <c r="I176" s="527"/>
      <c r="J176" s="527"/>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row>
    <row r="177" spans="1:42" x14ac:dyDescent="0.3">
      <c r="A177" s="22"/>
      <c r="B177" s="22"/>
      <c r="C177" s="22"/>
      <c r="D177" s="22"/>
      <c r="E177" s="22"/>
      <c r="F177" s="22"/>
      <c r="G177" s="9"/>
      <c r="H177" s="9" t="s">
        <v>127</v>
      </c>
      <c r="I177" s="9">
        <v>0.2</v>
      </c>
      <c r="J177" s="9"/>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row>
    <row r="178" spans="1:42" x14ac:dyDescent="0.3">
      <c r="A178" s="22"/>
      <c r="B178" s="22"/>
      <c r="C178" s="22"/>
      <c r="D178" s="22"/>
      <c r="E178" s="22"/>
      <c r="F178" s="22"/>
      <c r="G178" s="9"/>
      <c r="H178" s="9" t="s">
        <v>128</v>
      </c>
      <c r="I178" s="9">
        <v>0.4</v>
      </c>
      <c r="J178" s="9"/>
      <c r="K178" s="22"/>
      <c r="L178" s="526"/>
      <c r="M178" s="551"/>
      <c r="N178" s="551"/>
      <c r="O178" s="551"/>
      <c r="P178" s="551"/>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row>
    <row r="179" spans="1:42" x14ac:dyDescent="0.3">
      <c r="A179" s="22"/>
      <c r="B179" s="22"/>
      <c r="C179" s="22"/>
      <c r="D179" s="22"/>
      <c r="E179" s="22"/>
      <c r="F179" s="22"/>
      <c r="G179" s="9"/>
      <c r="H179" s="9" t="s">
        <v>129</v>
      </c>
      <c r="I179" s="9">
        <v>0.6</v>
      </c>
      <c r="J179" s="9"/>
      <c r="K179" s="22"/>
      <c r="L179" s="526"/>
      <c r="M179" s="526" t="s">
        <v>143</v>
      </c>
      <c r="N179" s="526" t="s">
        <v>142</v>
      </c>
      <c r="O179" s="526" t="s">
        <v>144</v>
      </c>
      <c r="P179" s="526" t="s">
        <v>145</v>
      </c>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row>
    <row r="180" spans="1:42" x14ac:dyDescent="0.3">
      <c r="A180" s="22"/>
      <c r="B180" s="22"/>
      <c r="C180" s="22"/>
      <c r="D180" s="22"/>
      <c r="E180" s="22"/>
      <c r="F180" s="22"/>
      <c r="G180" s="9"/>
      <c r="H180" s="9" t="s">
        <v>130</v>
      </c>
      <c r="I180" s="9">
        <v>0.8</v>
      </c>
      <c r="J180" s="9"/>
      <c r="K180" s="22"/>
      <c r="L180" s="526">
        <v>1</v>
      </c>
      <c r="M180" s="526">
        <f>IF(C150="","",VLOOKUP(C150,H177:I181,2,0))</f>
        <v>0.6</v>
      </c>
      <c r="N180" s="526">
        <f>IF(E150="","",VLOOKUP(E150,H184:I188,2,0))</f>
        <v>0.3</v>
      </c>
      <c r="O180" s="526">
        <f>IF(G150="","",VLOOKUP(G150,H191:I195,2,0))</f>
        <v>0.2</v>
      </c>
      <c r="P180" s="526">
        <f>IF(I150="","",VLOOKUP(I150,H198:I202,2,0))</f>
        <v>0.4</v>
      </c>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row>
    <row r="181" spans="1:42" x14ac:dyDescent="0.3">
      <c r="A181" s="22"/>
      <c r="B181" s="22"/>
      <c r="C181" s="22"/>
      <c r="D181" s="22"/>
      <c r="E181" s="22"/>
      <c r="F181" s="22"/>
      <c r="G181" s="9"/>
      <c r="H181" s="9" t="s">
        <v>131</v>
      </c>
      <c r="I181" s="9">
        <v>1</v>
      </c>
      <c r="J181" s="9"/>
      <c r="K181" s="22"/>
      <c r="L181" s="526">
        <v>2</v>
      </c>
      <c r="M181" s="526">
        <f>IF(C152="","",VLOOKUP(C152,H177:I181,2,0))</f>
        <v>0.2</v>
      </c>
      <c r="N181" s="526">
        <f>IF(E152="","",VLOOKUP(E152,H184:I188,2,0))</f>
        <v>0.3</v>
      </c>
      <c r="O181" s="526">
        <f>IF(G152="","",VLOOKUP(G152,H191:I195,2,0))</f>
        <v>0.2</v>
      </c>
      <c r="P181" s="526">
        <f>IF(I152="","",VLOOKUP(I152,H198:I202,2,0))</f>
        <v>0.4</v>
      </c>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row>
    <row r="182" spans="1:42" x14ac:dyDescent="0.3">
      <c r="A182" s="22"/>
      <c r="B182" s="22"/>
      <c r="C182" s="22"/>
      <c r="D182" s="22"/>
      <c r="E182" s="22"/>
      <c r="F182" s="22"/>
      <c r="G182" s="9"/>
      <c r="H182" s="9"/>
      <c r="I182" s="9"/>
      <c r="J182" s="9"/>
      <c r="K182" s="22"/>
      <c r="L182" s="526">
        <v>3</v>
      </c>
      <c r="M182" s="526">
        <f>IF(C154="","",VLOOKUP(C154,H177:I181,2,0))</f>
        <v>0.2</v>
      </c>
      <c r="N182" s="526">
        <f>IF(E154="","",VLOOKUP(E154,H184:I188,2,0))</f>
        <v>0.5</v>
      </c>
      <c r="O182" s="526">
        <f>IF(G154="","",VLOOKUP(G154,H191:I195,2,0))</f>
        <v>0.5</v>
      </c>
      <c r="P182" s="526">
        <f>IF(I154="","",VLOOKUP(I154,H198:I202,2,0))</f>
        <v>0.8</v>
      </c>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row>
    <row r="183" spans="1:42" x14ac:dyDescent="0.3">
      <c r="A183" s="22"/>
      <c r="B183" s="22"/>
      <c r="C183" s="22"/>
      <c r="D183" s="22"/>
      <c r="E183" s="22"/>
      <c r="F183" s="22"/>
      <c r="G183" s="527" t="s">
        <v>120</v>
      </c>
      <c r="H183" s="527"/>
      <c r="I183" s="527"/>
      <c r="J183" s="527"/>
      <c r="K183" s="22"/>
      <c r="L183" s="526">
        <v>4</v>
      </c>
      <c r="M183" s="526">
        <f>IF(C156="","",VLOOKUP(C156,H177:I181,2,0))</f>
        <v>0.2</v>
      </c>
      <c r="N183" s="526">
        <f>IF(E156="","",VLOOKUP(E156,H184:I188,2,0))</f>
        <v>0.3</v>
      </c>
      <c r="O183" s="526">
        <f>IF(G156="","",VLOOKUP(G156,H191:I195,2,0))</f>
        <v>0.2</v>
      </c>
      <c r="P183" s="526">
        <f>IF(I156="","",VLOOKUP(I156,H198:I202,2,0))</f>
        <v>0.4</v>
      </c>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row>
    <row r="184" spans="1:42" x14ac:dyDescent="0.3">
      <c r="A184" s="22"/>
      <c r="B184" s="22"/>
      <c r="C184" s="22"/>
      <c r="D184" s="22"/>
      <c r="E184" s="22"/>
      <c r="F184" s="22"/>
      <c r="G184" s="9"/>
      <c r="H184" s="9" t="s">
        <v>122</v>
      </c>
      <c r="I184" s="9">
        <v>0.1</v>
      </c>
      <c r="J184" s="9"/>
      <c r="K184" s="22"/>
      <c r="L184" s="526">
        <v>5</v>
      </c>
      <c r="M184" s="526">
        <f>IF(C158="","",VLOOKUP(C158,H177:I181,2,0))</f>
        <v>0.2</v>
      </c>
      <c r="N184" s="526">
        <f>IF(E158="","",VLOOKUP(E158,H184:I188,2,0))</f>
        <v>0.1</v>
      </c>
      <c r="O184" s="526">
        <f>IF(G158="","",VLOOKUP(G158,H191:I195,2,0))</f>
        <v>0.2</v>
      </c>
      <c r="P184" s="526">
        <f>IF(I158="","",VLOOKUP(I158,H198:I202,2,0))</f>
        <v>1</v>
      </c>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row>
    <row r="185" spans="1:42" x14ac:dyDescent="0.3">
      <c r="A185" s="22"/>
      <c r="B185" s="22"/>
      <c r="C185" s="22"/>
      <c r="D185" s="22"/>
      <c r="E185" s="22"/>
      <c r="F185" s="22"/>
      <c r="G185" s="9"/>
      <c r="H185" s="9" t="s">
        <v>123</v>
      </c>
      <c r="I185" s="9">
        <v>0.2</v>
      </c>
      <c r="J185" s="9"/>
      <c r="K185" s="22"/>
      <c r="L185" s="526">
        <v>6</v>
      </c>
      <c r="M185" s="526">
        <f>IF(C160="","",VLOOKUP(C160,H177:I181,2,0))</f>
        <v>0.2</v>
      </c>
      <c r="N185" s="526">
        <f>IF(E160="","",VLOOKUP(E160,H184:I188,2,0))</f>
        <v>0.3</v>
      </c>
      <c r="O185" s="526">
        <f>IF(G160="","",VLOOKUP(G160,H191:I195,2,0))</f>
        <v>0.2</v>
      </c>
      <c r="P185" s="526">
        <f>IF(I160="","",VLOOKUP(I160,H198:I202,2,0))</f>
        <v>0.4</v>
      </c>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row>
    <row r="186" spans="1:42" x14ac:dyDescent="0.3">
      <c r="A186" s="22"/>
      <c r="B186" s="22"/>
      <c r="C186" s="22"/>
      <c r="D186" s="22"/>
      <c r="E186" s="22"/>
      <c r="F186" s="22"/>
      <c r="G186" s="9"/>
      <c r="H186" s="9" t="s">
        <v>69</v>
      </c>
      <c r="I186" s="9">
        <v>0.3</v>
      </c>
      <c r="J186" s="9"/>
      <c r="K186" s="22"/>
      <c r="L186" s="526">
        <v>7</v>
      </c>
      <c r="M186" s="526">
        <f>IF(C162="","",VLOOKUP(C162,H177:I181,2,0))</f>
        <v>0.2</v>
      </c>
      <c r="N186" s="526">
        <f>IF(E162="","",VLOOKUP(E162,H184:I188,2,0))</f>
        <v>0.3</v>
      </c>
      <c r="O186" s="526">
        <f>IF(G162="","",VLOOKUP(G162,H191:I195,2,0))</f>
        <v>0.2</v>
      </c>
      <c r="P186" s="526">
        <f>IF(I162="","",VLOOKUP(I162,H198:I202,2,0))</f>
        <v>0.4</v>
      </c>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row>
    <row r="187" spans="1:42" x14ac:dyDescent="0.3">
      <c r="A187" s="22"/>
      <c r="B187" s="22"/>
      <c r="C187" s="22"/>
      <c r="D187" s="22"/>
      <c r="E187" s="22"/>
      <c r="F187" s="22"/>
      <c r="G187" s="9"/>
      <c r="H187" s="9" t="s">
        <v>124</v>
      </c>
      <c r="I187" s="9">
        <v>0.4</v>
      </c>
      <c r="J187" s="9"/>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row>
    <row r="188" spans="1:42" x14ac:dyDescent="0.3">
      <c r="A188" s="22"/>
      <c r="B188" s="22"/>
      <c r="C188" s="22"/>
      <c r="D188" s="22"/>
      <c r="E188" s="22"/>
      <c r="F188" s="22"/>
      <c r="G188" s="9"/>
      <c r="H188" s="9" t="s">
        <v>125</v>
      </c>
      <c r="I188" s="9">
        <v>0.5</v>
      </c>
      <c r="J188" s="9"/>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row>
    <row r="189" spans="1:42" x14ac:dyDescent="0.3">
      <c r="A189" s="22"/>
      <c r="B189" s="22"/>
      <c r="C189" s="22"/>
      <c r="D189" s="22"/>
      <c r="E189" s="22"/>
      <c r="F189" s="22"/>
      <c r="G189" s="9"/>
      <c r="H189" s="9"/>
      <c r="I189" s="9"/>
      <c r="J189" s="9"/>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row>
    <row r="190" spans="1:42" x14ac:dyDescent="0.3">
      <c r="A190" s="22"/>
      <c r="B190" s="22"/>
      <c r="C190" s="22"/>
      <c r="D190" s="22"/>
      <c r="E190" s="22"/>
      <c r="F190" s="22"/>
      <c r="G190" s="527" t="s">
        <v>121</v>
      </c>
      <c r="H190" s="527"/>
      <c r="I190" s="527"/>
      <c r="J190" s="527"/>
      <c r="K190" s="22"/>
      <c r="L190" s="22"/>
      <c r="M190" s="22"/>
      <c r="N190" s="552" t="str">
        <f>IFERROR(AVERAGE(K150:L163),"0,0 kg")</f>
        <v>0,0 kg</v>
      </c>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row>
    <row r="191" spans="1:42" x14ac:dyDescent="0.3">
      <c r="A191" s="22"/>
      <c r="B191" s="22"/>
      <c r="C191" s="22"/>
      <c r="D191" s="22"/>
      <c r="E191" s="22"/>
      <c r="F191" s="22"/>
      <c r="G191" s="9"/>
      <c r="H191" s="9" t="s">
        <v>135</v>
      </c>
      <c r="I191" s="9">
        <v>0.1</v>
      </c>
      <c r="J191" s="9"/>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row>
    <row r="192" spans="1:42" x14ac:dyDescent="0.3">
      <c r="A192" s="22"/>
      <c r="B192" s="22"/>
      <c r="C192" s="22"/>
      <c r="D192" s="22"/>
      <c r="E192" s="22"/>
      <c r="F192" s="22"/>
      <c r="G192" s="9"/>
      <c r="H192" s="9" t="s">
        <v>126</v>
      </c>
      <c r="I192" s="9">
        <v>0.2</v>
      </c>
      <c r="J192" s="9"/>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row>
    <row r="193" spans="1:42" x14ac:dyDescent="0.3">
      <c r="A193" s="22"/>
      <c r="B193" s="22"/>
      <c r="C193" s="22"/>
      <c r="D193" s="22"/>
      <c r="E193" s="22"/>
      <c r="F193" s="22"/>
      <c r="G193" s="9"/>
      <c r="H193" s="9" t="s">
        <v>132</v>
      </c>
      <c r="I193" s="9">
        <v>0.3</v>
      </c>
      <c r="J193" s="9"/>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row>
    <row r="194" spans="1:42" x14ac:dyDescent="0.3">
      <c r="A194" s="22"/>
      <c r="B194" s="22"/>
      <c r="C194" s="22"/>
      <c r="D194" s="22"/>
      <c r="E194" s="22"/>
      <c r="F194" s="22"/>
      <c r="G194" s="9"/>
      <c r="H194" s="9" t="s">
        <v>133</v>
      </c>
      <c r="I194" s="9">
        <v>0.4</v>
      </c>
      <c r="J194" s="9"/>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row>
    <row r="195" spans="1:42" x14ac:dyDescent="0.3">
      <c r="A195" s="22"/>
      <c r="B195" s="22"/>
      <c r="C195" s="22"/>
      <c r="D195" s="22"/>
      <c r="E195" s="22"/>
      <c r="F195" s="22"/>
      <c r="G195" s="9"/>
      <c r="H195" s="9" t="s">
        <v>134</v>
      </c>
      <c r="I195" s="9">
        <v>0.5</v>
      </c>
      <c r="J195" s="9"/>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row>
    <row r="196" spans="1:42" x14ac:dyDescent="0.3">
      <c r="A196" s="22"/>
      <c r="B196" s="22"/>
      <c r="C196" s="22"/>
      <c r="D196" s="22"/>
      <c r="E196" s="22"/>
      <c r="F196" s="22"/>
      <c r="G196" s="9"/>
      <c r="H196" s="9"/>
      <c r="I196" s="9"/>
      <c r="J196" s="9"/>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row>
    <row r="197" spans="1:42" x14ac:dyDescent="0.3">
      <c r="A197" s="22"/>
      <c r="B197" s="22"/>
      <c r="C197" s="22"/>
      <c r="D197" s="22"/>
      <c r="E197" s="22"/>
      <c r="F197" s="22"/>
      <c r="G197" s="527" t="s">
        <v>118</v>
      </c>
      <c r="H197" s="527"/>
      <c r="I197" s="527"/>
      <c r="J197" s="527"/>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row>
    <row r="198" spans="1:42" x14ac:dyDescent="0.3">
      <c r="A198" s="22"/>
      <c r="B198" s="22"/>
      <c r="C198" s="22"/>
      <c r="D198" s="22"/>
      <c r="E198" s="22"/>
      <c r="F198" s="22"/>
      <c r="G198" s="9"/>
      <c r="H198" s="9" t="s">
        <v>136</v>
      </c>
      <c r="I198" s="9">
        <v>0.2</v>
      </c>
      <c r="J198" s="9"/>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row>
    <row r="199" spans="1:42" x14ac:dyDescent="0.3">
      <c r="A199" s="22"/>
      <c r="B199" s="22"/>
      <c r="C199" s="22"/>
      <c r="D199" s="22"/>
      <c r="E199" s="22"/>
      <c r="F199" s="22"/>
      <c r="G199" s="9"/>
      <c r="H199" s="9" t="s">
        <v>137</v>
      </c>
      <c r="I199" s="9">
        <v>0.4</v>
      </c>
      <c r="J199" s="9"/>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row>
    <row r="200" spans="1:42" x14ac:dyDescent="0.3">
      <c r="A200" s="22"/>
      <c r="B200" s="22"/>
      <c r="C200" s="22"/>
      <c r="D200" s="22"/>
      <c r="E200" s="22"/>
      <c r="F200" s="22"/>
      <c r="G200" s="9"/>
      <c r="H200" s="9" t="s">
        <v>138</v>
      </c>
      <c r="I200" s="9">
        <v>0.6</v>
      </c>
      <c r="J200" s="9"/>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row>
    <row r="201" spans="1:42" x14ac:dyDescent="0.3">
      <c r="A201" s="22"/>
      <c r="B201" s="22"/>
      <c r="C201" s="22"/>
      <c r="D201" s="22"/>
      <c r="E201" s="22"/>
      <c r="F201" s="22"/>
      <c r="G201" s="9"/>
      <c r="H201" s="9" t="s">
        <v>139</v>
      </c>
      <c r="I201" s="9">
        <v>0.8</v>
      </c>
      <c r="J201" s="9"/>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row>
    <row r="202" spans="1:42" x14ac:dyDescent="0.3">
      <c r="A202" s="22"/>
      <c r="B202" s="22"/>
      <c r="C202" s="22"/>
      <c r="D202" s="22"/>
      <c r="E202" s="22"/>
      <c r="F202" s="22"/>
      <c r="G202" s="9"/>
      <c r="H202" s="9" t="s">
        <v>140</v>
      </c>
      <c r="I202" s="9">
        <v>1</v>
      </c>
      <c r="J202" s="9"/>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row>
    <row r="203" spans="1:42"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row>
    <row r="204" spans="1:42"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row>
    <row r="205" spans="1:42"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row>
    <row r="206" spans="1:42"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row>
    <row r="207" spans="1:42"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row>
    <row r="208" spans="1:42"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row>
    <row r="209" spans="1:42"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row>
    <row r="210" spans="1:42"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row>
    <row r="211" spans="1:42"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row>
    <row r="212" spans="1:42"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row>
    <row r="213" spans="1:42"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row>
    <row r="214" spans="1:42"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row>
    <row r="215" spans="1:42"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row>
    <row r="216" spans="1:42"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row>
    <row r="217" spans="1:42"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row>
    <row r="218" spans="1:42"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row>
    <row r="219" spans="1:42"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row>
    <row r="220" spans="1:42"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row>
    <row r="221" spans="1:42"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row>
    <row r="222" spans="1:42"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row>
    <row r="223" spans="1:42"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row>
    <row r="224" spans="1:42"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row>
    <row r="225" spans="1:42"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row>
    <row r="226" spans="1:42"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row>
    <row r="227" spans="1:42"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row>
    <row r="228" spans="1:42"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row>
    <row r="229" spans="1:42"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row>
    <row r="230" spans="1:42"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row>
    <row r="231" spans="1:42"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row>
    <row r="232" spans="1:42"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row>
    <row r="233" spans="1:42"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row>
    <row r="234" spans="1:42"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row>
    <row r="235" spans="1:42"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row>
    <row r="236" spans="1:42"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row>
    <row r="237" spans="1:42"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row>
    <row r="238" spans="1:42"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row>
    <row r="239" spans="1:42"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row>
    <row r="240" spans="1:42"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row>
    <row r="241" spans="1:42"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row>
    <row r="242" spans="1:42"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row>
    <row r="243" spans="1:42"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row>
    <row r="244" spans="1:42"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row>
    <row r="245" spans="1:42"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row>
    <row r="246" spans="1:42"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row>
    <row r="247" spans="1:42"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row>
    <row r="248" spans="1:42"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row>
    <row r="249" spans="1:42"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row>
    <row r="250" spans="1:42"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row>
    <row r="251" spans="1:42"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row>
    <row r="252" spans="1:42"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row>
    <row r="253" spans="1:42"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row>
    <row r="254" spans="1:42"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row>
    <row r="255" spans="1:42"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row>
    <row r="256" spans="1:42"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row>
    <row r="257" spans="1:42"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row>
    <row r="258" spans="1:42"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row>
    <row r="259" spans="1:42"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row>
    <row r="260" spans="1:42"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row>
    <row r="261" spans="1:42"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row>
    <row r="262" spans="1:42"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row>
    <row r="263" spans="1:42"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row>
    <row r="264" spans="1:42"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row>
    <row r="265" spans="1:42"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row>
    <row r="266" spans="1:42"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row>
    <row r="267" spans="1:42"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row>
    <row r="268" spans="1:42"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row>
    <row r="269" spans="1:42"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row>
    <row r="270" spans="1:42"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row>
    <row r="271" spans="1:42"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row>
    <row r="272" spans="1:42"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row>
    <row r="273" spans="1:42"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row>
    <row r="274" spans="1:42"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row>
    <row r="275" spans="1:42"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row>
    <row r="276" spans="1:42"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row>
    <row r="277" spans="1:42"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row>
    <row r="278" spans="1:42"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row>
    <row r="279" spans="1:42"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row>
    <row r="280" spans="1:42"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row>
    <row r="281" spans="1:42"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row>
    <row r="282" spans="1:42"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row>
    <row r="283" spans="1:42"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row>
    <row r="284" spans="1:42"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row>
    <row r="285" spans="1:42"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row>
    <row r="286" spans="1:42"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row>
    <row r="287" spans="1:42"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row>
    <row r="288" spans="1:42"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row>
    <row r="289" spans="1:42"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row>
    <row r="290" spans="1:42"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row>
    <row r="291" spans="1:42"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row>
    <row r="292" spans="1:42"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row>
    <row r="293" spans="1:42"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row>
    <row r="294" spans="1:42"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row>
    <row r="295" spans="1:42"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row>
    <row r="296" spans="1:42"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row>
    <row r="297" spans="1:42"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row>
    <row r="298" spans="1:42"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row>
    <row r="299" spans="1:42"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row>
    <row r="300" spans="1:42"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row>
  </sheetData>
  <mergeCells count="258">
    <mergeCell ref="G190:J190"/>
    <mergeCell ref="G197:J197"/>
    <mergeCell ref="B162:B163"/>
    <mergeCell ref="C162:D163"/>
    <mergeCell ref="E162:F163"/>
    <mergeCell ref="G162:H163"/>
    <mergeCell ref="I162:J163"/>
    <mergeCell ref="K162:L163"/>
    <mergeCell ref="G176:J176"/>
    <mergeCell ref="G183:J183"/>
    <mergeCell ref="K156:L157"/>
    <mergeCell ref="B158:B159"/>
    <mergeCell ref="C158:D159"/>
    <mergeCell ref="E158:F159"/>
    <mergeCell ref="G158:H159"/>
    <mergeCell ref="I158:J159"/>
    <mergeCell ref="K158:L159"/>
    <mergeCell ref="B160:B161"/>
    <mergeCell ref="C160:D161"/>
    <mergeCell ref="E160:F161"/>
    <mergeCell ref="G160:H161"/>
    <mergeCell ref="I160:J161"/>
    <mergeCell ref="K160:L161"/>
    <mergeCell ref="B150:B151"/>
    <mergeCell ref="C150:D151"/>
    <mergeCell ref="E150:F151"/>
    <mergeCell ref="G150:H151"/>
    <mergeCell ref="I150:J151"/>
    <mergeCell ref="K150:L151"/>
    <mergeCell ref="M150:R163"/>
    <mergeCell ref="B152:B153"/>
    <mergeCell ref="C152:D153"/>
    <mergeCell ref="E152:F153"/>
    <mergeCell ref="G152:H153"/>
    <mergeCell ref="I152:J153"/>
    <mergeCell ref="K152:L153"/>
    <mergeCell ref="B154:B155"/>
    <mergeCell ref="C154:D155"/>
    <mergeCell ref="E154:F155"/>
    <mergeCell ref="G154:H155"/>
    <mergeCell ref="I154:J155"/>
    <mergeCell ref="K154:L155"/>
    <mergeCell ref="B156:B157"/>
    <mergeCell ref="C156:D157"/>
    <mergeCell ref="E156:F157"/>
    <mergeCell ref="G156:H157"/>
    <mergeCell ref="I156:J157"/>
    <mergeCell ref="O140:O141"/>
    <mergeCell ref="P140:P141"/>
    <mergeCell ref="Q140:Q141"/>
    <mergeCell ref="R140:R141"/>
    <mergeCell ref="H140:H141"/>
    <mergeCell ref="I140:I141"/>
    <mergeCell ref="B144:R146"/>
    <mergeCell ref="B148:B149"/>
    <mergeCell ref="C148:D149"/>
    <mergeCell ref="E148:F149"/>
    <mergeCell ref="G148:H149"/>
    <mergeCell ref="I148:J149"/>
    <mergeCell ref="K148:L149"/>
    <mergeCell ref="M148:R149"/>
    <mergeCell ref="D140:D141"/>
    <mergeCell ref="E140:E141"/>
    <mergeCell ref="F140:F141"/>
    <mergeCell ref="B138:B139"/>
    <mergeCell ref="C138:D139"/>
    <mergeCell ref="E138:F139"/>
    <mergeCell ref="H138:H139"/>
    <mergeCell ref="I138:J139"/>
    <mergeCell ref="K138:L139"/>
    <mergeCell ref="J140:J141"/>
    <mergeCell ref="K140:K14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L140:L141"/>
    <mergeCell ref="N140:N141"/>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H110:H111"/>
    <mergeCell ref="I110:I111"/>
    <mergeCell ref="J110:J111"/>
    <mergeCell ref="K110:K111"/>
    <mergeCell ref="L110:L111"/>
    <mergeCell ref="N110:N111"/>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Q6"/>
    <mergeCell ref="B9:R11"/>
    <mergeCell ref="B13:B14"/>
    <mergeCell ref="C13:F14"/>
    <mergeCell ref="H13:H14"/>
    <mergeCell ref="I13:L14"/>
    <mergeCell ref="N13:N14"/>
    <mergeCell ref="O13:R14"/>
  </mergeCells>
  <dataValidations count="4">
    <dataValidation type="list" allowBlank="1" showInputMessage="1" showErrorMessage="1" sqref="I150:J163">
      <formula1>$H$198:$H$202</formula1>
    </dataValidation>
    <dataValidation type="list" allowBlank="1" showInputMessage="1" showErrorMessage="1" sqref="G150:H163">
      <formula1>$H$191:$H$195</formula1>
    </dataValidation>
    <dataValidation type="list" allowBlank="1" showInputMessage="1" showErrorMessage="1" sqref="E150:F163">
      <formula1>$H$184:$H$188</formula1>
    </dataValidation>
    <dataValidation type="list" allowBlank="1" showInputMessage="1" showErrorMessage="1" sqref="C150:D163">
      <formula1>$H$177:$H$181</formula1>
    </dataValidation>
  </dataValidations>
  <pageMargins left="0.7" right="0.7" top="0.75" bottom="0.75" header="0.3" footer="0.3"/>
  <pageSetup paperSize="9" orientation="portrait" horizontalDpi="0" verticalDpi="0" r:id="rId1"/>
  <ignoredErrors>
    <ignoredError sqref="N142:O142 H142:I142 B142:C142 N112:O112 H112:I112 B112:C112 N67:O67 H67:I67 B67:C67 B37:C37 H37:I37 N37:O37" evalError="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W208"/>
  <sheetViews>
    <sheetView showGridLines="0" showZeros="0" tabSelected="1" topLeftCell="A10" zoomScale="90" zoomScaleNormal="90" workbookViewId="0">
      <selection activeCell="V15" sqref="V15"/>
    </sheetView>
  </sheetViews>
  <sheetFormatPr baseColWidth="10" defaultRowHeight="14.4" x14ac:dyDescent="0.3"/>
  <cols>
    <col min="1" max="1" width="2.77734375" customWidth="1"/>
    <col min="2" max="4" width="11.77734375" customWidth="1"/>
    <col min="5" max="11" width="10.77734375" customWidth="1"/>
    <col min="12" max="12" width="8.77734375" customWidth="1"/>
    <col min="13" max="14" width="9.77734375" customWidth="1"/>
    <col min="15" max="22" width="10.77734375" customWidth="1"/>
    <col min="23" max="23" width="3.33203125" customWidth="1"/>
    <col min="24" max="27" width="10.77734375" customWidth="1"/>
  </cols>
  <sheetData>
    <row r="1" spans="1:49" ht="15" customHeight="1" x14ac:dyDescent="0.3">
      <c r="A1" s="9"/>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row>
    <row r="2" spans="1:49" ht="15" customHeight="1" x14ac:dyDescent="0.3">
      <c r="A2" s="9"/>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row>
    <row r="3" spans="1:49" ht="15" customHeight="1" x14ac:dyDescent="0.3">
      <c r="A3" s="305" t="s">
        <v>147</v>
      </c>
      <c r="B3" s="305"/>
      <c r="C3" s="305"/>
      <c r="D3" s="305"/>
      <c r="E3" s="305"/>
      <c r="F3" s="305"/>
      <c r="G3" s="305"/>
      <c r="H3" s="305"/>
      <c r="I3" s="305"/>
      <c r="J3" s="305"/>
      <c r="K3" s="305"/>
      <c r="L3" s="305"/>
      <c r="M3" s="305"/>
      <c r="N3" s="305"/>
      <c r="O3" s="305"/>
      <c r="P3" s="305"/>
      <c r="Q3" s="305"/>
      <c r="R3" s="305"/>
      <c r="S3" s="305"/>
      <c r="T3" s="305"/>
      <c r="U3" s="305"/>
      <c r="V3" s="305"/>
      <c r="W3" s="60"/>
      <c r="X3" s="60"/>
      <c r="Y3" s="60"/>
      <c r="Z3" s="27"/>
      <c r="AA3" s="27"/>
      <c r="AB3" s="27"/>
      <c r="AC3" s="27"/>
      <c r="AD3" s="27"/>
      <c r="AE3" s="27"/>
      <c r="AF3" s="27"/>
      <c r="AG3" s="27"/>
      <c r="AH3" s="27"/>
      <c r="AI3" s="27"/>
      <c r="AJ3" s="27"/>
      <c r="AK3" s="27"/>
      <c r="AL3" s="27"/>
      <c r="AM3" s="27"/>
      <c r="AN3" s="27"/>
      <c r="AO3" s="27"/>
      <c r="AP3" s="27"/>
      <c r="AQ3" s="27"/>
      <c r="AR3" s="27"/>
      <c r="AS3" s="27"/>
      <c r="AT3" s="27"/>
      <c r="AU3" s="27"/>
      <c r="AV3" s="27"/>
      <c r="AW3" s="27"/>
    </row>
    <row r="4" spans="1:49" ht="15" customHeight="1" x14ac:dyDescent="0.3">
      <c r="A4" s="305"/>
      <c r="B4" s="305"/>
      <c r="C4" s="305"/>
      <c r="D4" s="305"/>
      <c r="E4" s="305"/>
      <c r="F4" s="305"/>
      <c r="G4" s="305"/>
      <c r="H4" s="305"/>
      <c r="I4" s="305"/>
      <c r="J4" s="305"/>
      <c r="K4" s="305"/>
      <c r="L4" s="305"/>
      <c r="M4" s="305"/>
      <c r="N4" s="305"/>
      <c r="O4" s="305"/>
      <c r="P4" s="305"/>
      <c r="Q4" s="305"/>
      <c r="R4" s="305"/>
      <c r="S4" s="305"/>
      <c r="T4" s="305"/>
      <c r="U4" s="305"/>
      <c r="V4" s="305"/>
      <c r="W4" s="60"/>
      <c r="X4" s="60"/>
      <c r="Y4" s="60"/>
      <c r="Z4" s="27"/>
      <c r="AA4" s="27"/>
      <c r="AB4" s="27"/>
      <c r="AC4" s="27"/>
      <c r="AD4" s="27"/>
      <c r="AE4" s="27"/>
      <c r="AF4" s="27"/>
      <c r="AG4" s="27"/>
      <c r="AH4" s="27"/>
      <c r="AI4" s="27"/>
      <c r="AJ4" s="27"/>
      <c r="AK4" s="27"/>
      <c r="AL4" s="27"/>
      <c r="AM4" s="27"/>
      <c r="AN4" s="27"/>
      <c r="AO4" s="27"/>
      <c r="AP4" s="27"/>
      <c r="AQ4" s="27"/>
      <c r="AR4" s="27"/>
      <c r="AS4" s="27"/>
      <c r="AT4" s="27"/>
      <c r="AU4" s="27"/>
      <c r="AV4" s="27"/>
      <c r="AW4" s="27"/>
    </row>
    <row r="5" spans="1:49" ht="15" customHeight="1" x14ac:dyDescent="0.3">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9"/>
      <c r="AA5" s="9"/>
      <c r="AB5" s="9"/>
      <c r="AC5" s="9"/>
      <c r="AD5" s="9"/>
      <c r="AE5" s="9"/>
      <c r="AF5" s="9"/>
      <c r="AG5" s="9"/>
      <c r="AH5" s="9"/>
      <c r="AI5" s="9"/>
      <c r="AJ5" s="9"/>
      <c r="AK5" s="9"/>
      <c r="AL5" s="9"/>
      <c r="AM5" s="9"/>
      <c r="AN5" s="9"/>
      <c r="AO5" s="9"/>
      <c r="AP5" s="9"/>
      <c r="AQ5" s="9"/>
      <c r="AR5" s="9"/>
      <c r="AS5" s="9"/>
      <c r="AT5" s="9"/>
      <c r="AU5" s="9"/>
      <c r="AV5" s="9"/>
      <c r="AW5" s="9"/>
    </row>
    <row r="6" spans="1:49" ht="15" customHeight="1" x14ac:dyDescent="0.3">
      <c r="A6" s="9"/>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row>
    <row r="7" spans="1:49" ht="15" customHeight="1" x14ac:dyDescent="0.3">
      <c r="A7" s="9"/>
      <c r="B7" s="465">
        <f>'Training Plan'!B12</f>
        <v>0</v>
      </c>
      <c r="C7" s="466"/>
      <c r="D7" s="467"/>
      <c r="E7" s="203"/>
      <c r="F7" s="471" t="s">
        <v>52</v>
      </c>
      <c r="G7" s="471"/>
      <c r="H7" s="471"/>
      <c r="I7" s="471"/>
      <c r="J7" s="471"/>
      <c r="K7" s="471"/>
      <c r="L7" s="471"/>
      <c r="M7" s="471"/>
      <c r="N7" s="471"/>
      <c r="O7" s="471"/>
      <c r="P7" s="471"/>
      <c r="Q7" s="471"/>
      <c r="R7" s="471"/>
      <c r="S7" s="471"/>
      <c r="T7" s="471"/>
      <c r="U7" s="471"/>
      <c r="V7" s="472"/>
      <c r="W7" s="58"/>
      <c r="X7" s="9"/>
      <c r="Y7" s="9"/>
      <c r="Z7" s="9"/>
      <c r="AA7" s="9"/>
      <c r="AB7" s="9"/>
      <c r="AC7" s="9"/>
      <c r="AD7" s="9"/>
      <c r="AE7" s="9"/>
      <c r="AF7" s="9"/>
      <c r="AG7" s="9"/>
      <c r="AH7" s="9"/>
      <c r="AI7" s="9"/>
      <c r="AJ7" s="9"/>
      <c r="AK7" s="9"/>
      <c r="AL7" s="9"/>
      <c r="AM7" s="9"/>
      <c r="AN7" s="9"/>
      <c r="AO7" s="9"/>
      <c r="AP7" s="9"/>
      <c r="AQ7" s="9"/>
      <c r="AR7" s="9"/>
      <c r="AS7" s="9"/>
      <c r="AT7" s="9"/>
      <c r="AU7" s="9"/>
      <c r="AV7" s="9"/>
      <c r="AW7" s="9"/>
    </row>
    <row r="8" spans="1:49" ht="15" customHeight="1" x14ac:dyDescent="0.3">
      <c r="A8" s="9"/>
      <c r="B8" s="468"/>
      <c r="C8" s="469"/>
      <c r="D8" s="470"/>
      <c r="E8" s="204"/>
      <c r="F8" s="473"/>
      <c r="G8" s="473"/>
      <c r="H8" s="473"/>
      <c r="I8" s="473"/>
      <c r="J8" s="473"/>
      <c r="K8" s="473"/>
      <c r="L8" s="473"/>
      <c r="M8" s="473"/>
      <c r="N8" s="473"/>
      <c r="O8" s="473"/>
      <c r="P8" s="473"/>
      <c r="Q8" s="473"/>
      <c r="R8" s="473"/>
      <c r="S8" s="473"/>
      <c r="T8" s="473"/>
      <c r="U8" s="473"/>
      <c r="V8" s="474"/>
      <c r="W8" s="58"/>
      <c r="X8" s="9"/>
      <c r="Y8" s="9"/>
      <c r="Z8" s="9"/>
      <c r="AA8" s="9"/>
      <c r="AB8" s="9"/>
      <c r="AC8" s="9"/>
      <c r="AD8" s="9"/>
      <c r="AE8" s="9"/>
      <c r="AF8" s="9"/>
      <c r="AG8" s="9"/>
      <c r="AH8" s="9"/>
      <c r="AI8" s="9"/>
      <c r="AJ8" s="9"/>
      <c r="AK8" s="9"/>
      <c r="AL8" s="9"/>
      <c r="AM8" s="9"/>
      <c r="AN8" s="9"/>
      <c r="AO8" s="9"/>
      <c r="AP8" s="9"/>
      <c r="AQ8" s="9"/>
      <c r="AR8" s="9"/>
      <c r="AS8" s="9"/>
      <c r="AT8" s="9"/>
      <c r="AU8" s="9"/>
      <c r="AV8" s="9"/>
      <c r="AW8" s="9"/>
    </row>
    <row r="9" spans="1:49" ht="15" customHeight="1" x14ac:dyDescent="0.3">
      <c r="A9" s="9"/>
      <c r="B9" s="9"/>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row>
    <row r="10" spans="1:49" ht="15" customHeight="1" thickBot="1" x14ac:dyDescent="0.35">
      <c r="A10" s="9"/>
      <c r="B10" s="9"/>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row>
    <row r="11" spans="1:49" ht="15" customHeight="1" x14ac:dyDescent="0.3">
      <c r="A11" s="9"/>
      <c r="B11" s="295" t="s">
        <v>82</v>
      </c>
      <c r="C11" s="296"/>
      <c r="D11" s="296"/>
      <c r="E11" s="296"/>
      <c r="F11" s="296"/>
      <c r="G11" s="296"/>
      <c r="H11" s="296"/>
      <c r="I11" s="296"/>
      <c r="J11" s="296"/>
      <c r="K11" s="297"/>
      <c r="L11" s="9"/>
      <c r="M11" s="295" t="s">
        <v>78</v>
      </c>
      <c r="N11" s="296"/>
      <c r="O11" s="296"/>
      <c r="P11" s="296"/>
      <c r="Q11" s="296"/>
      <c r="R11" s="296"/>
      <c r="S11" s="296"/>
      <c r="T11" s="296"/>
      <c r="U11" s="296"/>
      <c r="V11" s="297"/>
      <c r="W11" s="46"/>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row>
    <row r="12" spans="1:49" ht="15" customHeight="1" thickBot="1" x14ac:dyDescent="0.35">
      <c r="A12" s="9"/>
      <c r="B12" s="298"/>
      <c r="C12" s="299"/>
      <c r="D12" s="299"/>
      <c r="E12" s="299"/>
      <c r="F12" s="299"/>
      <c r="G12" s="299"/>
      <c r="H12" s="299"/>
      <c r="I12" s="299"/>
      <c r="J12" s="299"/>
      <c r="K12" s="300"/>
      <c r="L12" s="9"/>
      <c r="M12" s="298"/>
      <c r="N12" s="299"/>
      <c r="O12" s="299"/>
      <c r="P12" s="299"/>
      <c r="Q12" s="299"/>
      <c r="R12" s="299"/>
      <c r="S12" s="299"/>
      <c r="T12" s="299"/>
      <c r="U12" s="299"/>
      <c r="V12" s="300"/>
      <c r="W12" s="46"/>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row>
    <row r="13" spans="1:49" ht="15" customHeight="1" x14ac:dyDescent="0.3">
      <c r="A13" s="9"/>
      <c r="B13" s="354" t="s">
        <v>70</v>
      </c>
      <c r="C13" s="373"/>
      <c r="D13" s="368"/>
      <c r="E13" s="366" t="s">
        <v>201</v>
      </c>
      <c r="F13" s="385" t="s">
        <v>200</v>
      </c>
      <c r="G13" s="366" t="s">
        <v>44</v>
      </c>
      <c r="H13" s="460" t="s">
        <v>94</v>
      </c>
      <c r="I13" s="460" t="s">
        <v>71</v>
      </c>
      <c r="J13" s="460" t="s">
        <v>91</v>
      </c>
      <c r="K13" s="366" t="s">
        <v>4</v>
      </c>
      <c r="L13" s="9"/>
      <c r="M13" s="354" t="s">
        <v>70</v>
      </c>
      <c r="N13" s="368"/>
      <c r="O13" s="366" t="s">
        <v>201</v>
      </c>
      <c r="P13" s="385" t="s">
        <v>200</v>
      </c>
      <c r="Q13" s="366" t="s">
        <v>44</v>
      </c>
      <c r="R13" s="460" t="s">
        <v>94</v>
      </c>
      <c r="S13" s="460" t="s">
        <v>71</v>
      </c>
      <c r="T13" s="460" t="s">
        <v>91</v>
      </c>
      <c r="U13" s="491" t="s">
        <v>112</v>
      </c>
      <c r="V13" s="460" t="s">
        <v>97</v>
      </c>
      <c r="W13" s="8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row>
    <row r="14" spans="1:49" ht="15" customHeight="1" thickBot="1" x14ac:dyDescent="0.35">
      <c r="A14" s="9"/>
      <c r="B14" s="355"/>
      <c r="C14" s="390"/>
      <c r="D14" s="369"/>
      <c r="E14" s="367"/>
      <c r="F14" s="355"/>
      <c r="G14" s="367"/>
      <c r="H14" s="367"/>
      <c r="I14" s="461"/>
      <c r="J14" s="461"/>
      <c r="K14" s="367"/>
      <c r="L14" s="9"/>
      <c r="M14" s="355"/>
      <c r="N14" s="369"/>
      <c r="O14" s="367"/>
      <c r="P14" s="355"/>
      <c r="Q14" s="367"/>
      <c r="R14" s="367"/>
      <c r="S14" s="461"/>
      <c r="T14" s="461"/>
      <c r="U14" s="390"/>
      <c r="V14" s="461"/>
      <c r="W14" s="8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row>
    <row r="15" spans="1:49" ht="30" customHeight="1" thickBot="1" x14ac:dyDescent="0.35">
      <c r="A15" s="9"/>
      <c r="B15" s="438" t="str">
        <f>IF('Week 1'!C13="","",'Week 1'!C13)</f>
        <v>Competition Squat</v>
      </c>
      <c r="C15" s="439"/>
      <c r="D15" s="440"/>
      <c r="E15" s="205">
        <f>COUNTIF('Week 1'!C23:C32,"&gt;0")</f>
        <v>1</v>
      </c>
      <c r="F15" s="50">
        <f>IF('Week 1'!D35=0,,'Week 1'!D35)</f>
        <v>1</v>
      </c>
      <c r="G15" s="51">
        <f>IF('Week 1'!F35=0,,'Week 1'!F35)</f>
        <v>100</v>
      </c>
      <c r="H15" s="50">
        <f>IFERROR(AVERAGE('Week 1'!C23:C32),0)</f>
        <v>1</v>
      </c>
      <c r="I15" s="49">
        <f ca="1">IF('Week 1'!E33=0,,'Week 1'!E33)</f>
        <v>0.7142857142857143</v>
      </c>
      <c r="J15" s="92">
        <f>IFERROR(AVERAGE('Week 1'!E23:E32),0)</f>
        <v>0</v>
      </c>
      <c r="K15" s="51">
        <f ca="1">IF('Week 1'!B35=0,,'Week 1'!B35)</f>
        <v>140</v>
      </c>
      <c r="L15" s="536"/>
      <c r="M15" s="438" t="s">
        <v>43</v>
      </c>
      <c r="N15" s="440"/>
      <c r="O15" s="205">
        <f>SUMPRODUCT((NOT(ISERROR(FIND(M15,B15:D26))))*(E15:E26))</f>
        <v>2</v>
      </c>
      <c r="P15" s="50">
        <f>SUMPRODUCT((NOT(ISERROR(FIND(M15,B15:D26))))*(F15:F26))</f>
        <v>2</v>
      </c>
      <c r="Q15" s="51">
        <f>SUMPRODUCT((NOT(ISERROR(FIND(M15,B15:D26))))*(G15:G26))</f>
        <v>250</v>
      </c>
      <c r="R15" s="100">
        <f>IFERROR(SUMPRODUCT((NOT(ISERROR(FIND(M15,B15:D26))))*((H15:H26)/U15)),)</f>
        <v>1</v>
      </c>
      <c r="S15" s="49">
        <f ca="1">IFERROR(SUMPRODUCT((NOT(ISERROR(FIND(M15,B15:D26))))*((I15:I26)/U15)),)</f>
        <v>0.71599453178400552</v>
      </c>
      <c r="T15" s="92">
        <f>IFERROR(SUMPRODUCT((NOT(ISERROR(FIND(M15,B15:D26))))*((J15:J26)/U15)),)</f>
        <v>0</v>
      </c>
      <c r="U15" s="94">
        <f>COUNTIF(B15:D26,"*Squat*")</f>
        <v>2</v>
      </c>
      <c r="V15" s="54">
        <f ca="1">SUMPRODUCT((NOT(ISERROR(FIND("Competition Squat",B15:D26))))*(K15:K26))</f>
        <v>349</v>
      </c>
      <c r="W15" s="8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row>
    <row r="16" spans="1:49" ht="30" customHeight="1" thickBot="1" x14ac:dyDescent="0.35">
      <c r="A16" s="9"/>
      <c r="B16" s="438">
        <f>IF('Week 1'!I13="","",'Week 1'!I13)</f>
        <v>0</v>
      </c>
      <c r="C16" s="439"/>
      <c r="D16" s="440"/>
      <c r="E16" s="205">
        <f>COUNTIF('Week 1'!I23:I32,"&gt;0")</f>
        <v>0</v>
      </c>
      <c r="F16" s="50">
        <f>IF('Week 1'!J35=0,,'Week 1'!J35)</f>
        <v>0</v>
      </c>
      <c r="G16" s="51">
        <f>IF('Week 1'!L35=0,,'Week 1'!L35)</f>
        <v>0</v>
      </c>
      <c r="H16" s="50">
        <f>IFERROR(AVERAGE('Week 1'!I23:I32),0)</f>
        <v>0</v>
      </c>
      <c r="I16" s="49">
        <f>IF('Week 1'!K33=0,,'Week 1'!K33)</f>
        <v>0</v>
      </c>
      <c r="J16" s="92">
        <f>IFERROR(AVERAGE('Week 1'!K23:K32),0)</f>
        <v>0</v>
      </c>
      <c r="K16" s="51">
        <f ca="1">IF('Week 1'!H35=0,,'Week 1'!H35)</f>
        <v>0</v>
      </c>
      <c r="L16" s="9"/>
      <c r="M16" s="438" t="s">
        <v>45</v>
      </c>
      <c r="N16" s="440"/>
      <c r="O16" s="205">
        <f>SUMPRODUCT((NOT(ISERROR(FIND(M16,B15:D26))))*(E15:E26))</f>
        <v>0</v>
      </c>
      <c r="P16" s="50">
        <f>SUMPRODUCT((NOT(ISERROR(FIND(M16,B15:D26))))*(F15:F26))</f>
        <v>0</v>
      </c>
      <c r="Q16" s="51">
        <f>SUMPRODUCT((NOT(ISERROR(FIND(M16,B15:D26))))*(G15:G26))</f>
        <v>0</v>
      </c>
      <c r="R16" s="100">
        <f>IFERROR(SUMPRODUCT((NOT(ISERROR(FIND(M16,B15:D26))))*(H15:H26)/U16),)</f>
        <v>0</v>
      </c>
      <c r="S16" s="49">
        <f ca="1">IFERROR(SUMPRODUCT((NOT(ISERROR(FIND(M16,B15:D26))))*(I15:I26)/U16),)</f>
        <v>0</v>
      </c>
      <c r="T16" s="92">
        <f>IFERROR(SUMPRODUCT((NOT(ISERROR(FIND(M16,B15:D26))))*(J15:J26)/U16),)</f>
        <v>0</v>
      </c>
      <c r="U16" s="95">
        <f>COUNTIF(B15:D26,"*Bench*")</f>
        <v>0</v>
      </c>
      <c r="V16" s="54">
        <f ca="1">SUMPRODUCT((NOT(ISERROR(FIND("Competition Bench",B15:D26))))*(K15:K26))</f>
        <v>0</v>
      </c>
      <c r="W16" s="8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row>
    <row r="17" spans="1:49" ht="30" customHeight="1" thickBot="1" x14ac:dyDescent="0.35">
      <c r="A17" s="9"/>
      <c r="B17" s="438">
        <f>IF('Week 1'!O13="","",'Week 1'!O13)</f>
        <v>0</v>
      </c>
      <c r="C17" s="439"/>
      <c r="D17" s="440"/>
      <c r="E17" s="205">
        <f>COUNTIF('Week 1'!O23:O32,"&gt;0")</f>
        <v>0</v>
      </c>
      <c r="F17" s="50">
        <f>IF('Week 1'!P35=0,,'Week 1'!P35)</f>
        <v>0</v>
      </c>
      <c r="G17" s="51">
        <f>IF('Week 1'!R35=0,,'Week 1'!R35)</f>
        <v>0</v>
      </c>
      <c r="H17" s="50">
        <f>IFERROR(AVERAGE('Week 1'!O23:O32),0)</f>
        <v>0</v>
      </c>
      <c r="I17" s="49">
        <f>IF('Week 1'!P33=0,,'Week 1'!P33)</f>
        <v>0</v>
      </c>
      <c r="J17" s="92">
        <f>IFERROR(AVERAGE('Week 1'!Q23:Q32),0)</f>
        <v>0</v>
      </c>
      <c r="K17" s="51">
        <f ca="1">IF('Week 1'!N35=0,,'Week 1'!N35)</f>
        <v>0</v>
      </c>
      <c r="L17" s="9"/>
      <c r="M17" s="438" t="s">
        <v>46</v>
      </c>
      <c r="N17" s="440"/>
      <c r="O17" s="206">
        <f>SUMPRODUCT((NOT(ISERROR(FIND(M17,B15:D26))))*(E15:E26))</f>
        <v>0</v>
      </c>
      <c r="P17" s="53">
        <f>SUMPRODUCT((NOT(ISERROR(FIND(M17,B15:D26))))*(F15:F26))</f>
        <v>0</v>
      </c>
      <c r="Q17" s="54">
        <f>SUMPRODUCT((NOT(ISERROR(FIND(M17,B15:D26))))*(G15:G26))</f>
        <v>0</v>
      </c>
      <c r="R17" s="101">
        <f>IFERROR(SUMPRODUCT((NOT(ISERROR(FIND(M17,B15:D26))))*(H15:H26)/U17),)</f>
        <v>0</v>
      </c>
      <c r="S17" s="55">
        <f ca="1">IFERROR(SUMPRODUCT((NOT(ISERROR(FIND(M17,B15:D26))))*(I15:I26)/U17),)</f>
        <v>0</v>
      </c>
      <c r="T17" s="93">
        <f>IFERROR(SUMPRODUCT((NOT(ISERROR(FIND(M17,B15:D26))))*(J15:J26)/U17),)</f>
        <v>0</v>
      </c>
      <c r="U17" s="96">
        <f>COUNTIF(B15:D26,"*Deadlift*")</f>
        <v>0</v>
      </c>
      <c r="V17" s="56">
        <f ca="1">SUMPRODUCT((NOT(ISERROR(FIND("Competition Deadlift",B15:D26))))*(K15:K26))</f>
        <v>0</v>
      </c>
      <c r="W17" s="8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row>
    <row r="18" spans="1:49" ht="30" customHeight="1" thickBot="1" x14ac:dyDescent="0.35">
      <c r="A18" s="9"/>
      <c r="B18" s="438" t="str">
        <f>IF('Week 1'!C43="","",'Week 1'!C43)</f>
        <v>Competition Squat</v>
      </c>
      <c r="C18" s="439"/>
      <c r="D18" s="440"/>
      <c r="E18" s="205">
        <f>COUNTIF('Week 1'!C53:C62,"&gt;0")</f>
        <v>1</v>
      </c>
      <c r="F18" s="50">
        <f>IF('Week 1'!D65=0,,'Week 1'!D65)</f>
        <v>1</v>
      </c>
      <c r="G18" s="51">
        <f>IF('Week 1'!F65=0,,'Week 1'!F65)</f>
        <v>150</v>
      </c>
      <c r="H18" s="50">
        <f>IFERROR(AVERAGE('Week 1'!C53:C62),0)</f>
        <v>1</v>
      </c>
      <c r="I18" s="49">
        <f ca="1">IF('Week 1'!E63=0,,'Week 1'!E63)</f>
        <v>0.71770334928229662</v>
      </c>
      <c r="J18" s="92">
        <f>IFERROR(AVERAGE('Week 1'!E53:E62),0)</f>
        <v>0</v>
      </c>
      <c r="K18" s="51">
        <f ca="1">IF('Week 1'!B65=0,,'Week 1'!B65)</f>
        <v>209</v>
      </c>
      <c r="L18" s="9"/>
      <c r="M18" s="462" t="s">
        <v>93</v>
      </c>
      <c r="N18" s="463"/>
      <c r="O18" s="207">
        <f>SUM(O15:O17)</f>
        <v>2</v>
      </c>
      <c r="P18" s="87">
        <f>SUM(P15:P17)</f>
        <v>2</v>
      </c>
      <c r="Q18" s="86">
        <f>SUM(Q15:Q17)</f>
        <v>250</v>
      </c>
      <c r="R18" s="102">
        <f>AVERAGE(R15:R17)</f>
        <v>0.33333333333333331</v>
      </c>
      <c r="S18" s="88">
        <f ca="1">AVERAGE(S15:S17)</f>
        <v>0.23866484392800183</v>
      </c>
      <c r="T18" s="97">
        <f>AVERAGE(T15:T17)</f>
        <v>0</v>
      </c>
      <c r="U18" s="85">
        <f>SUM(U15:U17)</f>
        <v>2</v>
      </c>
      <c r="V18" s="86">
        <f ca="1">SUM(V15:V17)</f>
        <v>349</v>
      </c>
      <c r="W18" s="8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row>
    <row r="19" spans="1:49" ht="30" customHeight="1" thickBot="1" x14ac:dyDescent="0.35">
      <c r="A19" s="9"/>
      <c r="B19" s="438">
        <f>IF('Week 1'!I43="","",'Week 1'!I43)</f>
        <v>0</v>
      </c>
      <c r="C19" s="439"/>
      <c r="D19" s="440"/>
      <c r="E19" s="205">
        <f>COUNTIF('Week 1'!I53:I62,"&gt;0")</f>
        <v>0</v>
      </c>
      <c r="F19" s="50">
        <f>IF('Week 1'!J65=0,,'Week 1'!J65)</f>
        <v>0</v>
      </c>
      <c r="G19" s="51">
        <f>IF('Week 1'!L65=0,,'Week 1'!L65)</f>
        <v>0</v>
      </c>
      <c r="H19" s="50">
        <f>IFERROR(AVERAGE('Week 1'!I53:I62),0)</f>
        <v>0</v>
      </c>
      <c r="I19" s="49">
        <f>IF('Week 1'!K63=0,,'Week 1'!K63)</f>
        <v>0</v>
      </c>
      <c r="J19" s="92">
        <f>IFERROR(AVERAGE('Week 1'!K53:K62),0)</f>
        <v>0</v>
      </c>
      <c r="K19" s="51">
        <f ca="1">IF('Week 1'!H65=0,,'Week 1'!H65)</f>
        <v>0</v>
      </c>
      <c r="L19" s="9"/>
      <c r="M19" s="11"/>
      <c r="N19" s="11"/>
      <c r="O19" s="11"/>
      <c r="P19" s="11"/>
      <c r="Q19" s="11"/>
      <c r="R19" s="11"/>
      <c r="S19" s="11"/>
      <c r="T19" s="11"/>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row>
    <row r="20" spans="1:49" ht="30" customHeight="1" thickBot="1" x14ac:dyDescent="0.35">
      <c r="A20" s="9"/>
      <c r="B20" s="438">
        <f>IF('Week 1'!O43="","",'Week 1'!O43)</f>
        <v>0</v>
      </c>
      <c r="C20" s="439"/>
      <c r="D20" s="440"/>
      <c r="E20" s="205">
        <f>COUNTIF('Week 1'!O53:O62,"&gt;0")</f>
        <v>0</v>
      </c>
      <c r="F20" s="50">
        <f>IF('Week 1'!P65=0,,'Week 1'!P65)</f>
        <v>0</v>
      </c>
      <c r="G20" s="51">
        <f>IF('Week 1'!R65=0,,'Week 1'!R65)</f>
        <v>0</v>
      </c>
      <c r="H20" s="50">
        <f>IFERROR(AVERAGE('Week 1'!O53:O62),0)</f>
        <v>0</v>
      </c>
      <c r="I20" s="49">
        <f>IF('Week 1'!P63=0,,'Week 1'!P63)</f>
        <v>0</v>
      </c>
      <c r="J20" s="92">
        <f>IFERROR(AVERAGE('Week 1'!Q53:Q62),0)</f>
        <v>0</v>
      </c>
      <c r="K20" s="51">
        <f ca="1">IF('Week 1'!N65=0,,'Week 1'!N65)</f>
        <v>0</v>
      </c>
      <c r="L20" s="9"/>
      <c r="M20" s="484" t="s">
        <v>79</v>
      </c>
      <c r="N20" s="485"/>
      <c r="O20" s="485"/>
      <c r="P20" s="485"/>
      <c r="Q20" s="485"/>
      <c r="R20" s="485"/>
      <c r="S20" s="485"/>
      <c r="T20" s="485"/>
      <c r="U20" s="485"/>
      <c r="V20" s="486"/>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row>
    <row r="21" spans="1:49" ht="30" customHeight="1" thickBot="1" x14ac:dyDescent="0.35">
      <c r="A21" s="9"/>
      <c r="B21" s="438">
        <f>IF('Week 1'!C88="","",'Week 1'!C88)</f>
        <v>0</v>
      </c>
      <c r="C21" s="439"/>
      <c r="D21" s="440"/>
      <c r="E21" s="205">
        <f>COUNTIF('Week 1'!C98:C107,"&gt;0")</f>
        <v>0</v>
      </c>
      <c r="F21" s="50">
        <f>IF('Week 1'!D110=0,,'Week 1'!D110)</f>
        <v>0</v>
      </c>
      <c r="G21" s="51">
        <f>IF('Week 1'!F110=0,,'Week 1'!F110)</f>
        <v>0</v>
      </c>
      <c r="H21" s="50">
        <f>IFERROR(AVERAGE('Week 1'!C98:C107),0)</f>
        <v>0</v>
      </c>
      <c r="I21" s="49">
        <f>IF('Week 1'!E108=0,,'Week 1'!E108)</f>
        <v>0</v>
      </c>
      <c r="J21" s="92">
        <f>IFERROR(AVERAGE('Week 1'!E98:E107),0)</f>
        <v>0</v>
      </c>
      <c r="K21" s="51">
        <f ca="1">IF('Week 1'!B110=0,,'Week 1'!B110)</f>
        <v>0</v>
      </c>
      <c r="L21" s="9"/>
      <c r="M21" s="475"/>
      <c r="N21" s="476"/>
      <c r="O21" s="476"/>
      <c r="P21" s="476"/>
      <c r="Q21" s="476"/>
      <c r="R21" s="476"/>
      <c r="S21" s="476"/>
      <c r="T21" s="476"/>
      <c r="U21" s="476"/>
      <c r="V21" s="477"/>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row>
    <row r="22" spans="1:49" ht="30" customHeight="1" thickBot="1" x14ac:dyDescent="0.35">
      <c r="A22" s="9"/>
      <c r="B22" s="438">
        <f>IF('Week 1'!I88="","",'Week 1'!I88)</f>
        <v>0</v>
      </c>
      <c r="C22" s="439"/>
      <c r="D22" s="440"/>
      <c r="E22" s="205">
        <f>COUNTIF('Week 1'!I98:I107,"&gt;0")</f>
        <v>0</v>
      </c>
      <c r="F22" s="50">
        <f>IF('Week 1'!J110=0,,'Week 1'!J110)</f>
        <v>0</v>
      </c>
      <c r="G22" s="51">
        <f>IF('Week 1'!L110=0,,'Week 1'!L110)</f>
        <v>0</v>
      </c>
      <c r="H22" s="50">
        <f>IFERROR(AVERAGE('Week 1'!I98:I107),0)</f>
        <v>0</v>
      </c>
      <c r="I22" s="49">
        <f>IF('Week 1'!K108=0,,'Week 1'!K108)</f>
        <v>0</v>
      </c>
      <c r="J22" s="92">
        <f>IFERROR(AVERAGE('Week 1'!K98:K107),0)</f>
        <v>0</v>
      </c>
      <c r="K22" s="51">
        <f ca="1">IF('Week 1'!H110=0,,'Week 1'!H110)</f>
        <v>0</v>
      </c>
      <c r="L22" s="9"/>
      <c r="M22" s="478"/>
      <c r="N22" s="479"/>
      <c r="O22" s="479"/>
      <c r="P22" s="479"/>
      <c r="Q22" s="479"/>
      <c r="R22" s="479"/>
      <c r="S22" s="479"/>
      <c r="T22" s="479"/>
      <c r="U22" s="479"/>
      <c r="V22" s="480"/>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1:49" ht="30" customHeight="1" thickBot="1" x14ac:dyDescent="0.35">
      <c r="A23" s="9"/>
      <c r="B23" s="438">
        <f>IF('Week 1'!O88="","",'Week 1'!O88)</f>
        <v>0</v>
      </c>
      <c r="C23" s="439"/>
      <c r="D23" s="440"/>
      <c r="E23" s="205">
        <f>COUNTIF('Week 1'!O98:O107,"&gt;0")</f>
        <v>0</v>
      </c>
      <c r="F23" s="50">
        <f>IF('Week 1'!P110=0,,'Week 1'!P110)</f>
        <v>0</v>
      </c>
      <c r="G23" s="51">
        <f>IF('Week 1'!R110=0,,'Week 1'!R110)</f>
        <v>0</v>
      </c>
      <c r="H23" s="50">
        <f>IFERROR(AVERAGE('Week 1'!O98:O107),0)</f>
        <v>0</v>
      </c>
      <c r="I23" s="49">
        <f>IF('Week 1'!P108=0,,'Week 1'!P108)</f>
        <v>0</v>
      </c>
      <c r="J23" s="92">
        <f>IFERROR(AVERAGE('Week 1'!Q98:Q107),0)</f>
        <v>0</v>
      </c>
      <c r="K23" s="51">
        <f ca="1">IF('Week 1'!N110=0,,'Week 1'!N110)</f>
        <v>0</v>
      </c>
      <c r="L23" s="9"/>
      <c r="M23" s="478"/>
      <c r="N23" s="479"/>
      <c r="O23" s="479"/>
      <c r="P23" s="479"/>
      <c r="Q23" s="479"/>
      <c r="R23" s="479"/>
      <c r="S23" s="479"/>
      <c r="T23" s="479"/>
      <c r="U23" s="479"/>
      <c r="V23" s="480"/>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row>
    <row r="24" spans="1:49" ht="30" customHeight="1" thickBot="1" x14ac:dyDescent="0.35">
      <c r="A24" s="9"/>
      <c r="B24" s="438">
        <f>IF('Week 1'!C118="","",'Week 1'!C118)</f>
        <v>0</v>
      </c>
      <c r="C24" s="439"/>
      <c r="D24" s="440"/>
      <c r="E24" s="205">
        <f>COUNTIF('Week 1'!C128:C137,"&gt;0")</f>
        <v>0</v>
      </c>
      <c r="F24" s="50">
        <f>IF('Week 1'!D140=0,,'Week 1'!D140)</f>
        <v>0</v>
      </c>
      <c r="G24" s="51">
        <f>IF('Week 1'!F140=0,,'Week 1'!F140)</f>
        <v>0</v>
      </c>
      <c r="H24" s="50">
        <f>IFERROR(AVERAGE('Week 1'!C128:C137),0)</f>
        <v>0</v>
      </c>
      <c r="I24" s="49">
        <f>IF('Week 1'!E138=0,,'Week 1'!E138)</f>
        <v>0</v>
      </c>
      <c r="J24" s="92">
        <f>IFERROR(AVERAGE('Week 1'!E128:E137),0)</f>
        <v>0</v>
      </c>
      <c r="K24" s="51">
        <f ca="1">IF('Week 1'!B140=0,,'Week 1'!B140)</f>
        <v>0</v>
      </c>
      <c r="L24" s="9"/>
      <c r="M24" s="478"/>
      <c r="N24" s="479"/>
      <c r="O24" s="479"/>
      <c r="P24" s="479"/>
      <c r="Q24" s="479"/>
      <c r="R24" s="479"/>
      <c r="S24" s="479"/>
      <c r="T24" s="479"/>
      <c r="U24" s="479"/>
      <c r="V24" s="480"/>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1:49" ht="30" customHeight="1" thickBot="1" x14ac:dyDescent="0.35">
      <c r="A25" s="9"/>
      <c r="B25" s="438">
        <f>IF('Week 1'!I118="","",'Week 1'!I118)</f>
        <v>0</v>
      </c>
      <c r="C25" s="439"/>
      <c r="D25" s="440"/>
      <c r="E25" s="205">
        <f>COUNTIF('Week 1'!I128:I137,"&gt;0")</f>
        <v>0</v>
      </c>
      <c r="F25" s="50">
        <f>IF('Week 1'!J140=0,,'Week 1'!J140)</f>
        <v>0</v>
      </c>
      <c r="G25" s="51">
        <f>IF('Week 1'!L140=0,,'Week 1'!L140)</f>
        <v>0</v>
      </c>
      <c r="H25" s="50">
        <f>IFERROR(AVERAGE('Week 1'!I128:I137),0)</f>
        <v>0</v>
      </c>
      <c r="I25" s="49">
        <f>IF('Week 1'!K138=0,,'Week 1'!K138)</f>
        <v>0</v>
      </c>
      <c r="J25" s="92">
        <f>IFERROR(AVERAGE('Week 1'!K128:K137),0)</f>
        <v>0</v>
      </c>
      <c r="K25" s="51">
        <f ca="1">IF('Week 1'!H140=0,,'Week 1'!H140)</f>
        <v>0</v>
      </c>
      <c r="L25" s="9"/>
      <c r="M25" s="478"/>
      <c r="N25" s="479"/>
      <c r="O25" s="479"/>
      <c r="P25" s="479"/>
      <c r="Q25" s="479"/>
      <c r="R25" s="479"/>
      <c r="S25" s="479"/>
      <c r="T25" s="479"/>
      <c r="U25" s="479"/>
      <c r="V25" s="480"/>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1:49" ht="30" customHeight="1" thickBot="1" x14ac:dyDescent="0.35">
      <c r="A26" s="9"/>
      <c r="B26" s="438">
        <f>IF('Week 1'!O118="","",'Week 1'!O118)</f>
        <v>0</v>
      </c>
      <c r="C26" s="439"/>
      <c r="D26" s="440"/>
      <c r="E26" s="206">
        <f>COUNTIF('Week 1'!O128:O137,"&gt;0")</f>
        <v>0</v>
      </c>
      <c r="F26" s="53">
        <f>IF('Week 1'!P140=0,,'Week 1'!P140)</f>
        <v>0</v>
      </c>
      <c r="G26" s="54">
        <f>IF('Week 1'!R140=0,,'Week 1'!R140)</f>
        <v>0</v>
      </c>
      <c r="H26" s="53">
        <f>IFERROR(AVERAGE('Week 1'!O128:O137),0)</f>
        <v>0</v>
      </c>
      <c r="I26" s="55">
        <f>IF('Week 1'!P138=0,,'Week 1'!P138)</f>
        <v>0</v>
      </c>
      <c r="J26" s="93">
        <f>IFERROR(AVERAGE('Week 1'!Q128:Q137),0)</f>
        <v>0</v>
      </c>
      <c r="K26" s="54">
        <f ca="1">IF('Week 1'!N140=0,,'Week 1'!N140)</f>
        <v>0</v>
      </c>
      <c r="L26" s="9"/>
      <c r="M26" s="481"/>
      <c r="N26" s="482"/>
      <c r="O26" s="482"/>
      <c r="P26" s="482"/>
      <c r="Q26" s="482"/>
      <c r="R26" s="482"/>
      <c r="S26" s="482"/>
      <c r="T26" s="482"/>
      <c r="U26" s="482"/>
      <c r="V26" s="483"/>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row>
    <row r="27" spans="1:49" ht="15" customHeight="1" x14ac:dyDescent="0.3">
      <c r="A27" s="9"/>
      <c r="B27" s="11"/>
      <c r="C27" s="11"/>
      <c r="D27" s="107"/>
      <c r="E27" s="202"/>
      <c r="F27" s="110"/>
      <c r="G27" s="108"/>
      <c r="H27" s="67"/>
      <c r="I27" s="109"/>
      <c r="J27" s="90"/>
      <c r="K27" s="107"/>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row>
    <row r="28" spans="1:49" ht="15" customHeight="1" x14ac:dyDescent="0.3">
      <c r="A28" s="9"/>
      <c r="B28" s="44"/>
      <c r="C28" s="44"/>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1:49" ht="15" customHeight="1" x14ac:dyDescent="0.3">
      <c r="A29" s="9"/>
      <c r="B29" s="465">
        <f>'Training Plan'!B41</f>
        <v>0</v>
      </c>
      <c r="C29" s="466"/>
      <c r="D29" s="467"/>
      <c r="E29" s="203"/>
      <c r="F29" s="471" t="s">
        <v>55</v>
      </c>
      <c r="G29" s="471"/>
      <c r="H29" s="471"/>
      <c r="I29" s="471"/>
      <c r="J29" s="471"/>
      <c r="K29" s="471"/>
      <c r="L29" s="471"/>
      <c r="M29" s="471"/>
      <c r="N29" s="471"/>
      <c r="O29" s="471"/>
      <c r="P29" s="471"/>
      <c r="Q29" s="471"/>
      <c r="R29" s="471"/>
      <c r="S29" s="471"/>
      <c r="T29" s="471"/>
      <c r="U29" s="471"/>
      <c r="V29" s="472"/>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row>
    <row r="30" spans="1:49" ht="15" customHeight="1" x14ac:dyDescent="0.3">
      <c r="A30" s="9"/>
      <c r="B30" s="468"/>
      <c r="C30" s="469"/>
      <c r="D30" s="470"/>
      <c r="E30" s="204"/>
      <c r="F30" s="473"/>
      <c r="G30" s="473"/>
      <c r="H30" s="473"/>
      <c r="I30" s="473"/>
      <c r="J30" s="473"/>
      <c r="K30" s="473"/>
      <c r="L30" s="473"/>
      <c r="M30" s="473"/>
      <c r="N30" s="473"/>
      <c r="O30" s="473"/>
      <c r="P30" s="473"/>
      <c r="Q30" s="473"/>
      <c r="R30" s="473"/>
      <c r="S30" s="473"/>
      <c r="T30" s="473"/>
      <c r="U30" s="473"/>
      <c r="V30" s="474"/>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row>
    <row r="31" spans="1:49" ht="15" customHeight="1" x14ac:dyDescent="0.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1:49" ht="15" customHeight="1" thickBot="1" x14ac:dyDescent="0.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1:49" ht="15" customHeight="1" x14ac:dyDescent="0.3">
      <c r="A33" s="9"/>
      <c r="B33" s="295" t="s">
        <v>82</v>
      </c>
      <c r="C33" s="296"/>
      <c r="D33" s="296"/>
      <c r="E33" s="296"/>
      <c r="F33" s="296"/>
      <c r="G33" s="296"/>
      <c r="H33" s="296"/>
      <c r="I33" s="296"/>
      <c r="J33" s="296"/>
      <c r="K33" s="297"/>
      <c r="L33" s="9"/>
      <c r="M33" s="295" t="s">
        <v>78</v>
      </c>
      <c r="N33" s="296"/>
      <c r="O33" s="296"/>
      <c r="P33" s="296"/>
      <c r="Q33" s="296"/>
      <c r="R33" s="296"/>
      <c r="S33" s="296"/>
      <c r="T33" s="296"/>
      <c r="U33" s="296"/>
      <c r="V33" s="297"/>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1:49" ht="15" customHeight="1" thickBot="1" x14ac:dyDescent="0.35">
      <c r="A34" s="9"/>
      <c r="B34" s="298"/>
      <c r="C34" s="299"/>
      <c r="D34" s="299"/>
      <c r="E34" s="299"/>
      <c r="F34" s="299"/>
      <c r="G34" s="299"/>
      <c r="H34" s="299"/>
      <c r="I34" s="299"/>
      <c r="J34" s="299"/>
      <c r="K34" s="300"/>
      <c r="L34" s="9"/>
      <c r="M34" s="298"/>
      <c r="N34" s="299"/>
      <c r="O34" s="299"/>
      <c r="P34" s="299"/>
      <c r="Q34" s="299"/>
      <c r="R34" s="299"/>
      <c r="S34" s="299"/>
      <c r="T34" s="299"/>
      <c r="U34" s="299"/>
      <c r="V34" s="300"/>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1:49" ht="15" customHeight="1" x14ac:dyDescent="0.3">
      <c r="A35" s="9"/>
      <c r="B35" s="354" t="s">
        <v>70</v>
      </c>
      <c r="C35" s="373"/>
      <c r="D35" s="368"/>
      <c r="E35" s="366" t="s">
        <v>201</v>
      </c>
      <c r="F35" s="385" t="s">
        <v>200</v>
      </c>
      <c r="G35" s="366" t="s">
        <v>44</v>
      </c>
      <c r="H35" s="460" t="s">
        <v>94</v>
      </c>
      <c r="I35" s="460" t="s">
        <v>71</v>
      </c>
      <c r="J35" s="460" t="s">
        <v>91</v>
      </c>
      <c r="K35" s="366" t="s">
        <v>4</v>
      </c>
      <c r="L35" s="9"/>
      <c r="M35" s="354" t="s">
        <v>70</v>
      </c>
      <c r="N35" s="368"/>
      <c r="O35" s="366" t="s">
        <v>201</v>
      </c>
      <c r="P35" s="385" t="s">
        <v>200</v>
      </c>
      <c r="Q35" s="366" t="s">
        <v>44</v>
      </c>
      <c r="R35" s="460" t="s">
        <v>94</v>
      </c>
      <c r="S35" s="460" t="s">
        <v>71</v>
      </c>
      <c r="T35" s="460" t="s">
        <v>91</v>
      </c>
      <c r="U35" s="491" t="s">
        <v>112</v>
      </c>
      <c r="V35" s="460" t="s">
        <v>97</v>
      </c>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1:49" ht="15" customHeight="1" thickBot="1" x14ac:dyDescent="0.35">
      <c r="A36" s="9"/>
      <c r="B36" s="355"/>
      <c r="C36" s="390"/>
      <c r="D36" s="369"/>
      <c r="E36" s="367"/>
      <c r="F36" s="355"/>
      <c r="G36" s="367"/>
      <c r="H36" s="367"/>
      <c r="I36" s="461"/>
      <c r="J36" s="461"/>
      <c r="K36" s="367"/>
      <c r="L36" s="9"/>
      <c r="M36" s="355"/>
      <c r="N36" s="369"/>
      <c r="O36" s="367"/>
      <c r="P36" s="355"/>
      <c r="Q36" s="367"/>
      <c r="R36" s="367"/>
      <c r="S36" s="461"/>
      <c r="T36" s="461"/>
      <c r="U36" s="390"/>
      <c r="V36" s="461"/>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1:49" ht="30" customHeight="1" thickBot="1" x14ac:dyDescent="0.35">
      <c r="A37" s="9"/>
      <c r="B37" s="438">
        <f>IF('Week 2'!C13="","",'Week 2'!C13)</f>
        <v>0</v>
      </c>
      <c r="C37" s="439"/>
      <c r="D37" s="440"/>
      <c r="E37" s="205">
        <f>COUNTIF('Week 2'!C23:C32,"&gt;0")</f>
        <v>0</v>
      </c>
      <c r="F37" s="50">
        <f>IF('Week 2'!D35=0,,'Week 2'!D35)</f>
        <v>0</v>
      </c>
      <c r="G37" s="51">
        <f>IF('Week 2'!F35=0,,'Week 2'!F35)</f>
        <v>0</v>
      </c>
      <c r="H37" s="50">
        <f>IFERROR(AVERAGE('Week 2'!C23:C32),0)</f>
        <v>0</v>
      </c>
      <c r="I37" s="49">
        <f>IF('Week 2'!E33=0,,'Week 2'!E33)</f>
        <v>0</v>
      </c>
      <c r="J37" s="92">
        <f>IFERROR(AVERAGE('Week 2'!E23:E32),0)</f>
        <v>0</v>
      </c>
      <c r="K37" s="51">
        <f ca="1">IF('Week 2'!B35=0,,'Week 2'!B35)</f>
        <v>0</v>
      </c>
      <c r="L37" s="9"/>
      <c r="M37" s="438" t="s">
        <v>43</v>
      </c>
      <c r="N37" s="440"/>
      <c r="O37" s="205">
        <f>SUMPRODUCT((NOT(ISERROR(FIND(M37,B37:D48))))*(E37:E48))</f>
        <v>0</v>
      </c>
      <c r="P37" s="50">
        <f>SUMPRODUCT((NOT(ISERROR(FIND(M37,B37:D48))))*(F37:F48))</f>
        <v>0</v>
      </c>
      <c r="Q37" s="51">
        <f>SUMPRODUCT((NOT(ISERROR(FIND(M37,B37:D48))))*(G37:G48))</f>
        <v>0</v>
      </c>
      <c r="R37" s="100">
        <f>IFERROR(SUMPRODUCT((NOT(ISERROR(FIND(M37,B37:D48))))*((H37:H48)/U37)),)</f>
        <v>0</v>
      </c>
      <c r="S37" s="49">
        <f>IFERROR(SUMPRODUCT((NOT(ISERROR(FIND(M37,B37:D48))))*((I37:I48)/U37)),)</f>
        <v>0</v>
      </c>
      <c r="T37" s="92">
        <f>IFERROR(SUMPRODUCT((NOT(ISERROR(FIND(M37,B37:D48))))*((J37:J48)/U37)),)</f>
        <v>0</v>
      </c>
      <c r="U37" s="94">
        <f>COUNTIF(B37:D48,"*Squat*")</f>
        <v>0</v>
      </c>
      <c r="V37" s="54">
        <f ca="1">SUMPRODUCT((NOT(ISERROR(FIND("Competition Squat",B37:D48))))*(K37:K48))</f>
        <v>0</v>
      </c>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row>
    <row r="38" spans="1:49" ht="30" customHeight="1" thickBot="1" x14ac:dyDescent="0.35">
      <c r="A38" s="9"/>
      <c r="B38" s="438">
        <f>IF('Week 2'!I13="","",'Week 2'!I13)</f>
        <v>0</v>
      </c>
      <c r="C38" s="439"/>
      <c r="D38" s="440"/>
      <c r="E38" s="205">
        <f>COUNTIF('Week 2'!I23:I32,"&gt;0")</f>
        <v>0</v>
      </c>
      <c r="F38" s="50">
        <f>IF('Week 2'!J35=0,,'Week 2'!J35)</f>
        <v>0</v>
      </c>
      <c r="G38" s="51">
        <f>IF('Week 2'!L35=0,,'Week 2'!L35)</f>
        <v>0</v>
      </c>
      <c r="H38" s="50">
        <f>IFERROR(AVERAGE('Week 2'!I23:I32),0)</f>
        <v>0</v>
      </c>
      <c r="I38" s="49">
        <f>IF('Week 2'!K33=0,,'Week 2'!K33)</f>
        <v>0</v>
      </c>
      <c r="J38" s="92">
        <f>IFERROR(AVERAGE('Week 2'!K23:K32),0)</f>
        <v>0</v>
      </c>
      <c r="K38" s="51">
        <f ca="1">IF('Week 2'!H35=0,,'Week 2'!H35)</f>
        <v>0</v>
      </c>
      <c r="L38" s="9"/>
      <c r="M38" s="438" t="s">
        <v>45</v>
      </c>
      <c r="N38" s="440"/>
      <c r="O38" s="205">
        <f>SUMPRODUCT((NOT(ISERROR(FIND(M38,B37:D48))))*(E37:E48))</f>
        <v>0</v>
      </c>
      <c r="P38" s="50">
        <f>SUMPRODUCT((NOT(ISERROR(FIND(M38,B37:D48))))*(F37:F48))</f>
        <v>0</v>
      </c>
      <c r="Q38" s="51">
        <f>SUMPRODUCT((NOT(ISERROR(FIND(M38,B37:D48))))*(G37:G48))</f>
        <v>0</v>
      </c>
      <c r="R38" s="100">
        <f>IFERROR(SUMPRODUCT((NOT(ISERROR(FIND(M38,B37:D48))))*(H37:H48)/U38),)</f>
        <v>0</v>
      </c>
      <c r="S38" s="49">
        <f>IFERROR(SUMPRODUCT((NOT(ISERROR(FIND(M38,B37:D48))))*(I37:I48)/U38),)</f>
        <v>0</v>
      </c>
      <c r="T38" s="92">
        <f>IFERROR(SUMPRODUCT((NOT(ISERROR(FIND(M38,B37:D48))))*(J37:J48)/U38),)</f>
        <v>0</v>
      </c>
      <c r="U38" s="94">
        <f>COUNTIF(B37:D48,"*Bench*")</f>
        <v>0</v>
      </c>
      <c r="V38" s="54">
        <f ca="1">SUMPRODUCT((NOT(ISERROR(FIND("Competition Bench",B37:D48))))*(K37:K48))</f>
        <v>0</v>
      </c>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1:49" ht="30" customHeight="1" thickBot="1" x14ac:dyDescent="0.35">
      <c r="A39" s="9"/>
      <c r="B39" s="438">
        <f>IF('Week 2'!O13="","",'Week 2'!O13)</f>
        <v>0</v>
      </c>
      <c r="C39" s="439"/>
      <c r="D39" s="440"/>
      <c r="E39" s="205">
        <f>COUNTIF('Week 2'!O23:O32,"&gt;0")</f>
        <v>0</v>
      </c>
      <c r="F39" s="50">
        <f>IF('Week 2'!P35=0,,'Week 2'!P35)</f>
        <v>0</v>
      </c>
      <c r="G39" s="51">
        <f>IF('Week 2'!R35=0,,'Week 2'!R35)</f>
        <v>0</v>
      </c>
      <c r="H39" s="50">
        <f>IFERROR(AVERAGE('Week 2'!O23:O32),0)</f>
        <v>0</v>
      </c>
      <c r="I39" s="49">
        <f>IF('Week 2'!P33=0,,'Week 2'!P33)</f>
        <v>0</v>
      </c>
      <c r="J39" s="92">
        <f>IFERROR(AVERAGE('Week 2'!Q23:Q32),0)</f>
        <v>0</v>
      </c>
      <c r="K39" s="51">
        <f ca="1">IF('Week 2'!N35=0,,'Week 2'!N35)</f>
        <v>0</v>
      </c>
      <c r="L39" s="9"/>
      <c r="M39" s="438" t="s">
        <v>46</v>
      </c>
      <c r="N39" s="440"/>
      <c r="O39" s="206">
        <f>SUMPRODUCT((NOT(ISERROR(FIND(M39,B37:D48))))*(E37:E48))</f>
        <v>0</v>
      </c>
      <c r="P39" s="53">
        <f>SUMPRODUCT((NOT(ISERROR(FIND(M39,B37:D48))))*(F37:F48))</f>
        <v>0</v>
      </c>
      <c r="Q39" s="54">
        <f>SUMPRODUCT((NOT(ISERROR(FIND(M39,B37:D48))))*(G37:G48))</f>
        <v>0</v>
      </c>
      <c r="R39" s="101">
        <f>IFERROR(SUMPRODUCT((NOT(ISERROR(FIND(M39,B37:D48))))*(H37:H48)/U39),)</f>
        <v>0</v>
      </c>
      <c r="S39" s="55">
        <f>IFERROR(SUMPRODUCT((NOT(ISERROR(FIND(M39,B37:D48))))*(I37:I48)/U39),)</f>
        <v>0</v>
      </c>
      <c r="T39" s="93">
        <f>IFERROR(SUMPRODUCT((NOT(ISERROR(FIND(M39,B37:D48))))*(J37:J48)/U39),)</f>
        <v>0</v>
      </c>
      <c r="U39" s="96">
        <f>COUNTIF(B37:D48,"*Deadlift*")</f>
        <v>0</v>
      </c>
      <c r="V39" s="56">
        <f ca="1">SUMPRODUCT((NOT(ISERROR(FIND("Competition Deadlift",B37:D48))))*(K37:K48))</f>
        <v>0</v>
      </c>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1:49" ht="30" customHeight="1" thickBot="1" x14ac:dyDescent="0.35">
      <c r="A40" s="44"/>
      <c r="B40" s="438">
        <f>IF('Week 2'!C43="","",'Week 2'!C43)</f>
        <v>0</v>
      </c>
      <c r="C40" s="439"/>
      <c r="D40" s="440"/>
      <c r="E40" s="205">
        <f>COUNTIF('Week 2'!C53:C62,"&gt;0")</f>
        <v>0</v>
      </c>
      <c r="F40" s="50">
        <f>IF('Week 2'!D65=0,,'Week 2'!D65)</f>
        <v>0</v>
      </c>
      <c r="G40" s="51">
        <f>IF('Week 2'!F65=0,,'Week 2'!F65)</f>
        <v>0</v>
      </c>
      <c r="H40" s="50">
        <f>IFERROR(AVERAGE('Week 2'!C53:C62),0)</f>
        <v>0</v>
      </c>
      <c r="I40" s="49">
        <f>IF('Week 2'!E63=0,,'Week 2'!E63)</f>
        <v>0</v>
      </c>
      <c r="J40" s="92">
        <f>IFERROR(AVERAGE('Week 2'!E53:E62),0)</f>
        <v>0</v>
      </c>
      <c r="K40" s="51">
        <f ca="1">IF('Week 2'!B65=0,,'Week 2'!B65)</f>
        <v>0</v>
      </c>
      <c r="L40" s="9"/>
      <c r="M40" s="462" t="s">
        <v>93</v>
      </c>
      <c r="N40" s="463"/>
      <c r="O40" s="207">
        <f>SUM(O37:O39)</f>
        <v>0</v>
      </c>
      <c r="P40" s="87">
        <f>SUM(P37:P39)</f>
        <v>0</v>
      </c>
      <c r="Q40" s="86">
        <f>SUM(Q37:Q39)</f>
        <v>0</v>
      </c>
      <c r="R40" s="102">
        <f>AVERAGE(R37:R39)</f>
        <v>0</v>
      </c>
      <c r="S40" s="88">
        <f>AVERAGE(S37:S39)</f>
        <v>0</v>
      </c>
      <c r="T40" s="97">
        <f>AVERAGE(T37:T39)</f>
        <v>0</v>
      </c>
      <c r="U40" s="85">
        <f>SUM(U37:U39)</f>
        <v>0</v>
      </c>
      <c r="V40" s="86">
        <f ca="1">SUM(V37:V39)</f>
        <v>0</v>
      </c>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1:49" ht="30" customHeight="1" thickBot="1" x14ac:dyDescent="0.35">
      <c r="A41" s="9"/>
      <c r="B41" s="438">
        <f>IF('Week 2'!I43="","",'Week 2'!I43)</f>
        <v>0</v>
      </c>
      <c r="C41" s="439"/>
      <c r="D41" s="440"/>
      <c r="E41" s="205">
        <f>COUNTIF('Week 2'!I53:I62,"&gt;0")</f>
        <v>0</v>
      </c>
      <c r="F41" s="50">
        <f>IF('Week 2'!J65=0,,'Week 2'!J65)</f>
        <v>0</v>
      </c>
      <c r="G41" s="51">
        <f>IF('Week 2'!L65=0,,'Week 2'!L65)</f>
        <v>0</v>
      </c>
      <c r="H41" s="50">
        <f>IFERROR(AVERAGE('Week 2'!I53:I62),0)</f>
        <v>0</v>
      </c>
      <c r="I41" s="49">
        <f>IF('Week 2'!K63=0,,'Week 2'!K63)</f>
        <v>0</v>
      </c>
      <c r="J41" s="92">
        <f>IFERROR(AVERAGE('Week 2'!K53:K62),0)</f>
        <v>0</v>
      </c>
      <c r="K41" s="51">
        <f ca="1">IF('Week 2'!H65=0,,'Week 2'!H65)</f>
        <v>0</v>
      </c>
      <c r="L41" s="9"/>
      <c r="M41" s="11"/>
      <c r="N41" s="11"/>
      <c r="O41" s="11"/>
      <c r="P41" s="11"/>
      <c r="Q41" s="11"/>
      <c r="R41" s="11"/>
      <c r="S41" s="11"/>
      <c r="T41" s="11"/>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1:49" ht="30" customHeight="1" thickBot="1" x14ac:dyDescent="0.35">
      <c r="A42" s="9"/>
      <c r="B42" s="438">
        <f>IF('Week 2'!O43="","",'Week 2'!O43)</f>
        <v>0</v>
      </c>
      <c r="C42" s="439"/>
      <c r="D42" s="440"/>
      <c r="E42" s="205">
        <f>COUNTIF('Week 2'!O53:O62,"&gt;0")</f>
        <v>0</v>
      </c>
      <c r="F42" s="50">
        <f>IF('Week 2'!P65=0,,'Week 2'!P65)</f>
        <v>0</v>
      </c>
      <c r="G42" s="51">
        <f>IF('Week 2'!R65=0,,'Week 2'!R65)</f>
        <v>0</v>
      </c>
      <c r="H42" s="50">
        <f>IFERROR(AVERAGE('Week 2'!O53:O62),0)</f>
        <v>0</v>
      </c>
      <c r="I42" s="49">
        <f>IF('Week 2'!P63=0,,'Week 2'!P63)</f>
        <v>0</v>
      </c>
      <c r="J42" s="92">
        <f>IFERROR(AVERAGE('Week 2'!Q53:Q62),0)</f>
        <v>0</v>
      </c>
      <c r="K42" s="51">
        <f ca="1">IF('Week 2'!N65=0,,'Week 2'!N65)</f>
        <v>0</v>
      </c>
      <c r="L42" s="9"/>
      <c r="M42" s="484" t="s">
        <v>79</v>
      </c>
      <c r="N42" s="485"/>
      <c r="O42" s="485"/>
      <c r="P42" s="485"/>
      <c r="Q42" s="485"/>
      <c r="R42" s="485"/>
      <c r="S42" s="485"/>
      <c r="T42" s="485"/>
      <c r="U42" s="485"/>
      <c r="V42" s="486"/>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1:49" ht="30" customHeight="1" thickBot="1" x14ac:dyDescent="0.35">
      <c r="A43" s="9"/>
      <c r="B43" s="438">
        <f>IF('Week 2'!C88="","",'Week 2'!C88)</f>
        <v>0</v>
      </c>
      <c r="C43" s="439"/>
      <c r="D43" s="440"/>
      <c r="E43" s="205">
        <f>COUNTIF('Week 2'!C98:C107,"&gt;0")</f>
        <v>0</v>
      </c>
      <c r="F43" s="50">
        <f>IF('Week 2'!D110=0,,'Week 2'!D110)</f>
        <v>0</v>
      </c>
      <c r="G43" s="51">
        <f>IF('Week 2'!F110=0,,'Week 2'!F110)</f>
        <v>0</v>
      </c>
      <c r="H43" s="50">
        <f>IFERROR(AVERAGE('Week 2'!C98:C107),0)</f>
        <v>0</v>
      </c>
      <c r="I43" s="49">
        <f>IF('Week 2'!E108=0,,'Week 2'!E108)</f>
        <v>0</v>
      </c>
      <c r="J43" s="92">
        <f>IFERROR(AVERAGE('Week 2'!E98:E107),0)</f>
        <v>0</v>
      </c>
      <c r="K43" s="51">
        <f ca="1">IF('Week 2'!B110=0,,'Week 2'!B110)</f>
        <v>0</v>
      </c>
      <c r="L43" s="9"/>
      <c r="M43" s="475"/>
      <c r="N43" s="476"/>
      <c r="O43" s="476"/>
      <c r="P43" s="476"/>
      <c r="Q43" s="476"/>
      <c r="R43" s="476"/>
      <c r="S43" s="476"/>
      <c r="T43" s="476"/>
      <c r="U43" s="476"/>
      <c r="V43" s="477"/>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1:49" ht="30" customHeight="1" thickBot="1" x14ac:dyDescent="0.35">
      <c r="A44" s="9"/>
      <c r="B44" s="438">
        <f>IF('Week 2'!I88="","",'Week 2'!I88)</f>
        <v>0</v>
      </c>
      <c r="C44" s="439"/>
      <c r="D44" s="440"/>
      <c r="E44" s="205">
        <f>COUNTIF('Week 2'!I98:I107,"&gt;0")</f>
        <v>0</v>
      </c>
      <c r="F44" s="50">
        <f>IF('Week 2'!J110=0,,'Week 2'!J110)</f>
        <v>0</v>
      </c>
      <c r="G44" s="51">
        <f>IF('Week 2'!L110=0,,'Week 2'!L110)</f>
        <v>0</v>
      </c>
      <c r="H44" s="50">
        <f>IFERROR(AVERAGE('Week 2'!I98:I107),0)</f>
        <v>0</v>
      </c>
      <c r="I44" s="49">
        <f>IF('Week 2'!K108=0,,'Week 2'!K108)</f>
        <v>0</v>
      </c>
      <c r="J44" s="92">
        <f>IFERROR(AVERAGE('Week 2'!K98:K107),0)</f>
        <v>0</v>
      </c>
      <c r="K44" s="51">
        <f ca="1">IF('Week 2'!H110=0,,'Week 2'!H110)</f>
        <v>0</v>
      </c>
      <c r="L44" s="9"/>
      <c r="M44" s="478"/>
      <c r="N44" s="479"/>
      <c r="O44" s="479"/>
      <c r="P44" s="479"/>
      <c r="Q44" s="479"/>
      <c r="R44" s="479"/>
      <c r="S44" s="479"/>
      <c r="T44" s="479"/>
      <c r="U44" s="479"/>
      <c r="V44" s="480"/>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1:49" ht="30" customHeight="1" thickBot="1" x14ac:dyDescent="0.35">
      <c r="A45" s="9"/>
      <c r="B45" s="438">
        <f>IF('Week 2'!O88="","",'Week 2'!O88)</f>
        <v>0</v>
      </c>
      <c r="C45" s="439"/>
      <c r="D45" s="440"/>
      <c r="E45" s="205">
        <f>COUNTIF('Week 2'!O98:O107,"&gt;0")</f>
        <v>0</v>
      </c>
      <c r="F45" s="50">
        <f>IF('Week 2'!P110=0,,'Week 2'!P110)</f>
        <v>0</v>
      </c>
      <c r="G45" s="51">
        <f>IF('Week 2'!R110=0,,'Week 2'!R110)</f>
        <v>0</v>
      </c>
      <c r="H45" s="50">
        <f>IFERROR(AVERAGE('Week 2'!O98:O107),0)</f>
        <v>0</v>
      </c>
      <c r="I45" s="49">
        <f>IF('Week 2'!P108=0,,'Week 2'!P108)</f>
        <v>0</v>
      </c>
      <c r="J45" s="92">
        <f>IFERROR(AVERAGE('Week 2'!Q98:Q107),0)</f>
        <v>0</v>
      </c>
      <c r="K45" s="51">
        <f ca="1">IF('Week 2'!N110=0,,'Week 2'!N110)</f>
        <v>0</v>
      </c>
      <c r="L45" s="9"/>
      <c r="M45" s="478"/>
      <c r="N45" s="479"/>
      <c r="O45" s="479"/>
      <c r="P45" s="479"/>
      <c r="Q45" s="479"/>
      <c r="R45" s="479"/>
      <c r="S45" s="479"/>
      <c r="T45" s="479"/>
      <c r="U45" s="479"/>
      <c r="V45" s="480"/>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1:49" ht="30" customHeight="1" thickBot="1" x14ac:dyDescent="0.35">
      <c r="A46" s="9"/>
      <c r="B46" s="438">
        <f>IF('Week 2'!C118="","",'Week 2'!C118)</f>
        <v>0</v>
      </c>
      <c r="C46" s="439"/>
      <c r="D46" s="440"/>
      <c r="E46" s="205">
        <f>COUNTIF('Week 2'!C128:C137,"&gt;0")</f>
        <v>0</v>
      </c>
      <c r="F46" s="50">
        <f>IF('Week 2'!D140=0,,'Week 2'!D140)</f>
        <v>0</v>
      </c>
      <c r="G46" s="51">
        <f>IF('Week 2'!F140=0,,'Week 2'!F140)</f>
        <v>0</v>
      </c>
      <c r="H46" s="50">
        <f>IFERROR(AVERAGE('Week 2'!C128:C137),0)</f>
        <v>0</v>
      </c>
      <c r="I46" s="49">
        <f>IF('Week 2'!E138=0,,'Week 2'!E138)</f>
        <v>0</v>
      </c>
      <c r="J46" s="92">
        <f>IFERROR(AVERAGE('Week 2'!E128:E137),0)</f>
        <v>0</v>
      </c>
      <c r="K46" s="51">
        <f ca="1">IF('Week 2'!B140=0,,'Week 2'!B140)</f>
        <v>0</v>
      </c>
      <c r="L46" s="9"/>
      <c r="M46" s="478"/>
      <c r="N46" s="479"/>
      <c r="O46" s="479"/>
      <c r="P46" s="479"/>
      <c r="Q46" s="479"/>
      <c r="R46" s="479"/>
      <c r="S46" s="479"/>
      <c r="T46" s="479"/>
      <c r="U46" s="479"/>
      <c r="V46" s="480"/>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1:49" ht="30" customHeight="1" thickBot="1" x14ac:dyDescent="0.35">
      <c r="A47" s="9"/>
      <c r="B47" s="438">
        <f>IF('Week 2'!I118="","",'Week 2'!I118)</f>
        <v>0</v>
      </c>
      <c r="C47" s="439"/>
      <c r="D47" s="440"/>
      <c r="E47" s="205">
        <f>COUNTIF('Week 2'!I128:I137,"&gt;0")</f>
        <v>0</v>
      </c>
      <c r="F47" s="50">
        <f>IF('Week 2'!J140=0,,'Week 2'!J140)</f>
        <v>0</v>
      </c>
      <c r="G47" s="51">
        <f>IF('Week 2'!L140=0,,'Week 2'!L140)</f>
        <v>0</v>
      </c>
      <c r="H47" s="50">
        <f>IFERROR(AVERAGE('Week 2'!I128:I137),0)</f>
        <v>0</v>
      </c>
      <c r="I47" s="49">
        <f>IF('Week 2'!K138=0,,'Week 2'!K138)</f>
        <v>0</v>
      </c>
      <c r="J47" s="92">
        <f>IFERROR(AVERAGE('Week 2'!K128:K137),0)</f>
        <v>0</v>
      </c>
      <c r="K47" s="51">
        <f ca="1">IF('Week 2'!H140=0,,'Week 2'!H140)</f>
        <v>0</v>
      </c>
      <c r="L47" s="9"/>
      <c r="M47" s="478"/>
      <c r="N47" s="479"/>
      <c r="O47" s="479"/>
      <c r="P47" s="479"/>
      <c r="Q47" s="479"/>
      <c r="R47" s="479"/>
      <c r="S47" s="479"/>
      <c r="T47" s="479"/>
      <c r="U47" s="479"/>
      <c r="V47" s="480"/>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1:49" ht="30" customHeight="1" thickBot="1" x14ac:dyDescent="0.35">
      <c r="A48" s="9"/>
      <c r="B48" s="438">
        <f>IF('Week 2'!O118="","",'Week 2'!O118)</f>
        <v>0</v>
      </c>
      <c r="C48" s="439"/>
      <c r="D48" s="440"/>
      <c r="E48" s="206">
        <f>COUNTIF('Week 2'!O128:O137,"&gt;0")</f>
        <v>0</v>
      </c>
      <c r="F48" s="53">
        <f>IF('Week 2'!P140=0,,'Week 2'!P140)</f>
        <v>0</v>
      </c>
      <c r="G48" s="54">
        <f>IF('Week 2'!R140=0,,'Week 2'!R140)</f>
        <v>0</v>
      </c>
      <c r="H48" s="53">
        <f>IFERROR(AVERAGE('Week 2'!O128:O137),0)</f>
        <v>0</v>
      </c>
      <c r="I48" s="55">
        <f>IF('Week 2'!P138=0,,'Week 2'!P138)</f>
        <v>0</v>
      </c>
      <c r="J48" s="93">
        <f>IFERROR(AVERAGE('Week 2'!Q128:Q137),0)</f>
        <v>0</v>
      </c>
      <c r="K48" s="54">
        <f ca="1">IF('Week 2'!N140=0,,'Week 2'!N140)</f>
        <v>0</v>
      </c>
      <c r="L48" s="9"/>
      <c r="M48" s="481"/>
      <c r="N48" s="482"/>
      <c r="O48" s="482"/>
      <c r="P48" s="482"/>
      <c r="Q48" s="482"/>
      <c r="R48" s="482"/>
      <c r="S48" s="482"/>
      <c r="T48" s="482"/>
      <c r="U48" s="482"/>
      <c r="V48" s="483"/>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1:49" ht="15" customHeight="1" x14ac:dyDescent="0.3">
      <c r="A49" s="9"/>
      <c r="B49" s="11"/>
      <c r="C49" s="11"/>
      <c r="D49" s="107"/>
      <c r="E49" s="202"/>
      <c r="F49" s="110"/>
      <c r="G49" s="108"/>
      <c r="H49" s="67"/>
      <c r="I49" s="109"/>
      <c r="J49" s="90"/>
      <c r="K49" s="107"/>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1:49" ht="15" customHeight="1" x14ac:dyDescent="0.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1:49" ht="15" customHeight="1" x14ac:dyDescent="0.3">
      <c r="A51" s="9"/>
      <c r="B51" s="465">
        <f>'Training Plan'!B70</f>
        <v>0</v>
      </c>
      <c r="C51" s="466"/>
      <c r="D51" s="467"/>
      <c r="E51" s="203"/>
      <c r="F51" s="471" t="s">
        <v>53</v>
      </c>
      <c r="G51" s="471"/>
      <c r="H51" s="471"/>
      <c r="I51" s="471"/>
      <c r="J51" s="471"/>
      <c r="K51" s="471"/>
      <c r="L51" s="471"/>
      <c r="M51" s="471"/>
      <c r="N51" s="471"/>
      <c r="O51" s="471"/>
      <c r="P51" s="471"/>
      <c r="Q51" s="471"/>
      <c r="R51" s="471"/>
      <c r="S51" s="471"/>
      <c r="T51" s="471"/>
      <c r="U51" s="471"/>
      <c r="V51" s="472"/>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1:49" ht="15" customHeight="1" x14ac:dyDescent="0.3">
      <c r="A52" s="9"/>
      <c r="B52" s="468"/>
      <c r="C52" s="469"/>
      <c r="D52" s="470"/>
      <c r="E52" s="204"/>
      <c r="F52" s="473"/>
      <c r="G52" s="473"/>
      <c r="H52" s="473"/>
      <c r="I52" s="473"/>
      <c r="J52" s="473"/>
      <c r="K52" s="473"/>
      <c r="L52" s="473"/>
      <c r="M52" s="473"/>
      <c r="N52" s="473"/>
      <c r="O52" s="473"/>
      <c r="P52" s="473"/>
      <c r="Q52" s="473"/>
      <c r="R52" s="473"/>
      <c r="S52" s="473"/>
      <c r="T52" s="473"/>
      <c r="U52" s="473"/>
      <c r="V52" s="474"/>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1:49" ht="15" customHeight="1" x14ac:dyDescent="0.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1:49" ht="15" customHeight="1" thickBot="1" x14ac:dyDescent="0.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1:49" ht="15" customHeight="1" x14ac:dyDescent="0.3">
      <c r="A55" s="9"/>
      <c r="B55" s="295" t="s">
        <v>82</v>
      </c>
      <c r="C55" s="296"/>
      <c r="D55" s="296"/>
      <c r="E55" s="296"/>
      <c r="F55" s="296"/>
      <c r="G55" s="296"/>
      <c r="H55" s="296"/>
      <c r="I55" s="296"/>
      <c r="J55" s="296"/>
      <c r="K55" s="297"/>
      <c r="L55" s="9"/>
      <c r="M55" s="295" t="s">
        <v>78</v>
      </c>
      <c r="N55" s="296"/>
      <c r="O55" s="296"/>
      <c r="P55" s="296"/>
      <c r="Q55" s="296"/>
      <c r="R55" s="296"/>
      <c r="S55" s="296"/>
      <c r="T55" s="296"/>
      <c r="U55" s="296"/>
      <c r="V55" s="297"/>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1:49" ht="15" customHeight="1" thickBot="1" x14ac:dyDescent="0.35">
      <c r="A56" s="9"/>
      <c r="B56" s="298"/>
      <c r="C56" s="299"/>
      <c r="D56" s="299"/>
      <c r="E56" s="299"/>
      <c r="F56" s="299"/>
      <c r="G56" s="299"/>
      <c r="H56" s="299"/>
      <c r="I56" s="299"/>
      <c r="J56" s="299"/>
      <c r="K56" s="300"/>
      <c r="L56" s="9"/>
      <c r="M56" s="298"/>
      <c r="N56" s="299"/>
      <c r="O56" s="299"/>
      <c r="P56" s="299"/>
      <c r="Q56" s="299"/>
      <c r="R56" s="299"/>
      <c r="S56" s="299"/>
      <c r="T56" s="299"/>
      <c r="U56" s="299"/>
      <c r="V56" s="300"/>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1:49" ht="15" customHeight="1" x14ac:dyDescent="0.3">
      <c r="A57" s="9"/>
      <c r="B57" s="354" t="s">
        <v>70</v>
      </c>
      <c r="C57" s="373"/>
      <c r="D57" s="368"/>
      <c r="E57" s="366" t="s">
        <v>201</v>
      </c>
      <c r="F57" s="385" t="s">
        <v>200</v>
      </c>
      <c r="G57" s="366" t="s">
        <v>44</v>
      </c>
      <c r="H57" s="460" t="s">
        <v>94</v>
      </c>
      <c r="I57" s="460" t="s">
        <v>71</v>
      </c>
      <c r="J57" s="460" t="s">
        <v>91</v>
      </c>
      <c r="K57" s="366" t="s">
        <v>4</v>
      </c>
      <c r="L57" s="9"/>
      <c r="M57" s="354" t="s">
        <v>70</v>
      </c>
      <c r="N57" s="368"/>
      <c r="O57" s="366" t="s">
        <v>201</v>
      </c>
      <c r="P57" s="385" t="s">
        <v>200</v>
      </c>
      <c r="Q57" s="366" t="s">
        <v>44</v>
      </c>
      <c r="R57" s="460" t="s">
        <v>94</v>
      </c>
      <c r="S57" s="460" t="s">
        <v>71</v>
      </c>
      <c r="T57" s="460" t="s">
        <v>91</v>
      </c>
      <c r="U57" s="491" t="s">
        <v>112</v>
      </c>
      <c r="V57" s="460" t="s">
        <v>97</v>
      </c>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1:49" ht="15" customHeight="1" thickBot="1" x14ac:dyDescent="0.35">
      <c r="A58" s="9"/>
      <c r="B58" s="355"/>
      <c r="C58" s="390"/>
      <c r="D58" s="369"/>
      <c r="E58" s="367"/>
      <c r="F58" s="355"/>
      <c r="G58" s="367"/>
      <c r="H58" s="367"/>
      <c r="I58" s="461"/>
      <c r="J58" s="461"/>
      <c r="K58" s="367"/>
      <c r="L58" s="9"/>
      <c r="M58" s="355"/>
      <c r="N58" s="369"/>
      <c r="O58" s="367"/>
      <c r="P58" s="355"/>
      <c r="Q58" s="367"/>
      <c r="R58" s="367"/>
      <c r="S58" s="461"/>
      <c r="T58" s="461"/>
      <c r="U58" s="390"/>
      <c r="V58" s="461"/>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1:49" ht="30" customHeight="1" thickBot="1" x14ac:dyDescent="0.35">
      <c r="A59" s="9"/>
      <c r="B59" s="438">
        <f>IF('Week 3'!C13="","",'Week 3'!C13)</f>
        <v>0</v>
      </c>
      <c r="C59" s="439"/>
      <c r="D59" s="440"/>
      <c r="E59" s="205">
        <f>COUNTIF('Week 3'!C23:C32,"&gt;0")</f>
        <v>0</v>
      </c>
      <c r="F59" s="50">
        <f>IF('Week 3'!D35=0,,'Week 3'!D35)</f>
        <v>0</v>
      </c>
      <c r="G59" s="51">
        <f>IF('Week 3'!F35=0,,'Week 3'!F35)</f>
        <v>0</v>
      </c>
      <c r="H59" s="50">
        <f>IFERROR(AVERAGE('Week 3'!C23:C32),0)</f>
        <v>0</v>
      </c>
      <c r="I59" s="49">
        <f>IF('Week 3'!E33=0,,'Week 3'!E33)</f>
        <v>0</v>
      </c>
      <c r="J59" s="92">
        <f>IFERROR(AVERAGE('Week 3'!E23:E32),0)</f>
        <v>0</v>
      </c>
      <c r="K59" s="51">
        <f ca="1">IF('Week 3'!B35=0,,'Week 3'!B35)</f>
        <v>0</v>
      </c>
      <c r="L59" s="9"/>
      <c r="M59" s="438" t="s">
        <v>43</v>
      </c>
      <c r="N59" s="440"/>
      <c r="O59" s="205">
        <f>SUMPRODUCT((NOT(ISERROR(FIND(M59,B59:D70))))*(E59:E70))</f>
        <v>0</v>
      </c>
      <c r="P59" s="50">
        <f>SUMPRODUCT((NOT(ISERROR(FIND(M59,B59:D70))))*(F59:F70))</f>
        <v>0</v>
      </c>
      <c r="Q59" s="51">
        <f>SUMPRODUCT((NOT(ISERROR(FIND(M59,B59:D70))))*(G59:G70))</f>
        <v>0</v>
      </c>
      <c r="R59" s="100">
        <f>IFERROR(SUMPRODUCT((NOT(ISERROR(FIND(M59,B59:D70))))*((H59:H70)/U59)),)</f>
        <v>0</v>
      </c>
      <c r="S59" s="49">
        <f>IFERROR(SUMPRODUCT((NOT(ISERROR(FIND(M59,B59:D70))))*((I59:I70)/U59)),)</f>
        <v>0</v>
      </c>
      <c r="T59" s="92">
        <f>IFERROR(SUMPRODUCT((NOT(ISERROR(FIND(M59,B59:D70))))*((J59:J70)/U59)),)</f>
        <v>0</v>
      </c>
      <c r="U59" s="94">
        <f>COUNTIF(B59:D70,"*Squat*")</f>
        <v>0</v>
      </c>
      <c r="V59" s="54">
        <f ca="1">SUMPRODUCT((NOT(ISERROR(FIND("Competition Squat",B59:D70))))*(K59:K70))</f>
        <v>0</v>
      </c>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1:49" ht="30" customHeight="1" thickBot="1" x14ac:dyDescent="0.35">
      <c r="A60" s="9"/>
      <c r="B60" s="438">
        <f>IF('Week 3'!I13="","",'Week 3'!I13)</f>
        <v>0</v>
      </c>
      <c r="C60" s="439"/>
      <c r="D60" s="440"/>
      <c r="E60" s="205">
        <f>COUNTIF('Week 3'!I23:I32,"&gt;0")</f>
        <v>0</v>
      </c>
      <c r="F60" s="50">
        <f>IF('Week 3'!J35=0,,'Week 3'!J35)</f>
        <v>0</v>
      </c>
      <c r="G60" s="51">
        <f>IF('Week 3'!L35=0,,'Week 3'!L35)</f>
        <v>0</v>
      </c>
      <c r="H60" s="50">
        <f>IFERROR(AVERAGE('Week 3'!I23:I32),0)</f>
        <v>0</v>
      </c>
      <c r="I60" s="49">
        <f>IF('Week 3'!K33=0,,'Week 3'!K33)</f>
        <v>0</v>
      </c>
      <c r="J60" s="92">
        <f>IFERROR(AVERAGE('Week 3'!K23:K32),0)</f>
        <v>0</v>
      </c>
      <c r="K60" s="51">
        <f ca="1">IF('Week 3'!H35=0,,'Week 3'!H35)</f>
        <v>0</v>
      </c>
      <c r="L60" s="9"/>
      <c r="M60" s="438" t="s">
        <v>45</v>
      </c>
      <c r="N60" s="440"/>
      <c r="O60" s="205">
        <f>SUMPRODUCT((NOT(ISERROR(FIND(M60,B59:D70))))*(E59:E70))</f>
        <v>0</v>
      </c>
      <c r="P60" s="50">
        <f>SUMPRODUCT((NOT(ISERROR(FIND(M60,B59:D70))))*(F59:F70))</f>
        <v>0</v>
      </c>
      <c r="Q60" s="51">
        <f>SUMPRODUCT((NOT(ISERROR(FIND(M60,B59:D70))))*(G59:G70))</f>
        <v>0</v>
      </c>
      <c r="R60" s="100">
        <f>IFERROR(SUMPRODUCT((NOT(ISERROR(FIND(M60,B59:D70))))*(H59:H70)/U60),)</f>
        <v>0</v>
      </c>
      <c r="S60" s="49">
        <f>IFERROR(SUMPRODUCT((NOT(ISERROR(FIND(M60,B59:D70))))*(I59:I70)/U60),)</f>
        <v>0</v>
      </c>
      <c r="T60" s="92">
        <f>IFERROR(SUMPRODUCT((NOT(ISERROR(FIND(M60,B59:D70))))*(J59:J70)/U60),)</f>
        <v>0</v>
      </c>
      <c r="U60" s="94">
        <f>COUNTIF(B59:D70,"*Bench*")</f>
        <v>0</v>
      </c>
      <c r="V60" s="54">
        <f ca="1">SUMPRODUCT((NOT(ISERROR(FIND("Competition Bench",B59:D70))))*(K59:K70))</f>
        <v>0</v>
      </c>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1:49" ht="30" customHeight="1" thickBot="1" x14ac:dyDescent="0.35">
      <c r="A61" s="9"/>
      <c r="B61" s="438">
        <f>IF('Week 3'!O13="","",'Week 3'!O13)</f>
        <v>0</v>
      </c>
      <c r="C61" s="439"/>
      <c r="D61" s="440"/>
      <c r="E61" s="205">
        <f>COUNTIF('Week 3'!O23:O32,"&gt;0")</f>
        <v>0</v>
      </c>
      <c r="F61" s="50">
        <f>IF('Week 3'!P35=0,,'Week 3'!P35)</f>
        <v>0</v>
      </c>
      <c r="G61" s="51">
        <f>IF('Week 3'!R35=0,,'Week 3'!R35)</f>
        <v>0</v>
      </c>
      <c r="H61" s="50">
        <f>IFERROR(AVERAGE('Week 3'!O23:O32),0)</f>
        <v>0</v>
      </c>
      <c r="I61" s="49">
        <f>IF('Week 3'!P33=0,,'Week 3'!P33)</f>
        <v>0</v>
      </c>
      <c r="J61" s="92">
        <f>IFERROR(AVERAGE('Week 3'!Q23:Q32),0)</f>
        <v>0</v>
      </c>
      <c r="K61" s="51">
        <f ca="1">IF('Week 3'!N35=0,,'Week 3'!N35)</f>
        <v>0</v>
      </c>
      <c r="L61" s="9"/>
      <c r="M61" s="438" t="s">
        <v>46</v>
      </c>
      <c r="N61" s="440"/>
      <c r="O61" s="206">
        <f>SUMPRODUCT((NOT(ISERROR(FIND(M61,B59:D70))))*(E59:E70))</f>
        <v>0</v>
      </c>
      <c r="P61" s="53">
        <f>SUMPRODUCT((NOT(ISERROR(FIND(M61,B59:D70))))*(F59:F70))</f>
        <v>0</v>
      </c>
      <c r="Q61" s="54">
        <f>SUMPRODUCT((NOT(ISERROR(FIND(M61,B59:D70))))*(G59:G70))</f>
        <v>0</v>
      </c>
      <c r="R61" s="101">
        <f>IFERROR(SUMPRODUCT((NOT(ISERROR(FIND(M61,B59:D70))))*(H59:H70)/U61),)</f>
        <v>0</v>
      </c>
      <c r="S61" s="55">
        <f>IFERROR(SUMPRODUCT((NOT(ISERROR(FIND(M61,B59:D70))))*(I59:I70)/U61),)</f>
        <v>0</v>
      </c>
      <c r="T61" s="93">
        <f>IFERROR(SUMPRODUCT((NOT(ISERROR(FIND(M61,B59:D70))))*(J59:J70)/U61),)</f>
        <v>0</v>
      </c>
      <c r="U61" s="96">
        <f>COUNTIF(B59:D70,"*Deadlift*")</f>
        <v>0</v>
      </c>
      <c r="V61" s="56">
        <f ca="1">SUMPRODUCT((NOT(ISERROR(FIND("Competition Deadlift",B59:D70))))*(K59:K70))</f>
        <v>0</v>
      </c>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row>
    <row r="62" spans="1:49" ht="30" customHeight="1" thickBot="1" x14ac:dyDescent="0.35">
      <c r="A62" s="9"/>
      <c r="B62" s="438">
        <f>IF('Week 3'!C43="","",'Week 3'!C43)</f>
        <v>0</v>
      </c>
      <c r="C62" s="439"/>
      <c r="D62" s="440"/>
      <c r="E62" s="205">
        <f>COUNTIF('Week 3'!C53:C62,"&gt;0")</f>
        <v>0</v>
      </c>
      <c r="F62" s="50">
        <f>IF('Week 3'!D65=0,,'Week 3'!D65)</f>
        <v>0</v>
      </c>
      <c r="G62" s="51">
        <f>IF('Week 3'!F65=0,,'Week 3'!F65)</f>
        <v>0</v>
      </c>
      <c r="H62" s="50">
        <f>IFERROR(AVERAGE('Week 3'!C53:C62),0)</f>
        <v>0</v>
      </c>
      <c r="I62" s="49">
        <f>IF('Week 3'!E63=0,,'Week 3'!E63)</f>
        <v>0</v>
      </c>
      <c r="J62" s="92">
        <f>IFERROR(AVERAGE('Week 3'!E53:E62),0)</f>
        <v>0</v>
      </c>
      <c r="K62" s="51">
        <f ca="1">IF('Week 3'!B65=0,,'Week 3'!B65)</f>
        <v>0</v>
      </c>
      <c r="L62" s="9"/>
      <c r="M62" s="462" t="s">
        <v>93</v>
      </c>
      <c r="N62" s="463"/>
      <c r="O62" s="207">
        <f>SUM(O59:O61)</f>
        <v>0</v>
      </c>
      <c r="P62" s="87">
        <f>SUM(P59:P61)</f>
        <v>0</v>
      </c>
      <c r="Q62" s="86">
        <f>SUM(Q59:Q61)</f>
        <v>0</v>
      </c>
      <c r="R62" s="102">
        <f>AVERAGE(R59:R61)</f>
        <v>0</v>
      </c>
      <c r="S62" s="88">
        <f>AVERAGE(S59:S61)</f>
        <v>0</v>
      </c>
      <c r="T62" s="97">
        <f>AVERAGE(T59:T61)</f>
        <v>0</v>
      </c>
      <c r="U62" s="85">
        <f>SUM(U59:U61)</f>
        <v>0</v>
      </c>
      <c r="V62" s="86">
        <f ca="1">SUM(V59:V61)</f>
        <v>0</v>
      </c>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1:49" ht="30" customHeight="1" thickBot="1" x14ac:dyDescent="0.35">
      <c r="A63" s="9"/>
      <c r="B63" s="438">
        <f>IF('Week 3'!I43="","",'Week 3'!I43)</f>
        <v>0</v>
      </c>
      <c r="C63" s="439"/>
      <c r="D63" s="440"/>
      <c r="E63" s="205">
        <f>COUNTIF('Week 3'!I53:I62,"&gt;0")</f>
        <v>0</v>
      </c>
      <c r="F63" s="50">
        <f>IF('Week 3'!J65=0,,'Week 3'!J65)</f>
        <v>0</v>
      </c>
      <c r="G63" s="51">
        <f>IF('Week 3'!L65=0,,'Week 3'!L65)</f>
        <v>0</v>
      </c>
      <c r="H63" s="50">
        <f>IFERROR(AVERAGE('Week 3'!I53:I62),0)</f>
        <v>0</v>
      </c>
      <c r="I63" s="49">
        <f>IF('Week 3'!K63=0,,'Week 3'!K63)</f>
        <v>0</v>
      </c>
      <c r="J63" s="92">
        <f>IFERROR(AVERAGE('Week 3'!K53:K62),0)</f>
        <v>0</v>
      </c>
      <c r="K63" s="51">
        <f ca="1">IF('Week 3'!H65=0,,'Week 3'!H65)</f>
        <v>0</v>
      </c>
      <c r="L63" s="9"/>
      <c r="M63" s="11"/>
      <c r="N63" s="11"/>
      <c r="O63" s="11"/>
      <c r="P63" s="11"/>
      <c r="Q63" s="11"/>
      <c r="R63" s="11"/>
      <c r="S63" s="11"/>
      <c r="T63" s="11"/>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1:49" ht="30" customHeight="1" thickBot="1" x14ac:dyDescent="0.35">
      <c r="A64" s="9"/>
      <c r="B64" s="438">
        <f>IF('Week 3'!O43="","",'Week 3'!O43)</f>
        <v>0</v>
      </c>
      <c r="C64" s="439"/>
      <c r="D64" s="440"/>
      <c r="E64" s="205">
        <f>COUNTIF('Week 3'!O53:O62,"&gt;0")</f>
        <v>0</v>
      </c>
      <c r="F64" s="50">
        <f>IF('Week 3'!P65=0,,'Week 3'!P65)</f>
        <v>0</v>
      </c>
      <c r="G64" s="51">
        <f>IF('Week 3'!R65=0,,'Week 3'!R65)</f>
        <v>0</v>
      </c>
      <c r="H64" s="50">
        <f>IFERROR(AVERAGE('Week 3'!O53:O62),0)</f>
        <v>0</v>
      </c>
      <c r="I64" s="49">
        <f>IF('Week 3'!P63=0,,'Week 3'!P63)</f>
        <v>0</v>
      </c>
      <c r="J64" s="92">
        <f>IFERROR(AVERAGE('Week 3'!Q53:Q62),0)</f>
        <v>0</v>
      </c>
      <c r="K64" s="51">
        <f ca="1">IF('Week 3'!N65=0,,'Week 3'!N65)</f>
        <v>0</v>
      </c>
      <c r="L64" s="9"/>
      <c r="M64" s="484" t="s">
        <v>79</v>
      </c>
      <c r="N64" s="485"/>
      <c r="O64" s="485"/>
      <c r="P64" s="485"/>
      <c r="Q64" s="485"/>
      <c r="R64" s="485"/>
      <c r="S64" s="485"/>
      <c r="T64" s="485"/>
      <c r="U64" s="485"/>
      <c r="V64" s="486"/>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row>
    <row r="65" spans="1:49" ht="30" customHeight="1" thickBot="1" x14ac:dyDescent="0.35">
      <c r="A65" s="9"/>
      <c r="B65" s="438">
        <f>IF('Week 3'!C88="","",'Week 3'!C88)</f>
        <v>0</v>
      </c>
      <c r="C65" s="439"/>
      <c r="D65" s="440"/>
      <c r="E65" s="205">
        <f>COUNTIF('Week 3'!C98:C107,"&gt;0")</f>
        <v>0</v>
      </c>
      <c r="F65" s="50">
        <f>IF('Week 3'!D110=0,,'Week 3'!D110)</f>
        <v>0</v>
      </c>
      <c r="G65" s="51">
        <f>IF('Week 3'!F110=0,,'Week 3'!F110)</f>
        <v>0</v>
      </c>
      <c r="H65" s="50">
        <f>IFERROR(AVERAGE('Week 3'!C98:C107),0)</f>
        <v>0</v>
      </c>
      <c r="I65" s="49">
        <f>IF('Week 3'!E108=0,,'Week 3'!E108)</f>
        <v>0</v>
      </c>
      <c r="J65" s="92">
        <f>IFERROR(AVERAGE('Week 3'!E98:E107),0)</f>
        <v>0</v>
      </c>
      <c r="K65" s="51">
        <f ca="1">IF('Week 3'!B110=0,,'Week 3'!B110)</f>
        <v>0</v>
      </c>
      <c r="L65" s="9"/>
      <c r="M65" s="475"/>
      <c r="N65" s="476"/>
      <c r="O65" s="476"/>
      <c r="P65" s="476"/>
      <c r="Q65" s="476"/>
      <c r="R65" s="476"/>
      <c r="S65" s="476"/>
      <c r="T65" s="476"/>
      <c r="U65" s="476"/>
      <c r="V65" s="477"/>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row>
    <row r="66" spans="1:49" ht="30" customHeight="1" thickBot="1" x14ac:dyDescent="0.35">
      <c r="A66" s="9"/>
      <c r="B66" s="438">
        <f>IF('Week 3'!I88="","",'Week 3'!I88)</f>
        <v>0</v>
      </c>
      <c r="C66" s="439"/>
      <c r="D66" s="440"/>
      <c r="E66" s="205">
        <f>COUNTIF('Week 3'!I98:I107,"&gt;0")</f>
        <v>0</v>
      </c>
      <c r="F66" s="50">
        <f>IF('Week 3'!J110=0,,'Week 3'!J110)</f>
        <v>0</v>
      </c>
      <c r="G66" s="51">
        <f>IF('Week 3'!L110=0,,'Week 3'!L110)</f>
        <v>0</v>
      </c>
      <c r="H66" s="50">
        <f>IFERROR(AVERAGE('Week 3'!I98:I107),0)</f>
        <v>0</v>
      </c>
      <c r="I66" s="49">
        <f>IF('Week 3'!K108=0,,'Week 3'!K108)</f>
        <v>0</v>
      </c>
      <c r="J66" s="92">
        <f>IFERROR(AVERAGE('Week 3'!K98:K107),0)</f>
        <v>0</v>
      </c>
      <c r="K66" s="51">
        <f ca="1">IF('Week 3'!H110=0,,'Week 3'!H110)</f>
        <v>0</v>
      </c>
      <c r="L66" s="9"/>
      <c r="M66" s="478"/>
      <c r="N66" s="479"/>
      <c r="O66" s="479"/>
      <c r="P66" s="479"/>
      <c r="Q66" s="479"/>
      <c r="R66" s="479"/>
      <c r="S66" s="479"/>
      <c r="T66" s="479"/>
      <c r="U66" s="479"/>
      <c r="V66" s="480"/>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row>
    <row r="67" spans="1:49" ht="30" customHeight="1" thickBot="1" x14ac:dyDescent="0.35">
      <c r="A67" s="9"/>
      <c r="B67" s="438">
        <f>IF('Week 3'!O88="","",'Week 3'!O88)</f>
        <v>0</v>
      </c>
      <c r="C67" s="439"/>
      <c r="D67" s="440"/>
      <c r="E67" s="205">
        <f>COUNTIF('Week 3'!O98:O107,"&gt;0")</f>
        <v>0</v>
      </c>
      <c r="F67" s="50">
        <f>IF('Week 3'!P110=0,,'Week 3'!P110)</f>
        <v>0</v>
      </c>
      <c r="G67" s="51">
        <f>IF('Week 3'!R110=0,,'Week 3'!R110)</f>
        <v>0</v>
      </c>
      <c r="H67" s="50">
        <f>IFERROR(AVERAGE('Week 3'!O98:O107),0)</f>
        <v>0</v>
      </c>
      <c r="I67" s="49">
        <f>IF('Week 3'!P108=0,,'Week 3'!P108)</f>
        <v>0</v>
      </c>
      <c r="J67" s="92">
        <f>IFERROR(AVERAGE('Week 3'!Q98:Q107),0)</f>
        <v>0</v>
      </c>
      <c r="K67" s="51">
        <f ca="1">IF('Week 3'!N110=0,,'Week 3'!N110)</f>
        <v>0</v>
      </c>
      <c r="L67" s="9"/>
      <c r="M67" s="478"/>
      <c r="N67" s="479"/>
      <c r="O67" s="479"/>
      <c r="P67" s="479"/>
      <c r="Q67" s="479"/>
      <c r="R67" s="479"/>
      <c r="S67" s="479"/>
      <c r="T67" s="479"/>
      <c r="U67" s="479"/>
      <c r="V67" s="480"/>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row>
    <row r="68" spans="1:49" ht="30" customHeight="1" thickBot="1" x14ac:dyDescent="0.35">
      <c r="A68" s="9"/>
      <c r="B68" s="438">
        <f>IF('Week 3'!C118="","",'Week 3'!C118)</f>
        <v>0</v>
      </c>
      <c r="C68" s="439"/>
      <c r="D68" s="440"/>
      <c r="E68" s="205">
        <f>COUNTIF('Week 3'!C128:C137,"&gt;0")</f>
        <v>0</v>
      </c>
      <c r="F68" s="50">
        <f>IF('Week 3'!D140=0,,'Week 3'!D140)</f>
        <v>0</v>
      </c>
      <c r="G68" s="51">
        <f>IF('Week 3'!F140=0,,'Week 3'!F140)</f>
        <v>0</v>
      </c>
      <c r="H68" s="50">
        <f>IFERROR(AVERAGE('Week 3'!C128:C137),0)</f>
        <v>0</v>
      </c>
      <c r="I68" s="49">
        <f>IF('Week 3'!E138=0,,'Week 3'!E138)</f>
        <v>0</v>
      </c>
      <c r="J68" s="92">
        <f>IFERROR(AVERAGE('Week 3'!E128:E137),0)</f>
        <v>0</v>
      </c>
      <c r="K68" s="51">
        <f ca="1">IF('Week 3'!B140=0,,'Week 3'!B140)</f>
        <v>0</v>
      </c>
      <c r="L68" s="9"/>
      <c r="M68" s="478"/>
      <c r="N68" s="479"/>
      <c r="O68" s="479"/>
      <c r="P68" s="479"/>
      <c r="Q68" s="479"/>
      <c r="R68" s="479"/>
      <c r="S68" s="479"/>
      <c r="T68" s="479"/>
      <c r="U68" s="479"/>
      <c r="V68" s="480"/>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row>
    <row r="69" spans="1:49" ht="30" customHeight="1" thickBot="1" x14ac:dyDescent="0.35">
      <c r="A69" s="9"/>
      <c r="B69" s="438">
        <f>IF('Week 3'!I118="","",'Week 3'!I118)</f>
        <v>0</v>
      </c>
      <c r="C69" s="439"/>
      <c r="D69" s="440"/>
      <c r="E69" s="205">
        <f>COUNTIF('Week 3'!I128:I137,"&gt;0")</f>
        <v>0</v>
      </c>
      <c r="F69" s="50">
        <f>IF('Week 3'!J140=0,,'Week 3'!J140)</f>
        <v>0</v>
      </c>
      <c r="G69" s="51">
        <f>IF('Week 3'!L140=0,,'Week 3'!L140)</f>
        <v>0</v>
      </c>
      <c r="H69" s="50">
        <f>IFERROR(AVERAGE('Week 3'!I128:I137),0)</f>
        <v>0</v>
      </c>
      <c r="I69" s="49">
        <f>IF('Week 3'!K138=0,,'Week 3'!K138)</f>
        <v>0</v>
      </c>
      <c r="J69" s="92">
        <f>IFERROR(AVERAGE('Week 3'!K128:K137),0)</f>
        <v>0</v>
      </c>
      <c r="K69" s="51">
        <f ca="1">IF('Week 3'!H140=0,,'Week 3'!H140)</f>
        <v>0</v>
      </c>
      <c r="L69" s="9"/>
      <c r="M69" s="478"/>
      <c r="N69" s="479"/>
      <c r="O69" s="479"/>
      <c r="P69" s="479"/>
      <c r="Q69" s="479"/>
      <c r="R69" s="479"/>
      <c r="S69" s="479"/>
      <c r="T69" s="479"/>
      <c r="U69" s="479"/>
      <c r="V69" s="480"/>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row>
    <row r="70" spans="1:49" ht="30" customHeight="1" thickBot="1" x14ac:dyDescent="0.35">
      <c r="A70" s="9"/>
      <c r="B70" s="438">
        <f>IF('Week 3'!O118="","",'Week 3'!O118)</f>
        <v>0</v>
      </c>
      <c r="C70" s="439"/>
      <c r="D70" s="440"/>
      <c r="E70" s="206">
        <f>COUNTIF('Week 3'!O128:O137,"&gt;0")</f>
        <v>0</v>
      </c>
      <c r="F70" s="53">
        <f>IF('Week 3'!P140=0,,'Week 3'!P140)</f>
        <v>0</v>
      </c>
      <c r="G70" s="54">
        <f>IF('Week 3'!R140=0,,'Week 3'!R140)</f>
        <v>0</v>
      </c>
      <c r="H70" s="53">
        <f>IFERROR(AVERAGE('Week 3'!O128:O137),0)</f>
        <v>0</v>
      </c>
      <c r="I70" s="55">
        <f>IF('Week 3'!P138=0,,'Week 3'!P138)</f>
        <v>0</v>
      </c>
      <c r="J70" s="93">
        <f>IFERROR(AVERAGE('Week 3'!Q128:Q137),0)</f>
        <v>0</v>
      </c>
      <c r="K70" s="54">
        <f ca="1">IF('Week 3'!N140=0,,'Week 3'!N140)</f>
        <v>0</v>
      </c>
      <c r="L70" s="9"/>
      <c r="M70" s="481"/>
      <c r="N70" s="482"/>
      <c r="O70" s="482"/>
      <c r="P70" s="482"/>
      <c r="Q70" s="482"/>
      <c r="R70" s="482"/>
      <c r="S70" s="482"/>
      <c r="T70" s="482"/>
      <c r="U70" s="482"/>
      <c r="V70" s="483"/>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row>
    <row r="71" spans="1:49" ht="15" customHeight="1" x14ac:dyDescent="0.3">
      <c r="A71" s="9"/>
      <c r="B71" s="11"/>
      <c r="C71" s="11"/>
      <c r="D71" s="107"/>
      <c r="E71" s="202"/>
      <c r="F71" s="110"/>
      <c r="G71" s="108"/>
      <c r="H71" s="67"/>
      <c r="I71" s="109"/>
      <c r="J71" s="90"/>
      <c r="K71" s="107"/>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row>
    <row r="72" spans="1:49" ht="15" customHeight="1" x14ac:dyDescent="0.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1:49" ht="15" customHeight="1" x14ac:dyDescent="0.3">
      <c r="A73" s="9"/>
      <c r="B73" s="465">
        <f>'Training Plan'!B99</f>
        <v>0</v>
      </c>
      <c r="C73" s="466"/>
      <c r="D73" s="467"/>
      <c r="E73" s="203"/>
      <c r="F73" s="471" t="s">
        <v>54</v>
      </c>
      <c r="G73" s="471"/>
      <c r="H73" s="471"/>
      <c r="I73" s="471"/>
      <c r="J73" s="471"/>
      <c r="K73" s="471"/>
      <c r="L73" s="471"/>
      <c r="M73" s="471"/>
      <c r="N73" s="471"/>
      <c r="O73" s="471"/>
      <c r="P73" s="471"/>
      <c r="Q73" s="471"/>
      <c r="R73" s="471"/>
      <c r="S73" s="471"/>
      <c r="T73" s="471"/>
      <c r="U73" s="471"/>
      <c r="V73" s="472"/>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row>
    <row r="74" spans="1:49" ht="15" customHeight="1" x14ac:dyDescent="0.3">
      <c r="A74" s="9"/>
      <c r="B74" s="468"/>
      <c r="C74" s="469"/>
      <c r="D74" s="470"/>
      <c r="E74" s="204"/>
      <c r="F74" s="473"/>
      <c r="G74" s="473"/>
      <c r="H74" s="473"/>
      <c r="I74" s="473"/>
      <c r="J74" s="473"/>
      <c r="K74" s="473"/>
      <c r="L74" s="473"/>
      <c r="M74" s="473"/>
      <c r="N74" s="473"/>
      <c r="O74" s="473"/>
      <c r="P74" s="473"/>
      <c r="Q74" s="473"/>
      <c r="R74" s="473"/>
      <c r="S74" s="473"/>
      <c r="T74" s="473"/>
      <c r="U74" s="473"/>
      <c r="V74" s="474"/>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row>
    <row r="75" spans="1:49" ht="15" customHeight="1" x14ac:dyDescent="0.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1:49" ht="15" customHeight="1" thickBot="1" x14ac:dyDescent="0.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1:49" ht="15" customHeight="1" x14ac:dyDescent="0.3">
      <c r="A77" s="9"/>
      <c r="B77" s="295" t="s">
        <v>82</v>
      </c>
      <c r="C77" s="296"/>
      <c r="D77" s="296"/>
      <c r="E77" s="296"/>
      <c r="F77" s="296"/>
      <c r="G77" s="296"/>
      <c r="H77" s="296"/>
      <c r="I77" s="296"/>
      <c r="J77" s="296"/>
      <c r="K77" s="297"/>
      <c r="L77" s="9"/>
      <c r="M77" s="295" t="s">
        <v>78</v>
      </c>
      <c r="N77" s="296"/>
      <c r="O77" s="296"/>
      <c r="P77" s="296"/>
      <c r="Q77" s="296"/>
      <c r="R77" s="296"/>
      <c r="S77" s="296"/>
      <c r="T77" s="296"/>
      <c r="U77" s="296"/>
      <c r="V77" s="297"/>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row>
    <row r="78" spans="1:49" ht="15" customHeight="1" thickBot="1" x14ac:dyDescent="0.35">
      <c r="A78" s="9"/>
      <c r="B78" s="298"/>
      <c r="C78" s="299"/>
      <c r="D78" s="299"/>
      <c r="E78" s="299"/>
      <c r="F78" s="299"/>
      <c r="G78" s="299"/>
      <c r="H78" s="299"/>
      <c r="I78" s="299"/>
      <c r="J78" s="299"/>
      <c r="K78" s="300"/>
      <c r="L78" s="9"/>
      <c r="M78" s="298"/>
      <c r="N78" s="299"/>
      <c r="O78" s="299"/>
      <c r="P78" s="299"/>
      <c r="Q78" s="299"/>
      <c r="R78" s="299"/>
      <c r="S78" s="299"/>
      <c r="T78" s="299"/>
      <c r="U78" s="299"/>
      <c r="V78" s="300"/>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row>
    <row r="79" spans="1:49" ht="15" customHeight="1" x14ac:dyDescent="0.3">
      <c r="A79" s="9"/>
      <c r="B79" s="354" t="s">
        <v>70</v>
      </c>
      <c r="C79" s="373"/>
      <c r="D79" s="368"/>
      <c r="E79" s="366" t="s">
        <v>201</v>
      </c>
      <c r="F79" s="385" t="s">
        <v>200</v>
      </c>
      <c r="G79" s="366" t="s">
        <v>44</v>
      </c>
      <c r="H79" s="460" t="s">
        <v>94</v>
      </c>
      <c r="I79" s="460" t="s">
        <v>71</v>
      </c>
      <c r="J79" s="460" t="s">
        <v>91</v>
      </c>
      <c r="K79" s="366" t="s">
        <v>4</v>
      </c>
      <c r="L79" s="9"/>
      <c r="M79" s="489" t="s">
        <v>70</v>
      </c>
      <c r="N79" s="490"/>
      <c r="O79" s="366" t="s">
        <v>201</v>
      </c>
      <c r="P79" s="385" t="s">
        <v>200</v>
      </c>
      <c r="Q79" s="366" t="s">
        <v>44</v>
      </c>
      <c r="R79" s="460" t="s">
        <v>94</v>
      </c>
      <c r="S79" s="492" t="s">
        <v>71</v>
      </c>
      <c r="T79" s="460" t="s">
        <v>91</v>
      </c>
      <c r="U79" s="491" t="s">
        <v>112</v>
      </c>
      <c r="V79" s="460" t="s">
        <v>97</v>
      </c>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1:49" ht="15" customHeight="1" thickBot="1" x14ac:dyDescent="0.35">
      <c r="A80" s="9"/>
      <c r="B80" s="355"/>
      <c r="C80" s="390"/>
      <c r="D80" s="369"/>
      <c r="E80" s="367"/>
      <c r="F80" s="355"/>
      <c r="G80" s="367"/>
      <c r="H80" s="367"/>
      <c r="I80" s="461"/>
      <c r="J80" s="461"/>
      <c r="K80" s="367"/>
      <c r="L80" s="9"/>
      <c r="M80" s="355"/>
      <c r="N80" s="369"/>
      <c r="O80" s="367"/>
      <c r="P80" s="355"/>
      <c r="Q80" s="367"/>
      <c r="R80" s="367"/>
      <c r="S80" s="367"/>
      <c r="T80" s="461"/>
      <c r="U80" s="390"/>
      <c r="V80" s="461"/>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1:49" ht="30" customHeight="1" thickBot="1" x14ac:dyDescent="0.35">
      <c r="A81" s="9"/>
      <c r="B81" s="438">
        <f>IF('Week 4'!C13="","",'Week 4'!C13)</f>
        <v>0</v>
      </c>
      <c r="C81" s="439"/>
      <c r="D81" s="440"/>
      <c r="E81" s="205">
        <f>COUNTIF('Week 4'!C23:C32,"&gt;0")</f>
        <v>0</v>
      </c>
      <c r="F81" s="50">
        <f>IF('Week 4'!D35=0,,'Week 4'!D35)</f>
        <v>0</v>
      </c>
      <c r="G81" s="51">
        <f>IF('Week 4'!F35=0,,'Week 4'!F35)</f>
        <v>0</v>
      </c>
      <c r="H81" s="50">
        <f>IFERROR(AVERAGE('Week 4'!C23:C32),0)</f>
        <v>0</v>
      </c>
      <c r="I81" s="49">
        <f>IF('Week 4'!E33=0,,'Week 4'!E33)</f>
        <v>0</v>
      </c>
      <c r="J81" s="92">
        <f>IFERROR(AVERAGE('Week 4'!E23:E32),0)</f>
        <v>0</v>
      </c>
      <c r="K81" s="51">
        <f ca="1">IF('Week 4'!B35=0,,'Week 4'!B35)</f>
        <v>0</v>
      </c>
      <c r="L81" s="9"/>
      <c r="M81" s="438" t="s">
        <v>43</v>
      </c>
      <c r="N81" s="440"/>
      <c r="O81" s="205">
        <f>SUMPRODUCT((NOT(ISERROR(FIND(M81,B81:D92))))*(E81:E92))</f>
        <v>0</v>
      </c>
      <c r="P81" s="50">
        <f>SUMPRODUCT((NOT(ISERROR(FIND(M81,B81:D92))))*(F81:F92))</f>
        <v>0</v>
      </c>
      <c r="Q81" s="51">
        <f>SUMPRODUCT((NOT(ISERROR(FIND(M81,B81:D92))))*(G81:G92))</f>
        <v>0</v>
      </c>
      <c r="R81" s="100">
        <f>IFERROR(SUMPRODUCT((NOT(ISERROR(FIND(M81,B81:D92))))*((H81:H92)/U81)),)</f>
        <v>0</v>
      </c>
      <c r="S81" s="49">
        <f>IFERROR(SUMPRODUCT((NOT(ISERROR(FIND(M81,B81:D92))))*((I81:I92)/U81)),)</f>
        <v>0</v>
      </c>
      <c r="T81" s="92">
        <f>IFERROR(SUMPRODUCT((NOT(ISERROR(FIND(M81,B81:D92))))*((J81:J92)/U81)),)</f>
        <v>0</v>
      </c>
      <c r="U81" s="94">
        <f>COUNTIF(B81:D92,"*Squat*")</f>
        <v>0</v>
      </c>
      <c r="V81" s="54">
        <f ca="1">SUMPRODUCT((NOT(ISERROR(FIND("Competition Squat",B81:D92))))*(K81:K92))</f>
        <v>0</v>
      </c>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1:49" ht="30" customHeight="1" thickBot="1" x14ac:dyDescent="0.35">
      <c r="A82" s="9"/>
      <c r="B82" s="438">
        <f>IF('Week 4'!I13="","",'Week 4'!I13)</f>
        <v>0</v>
      </c>
      <c r="C82" s="439"/>
      <c r="D82" s="440"/>
      <c r="E82" s="205">
        <f>COUNTIF('Week 4'!I23:I32,"&gt;0")</f>
        <v>0</v>
      </c>
      <c r="F82" s="50">
        <f>IF('Week 4'!J35=0,,'Week 4'!J35)</f>
        <v>0</v>
      </c>
      <c r="G82" s="51">
        <f>IF('Week 4'!L35=0,,'Week 4'!L35)</f>
        <v>0</v>
      </c>
      <c r="H82" s="50">
        <f>IFERROR(AVERAGE('Week 4'!I23:I32),0)</f>
        <v>0</v>
      </c>
      <c r="I82" s="49">
        <f>IF('Week 4'!K33=0,,'Week 4'!K33)</f>
        <v>0</v>
      </c>
      <c r="J82" s="92">
        <f>IFERROR(AVERAGE('Week 4'!K23:K32),0)</f>
        <v>0</v>
      </c>
      <c r="K82" s="51">
        <f ca="1">IF('Week 4'!H35=0,,'Week 4'!H35)</f>
        <v>0</v>
      </c>
      <c r="L82" s="9"/>
      <c r="M82" s="438" t="s">
        <v>45</v>
      </c>
      <c r="N82" s="440"/>
      <c r="O82" s="205">
        <f>SUMPRODUCT((NOT(ISERROR(FIND(M82,B81:D92))))*(E81:E92))</f>
        <v>0</v>
      </c>
      <c r="P82" s="50">
        <f>SUMPRODUCT((NOT(ISERROR(FIND(M82,B81:D92))))*(F81:F92))</f>
        <v>0</v>
      </c>
      <c r="Q82" s="51">
        <f>SUMPRODUCT((NOT(ISERROR(FIND(M82,B81:D92))))*(G81:G92))</f>
        <v>0</v>
      </c>
      <c r="R82" s="100">
        <f>IFERROR(SUMPRODUCT((NOT(ISERROR(FIND(M82,B81:D92))))*(H81:H92)/U82),)</f>
        <v>0</v>
      </c>
      <c r="S82" s="49">
        <f>IFERROR(SUMPRODUCT((NOT(ISERROR(FIND(M82,B81:D92))))*(I81:I92)/U82),)</f>
        <v>0</v>
      </c>
      <c r="T82" s="92">
        <f>IFERROR(SUMPRODUCT((NOT(ISERROR(FIND(M82,B81:D92))))*(J81:J92)/U82),)</f>
        <v>0</v>
      </c>
      <c r="U82" s="94">
        <f>COUNTIF(B81:D92,"*Bench*")</f>
        <v>0</v>
      </c>
      <c r="V82" s="54">
        <f ca="1">SUMPRODUCT((NOT(ISERROR(FIND("Competition Bench",B81:D92))))*(K81:K92))</f>
        <v>0</v>
      </c>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1:49" ht="30" customHeight="1" thickBot="1" x14ac:dyDescent="0.35">
      <c r="A83" s="9"/>
      <c r="B83" s="438">
        <f>IF('Week 4'!O13="","",'Week 4'!O13)</f>
        <v>0</v>
      </c>
      <c r="C83" s="439"/>
      <c r="D83" s="440"/>
      <c r="E83" s="205">
        <f>COUNTIF('Week 4'!O23:O32,"&gt;0")</f>
        <v>0</v>
      </c>
      <c r="F83" s="50">
        <f>IF('Week 4'!P35=0,,'Week 4'!P35)</f>
        <v>0</v>
      </c>
      <c r="G83" s="51">
        <f>IF('Week 4'!R35=0,,'Week 4'!R35)</f>
        <v>0</v>
      </c>
      <c r="H83" s="50">
        <f>IFERROR(AVERAGE('Week 4'!O23:O32),0)</f>
        <v>0</v>
      </c>
      <c r="I83" s="49">
        <f>IF('Week 4'!P33=0,,'Week 4'!P33)</f>
        <v>0</v>
      </c>
      <c r="J83" s="92">
        <f>IFERROR(AVERAGE('Week 4'!Q23:Q32),0)</f>
        <v>0</v>
      </c>
      <c r="K83" s="51">
        <f ca="1">IF('Week 4'!N35=0,,'Week 4'!N35)</f>
        <v>0</v>
      </c>
      <c r="L83" s="9"/>
      <c r="M83" s="438" t="s">
        <v>46</v>
      </c>
      <c r="N83" s="440"/>
      <c r="O83" s="206">
        <f>SUMPRODUCT((NOT(ISERROR(FIND(M83,B81:D92))))*(E81:E92))</f>
        <v>0</v>
      </c>
      <c r="P83" s="53">
        <f>SUMPRODUCT((NOT(ISERROR(FIND(M83,B81:D92))))*(F81:F92))</f>
        <v>0</v>
      </c>
      <c r="Q83" s="54">
        <f>SUMPRODUCT((NOT(ISERROR(FIND(M83,B81:D92))))*(G81:G92))</f>
        <v>0</v>
      </c>
      <c r="R83" s="101">
        <f>IFERROR(SUMPRODUCT((NOT(ISERROR(FIND(M83,B81:D92))))*(H81:H92)/U83),)</f>
        <v>0</v>
      </c>
      <c r="S83" s="55">
        <f>IFERROR(SUMPRODUCT((NOT(ISERROR(FIND(M83,B81:D92))))*(I81:I92)/U83),)</f>
        <v>0</v>
      </c>
      <c r="T83" s="93">
        <f>IFERROR(SUMPRODUCT((NOT(ISERROR(FIND(M83,B81:D92))))*(J81:J92)/U83),)</f>
        <v>0</v>
      </c>
      <c r="U83" s="96">
        <f>COUNTIF(B81:D92,"*Deadlift*")</f>
        <v>0</v>
      </c>
      <c r="V83" s="56">
        <f ca="1">SUMPRODUCT((NOT(ISERROR(FIND("Competition Deadlift",B81:D92))))*(K81:K92))</f>
        <v>0</v>
      </c>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1:49" ht="30" customHeight="1" thickBot="1" x14ac:dyDescent="0.35">
      <c r="A84" s="9"/>
      <c r="B84" s="438">
        <f>IF('Week 4'!C43="","",'Week 4'!C43)</f>
        <v>0</v>
      </c>
      <c r="C84" s="439"/>
      <c r="D84" s="440"/>
      <c r="E84" s="205">
        <f>COUNTIF('Week 4'!C53:C62,"&gt;0")</f>
        <v>0</v>
      </c>
      <c r="F84" s="50">
        <f>IF('Week 4'!D65=0,,'Week 4'!D65)</f>
        <v>0</v>
      </c>
      <c r="G84" s="51">
        <f>IF('Week 4'!F65=0,,'Week 4'!F65)</f>
        <v>0</v>
      </c>
      <c r="H84" s="50">
        <f>IFERROR(AVERAGE('Week 4'!C53:C62),0)</f>
        <v>0</v>
      </c>
      <c r="I84" s="49">
        <f>IF('Week 4'!E63=0,,'Week 4'!E63)</f>
        <v>0</v>
      </c>
      <c r="J84" s="92">
        <f>IFERROR(AVERAGE('Week 4'!E53:E62),0)</f>
        <v>0</v>
      </c>
      <c r="K84" s="51">
        <f ca="1">IF('Week 4'!B65=0,,'Week 4'!B65)</f>
        <v>0</v>
      </c>
      <c r="L84" s="9"/>
      <c r="M84" s="462" t="s">
        <v>93</v>
      </c>
      <c r="N84" s="463"/>
      <c r="O84" s="207">
        <f>SUM(O81:O83)</f>
        <v>0</v>
      </c>
      <c r="P84" s="87">
        <f>SUM(P81:P83)</f>
        <v>0</v>
      </c>
      <c r="Q84" s="86">
        <f>SUM(Q81:Q83)</f>
        <v>0</v>
      </c>
      <c r="R84" s="102">
        <f>AVERAGE(R81:R83)</f>
        <v>0</v>
      </c>
      <c r="S84" s="88">
        <f>AVERAGE(S81:S83)</f>
        <v>0</v>
      </c>
      <c r="T84" s="97">
        <f>AVERAGE(T81:T83)</f>
        <v>0</v>
      </c>
      <c r="U84" s="85">
        <f>SUM(U81:U83)</f>
        <v>0</v>
      </c>
      <c r="V84" s="86">
        <f ca="1">SUM(V81:V83)</f>
        <v>0</v>
      </c>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row>
    <row r="85" spans="1:49" ht="30" customHeight="1" thickBot="1" x14ac:dyDescent="0.35">
      <c r="A85" s="9"/>
      <c r="B85" s="438">
        <f>IF('Week 4'!I43="","",'Week 4'!I43)</f>
        <v>0</v>
      </c>
      <c r="C85" s="439"/>
      <c r="D85" s="440"/>
      <c r="E85" s="205">
        <f>COUNTIF('Week 4'!I53:I62,"&gt;0")</f>
        <v>0</v>
      </c>
      <c r="F85" s="50">
        <f>IF('Week 4'!J65=0,,'Week 4'!J65)</f>
        <v>0</v>
      </c>
      <c r="G85" s="51">
        <f>IF('Week 4'!L65=0,,'Week 4'!L65)</f>
        <v>0</v>
      </c>
      <c r="H85" s="50">
        <f>IFERROR(AVERAGE('Week 4'!I53:I62),0)</f>
        <v>0</v>
      </c>
      <c r="I85" s="49">
        <f>IF('Week 4'!K63=0,,'Week 4'!K63)</f>
        <v>0</v>
      </c>
      <c r="J85" s="92">
        <f>IFERROR(AVERAGE('Week 4'!K53:K62),0)</f>
        <v>0</v>
      </c>
      <c r="K85" s="51">
        <f ca="1">IF('Week 4'!H65=0,,'Week 4'!H65)</f>
        <v>0</v>
      </c>
      <c r="L85" s="9"/>
      <c r="M85" s="11"/>
      <c r="N85" s="11"/>
      <c r="O85" s="11"/>
      <c r="P85" s="11"/>
      <c r="Q85" s="11"/>
      <c r="R85" s="11"/>
      <c r="S85" s="11"/>
      <c r="T85" s="11"/>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row>
    <row r="86" spans="1:49" ht="30" customHeight="1" thickBot="1" x14ac:dyDescent="0.35">
      <c r="A86" s="9"/>
      <c r="B86" s="438">
        <f>IF('Week 4'!O43="","",'Week 4'!O43)</f>
        <v>0</v>
      </c>
      <c r="C86" s="439"/>
      <c r="D86" s="440"/>
      <c r="E86" s="205">
        <f>COUNTIF('Week 4'!O53:O62,"&gt;0")</f>
        <v>0</v>
      </c>
      <c r="F86" s="50">
        <f>IF('Week 4'!P65=0,,'Week 4'!P65)</f>
        <v>0</v>
      </c>
      <c r="G86" s="51">
        <f>IF('Week 4'!R65=0,,'Week 4'!R65)</f>
        <v>0</v>
      </c>
      <c r="H86" s="50">
        <f>IFERROR(AVERAGE('Week 4'!O53:O62),0)</f>
        <v>0</v>
      </c>
      <c r="I86" s="49">
        <f>IF('Week 4'!P63=0,,'Week 4'!P63)</f>
        <v>0</v>
      </c>
      <c r="J86" s="92">
        <f>IFERROR(AVERAGE('Week 4'!Q53:Q62),0)</f>
        <v>0</v>
      </c>
      <c r="K86" s="51">
        <f ca="1">IF('Week 4'!N65=0,,'Week 4'!N65)</f>
        <v>0</v>
      </c>
      <c r="L86" s="9"/>
      <c r="M86" s="484" t="s">
        <v>79</v>
      </c>
      <c r="N86" s="485"/>
      <c r="O86" s="485"/>
      <c r="P86" s="485"/>
      <c r="Q86" s="485"/>
      <c r="R86" s="485"/>
      <c r="S86" s="485"/>
      <c r="T86" s="485"/>
      <c r="U86" s="485"/>
      <c r="V86" s="486"/>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row>
    <row r="87" spans="1:49" ht="30" customHeight="1" thickBot="1" x14ac:dyDescent="0.35">
      <c r="A87" s="9"/>
      <c r="B87" s="438">
        <f>IF('Week 4'!C88="","",'Week 4'!C88)</f>
        <v>0</v>
      </c>
      <c r="C87" s="439"/>
      <c r="D87" s="440"/>
      <c r="E87" s="205">
        <f>COUNTIF('Week 4'!C98:C107,"&gt;0")</f>
        <v>0</v>
      </c>
      <c r="F87" s="50">
        <f>IF('Week 4'!D110=0,,'Week 4'!D110)</f>
        <v>0</v>
      </c>
      <c r="G87" s="51">
        <f>IF('Week 4'!F110=0,,'Week 4'!F110)</f>
        <v>0</v>
      </c>
      <c r="H87" s="50">
        <f>IFERROR(AVERAGE('Week 4'!C98:C107),0)</f>
        <v>0</v>
      </c>
      <c r="I87" s="49">
        <f>IF('Week 4'!E108=0,,'Week 4'!E108)</f>
        <v>0</v>
      </c>
      <c r="J87" s="92">
        <f>IFERROR(AVERAGE('Week 4'!E98:E107),0)</f>
        <v>0</v>
      </c>
      <c r="K87" s="51">
        <f ca="1">IF('Week 4'!B110=0,,'Week 4'!B110)</f>
        <v>0</v>
      </c>
      <c r="L87" s="9"/>
      <c r="M87" s="475"/>
      <c r="N87" s="476"/>
      <c r="O87" s="476"/>
      <c r="P87" s="476"/>
      <c r="Q87" s="476"/>
      <c r="R87" s="476"/>
      <c r="S87" s="476"/>
      <c r="T87" s="476"/>
      <c r="U87" s="476"/>
      <c r="V87" s="477"/>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row>
    <row r="88" spans="1:49" ht="30" customHeight="1" thickBot="1" x14ac:dyDescent="0.35">
      <c r="A88" s="9"/>
      <c r="B88" s="438">
        <f>IF('Week 4'!I88="","",'Week 4'!I88)</f>
        <v>0</v>
      </c>
      <c r="C88" s="439"/>
      <c r="D88" s="440"/>
      <c r="E88" s="205">
        <f>COUNTIF('Week 4'!I98:I107,"&gt;0")</f>
        <v>0</v>
      </c>
      <c r="F88" s="50">
        <f>IF('Week 4'!J110=0,,'Week 4'!J110)</f>
        <v>0</v>
      </c>
      <c r="G88" s="51">
        <f>IF('Week 4'!L110=0,,'Week 4'!L110)</f>
        <v>0</v>
      </c>
      <c r="H88" s="50">
        <f>IFERROR(AVERAGE('Week 4'!I98:I107),0)</f>
        <v>0</v>
      </c>
      <c r="I88" s="49">
        <f>IF('Week 4'!K108=0,,'Week 4'!K108)</f>
        <v>0</v>
      </c>
      <c r="J88" s="92">
        <f>IFERROR(AVERAGE('Week 4'!K98:K107),0)</f>
        <v>0</v>
      </c>
      <c r="K88" s="51">
        <f ca="1">IF('Week 4'!H110=0,,'Week 4'!H110)</f>
        <v>0</v>
      </c>
      <c r="L88" s="9"/>
      <c r="M88" s="478"/>
      <c r="N88" s="479"/>
      <c r="O88" s="479"/>
      <c r="P88" s="479"/>
      <c r="Q88" s="479"/>
      <c r="R88" s="479"/>
      <c r="S88" s="479"/>
      <c r="T88" s="479"/>
      <c r="U88" s="479"/>
      <c r="V88" s="480"/>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1:49" ht="30" customHeight="1" thickBot="1" x14ac:dyDescent="0.35">
      <c r="A89" s="9"/>
      <c r="B89" s="438">
        <f>IF('Week 4'!O88="","",'Week 4'!O88)</f>
        <v>0</v>
      </c>
      <c r="C89" s="439"/>
      <c r="D89" s="440"/>
      <c r="E89" s="205">
        <f>COUNTIF('Week 4'!O98:O107,"&gt;0")</f>
        <v>0</v>
      </c>
      <c r="F89" s="50">
        <f>IF('Week 4'!P110=0,,'Week 4'!P110)</f>
        <v>0</v>
      </c>
      <c r="G89" s="51">
        <f>IF('Week 4'!R110=0,,'Week 4'!R110)</f>
        <v>0</v>
      </c>
      <c r="H89" s="50">
        <f>IFERROR(AVERAGE('Week 4'!O98:O107),0)</f>
        <v>0</v>
      </c>
      <c r="I89" s="49">
        <f>IF('Week 4'!P108=0,,'Week 4'!P108)</f>
        <v>0</v>
      </c>
      <c r="J89" s="92">
        <f>IFERROR(AVERAGE('Week 4'!Q98:Q107),0)</f>
        <v>0</v>
      </c>
      <c r="K89" s="51">
        <f ca="1">IF('Week 4'!N110=0,,'Week 4'!N110)</f>
        <v>0</v>
      </c>
      <c r="L89" s="9"/>
      <c r="M89" s="478"/>
      <c r="N89" s="479"/>
      <c r="O89" s="479"/>
      <c r="P89" s="479"/>
      <c r="Q89" s="479"/>
      <c r="R89" s="479"/>
      <c r="S89" s="479"/>
      <c r="T89" s="479"/>
      <c r="U89" s="479"/>
      <c r="V89" s="480"/>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1:49" ht="30" customHeight="1" thickBot="1" x14ac:dyDescent="0.35">
      <c r="A90" s="9"/>
      <c r="B90" s="438">
        <f>IF('Week 4'!C118="","",'Week 4'!C118)</f>
        <v>0</v>
      </c>
      <c r="C90" s="439"/>
      <c r="D90" s="440"/>
      <c r="E90" s="205">
        <f>COUNTIF('Week 4'!C128:C137,"&gt;0")</f>
        <v>0</v>
      </c>
      <c r="F90" s="50">
        <f>IF('Week 4'!D140=0,,'Week 4'!D140)</f>
        <v>0</v>
      </c>
      <c r="G90" s="51">
        <f>IF('Week 4'!F140=0,,'Week 4'!F140)</f>
        <v>0</v>
      </c>
      <c r="H90" s="50">
        <f>IFERROR(AVERAGE('Week 4'!C128:C137),0)</f>
        <v>0</v>
      </c>
      <c r="I90" s="49">
        <f>IF('Week 4'!E138=0,,'Week 4'!E138)</f>
        <v>0</v>
      </c>
      <c r="J90" s="92">
        <f>IFERROR(AVERAGE('Week 4'!E128:E137),0)</f>
        <v>0</v>
      </c>
      <c r="K90" s="51">
        <f ca="1">IF('Week 4'!B140=0,,'Week 4'!B140)</f>
        <v>0</v>
      </c>
      <c r="L90" s="9"/>
      <c r="M90" s="478"/>
      <c r="N90" s="479"/>
      <c r="O90" s="479"/>
      <c r="P90" s="479"/>
      <c r="Q90" s="479"/>
      <c r="R90" s="479"/>
      <c r="S90" s="479"/>
      <c r="T90" s="479"/>
      <c r="U90" s="479"/>
      <c r="V90" s="480"/>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1:49" ht="30" customHeight="1" thickBot="1" x14ac:dyDescent="0.35">
      <c r="A91" s="9"/>
      <c r="B91" s="438">
        <f>IF('Week 4'!I118="","",'Week 4'!I118)</f>
        <v>0</v>
      </c>
      <c r="C91" s="439"/>
      <c r="D91" s="440"/>
      <c r="E91" s="205">
        <f>COUNTIF('Week 4'!I128:I137,"&gt;0")</f>
        <v>0</v>
      </c>
      <c r="F91" s="50">
        <f>IF('Week 4'!J140=0,,'Week 4'!J140)</f>
        <v>0</v>
      </c>
      <c r="G91" s="51">
        <f>IF('Week 4'!L140=0,,'Week 4'!L140)</f>
        <v>0</v>
      </c>
      <c r="H91" s="50">
        <f>IFERROR(AVERAGE('Week 4'!I128:I137),0)</f>
        <v>0</v>
      </c>
      <c r="I91" s="49">
        <f>IF('Week 4'!K138=0,,'Week 4'!K138)</f>
        <v>0</v>
      </c>
      <c r="J91" s="92">
        <f>IFERROR(AVERAGE('Week 4'!K128:K137),0)</f>
        <v>0</v>
      </c>
      <c r="K91" s="51">
        <f ca="1">IF('Week 4'!H140=0,,'Week 4'!H140)</f>
        <v>0</v>
      </c>
      <c r="L91" s="9"/>
      <c r="M91" s="478"/>
      <c r="N91" s="479"/>
      <c r="O91" s="479"/>
      <c r="P91" s="479"/>
      <c r="Q91" s="479"/>
      <c r="R91" s="479"/>
      <c r="S91" s="479"/>
      <c r="T91" s="479"/>
      <c r="U91" s="479"/>
      <c r="V91" s="480"/>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row>
    <row r="92" spans="1:49" ht="30" customHeight="1" thickBot="1" x14ac:dyDescent="0.35">
      <c r="A92" s="9"/>
      <c r="B92" s="438">
        <f>IF('Week 4'!O118="","",'Week 4'!O118)</f>
        <v>0</v>
      </c>
      <c r="C92" s="439"/>
      <c r="D92" s="440"/>
      <c r="E92" s="206">
        <f>COUNTIF('Week 4'!O128:O137,"&gt;0")</f>
        <v>0</v>
      </c>
      <c r="F92" s="53">
        <f>IF('Week 4'!P140=0,,'Week 4'!P140)</f>
        <v>0</v>
      </c>
      <c r="G92" s="54">
        <f>IF('Week 4'!R140=0,,'Week 4'!R140)</f>
        <v>0</v>
      </c>
      <c r="H92" s="53">
        <f>IFERROR(AVERAGE('Week 4'!O128:O137),0)</f>
        <v>0</v>
      </c>
      <c r="I92" s="55">
        <f>IF('Week 4'!P138=0,,'Week 4'!P138)</f>
        <v>0</v>
      </c>
      <c r="J92" s="93">
        <f>IFERROR(AVERAGE('Week 4'!Q128:Q137),0)</f>
        <v>0</v>
      </c>
      <c r="K92" s="54">
        <f ca="1">IF('Week 4'!N140=0,,'Week 4'!N140)</f>
        <v>0</v>
      </c>
      <c r="L92" s="9"/>
      <c r="M92" s="481"/>
      <c r="N92" s="482"/>
      <c r="O92" s="482"/>
      <c r="P92" s="482"/>
      <c r="Q92" s="482"/>
      <c r="R92" s="482"/>
      <c r="S92" s="482"/>
      <c r="T92" s="482"/>
      <c r="U92" s="482"/>
      <c r="V92" s="483"/>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1:49" ht="15" customHeight="1" x14ac:dyDescent="0.3">
      <c r="A93" s="9"/>
      <c r="B93" s="11"/>
      <c r="C93" s="11"/>
      <c r="D93" s="372"/>
      <c r="E93" s="202"/>
      <c r="F93" s="495"/>
      <c r="G93" s="464"/>
      <c r="H93" s="67"/>
      <c r="I93" s="493"/>
      <c r="J93" s="90"/>
      <c r="K93" s="372"/>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1:49" ht="15" customHeight="1" x14ac:dyDescent="0.3">
      <c r="A94" s="9"/>
      <c r="B94" s="11"/>
      <c r="C94" s="11"/>
      <c r="D94" s="372"/>
      <c r="E94" s="202"/>
      <c r="F94" s="372"/>
      <c r="G94" s="372"/>
      <c r="H94" s="84"/>
      <c r="I94" s="494"/>
      <c r="J94" s="91"/>
      <c r="K94" s="372"/>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1:49" ht="15" customHeight="1" x14ac:dyDescent="0.3">
      <c r="A95" s="9"/>
      <c r="B95" s="465">
        <f>'Training Plan'!B128</f>
        <v>0</v>
      </c>
      <c r="C95" s="466"/>
      <c r="D95" s="467"/>
      <c r="E95" s="203"/>
      <c r="F95" s="471" t="s">
        <v>184</v>
      </c>
      <c r="G95" s="471"/>
      <c r="H95" s="471"/>
      <c r="I95" s="471"/>
      <c r="J95" s="471"/>
      <c r="K95" s="471"/>
      <c r="L95" s="471"/>
      <c r="M95" s="471"/>
      <c r="N95" s="471"/>
      <c r="O95" s="471"/>
      <c r="P95" s="471"/>
      <c r="Q95" s="471"/>
      <c r="R95" s="471"/>
      <c r="S95" s="471"/>
      <c r="T95" s="471"/>
      <c r="U95" s="471"/>
      <c r="V95" s="472"/>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1:49" ht="15" customHeight="1" x14ac:dyDescent="0.3">
      <c r="A96" s="9"/>
      <c r="B96" s="468"/>
      <c r="C96" s="469"/>
      <c r="D96" s="470"/>
      <c r="E96" s="204"/>
      <c r="F96" s="473"/>
      <c r="G96" s="473"/>
      <c r="H96" s="473"/>
      <c r="I96" s="473"/>
      <c r="J96" s="473"/>
      <c r="K96" s="473"/>
      <c r="L96" s="473"/>
      <c r="M96" s="473"/>
      <c r="N96" s="473"/>
      <c r="O96" s="473"/>
      <c r="P96" s="473"/>
      <c r="Q96" s="473"/>
      <c r="R96" s="473"/>
      <c r="S96" s="473"/>
      <c r="T96" s="473"/>
      <c r="U96" s="473"/>
      <c r="V96" s="474"/>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1:49" ht="15" customHeight="1" x14ac:dyDescent="0.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row>
    <row r="98" spans="1:49" ht="15" customHeight="1" thickBot="1" x14ac:dyDescent="0.35">
      <c r="A98" s="98"/>
      <c r="B98" s="9"/>
      <c r="C98" s="9"/>
      <c r="D98" s="9"/>
      <c r="E98" s="9"/>
      <c r="F98" s="9"/>
      <c r="G98" s="9"/>
      <c r="H98" s="9"/>
      <c r="I98" s="9"/>
      <c r="J98" s="9"/>
      <c r="K98" s="9"/>
      <c r="L98" s="9"/>
      <c r="M98" s="9"/>
      <c r="N98" s="9"/>
      <c r="O98" s="9"/>
      <c r="P98" s="9"/>
      <c r="Q98" s="9"/>
      <c r="R98" s="9"/>
      <c r="S98" s="9"/>
      <c r="T98" s="9"/>
      <c r="U98" s="9"/>
      <c r="V98" s="9"/>
      <c r="W98" s="98"/>
      <c r="X98" s="98"/>
      <c r="Y98" s="98"/>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1:49" ht="15" customHeight="1" x14ac:dyDescent="0.3">
      <c r="A99" s="98"/>
      <c r="B99" s="295" t="s">
        <v>82</v>
      </c>
      <c r="C99" s="296"/>
      <c r="D99" s="296"/>
      <c r="E99" s="296"/>
      <c r="F99" s="296"/>
      <c r="G99" s="296"/>
      <c r="H99" s="296"/>
      <c r="I99" s="296"/>
      <c r="J99" s="296"/>
      <c r="K99" s="297"/>
      <c r="L99" s="9"/>
      <c r="M99" s="295" t="s">
        <v>78</v>
      </c>
      <c r="N99" s="296"/>
      <c r="O99" s="296"/>
      <c r="P99" s="296"/>
      <c r="Q99" s="296"/>
      <c r="R99" s="296"/>
      <c r="S99" s="296"/>
      <c r="T99" s="296"/>
      <c r="U99" s="296"/>
      <c r="V99" s="297"/>
      <c r="W99" s="98"/>
      <c r="X99" s="98"/>
      <c r="Y99" s="98"/>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1:49" ht="15" customHeight="1" thickBot="1" x14ac:dyDescent="0.35">
      <c r="A100" s="98"/>
      <c r="B100" s="298"/>
      <c r="C100" s="299"/>
      <c r="D100" s="299"/>
      <c r="E100" s="299"/>
      <c r="F100" s="299"/>
      <c r="G100" s="299"/>
      <c r="H100" s="299"/>
      <c r="I100" s="299"/>
      <c r="J100" s="299"/>
      <c r="K100" s="300"/>
      <c r="L100" s="9"/>
      <c r="M100" s="298"/>
      <c r="N100" s="299"/>
      <c r="O100" s="299"/>
      <c r="P100" s="299"/>
      <c r="Q100" s="299"/>
      <c r="R100" s="299"/>
      <c r="S100" s="299"/>
      <c r="T100" s="299"/>
      <c r="U100" s="299"/>
      <c r="V100" s="300"/>
      <c r="W100" s="98"/>
      <c r="X100" s="98"/>
      <c r="Y100" s="98"/>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1:49" ht="15" customHeight="1" x14ac:dyDescent="0.3">
      <c r="A101" s="9"/>
      <c r="B101" s="354" t="s">
        <v>70</v>
      </c>
      <c r="C101" s="373"/>
      <c r="D101" s="368"/>
      <c r="E101" s="366" t="s">
        <v>201</v>
      </c>
      <c r="F101" s="385" t="s">
        <v>200</v>
      </c>
      <c r="G101" s="366" t="s">
        <v>44</v>
      </c>
      <c r="H101" s="460" t="s">
        <v>94</v>
      </c>
      <c r="I101" s="460" t="s">
        <v>71</v>
      </c>
      <c r="J101" s="460" t="s">
        <v>91</v>
      </c>
      <c r="K101" s="366" t="s">
        <v>4</v>
      </c>
      <c r="L101" s="9"/>
      <c r="M101" s="489" t="s">
        <v>70</v>
      </c>
      <c r="N101" s="490"/>
      <c r="O101" s="366" t="s">
        <v>201</v>
      </c>
      <c r="P101" s="385" t="s">
        <v>200</v>
      </c>
      <c r="Q101" s="366" t="s">
        <v>44</v>
      </c>
      <c r="R101" s="460" t="s">
        <v>94</v>
      </c>
      <c r="S101" s="492" t="s">
        <v>71</v>
      </c>
      <c r="T101" s="460" t="s">
        <v>91</v>
      </c>
      <c r="U101" s="491" t="s">
        <v>112</v>
      </c>
      <c r="V101" s="460" t="s">
        <v>97</v>
      </c>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1:49" ht="15" customHeight="1" thickBot="1" x14ac:dyDescent="0.35">
      <c r="A102" s="9"/>
      <c r="B102" s="355"/>
      <c r="C102" s="390"/>
      <c r="D102" s="369"/>
      <c r="E102" s="367"/>
      <c r="F102" s="355"/>
      <c r="G102" s="367"/>
      <c r="H102" s="367"/>
      <c r="I102" s="461"/>
      <c r="J102" s="461"/>
      <c r="K102" s="367"/>
      <c r="L102" s="9"/>
      <c r="M102" s="355"/>
      <c r="N102" s="369"/>
      <c r="O102" s="367"/>
      <c r="P102" s="355"/>
      <c r="Q102" s="367"/>
      <c r="R102" s="367"/>
      <c r="S102" s="367"/>
      <c r="T102" s="461"/>
      <c r="U102" s="390"/>
      <c r="V102" s="461"/>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1:49" ht="30" customHeight="1" thickBot="1" x14ac:dyDescent="0.35">
      <c r="A103" s="9"/>
      <c r="B103" s="438">
        <f>IF('Week 5'!C13="","",'Week 5'!C13)</f>
        <v>0</v>
      </c>
      <c r="C103" s="439"/>
      <c r="D103" s="440"/>
      <c r="E103" s="205">
        <f>COUNTIF('Week 5'!C23:C32,"&gt;0")</f>
        <v>0</v>
      </c>
      <c r="F103" s="173">
        <f>IF('Week 5'!D35=0,,'Week 5'!D35)</f>
        <v>0</v>
      </c>
      <c r="G103" s="172">
        <f>IF('Week 5'!F35=0,,'Week 5'!F35)</f>
        <v>0</v>
      </c>
      <c r="H103" s="173">
        <f>IFERROR(AVERAGE('Week 5'!C23:C32),0)</f>
        <v>0</v>
      </c>
      <c r="I103" s="49">
        <f>IF('Week 5'!E33=0,,'Week 5'!E33)</f>
        <v>0</v>
      </c>
      <c r="J103" s="92">
        <f>IFERROR(AVERAGE('Week 5'!E23:E32),0)</f>
        <v>0</v>
      </c>
      <c r="K103" s="172">
        <f ca="1">IF('Week 5'!B35=0,,'Week 5'!B35)</f>
        <v>0</v>
      </c>
      <c r="L103" s="9"/>
      <c r="M103" s="438" t="s">
        <v>43</v>
      </c>
      <c r="N103" s="440"/>
      <c r="O103" s="205">
        <f>SUMPRODUCT((NOT(ISERROR(FIND(M103,B103:D114))))*(E103:E114))</f>
        <v>0</v>
      </c>
      <c r="P103" s="173">
        <f>SUMPRODUCT((NOT(ISERROR(FIND(M103,B103:D114))))*(F103:F114))</f>
        <v>0</v>
      </c>
      <c r="Q103" s="172">
        <f>SUMPRODUCT((NOT(ISERROR(FIND(M103,B103:D114))))*(G103:G114))</f>
        <v>0</v>
      </c>
      <c r="R103" s="174">
        <f>IFERROR(SUMPRODUCT((NOT(ISERROR(FIND(M103,B103:D114))))*((H103:H114)/U103)),)</f>
        <v>0</v>
      </c>
      <c r="S103" s="49">
        <f>IFERROR(SUMPRODUCT((NOT(ISERROR(FIND(M103,B103:D114))))*((I103:I114)/U103)),)</f>
        <v>0</v>
      </c>
      <c r="T103" s="92">
        <f>IFERROR(SUMPRODUCT((NOT(ISERROR(FIND(M103,B103:D114))))*((J103:J114)/U103)),)</f>
        <v>0</v>
      </c>
      <c r="U103" s="94">
        <f>COUNTIF(B103:D114,"*Squat*")</f>
        <v>0</v>
      </c>
      <c r="V103" s="54">
        <f ca="1">SUMPRODUCT((NOT(ISERROR(FIND("Competition Squat",B103:D114))))*(K103:K114))</f>
        <v>0</v>
      </c>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1:49" ht="30" customHeight="1" thickBot="1" x14ac:dyDescent="0.35">
      <c r="A104" s="9"/>
      <c r="B104" s="438">
        <f>IF('Week 5'!I13="","",'Week 5'!I13)</f>
        <v>0</v>
      </c>
      <c r="C104" s="439"/>
      <c r="D104" s="440"/>
      <c r="E104" s="205">
        <f>COUNTIF('Week 5'!I23:I32,"&gt;0")</f>
        <v>0</v>
      </c>
      <c r="F104" s="173">
        <f>IF('Week 5'!J35=0,,'Week 5'!J35)</f>
        <v>0</v>
      </c>
      <c r="G104" s="172">
        <f>IF('Week 5'!L35=0,,'Week 5'!L35)</f>
        <v>0</v>
      </c>
      <c r="H104" s="173">
        <f>IFERROR(AVERAGE('Week 5'!I23:I32),0)</f>
        <v>0</v>
      </c>
      <c r="I104" s="49">
        <f>IF('Week 5'!K33=0,,'Week 5'!K33)</f>
        <v>0</v>
      </c>
      <c r="J104" s="92">
        <f>IFERROR(AVERAGE('Week 5'!K23:K32),0)</f>
        <v>0</v>
      </c>
      <c r="K104" s="172">
        <f ca="1">IF('Week 5'!H35=0,,'Week 5'!H35)</f>
        <v>0</v>
      </c>
      <c r="L104" s="9"/>
      <c r="M104" s="438" t="s">
        <v>45</v>
      </c>
      <c r="N104" s="440"/>
      <c r="O104" s="205">
        <f>SUMPRODUCT((NOT(ISERROR(FIND(M104,B103:D114))))*(E103:E114))</f>
        <v>0</v>
      </c>
      <c r="P104" s="173">
        <f>SUMPRODUCT((NOT(ISERROR(FIND(M104,B103:D114))))*(F103:F114))</f>
        <v>0</v>
      </c>
      <c r="Q104" s="172">
        <f>SUMPRODUCT((NOT(ISERROR(FIND(M104,B103:D114))))*(G103:G114))</f>
        <v>0</v>
      </c>
      <c r="R104" s="174">
        <f>IFERROR(SUMPRODUCT((NOT(ISERROR(FIND(M104,B103:D114))))*(H103:H114)/U104),)</f>
        <v>0</v>
      </c>
      <c r="S104" s="49">
        <f>IFERROR(SUMPRODUCT((NOT(ISERROR(FIND(M104,B103:D114))))*(I103:I114)/U104),)</f>
        <v>0</v>
      </c>
      <c r="T104" s="92">
        <f>IFERROR(SUMPRODUCT((NOT(ISERROR(FIND(M104,B103:D114))))*(J103:J114)/U104),)</f>
        <v>0</v>
      </c>
      <c r="U104" s="94">
        <f>COUNTIF(B103:D114,"*Bench*")</f>
        <v>0</v>
      </c>
      <c r="V104" s="54">
        <f ca="1">SUMPRODUCT((NOT(ISERROR(FIND("Competition Bench",B103:D114))))*(K103:K114))</f>
        <v>0</v>
      </c>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row>
    <row r="105" spans="1:49" ht="30" customHeight="1" thickBot="1" x14ac:dyDescent="0.35">
      <c r="A105" s="9"/>
      <c r="B105" s="438">
        <f>IF('Week 5'!O13="","",'Week 5'!O13)</f>
        <v>0</v>
      </c>
      <c r="C105" s="439"/>
      <c r="D105" s="440"/>
      <c r="E105" s="205">
        <f>COUNTIF('Week 5'!O23:O32,"&gt;0")</f>
        <v>0</v>
      </c>
      <c r="F105" s="173">
        <f>IF('Week 5'!P35=0,,'Week 5'!P35)</f>
        <v>0</v>
      </c>
      <c r="G105" s="172">
        <f>IF('Week 5'!R35=0,,'Week 5'!R35)</f>
        <v>0</v>
      </c>
      <c r="H105" s="173">
        <f>IFERROR(AVERAGE('Week 5'!O23:O32),0)</f>
        <v>0</v>
      </c>
      <c r="I105" s="49">
        <f>IF('Week 5'!P33=0,,'Week 5'!P33)</f>
        <v>0</v>
      </c>
      <c r="J105" s="92">
        <f>IFERROR(AVERAGE('Week 5'!Q23:Q32),0)</f>
        <v>0</v>
      </c>
      <c r="K105" s="172">
        <f ca="1">IF('Week 5'!N35=0,,'Week 5'!N35)</f>
        <v>0</v>
      </c>
      <c r="L105" s="9"/>
      <c r="M105" s="438" t="s">
        <v>46</v>
      </c>
      <c r="N105" s="440"/>
      <c r="O105" s="206">
        <f>SUMPRODUCT((NOT(ISERROR(FIND(M105,B103:D114))))*(E103:E114))</f>
        <v>0</v>
      </c>
      <c r="P105" s="53">
        <f>SUMPRODUCT((NOT(ISERROR(FIND(M105,B103:D114))))*(F103:F114))</f>
        <v>0</v>
      </c>
      <c r="Q105" s="54">
        <f>SUMPRODUCT((NOT(ISERROR(FIND(M105,B103:D114))))*(G103:G114))</f>
        <v>0</v>
      </c>
      <c r="R105" s="101">
        <f>IFERROR(SUMPRODUCT((NOT(ISERROR(FIND(M105,B103:D114))))*(H103:H114)/U105),)</f>
        <v>0</v>
      </c>
      <c r="S105" s="55">
        <f>IFERROR(SUMPRODUCT((NOT(ISERROR(FIND(M105,B103:D114))))*(I103:I114)/U105),)</f>
        <v>0</v>
      </c>
      <c r="T105" s="93">
        <f>IFERROR(SUMPRODUCT((NOT(ISERROR(FIND(M105,B103:D114))))*(J103:J114)/U105),)</f>
        <v>0</v>
      </c>
      <c r="U105" s="96">
        <f>COUNTIF(B103:D114,"*Deadlift*")</f>
        <v>0</v>
      </c>
      <c r="V105" s="56">
        <f ca="1">SUMPRODUCT((NOT(ISERROR(FIND("Competition Deadlift",B103:D114))))*(K103:K114))</f>
        <v>0</v>
      </c>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1:49" ht="30" customHeight="1" thickBot="1" x14ac:dyDescent="0.35">
      <c r="A106" s="9"/>
      <c r="B106" s="438">
        <f>IF('Week 5'!C43="","",'Week 5'!C43)</f>
        <v>0</v>
      </c>
      <c r="C106" s="439"/>
      <c r="D106" s="440"/>
      <c r="E106" s="205">
        <f>COUNTIF('Week 5'!C53:C62,"&gt;0")</f>
        <v>0</v>
      </c>
      <c r="F106" s="173">
        <f>IF('Week 5'!D65=0,,'Week 5'!D65)</f>
        <v>0</v>
      </c>
      <c r="G106" s="172">
        <f>IF('Week 5'!F65=0,,'Week 5'!F65)</f>
        <v>0</v>
      </c>
      <c r="H106" s="173">
        <f>IFERROR(AVERAGE('Week 5'!C53:C62),0)</f>
        <v>0</v>
      </c>
      <c r="I106" s="49">
        <f>IF('Week 5'!E63=0,,'Week 5'!E63)</f>
        <v>0</v>
      </c>
      <c r="J106" s="92">
        <f>IFERROR(AVERAGE('Week 5'!E53:E62),0)</f>
        <v>0</v>
      </c>
      <c r="K106" s="172">
        <f ca="1">IF('Week 5'!B65=0,,'Week 5'!B65)</f>
        <v>0</v>
      </c>
      <c r="L106" s="9"/>
      <c r="M106" s="462" t="s">
        <v>93</v>
      </c>
      <c r="N106" s="463"/>
      <c r="O106" s="207">
        <f>SUM(O103:O105)</f>
        <v>0</v>
      </c>
      <c r="P106" s="87">
        <f>SUM(P103:P105)</f>
        <v>0</v>
      </c>
      <c r="Q106" s="86">
        <f>SUM(Q103:Q105)</f>
        <v>0</v>
      </c>
      <c r="R106" s="102">
        <f>AVERAGE(R103:R105)</f>
        <v>0</v>
      </c>
      <c r="S106" s="88">
        <f>AVERAGE(S103:S105)</f>
        <v>0</v>
      </c>
      <c r="T106" s="97">
        <f>AVERAGE(T103:T105)</f>
        <v>0</v>
      </c>
      <c r="U106" s="85">
        <f>SUM(U103:U105)</f>
        <v>0</v>
      </c>
      <c r="V106" s="86">
        <f ca="1">SUM(V103:V105)</f>
        <v>0</v>
      </c>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row>
    <row r="107" spans="1:49" ht="30" customHeight="1" thickBot="1" x14ac:dyDescent="0.35">
      <c r="A107" s="9"/>
      <c r="B107" s="438">
        <f>IF('Week 5'!I43="","",'Week 5'!I43)</f>
        <v>0</v>
      </c>
      <c r="C107" s="439"/>
      <c r="D107" s="440"/>
      <c r="E107" s="205">
        <f>COUNTIF('Week 5'!I53:I62,"&gt;0")</f>
        <v>0</v>
      </c>
      <c r="F107" s="173">
        <f>IF('Week 5'!J65=0,,'Week 5'!J65)</f>
        <v>0</v>
      </c>
      <c r="G107" s="172">
        <f>IF('Week 5'!L65=0,,'Week 5'!L65)</f>
        <v>0</v>
      </c>
      <c r="H107" s="173">
        <f>IFERROR(AVERAGE('Week 5'!I53:I62),0)</f>
        <v>0</v>
      </c>
      <c r="I107" s="49">
        <f>IF('Week 5'!K63=0,,'Week 5'!K63)</f>
        <v>0</v>
      </c>
      <c r="J107" s="92">
        <f>IFERROR(AVERAGE('Week 5'!K53:K62),0)</f>
        <v>0</v>
      </c>
      <c r="K107" s="172">
        <f ca="1">IF('Week 5'!H65=0,,'Week 5'!H65)</f>
        <v>0</v>
      </c>
      <c r="L107" s="9"/>
      <c r="M107" s="11"/>
      <c r="N107" s="11"/>
      <c r="O107" s="11"/>
      <c r="P107" s="11"/>
      <c r="Q107" s="11"/>
      <c r="R107" s="11"/>
      <c r="S107" s="11"/>
      <c r="T107" s="11"/>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1:49" ht="30" customHeight="1" thickBot="1" x14ac:dyDescent="0.35">
      <c r="A108" s="9"/>
      <c r="B108" s="438">
        <f>IF('Week 5'!O43="","",'Week 5'!O43)</f>
        <v>0</v>
      </c>
      <c r="C108" s="439"/>
      <c r="D108" s="440"/>
      <c r="E108" s="205">
        <f>COUNTIF('Week 5'!O53:O62,"&gt;0")</f>
        <v>0</v>
      </c>
      <c r="F108" s="173">
        <f>IF('Week 5'!P65=0,,'Week 5'!P65)</f>
        <v>0</v>
      </c>
      <c r="G108" s="172">
        <f>IF('Week 5'!R65=0,,'Week 5'!R65)</f>
        <v>0</v>
      </c>
      <c r="H108" s="173">
        <f>IFERROR(AVERAGE('Week 5'!O53:O62),0)</f>
        <v>0</v>
      </c>
      <c r="I108" s="49">
        <f>IF('Week 5'!P63=0,,'Week 5'!P63)</f>
        <v>0</v>
      </c>
      <c r="J108" s="92">
        <f>IFERROR(AVERAGE('Week 5'!Q53:Q62),0)</f>
        <v>0</v>
      </c>
      <c r="K108" s="172">
        <f ca="1">IF('Week 5'!N65=0,,'Week 5'!N65)</f>
        <v>0</v>
      </c>
      <c r="L108" s="9"/>
      <c r="M108" s="484" t="s">
        <v>79</v>
      </c>
      <c r="N108" s="485"/>
      <c r="O108" s="485"/>
      <c r="P108" s="485"/>
      <c r="Q108" s="485"/>
      <c r="R108" s="485"/>
      <c r="S108" s="485"/>
      <c r="T108" s="485"/>
      <c r="U108" s="485"/>
      <c r="V108" s="486"/>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1:49" ht="30" customHeight="1" thickBot="1" x14ac:dyDescent="0.35">
      <c r="A109" s="9"/>
      <c r="B109" s="438">
        <f>IF('Week 5'!C88="","",'Week 5'!C88)</f>
        <v>0</v>
      </c>
      <c r="C109" s="439"/>
      <c r="D109" s="440"/>
      <c r="E109" s="205">
        <f>COUNTIF('Week 5'!C98:C107,"&gt;0")</f>
        <v>0</v>
      </c>
      <c r="F109" s="173">
        <f>IF('Week 5'!D110=0,,'Week 5'!D110)</f>
        <v>0</v>
      </c>
      <c r="G109" s="172">
        <f>IF('Week 5'!F110=0,,'Week 5'!F110)</f>
        <v>0</v>
      </c>
      <c r="H109" s="173">
        <f>IFERROR(AVERAGE('Week 5'!C98:C107),0)</f>
        <v>0</v>
      </c>
      <c r="I109" s="49">
        <f>IF('Week 5'!E108=0,,'Week 5'!E108)</f>
        <v>0</v>
      </c>
      <c r="J109" s="92">
        <f>IFERROR(AVERAGE('Week 5'!E98:E107),0)</f>
        <v>0</v>
      </c>
      <c r="K109" s="172">
        <f ca="1">IF('Week 5'!B110=0,,'Week 5'!B110)</f>
        <v>0</v>
      </c>
      <c r="L109" s="9"/>
      <c r="M109" s="475"/>
      <c r="N109" s="476"/>
      <c r="O109" s="476"/>
      <c r="P109" s="476"/>
      <c r="Q109" s="476"/>
      <c r="R109" s="476"/>
      <c r="S109" s="476"/>
      <c r="T109" s="476"/>
      <c r="U109" s="476"/>
      <c r="V109" s="477"/>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1:49" ht="30" customHeight="1" thickBot="1" x14ac:dyDescent="0.35">
      <c r="A110" s="9"/>
      <c r="B110" s="438">
        <f>IF('Week 5'!I88="","",'Week 5'!I88)</f>
        <v>0</v>
      </c>
      <c r="C110" s="439"/>
      <c r="D110" s="440"/>
      <c r="E110" s="205">
        <f>COUNTIF('Week 5'!I98:I107,"&gt;0")</f>
        <v>0</v>
      </c>
      <c r="F110" s="173">
        <f>IF('Week 5'!J110=0,,'Week 5'!J110)</f>
        <v>0</v>
      </c>
      <c r="G110" s="172">
        <f>IF('Week 5'!L110=0,,'Week 5'!L110)</f>
        <v>0</v>
      </c>
      <c r="H110" s="173">
        <f>IFERROR(AVERAGE('Week 5'!I98:I107),0)</f>
        <v>0</v>
      </c>
      <c r="I110" s="49">
        <f>IF('Week 5'!K108=0,,'Week 5'!K108)</f>
        <v>0</v>
      </c>
      <c r="J110" s="92">
        <f>IFERROR(AVERAGE('Week 5'!K98:K107),0)</f>
        <v>0</v>
      </c>
      <c r="K110" s="172">
        <f ca="1">IF('Week 5'!H110=0,,'Week 5'!H110)</f>
        <v>0</v>
      </c>
      <c r="L110" s="9"/>
      <c r="M110" s="478"/>
      <c r="N110" s="479"/>
      <c r="O110" s="479"/>
      <c r="P110" s="479"/>
      <c r="Q110" s="479"/>
      <c r="R110" s="479"/>
      <c r="S110" s="479"/>
      <c r="T110" s="479"/>
      <c r="U110" s="479"/>
      <c r="V110" s="480"/>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row>
    <row r="111" spans="1:49" ht="30" customHeight="1" thickBot="1" x14ac:dyDescent="0.35">
      <c r="A111" s="9"/>
      <c r="B111" s="438">
        <f>IF('Week 5'!O88="","",'Week 5'!O88)</f>
        <v>0</v>
      </c>
      <c r="C111" s="439"/>
      <c r="D111" s="440"/>
      <c r="E111" s="205">
        <f>COUNTIF('Week 5'!O98:O107,"&gt;0")</f>
        <v>0</v>
      </c>
      <c r="F111" s="173">
        <f>IF('Week 5'!P110=0,,'Week 5'!P110)</f>
        <v>0</v>
      </c>
      <c r="G111" s="172">
        <f>IF('Week 5'!R110=0,,'Week 5'!R110)</f>
        <v>0</v>
      </c>
      <c r="H111" s="173">
        <f>IFERROR(AVERAGE('Week 5'!O98:O107),0)</f>
        <v>0</v>
      </c>
      <c r="I111" s="49">
        <f>IF('Week 5'!P108=0,,'Week 5'!P108)</f>
        <v>0</v>
      </c>
      <c r="J111" s="92">
        <f>IFERROR(AVERAGE('Week 5'!Q98:Q107),0)</f>
        <v>0</v>
      </c>
      <c r="K111" s="172">
        <f ca="1">IF('Week 5'!N110=0,,'Week 5'!N110)</f>
        <v>0</v>
      </c>
      <c r="L111" s="9"/>
      <c r="M111" s="478"/>
      <c r="N111" s="479"/>
      <c r="O111" s="479"/>
      <c r="P111" s="479"/>
      <c r="Q111" s="479"/>
      <c r="R111" s="479"/>
      <c r="S111" s="479"/>
      <c r="T111" s="479"/>
      <c r="U111" s="479"/>
      <c r="V111" s="480"/>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row>
    <row r="112" spans="1:49" ht="30" customHeight="1" thickBot="1" x14ac:dyDescent="0.35">
      <c r="A112" s="9"/>
      <c r="B112" s="438">
        <f>IF('Week 5'!C118="","",'Week 5'!C118)</f>
        <v>0</v>
      </c>
      <c r="C112" s="439"/>
      <c r="D112" s="440"/>
      <c r="E112" s="205">
        <f>COUNTIF('Week 5'!C128:C137,"&gt;0")</f>
        <v>0</v>
      </c>
      <c r="F112" s="173">
        <f>IF('Week 5'!D140=0,,'Week 5'!D140)</f>
        <v>0</v>
      </c>
      <c r="G112" s="172">
        <f>IF('Week 5'!F140=0,,'Week 5'!F140)</f>
        <v>0</v>
      </c>
      <c r="H112" s="173">
        <f>IFERROR(AVERAGE('Week 5'!C128:C137),0)</f>
        <v>0</v>
      </c>
      <c r="I112" s="49">
        <f>IF('Week 5'!E138=0,,'Week 5'!E138)</f>
        <v>0</v>
      </c>
      <c r="J112" s="92">
        <f>IFERROR(AVERAGE('Week 5'!E128:E137),0)</f>
        <v>0</v>
      </c>
      <c r="K112" s="172">
        <f ca="1">IF('Week 5'!B140=0,,'Week 5'!B140)</f>
        <v>0</v>
      </c>
      <c r="L112" s="9"/>
      <c r="M112" s="478"/>
      <c r="N112" s="479"/>
      <c r="O112" s="479"/>
      <c r="P112" s="479"/>
      <c r="Q112" s="479"/>
      <c r="R112" s="479"/>
      <c r="S112" s="479"/>
      <c r="T112" s="479"/>
      <c r="U112" s="479"/>
      <c r="V112" s="480"/>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row>
    <row r="113" spans="1:49" ht="30" customHeight="1" thickBot="1" x14ac:dyDescent="0.35">
      <c r="A113" s="9"/>
      <c r="B113" s="438">
        <f>IF('Week 5'!I118="","",'Week 5'!I118)</f>
        <v>0</v>
      </c>
      <c r="C113" s="439"/>
      <c r="D113" s="440"/>
      <c r="E113" s="205">
        <f>COUNTIF('Week 5'!I128:I137,"&gt;0")</f>
        <v>0</v>
      </c>
      <c r="F113" s="173">
        <f>IF('Week 5'!J140=0,,'Week 5'!J140)</f>
        <v>0</v>
      </c>
      <c r="G113" s="172">
        <f>IF('Week 5'!L140=0,,'Week 5'!L140)</f>
        <v>0</v>
      </c>
      <c r="H113" s="173">
        <f>IFERROR(AVERAGE('Week 5'!I128:I137),0)</f>
        <v>0</v>
      </c>
      <c r="I113" s="49">
        <f>IF('Week 5'!K138=0,,'Week 5'!K138)</f>
        <v>0</v>
      </c>
      <c r="J113" s="92">
        <f>IFERROR(AVERAGE('Week 5'!K128:K137),0)</f>
        <v>0</v>
      </c>
      <c r="K113" s="172">
        <f ca="1">IF('Week 5'!H140=0,,'Week 5'!H140)</f>
        <v>0</v>
      </c>
      <c r="L113" s="9"/>
      <c r="M113" s="478"/>
      <c r="N113" s="479"/>
      <c r="O113" s="479"/>
      <c r="P113" s="479"/>
      <c r="Q113" s="479"/>
      <c r="R113" s="479"/>
      <c r="S113" s="479"/>
      <c r="T113" s="479"/>
      <c r="U113" s="479"/>
      <c r="V113" s="480"/>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row>
    <row r="114" spans="1:49" ht="30" customHeight="1" thickBot="1" x14ac:dyDescent="0.35">
      <c r="A114" s="9"/>
      <c r="B114" s="438">
        <f>IF('Week 5'!O118="","",'Week 5'!O118)</f>
        <v>0</v>
      </c>
      <c r="C114" s="439"/>
      <c r="D114" s="440"/>
      <c r="E114" s="206">
        <f>COUNTIF('Week 5'!O128:O137,"&gt;0")</f>
        <v>0</v>
      </c>
      <c r="F114" s="53">
        <f>IF('Week 5'!P140=0,,'Week 5'!P140)</f>
        <v>0</v>
      </c>
      <c r="G114" s="54">
        <f>IF('Week 5'!R140=0,,'Week 5'!R140)</f>
        <v>0</v>
      </c>
      <c r="H114" s="53">
        <f>IFERROR(AVERAGE('Week 5'!O128:O137),0)</f>
        <v>0</v>
      </c>
      <c r="I114" s="55">
        <f>IF('Week 5'!P138=0,,'Week 5'!P138)</f>
        <v>0</v>
      </c>
      <c r="J114" s="93">
        <f>IFERROR(AVERAGE('Week 5'!Q128:Q137),0)</f>
        <v>0</v>
      </c>
      <c r="K114" s="54">
        <f ca="1">IF('Week 5'!N140=0,,'Week 5'!N140)</f>
        <v>0</v>
      </c>
      <c r="L114" s="9"/>
      <c r="M114" s="481"/>
      <c r="N114" s="482"/>
      <c r="O114" s="482"/>
      <c r="P114" s="482"/>
      <c r="Q114" s="482"/>
      <c r="R114" s="482"/>
      <c r="S114" s="482"/>
      <c r="T114" s="482"/>
      <c r="U114" s="482"/>
      <c r="V114" s="483"/>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1:49" ht="15" customHeight="1" x14ac:dyDescent="0.3">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row>
    <row r="116" spans="1:49" ht="15" customHeight="1" x14ac:dyDescent="0.3">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1:49" ht="15" customHeight="1" x14ac:dyDescent="0.3">
      <c r="A117" s="9"/>
      <c r="B117" s="465">
        <f>'Training Plan'!B157</f>
        <v>0</v>
      </c>
      <c r="C117" s="466"/>
      <c r="D117" s="467"/>
      <c r="E117" s="487" t="s">
        <v>186</v>
      </c>
      <c r="F117" s="471"/>
      <c r="G117" s="471"/>
      <c r="H117" s="471"/>
      <c r="I117" s="471"/>
      <c r="J117" s="471"/>
      <c r="K117" s="471"/>
      <c r="L117" s="471"/>
      <c r="M117" s="471"/>
      <c r="N117" s="471"/>
      <c r="O117" s="471"/>
      <c r="P117" s="471"/>
      <c r="Q117" s="471"/>
      <c r="R117" s="471"/>
      <c r="S117" s="471"/>
      <c r="T117" s="471"/>
      <c r="U117" s="471"/>
      <c r="V117" s="472"/>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row>
    <row r="118" spans="1:49" ht="15" customHeight="1" x14ac:dyDescent="0.3">
      <c r="A118" s="9"/>
      <c r="B118" s="468"/>
      <c r="C118" s="469"/>
      <c r="D118" s="470"/>
      <c r="E118" s="488"/>
      <c r="F118" s="473"/>
      <c r="G118" s="473"/>
      <c r="H118" s="473"/>
      <c r="I118" s="473"/>
      <c r="J118" s="473"/>
      <c r="K118" s="473"/>
      <c r="L118" s="473"/>
      <c r="M118" s="473"/>
      <c r="N118" s="473"/>
      <c r="O118" s="473"/>
      <c r="P118" s="473"/>
      <c r="Q118" s="473"/>
      <c r="R118" s="473"/>
      <c r="S118" s="473"/>
      <c r="T118" s="473"/>
      <c r="U118" s="473"/>
      <c r="V118" s="474"/>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row>
    <row r="119" spans="1:49" ht="15" customHeight="1" x14ac:dyDescent="0.3">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1:49" ht="15" customHeight="1" thickBot="1" x14ac:dyDescent="0.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1:49" ht="15" customHeight="1" x14ac:dyDescent="0.3">
      <c r="A121" s="9"/>
      <c r="B121" s="295" t="s">
        <v>82</v>
      </c>
      <c r="C121" s="296"/>
      <c r="D121" s="296"/>
      <c r="E121" s="296"/>
      <c r="F121" s="296"/>
      <c r="G121" s="296"/>
      <c r="H121" s="296"/>
      <c r="I121" s="296"/>
      <c r="J121" s="296"/>
      <c r="K121" s="297"/>
      <c r="L121" s="9"/>
      <c r="M121" s="295" t="s">
        <v>78</v>
      </c>
      <c r="N121" s="296"/>
      <c r="O121" s="296"/>
      <c r="P121" s="296"/>
      <c r="Q121" s="296"/>
      <c r="R121" s="296"/>
      <c r="S121" s="296"/>
      <c r="T121" s="296"/>
      <c r="U121" s="296"/>
      <c r="V121" s="297"/>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1:49" ht="15" customHeight="1" thickBot="1" x14ac:dyDescent="0.35">
      <c r="A122" s="9"/>
      <c r="B122" s="298"/>
      <c r="C122" s="299"/>
      <c r="D122" s="299"/>
      <c r="E122" s="299"/>
      <c r="F122" s="299"/>
      <c r="G122" s="299"/>
      <c r="H122" s="299"/>
      <c r="I122" s="299"/>
      <c r="J122" s="299"/>
      <c r="K122" s="300"/>
      <c r="L122" s="9"/>
      <c r="M122" s="298"/>
      <c r="N122" s="299"/>
      <c r="O122" s="299"/>
      <c r="P122" s="299"/>
      <c r="Q122" s="299"/>
      <c r="R122" s="299"/>
      <c r="S122" s="299"/>
      <c r="T122" s="299"/>
      <c r="U122" s="299"/>
      <c r="V122" s="300"/>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row>
    <row r="123" spans="1:49" ht="15" customHeight="1" x14ac:dyDescent="0.3">
      <c r="A123" s="9"/>
      <c r="B123" s="354" t="s">
        <v>70</v>
      </c>
      <c r="C123" s="373"/>
      <c r="D123" s="368"/>
      <c r="E123" s="366" t="s">
        <v>201</v>
      </c>
      <c r="F123" s="460" t="s">
        <v>200</v>
      </c>
      <c r="G123" s="366" t="s">
        <v>44</v>
      </c>
      <c r="H123" s="460" t="s">
        <v>94</v>
      </c>
      <c r="I123" s="460" t="s">
        <v>71</v>
      </c>
      <c r="J123" s="460" t="s">
        <v>91</v>
      </c>
      <c r="K123" s="366" t="s">
        <v>4</v>
      </c>
      <c r="L123" s="9"/>
      <c r="M123" s="354" t="s">
        <v>70</v>
      </c>
      <c r="N123" s="368"/>
      <c r="O123" s="366" t="s">
        <v>201</v>
      </c>
      <c r="P123" s="385" t="s">
        <v>200</v>
      </c>
      <c r="Q123" s="366" t="s">
        <v>44</v>
      </c>
      <c r="R123" s="460" t="s">
        <v>94</v>
      </c>
      <c r="S123" s="460" t="s">
        <v>71</v>
      </c>
      <c r="T123" s="460" t="s">
        <v>91</v>
      </c>
      <c r="U123" s="460" t="s">
        <v>112</v>
      </c>
      <c r="V123" s="460" t="s">
        <v>97</v>
      </c>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1:49" ht="15" customHeight="1" thickBot="1" x14ac:dyDescent="0.35">
      <c r="A124" s="9"/>
      <c r="B124" s="355"/>
      <c r="C124" s="390"/>
      <c r="D124" s="369"/>
      <c r="E124" s="367"/>
      <c r="F124" s="367"/>
      <c r="G124" s="367"/>
      <c r="H124" s="461"/>
      <c r="I124" s="461"/>
      <c r="J124" s="461"/>
      <c r="K124" s="367"/>
      <c r="L124" s="9"/>
      <c r="M124" s="355"/>
      <c r="N124" s="369"/>
      <c r="O124" s="367"/>
      <c r="P124" s="355"/>
      <c r="Q124" s="367"/>
      <c r="R124" s="461"/>
      <c r="S124" s="461"/>
      <c r="T124" s="461"/>
      <c r="U124" s="461"/>
      <c r="V124" s="461"/>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row>
    <row r="125" spans="1:49" ht="30" customHeight="1" thickBot="1" x14ac:dyDescent="0.35">
      <c r="A125" s="9"/>
      <c r="B125" s="438">
        <f>IF('Week 6'!C13="","",'Week 6'!C13)</f>
        <v>0</v>
      </c>
      <c r="C125" s="439"/>
      <c r="D125" s="440"/>
      <c r="E125" s="205">
        <f>COUNTIF('Week 6'!C23:C32,"&gt;0")</f>
        <v>0</v>
      </c>
      <c r="F125" s="187">
        <f>IF('Week 6'!D35=0,,'Week 6'!D35)</f>
        <v>0</v>
      </c>
      <c r="G125" s="186">
        <f>IF('Week 6'!F35=0,,'Week 6'!F35)</f>
        <v>0</v>
      </c>
      <c r="H125" s="187">
        <f>IFERROR(AVERAGE('Week 6'!C23:C32),0)</f>
        <v>0</v>
      </c>
      <c r="I125" s="49">
        <f>IF('Week 6'!E33=0,,'Week 6'!E33)</f>
        <v>0</v>
      </c>
      <c r="J125" s="92">
        <f>IFERROR(AVERAGE('Week 6'!E23:E32),0)</f>
        <v>0</v>
      </c>
      <c r="K125" s="186">
        <f ca="1">IF('Week 6'!B35=0,,'Week 6'!B35)</f>
        <v>0</v>
      </c>
      <c r="L125" s="9"/>
      <c r="M125" s="438" t="s">
        <v>43</v>
      </c>
      <c r="N125" s="440"/>
      <c r="O125" s="205">
        <f>SUMPRODUCT((NOT(ISERROR(FIND(M125,B125:D136))))*(E125:E136))</f>
        <v>0</v>
      </c>
      <c r="P125" s="187">
        <f>SUMPRODUCT((NOT(ISERROR(FIND(M125,B125:D136))))*(F125:F136))</f>
        <v>0</v>
      </c>
      <c r="Q125" s="186">
        <f>SUMPRODUCT((NOT(ISERROR(FIND(M125,B125:D136))))*(G125:G136))</f>
        <v>0</v>
      </c>
      <c r="R125" s="184">
        <f>IFERROR(SUMPRODUCT((NOT(ISERROR(FIND(M125,B125:D136))))*((H125:H136)/U125)),)</f>
        <v>0</v>
      </c>
      <c r="S125" s="49">
        <f>IFERROR(SUMPRODUCT((NOT(ISERROR(FIND(M125,B125:D136))))*((I125:I136)/U125)),)</f>
        <v>0</v>
      </c>
      <c r="T125" s="92">
        <f>IFERROR(SUMPRODUCT((NOT(ISERROR(FIND(M125,B125:D136))))*((J125:J136)/U125)),)</f>
        <v>0</v>
      </c>
      <c r="U125" s="94">
        <f>COUNTIF(B125:D136,"*Squat*")</f>
        <v>0</v>
      </c>
      <c r="V125" s="54">
        <f ca="1">SUMPRODUCT((NOT(ISERROR(FIND("Competition Squat",B125:D136))))*(K125:K136))</f>
        <v>0</v>
      </c>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row>
    <row r="126" spans="1:49" ht="30" customHeight="1" thickBot="1" x14ac:dyDescent="0.35">
      <c r="A126" s="9"/>
      <c r="B126" s="438">
        <f>IF('Week 6'!I13="","",'Week 6'!I13)</f>
        <v>0</v>
      </c>
      <c r="C126" s="439"/>
      <c r="D126" s="440"/>
      <c r="E126" s="205">
        <f>COUNTIF('Week 6'!I23:I32,"&gt;0")</f>
        <v>0</v>
      </c>
      <c r="F126" s="187">
        <f>IF('Week 6'!J35=0,,'Week 6'!J35)</f>
        <v>0</v>
      </c>
      <c r="G126" s="186">
        <f>IF('Week 6'!L35=0,,'Week 6'!L35)</f>
        <v>0</v>
      </c>
      <c r="H126" s="187">
        <f>IFERROR(AVERAGE('Week 6'!I23:I32),0)</f>
        <v>0</v>
      </c>
      <c r="I126" s="49">
        <f>IF('Week 6'!K33=0,,'Week 6'!K33)</f>
        <v>0</v>
      </c>
      <c r="J126" s="92">
        <f>IFERROR(AVERAGE('Week 6'!K23:K32),0)</f>
        <v>0</v>
      </c>
      <c r="K126" s="186">
        <f ca="1">IF('Week 6'!H35=0,,'Week 6'!H35)</f>
        <v>0</v>
      </c>
      <c r="L126" s="9"/>
      <c r="M126" s="438" t="s">
        <v>45</v>
      </c>
      <c r="N126" s="440"/>
      <c r="O126" s="205">
        <f>SUMPRODUCT((NOT(ISERROR(FIND(M126,B125:D136))))*(E125:E136))</f>
        <v>0</v>
      </c>
      <c r="P126" s="187">
        <f>SUMPRODUCT((NOT(ISERROR(FIND(M126,B125:D136))))*(F125:F136))</f>
        <v>0</v>
      </c>
      <c r="Q126" s="186">
        <f>SUMPRODUCT((NOT(ISERROR(FIND(M126,B125:D136))))*(G125:G136))</f>
        <v>0</v>
      </c>
      <c r="R126" s="184">
        <f>IFERROR(SUMPRODUCT((NOT(ISERROR(FIND(M126,B125:D136))))*(H125:H136)/U126),)</f>
        <v>0</v>
      </c>
      <c r="S126" s="49">
        <f>IFERROR(SUMPRODUCT((NOT(ISERROR(FIND(M126,B125:D136))))*(I125:I136)/U126),)</f>
        <v>0</v>
      </c>
      <c r="T126" s="92">
        <f>IFERROR(SUMPRODUCT((NOT(ISERROR(FIND(M126,B125:D136))))*(J125:J136)/U126),)</f>
        <v>0</v>
      </c>
      <c r="U126" s="94">
        <f>COUNTIF(B125:D136,"*Bench*")</f>
        <v>0</v>
      </c>
      <c r="V126" s="54">
        <f ca="1">SUMPRODUCT((NOT(ISERROR(FIND("Competition Bench",B125:D136))))*(K125:K136))</f>
        <v>0</v>
      </c>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row r="127" spans="1:49" ht="30" customHeight="1" thickBot="1" x14ac:dyDescent="0.35">
      <c r="A127" s="9"/>
      <c r="B127" s="438">
        <f>IF('Week 6'!O13="","",'Week 6'!O13)</f>
        <v>0</v>
      </c>
      <c r="C127" s="439"/>
      <c r="D127" s="440"/>
      <c r="E127" s="205">
        <f>COUNTIF('Week 6'!O23:O32,"&gt;0")</f>
        <v>0</v>
      </c>
      <c r="F127" s="187">
        <f>IF('Week 6'!P35=0,,'Week 6'!P35)</f>
        <v>0</v>
      </c>
      <c r="G127" s="186">
        <f>IF('Week 6'!R35=0,,'Week 6'!R35)</f>
        <v>0</v>
      </c>
      <c r="H127" s="187">
        <f>IFERROR(AVERAGE('Week 6'!O23:O32),0)</f>
        <v>0</v>
      </c>
      <c r="I127" s="49">
        <f>IF('Week 6'!P33=0,,'Week 6'!P33)</f>
        <v>0</v>
      </c>
      <c r="J127" s="92">
        <f>IFERROR(AVERAGE('Week 6'!Q23:Q32),0)</f>
        <v>0</v>
      </c>
      <c r="K127" s="186">
        <f ca="1">IF('Week 6'!N35=0,,'Week 6'!N35)</f>
        <v>0</v>
      </c>
      <c r="L127" s="9"/>
      <c r="M127" s="438" t="s">
        <v>46</v>
      </c>
      <c r="N127" s="440"/>
      <c r="O127" s="206">
        <f>SUMPRODUCT((NOT(ISERROR(FIND(M127,B125:D136))))*(E125:E136))</f>
        <v>0</v>
      </c>
      <c r="P127" s="53">
        <f>SUMPRODUCT((NOT(ISERROR(FIND(M127,B125:D136))))*(F125:F136))</f>
        <v>0</v>
      </c>
      <c r="Q127" s="54">
        <f>SUMPRODUCT((NOT(ISERROR(FIND(M127,B125:D136))))*(G125:G136))</f>
        <v>0</v>
      </c>
      <c r="R127" s="101">
        <f>IFERROR(SUMPRODUCT((NOT(ISERROR(FIND(M127,B125:D136))))*(H125:H136)/U127),)</f>
        <v>0</v>
      </c>
      <c r="S127" s="55">
        <f>IFERROR(SUMPRODUCT((NOT(ISERROR(FIND(M127,B125:D136))))*(I125:I136)/U127),)</f>
        <v>0</v>
      </c>
      <c r="T127" s="93">
        <f>IFERROR(SUMPRODUCT((NOT(ISERROR(FIND(M127,B125:D136))))*(J125:J136)/U127),)</f>
        <v>0</v>
      </c>
      <c r="U127" s="96">
        <f>COUNTIF(B125:D136,"*Deadlift*")</f>
        <v>0</v>
      </c>
      <c r="V127" s="56">
        <f ca="1">SUMPRODUCT((NOT(ISERROR(FIND("Competition Deadlift",B125:D136))))*(K125:K136))</f>
        <v>0</v>
      </c>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1:49" ht="30" customHeight="1" thickBot="1" x14ac:dyDescent="0.35">
      <c r="A128" s="9"/>
      <c r="B128" s="438">
        <f>IF('Week 6'!C43="","",'Week 6'!C43)</f>
        <v>0</v>
      </c>
      <c r="C128" s="439"/>
      <c r="D128" s="440"/>
      <c r="E128" s="205">
        <f>COUNTIF('Week 6'!C53:C62,"&gt;0")</f>
        <v>0</v>
      </c>
      <c r="F128" s="187">
        <f>IF('Week 6'!D65=0,,'Week 6'!D65)</f>
        <v>0</v>
      </c>
      <c r="G128" s="186">
        <f>IF('Week 6'!F65=0,,'Week 6'!F65)</f>
        <v>0</v>
      </c>
      <c r="H128" s="187">
        <f>IFERROR(AVERAGE('Week 6'!C53:C62),0)</f>
        <v>0</v>
      </c>
      <c r="I128" s="49">
        <f>IF('Week 6'!E63=0,,'Week 6'!E63)</f>
        <v>0</v>
      </c>
      <c r="J128" s="92">
        <f>IFERROR(AVERAGE('Week 6'!E53:E62),0)</f>
        <v>0</v>
      </c>
      <c r="K128" s="186">
        <f ca="1">IF('Week 6'!B65=0,,'Week 6'!B65)</f>
        <v>0</v>
      </c>
      <c r="L128" s="9"/>
      <c r="M128" s="462" t="s">
        <v>93</v>
      </c>
      <c r="N128" s="463"/>
      <c r="O128" s="207">
        <f>SUM(O125:O127)</f>
        <v>0</v>
      </c>
      <c r="P128" s="87">
        <f>SUM(P125:P127)</f>
        <v>0</v>
      </c>
      <c r="Q128" s="86">
        <f>SUM(Q125:Q127)</f>
        <v>0</v>
      </c>
      <c r="R128" s="102">
        <f>AVERAGE(R125:R127)</f>
        <v>0</v>
      </c>
      <c r="S128" s="88">
        <f>AVERAGE(S125:S127)</f>
        <v>0</v>
      </c>
      <c r="T128" s="97">
        <f>AVERAGE(T125:T127)</f>
        <v>0</v>
      </c>
      <c r="U128" s="85">
        <f>SUM(U125:U127)</f>
        <v>0</v>
      </c>
      <c r="V128" s="86">
        <f ca="1">SUM(V125:V127)</f>
        <v>0</v>
      </c>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1:49" ht="30" customHeight="1" thickBot="1" x14ac:dyDescent="0.35">
      <c r="A129" s="9"/>
      <c r="B129" s="438">
        <f>IF('Week 6'!I43="","",'Week 6'!I43)</f>
        <v>0</v>
      </c>
      <c r="C129" s="439"/>
      <c r="D129" s="440"/>
      <c r="E129" s="205">
        <f>COUNTIF('Week 6'!I53:I62,"&gt;0")</f>
        <v>0</v>
      </c>
      <c r="F129" s="187">
        <f>IF('Week 6'!J65=0,,'Week 6'!J65)</f>
        <v>0</v>
      </c>
      <c r="G129" s="186">
        <f>IF('Week 6'!L65=0,,'Week 6'!L65)</f>
        <v>0</v>
      </c>
      <c r="H129" s="187">
        <f>IFERROR(AVERAGE('Week 6'!I53:I62),0)</f>
        <v>0</v>
      </c>
      <c r="I129" s="49">
        <f>IF('Week 6'!K63=0,,'Week 6'!K63)</f>
        <v>0</v>
      </c>
      <c r="J129" s="92">
        <f>IFERROR(AVERAGE('Week 6'!K53:K62),0)</f>
        <v>0</v>
      </c>
      <c r="K129" s="186">
        <f ca="1">IF('Week 6'!H65=0,,'Week 6'!H65)</f>
        <v>0</v>
      </c>
      <c r="L129" s="9"/>
      <c r="M129" s="11"/>
      <c r="N129" s="11"/>
      <c r="O129" s="11"/>
      <c r="P129" s="11"/>
      <c r="Q129" s="11"/>
      <c r="R129" s="11"/>
      <c r="S129" s="11"/>
      <c r="T129" s="11"/>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1:49" ht="30" customHeight="1" thickBot="1" x14ac:dyDescent="0.35">
      <c r="A130" s="9"/>
      <c r="B130" s="438">
        <f>IF('Week 6'!O43="","",'Week 6'!O43)</f>
        <v>0</v>
      </c>
      <c r="C130" s="439"/>
      <c r="D130" s="440"/>
      <c r="E130" s="205">
        <f>COUNTIF('Week 6'!O53:O62,"&gt;0")</f>
        <v>0</v>
      </c>
      <c r="F130" s="187">
        <f>IF('Week 6'!P65=0,,'Week 6'!P65)</f>
        <v>0</v>
      </c>
      <c r="G130" s="186">
        <f>IF('Week 6'!R65=0,,'Week 6'!R65)</f>
        <v>0</v>
      </c>
      <c r="H130" s="187">
        <f>IFERROR(AVERAGE('Week 6'!O53:O62),0)</f>
        <v>0</v>
      </c>
      <c r="I130" s="49">
        <f>IF('Week 6'!P63=0,,'Week 6'!P63)</f>
        <v>0</v>
      </c>
      <c r="J130" s="92">
        <f>IFERROR(AVERAGE('Week 6'!Q53:Q62),0)</f>
        <v>0</v>
      </c>
      <c r="K130" s="186">
        <f ca="1">IF('Week 6'!N65=0,,'Week 6'!N65)</f>
        <v>0</v>
      </c>
      <c r="L130" s="9"/>
      <c r="M130" s="484" t="s">
        <v>79</v>
      </c>
      <c r="N130" s="485"/>
      <c r="O130" s="485"/>
      <c r="P130" s="485"/>
      <c r="Q130" s="485"/>
      <c r="R130" s="485"/>
      <c r="S130" s="485"/>
      <c r="T130" s="485"/>
      <c r="U130" s="485"/>
      <c r="V130" s="486"/>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row>
    <row r="131" spans="1:49" ht="30" customHeight="1" thickBot="1" x14ac:dyDescent="0.35">
      <c r="A131" s="9"/>
      <c r="B131" s="438">
        <f>IF('Week 6'!C88="","",'Week 6'!C88)</f>
        <v>0</v>
      </c>
      <c r="C131" s="439"/>
      <c r="D131" s="440"/>
      <c r="E131" s="205">
        <f>COUNTIF('Week 6'!C98:C107,"&gt;0")</f>
        <v>0</v>
      </c>
      <c r="F131" s="187">
        <f>IF('Week 6'!D110=0,,'Week 6'!D110)</f>
        <v>0</v>
      </c>
      <c r="G131" s="186">
        <f>IF('Week 6'!F110=0,,'Week 6'!F110)</f>
        <v>0</v>
      </c>
      <c r="H131" s="187">
        <f>IFERROR(AVERAGE('Week 6'!C98:C107),0)</f>
        <v>0</v>
      </c>
      <c r="I131" s="49">
        <f>IF('Week 6'!E108=0,,'Week 6'!E108)</f>
        <v>0</v>
      </c>
      <c r="J131" s="92">
        <f>IFERROR(AVERAGE('Week 6'!E98:E107),0)</f>
        <v>0</v>
      </c>
      <c r="K131" s="186">
        <f ca="1">IF('Week 6'!B110=0,,'Week 6'!B110)</f>
        <v>0</v>
      </c>
      <c r="L131" s="9"/>
      <c r="M131" s="475"/>
      <c r="N131" s="476"/>
      <c r="O131" s="476"/>
      <c r="P131" s="476"/>
      <c r="Q131" s="476"/>
      <c r="R131" s="476"/>
      <c r="S131" s="476"/>
      <c r="T131" s="476"/>
      <c r="U131" s="476"/>
      <c r="V131" s="477"/>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row>
    <row r="132" spans="1:49" ht="30" customHeight="1" thickBot="1" x14ac:dyDescent="0.35">
      <c r="A132" s="9"/>
      <c r="B132" s="438">
        <f>IF('Week 6'!I88="","",'Week 6'!I88)</f>
        <v>0</v>
      </c>
      <c r="C132" s="439"/>
      <c r="D132" s="440"/>
      <c r="E132" s="205">
        <f>COUNTIF('Week 6'!I98:I107,"&gt;0")</f>
        <v>0</v>
      </c>
      <c r="F132" s="187">
        <f>IF('Week 6'!J110=0,,'Week 6'!J110)</f>
        <v>0</v>
      </c>
      <c r="G132" s="186">
        <f>IF('Week 6'!L110=0,,'Week 6'!L110)</f>
        <v>0</v>
      </c>
      <c r="H132" s="187">
        <f>IFERROR(AVERAGE('Week 6'!I98:I107),0)</f>
        <v>0</v>
      </c>
      <c r="I132" s="49">
        <f>IF('Week 6'!K108=0,,'Week 6'!K108)</f>
        <v>0</v>
      </c>
      <c r="J132" s="92">
        <f>IFERROR(AVERAGE('Week 6'!K98:K107),0)</f>
        <v>0</v>
      </c>
      <c r="K132" s="186">
        <f ca="1">IF('Week 6'!H110=0,,'Week 6'!H110)</f>
        <v>0</v>
      </c>
      <c r="L132" s="9"/>
      <c r="M132" s="478"/>
      <c r="N132" s="479"/>
      <c r="O132" s="479"/>
      <c r="P132" s="479"/>
      <c r="Q132" s="479"/>
      <c r="R132" s="479"/>
      <c r="S132" s="479"/>
      <c r="T132" s="479"/>
      <c r="U132" s="479"/>
      <c r="V132" s="480"/>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row>
    <row r="133" spans="1:49" ht="30" customHeight="1" thickBot="1" x14ac:dyDescent="0.35">
      <c r="A133" s="9"/>
      <c r="B133" s="438">
        <f>IF('Week 6'!O88="","",'Week 6'!O88)</f>
        <v>0</v>
      </c>
      <c r="C133" s="439"/>
      <c r="D133" s="440"/>
      <c r="E133" s="205">
        <f>COUNTIF('Week 6'!O98:O107,"&gt;0")</f>
        <v>0</v>
      </c>
      <c r="F133" s="187">
        <f>IF('Week 6'!P110=0,,'Week 6'!P110)</f>
        <v>0</v>
      </c>
      <c r="G133" s="186">
        <f>IF('Week 6'!R110=0,,'Week 6'!R110)</f>
        <v>0</v>
      </c>
      <c r="H133" s="187">
        <f>IFERROR(AVERAGE('Week 6'!O98:O107),0)</f>
        <v>0</v>
      </c>
      <c r="I133" s="49">
        <f>IF('Week 6'!P108=0,,'Week 6'!P108)</f>
        <v>0</v>
      </c>
      <c r="J133" s="92">
        <f>IFERROR(AVERAGE('Week 6'!Q98:Q107),0)</f>
        <v>0</v>
      </c>
      <c r="K133" s="186">
        <f ca="1">IF('Week 6'!N110=0,,'Week 6'!N110)</f>
        <v>0</v>
      </c>
      <c r="L133" s="9"/>
      <c r="M133" s="478"/>
      <c r="N133" s="479"/>
      <c r="O133" s="479"/>
      <c r="P133" s="479"/>
      <c r="Q133" s="479"/>
      <c r="R133" s="479"/>
      <c r="S133" s="479"/>
      <c r="T133" s="479"/>
      <c r="U133" s="479"/>
      <c r="V133" s="480"/>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1:49" ht="30" customHeight="1" thickBot="1" x14ac:dyDescent="0.35">
      <c r="A134" s="9"/>
      <c r="B134" s="438">
        <f>IF('Week 6'!C118="","",'Week 6'!C118)</f>
        <v>0</v>
      </c>
      <c r="C134" s="439"/>
      <c r="D134" s="440"/>
      <c r="E134" s="205">
        <f>COUNTIF('Week 6'!C128:C137,"&gt;0")</f>
        <v>0</v>
      </c>
      <c r="F134" s="187">
        <f>IF('Week 6'!D140=0,,'Week 6'!D140)</f>
        <v>0</v>
      </c>
      <c r="G134" s="186">
        <f>IF('Week 6'!F140=0,,'Week 6'!F140)</f>
        <v>0</v>
      </c>
      <c r="H134" s="187">
        <f>IFERROR(AVERAGE('Week 6'!C128:C137),0)</f>
        <v>0</v>
      </c>
      <c r="I134" s="49">
        <f>IF('Week 6'!E138=0,,'Week 6'!E138)</f>
        <v>0</v>
      </c>
      <c r="J134" s="92">
        <f>IFERROR(AVERAGE('Week 6'!E128:E137),0)</f>
        <v>0</v>
      </c>
      <c r="K134" s="186">
        <f ca="1">IF('Week 6'!B140=0,,'Week 6'!B140)</f>
        <v>0</v>
      </c>
      <c r="L134" s="9"/>
      <c r="M134" s="478"/>
      <c r="N134" s="479"/>
      <c r="O134" s="479"/>
      <c r="P134" s="479"/>
      <c r="Q134" s="479"/>
      <c r="R134" s="479"/>
      <c r="S134" s="479"/>
      <c r="T134" s="479"/>
      <c r="U134" s="479"/>
      <c r="V134" s="480"/>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1:49" ht="30" customHeight="1" thickBot="1" x14ac:dyDescent="0.35">
      <c r="A135" s="9"/>
      <c r="B135" s="438">
        <f>IF('Week 6'!I118="","",'Week 6'!I118)</f>
        <v>0</v>
      </c>
      <c r="C135" s="439"/>
      <c r="D135" s="440"/>
      <c r="E135" s="205">
        <f>COUNTIF('Week 6'!I128:I137,"&gt;0")</f>
        <v>0</v>
      </c>
      <c r="F135" s="187">
        <f>IF('Week 6'!J140=0,,'Week 6'!J140)</f>
        <v>0</v>
      </c>
      <c r="G135" s="186">
        <f>IF('Week 6'!L140=0,,'Week 6'!L140)</f>
        <v>0</v>
      </c>
      <c r="H135" s="187">
        <f>IFERROR(AVERAGE('Week 6'!I128:I137),0)</f>
        <v>0</v>
      </c>
      <c r="I135" s="49">
        <f>IF('Week 6'!K138=0,,'Week 6'!K138)</f>
        <v>0</v>
      </c>
      <c r="J135" s="92">
        <f>IFERROR(AVERAGE('Week 6'!K128:K137),0)</f>
        <v>0</v>
      </c>
      <c r="K135" s="186">
        <f ca="1">IF('Week 6'!H140=0,,'Week 6'!H140)</f>
        <v>0</v>
      </c>
      <c r="L135" s="9"/>
      <c r="M135" s="478"/>
      <c r="N135" s="479"/>
      <c r="O135" s="479"/>
      <c r="P135" s="479"/>
      <c r="Q135" s="479"/>
      <c r="R135" s="479"/>
      <c r="S135" s="479"/>
      <c r="T135" s="479"/>
      <c r="U135" s="479"/>
      <c r="V135" s="480"/>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row>
    <row r="136" spans="1:49" ht="30" customHeight="1" thickBot="1" x14ac:dyDescent="0.35">
      <c r="A136" s="9"/>
      <c r="B136" s="438">
        <f>IF('Week 6'!O118="","",'Week 6'!O118)</f>
        <v>0</v>
      </c>
      <c r="C136" s="439"/>
      <c r="D136" s="440"/>
      <c r="E136" s="206">
        <f>COUNTIF('Week 6'!O128:O137,"&gt;0")</f>
        <v>0</v>
      </c>
      <c r="F136" s="53">
        <f>IF('Week 6'!P140=0,,'Week 6'!P140)</f>
        <v>0</v>
      </c>
      <c r="G136" s="54">
        <f>IF('Week 6'!R140=0,,'Week 6'!R140)</f>
        <v>0</v>
      </c>
      <c r="H136" s="53">
        <f>IFERROR(AVERAGE('Week 6'!O128:O137),0)</f>
        <v>0</v>
      </c>
      <c r="I136" s="55">
        <f>IF('Week 6'!P138=0,,'Week 6'!P138)</f>
        <v>0</v>
      </c>
      <c r="J136" s="93">
        <f>IFERROR(AVERAGE('Week 6'!Q128:Q137),0)</f>
        <v>0</v>
      </c>
      <c r="K136" s="54">
        <f ca="1">IF('Week 6'!N140=0,,'Week 6'!N140)</f>
        <v>0</v>
      </c>
      <c r="L136" s="9"/>
      <c r="M136" s="481"/>
      <c r="N136" s="482"/>
      <c r="O136" s="482"/>
      <c r="P136" s="482"/>
      <c r="Q136" s="482"/>
      <c r="R136" s="482"/>
      <c r="S136" s="482"/>
      <c r="T136" s="482"/>
      <c r="U136" s="482"/>
      <c r="V136" s="483"/>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1:49" ht="1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1:49" ht="1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row>
    <row r="139" spans="1:49" ht="15" customHeight="1" x14ac:dyDescent="0.3">
      <c r="A139" s="9"/>
      <c r="B139" s="465">
        <f>'Training Plan'!B186</f>
        <v>0</v>
      </c>
      <c r="C139" s="466"/>
      <c r="D139" s="467"/>
      <c r="E139" s="487" t="s">
        <v>202</v>
      </c>
      <c r="F139" s="471"/>
      <c r="G139" s="471"/>
      <c r="H139" s="471"/>
      <c r="I139" s="471"/>
      <c r="J139" s="471"/>
      <c r="K139" s="471"/>
      <c r="L139" s="471"/>
      <c r="M139" s="471"/>
      <c r="N139" s="471"/>
      <c r="O139" s="471"/>
      <c r="P139" s="471"/>
      <c r="Q139" s="471"/>
      <c r="R139" s="471"/>
      <c r="S139" s="471"/>
      <c r="T139" s="471"/>
      <c r="U139" s="471"/>
      <c r="V139" s="472"/>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row>
    <row r="140" spans="1:49" ht="15" customHeight="1" x14ac:dyDescent="0.3">
      <c r="A140" s="9"/>
      <c r="B140" s="468"/>
      <c r="C140" s="469"/>
      <c r="D140" s="470"/>
      <c r="E140" s="488"/>
      <c r="F140" s="473"/>
      <c r="G140" s="473"/>
      <c r="H140" s="473"/>
      <c r="I140" s="473"/>
      <c r="J140" s="473"/>
      <c r="K140" s="473"/>
      <c r="L140" s="473"/>
      <c r="M140" s="473"/>
      <c r="N140" s="473"/>
      <c r="O140" s="473"/>
      <c r="P140" s="473"/>
      <c r="Q140" s="473"/>
      <c r="R140" s="473"/>
      <c r="S140" s="473"/>
      <c r="T140" s="473"/>
      <c r="U140" s="473"/>
      <c r="V140" s="474"/>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1:49" ht="1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1:49" ht="15" customHeight="1" thickBot="1" x14ac:dyDescent="0.3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1:49" ht="15" customHeight="1" x14ac:dyDescent="0.3">
      <c r="A143" s="9"/>
      <c r="B143" s="295" t="s">
        <v>82</v>
      </c>
      <c r="C143" s="296"/>
      <c r="D143" s="296"/>
      <c r="E143" s="296"/>
      <c r="F143" s="296"/>
      <c r="G143" s="296"/>
      <c r="H143" s="296"/>
      <c r="I143" s="296"/>
      <c r="J143" s="296"/>
      <c r="K143" s="297"/>
      <c r="L143" s="9"/>
      <c r="M143" s="295" t="s">
        <v>78</v>
      </c>
      <c r="N143" s="296"/>
      <c r="O143" s="296"/>
      <c r="P143" s="296"/>
      <c r="Q143" s="296"/>
      <c r="R143" s="296"/>
      <c r="S143" s="296"/>
      <c r="T143" s="296"/>
      <c r="U143" s="296"/>
      <c r="V143" s="297"/>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row>
    <row r="144" spans="1:49" ht="15" customHeight="1" thickBot="1" x14ac:dyDescent="0.35">
      <c r="A144" s="9"/>
      <c r="B144" s="298"/>
      <c r="C144" s="299"/>
      <c r="D144" s="299"/>
      <c r="E144" s="299"/>
      <c r="F144" s="299"/>
      <c r="G144" s="299"/>
      <c r="H144" s="299"/>
      <c r="I144" s="299"/>
      <c r="J144" s="299"/>
      <c r="K144" s="300"/>
      <c r="L144" s="9"/>
      <c r="M144" s="298"/>
      <c r="N144" s="299"/>
      <c r="O144" s="299"/>
      <c r="P144" s="299"/>
      <c r="Q144" s="299"/>
      <c r="R144" s="299"/>
      <c r="S144" s="299"/>
      <c r="T144" s="299"/>
      <c r="U144" s="299"/>
      <c r="V144" s="300"/>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row>
    <row r="145" spans="1:49" ht="15" customHeight="1" x14ac:dyDescent="0.3">
      <c r="A145" s="9"/>
      <c r="B145" s="354" t="s">
        <v>70</v>
      </c>
      <c r="C145" s="373"/>
      <c r="D145" s="368"/>
      <c r="E145" s="366" t="s">
        <v>201</v>
      </c>
      <c r="F145" s="460" t="s">
        <v>200</v>
      </c>
      <c r="G145" s="366" t="s">
        <v>44</v>
      </c>
      <c r="H145" s="460" t="s">
        <v>94</v>
      </c>
      <c r="I145" s="460" t="s">
        <v>71</v>
      </c>
      <c r="J145" s="460" t="s">
        <v>91</v>
      </c>
      <c r="K145" s="366" t="s">
        <v>4</v>
      </c>
      <c r="L145" s="9"/>
      <c r="M145" s="354" t="s">
        <v>70</v>
      </c>
      <c r="N145" s="368"/>
      <c r="O145" s="366" t="s">
        <v>201</v>
      </c>
      <c r="P145" s="385" t="s">
        <v>200</v>
      </c>
      <c r="Q145" s="366" t="s">
        <v>44</v>
      </c>
      <c r="R145" s="460" t="s">
        <v>94</v>
      </c>
      <c r="S145" s="460" t="s">
        <v>71</v>
      </c>
      <c r="T145" s="460" t="s">
        <v>91</v>
      </c>
      <c r="U145" s="460" t="s">
        <v>112</v>
      </c>
      <c r="V145" s="460" t="s">
        <v>97</v>
      </c>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1:49" ht="15" customHeight="1" thickBot="1" x14ac:dyDescent="0.35">
      <c r="A146" s="9"/>
      <c r="B146" s="355"/>
      <c r="C146" s="390"/>
      <c r="D146" s="369"/>
      <c r="E146" s="367"/>
      <c r="F146" s="367"/>
      <c r="G146" s="367"/>
      <c r="H146" s="461"/>
      <c r="I146" s="461"/>
      <c r="J146" s="461"/>
      <c r="K146" s="367"/>
      <c r="L146" s="9"/>
      <c r="M146" s="355"/>
      <c r="N146" s="369"/>
      <c r="O146" s="367"/>
      <c r="P146" s="355"/>
      <c r="Q146" s="367"/>
      <c r="R146" s="461"/>
      <c r="S146" s="461"/>
      <c r="T146" s="461"/>
      <c r="U146" s="461"/>
      <c r="V146" s="461"/>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row>
    <row r="147" spans="1:49" ht="30" customHeight="1" thickBot="1" x14ac:dyDescent="0.35">
      <c r="A147" s="9"/>
      <c r="B147" s="438">
        <f>IF('Week 7'!C13="","",'Week 7'!C13)</f>
        <v>0</v>
      </c>
      <c r="C147" s="439"/>
      <c r="D147" s="440"/>
      <c r="E147" s="205">
        <f>COUNTIF('Week 7'!C23:C32,"&gt;0")</f>
        <v>0</v>
      </c>
      <c r="F147" s="210">
        <f>IF('Week 7'!D35=0,,'Week 7'!D35)</f>
        <v>0</v>
      </c>
      <c r="G147" s="211">
        <f>IF('Week 7'!F35=0,,'Week 7'!F35)</f>
        <v>0</v>
      </c>
      <c r="H147" s="210">
        <f>IFERROR(AVERAGE('Week 7'!C23:C32),0)</f>
        <v>0</v>
      </c>
      <c r="I147" s="49">
        <f>IF('Week 7'!E33=0,,'Week 7'!E33)</f>
        <v>0</v>
      </c>
      <c r="J147" s="92">
        <f>IFERROR(AVERAGE('Week 7'!E23:E32),0)</f>
        <v>0</v>
      </c>
      <c r="K147" s="211">
        <f ca="1">IF('Week 7'!B35=0,,'Week 7'!B35)</f>
        <v>0</v>
      </c>
      <c r="L147" s="9"/>
      <c r="M147" s="438" t="s">
        <v>43</v>
      </c>
      <c r="N147" s="440"/>
      <c r="O147" s="205">
        <f>SUMPRODUCT((NOT(ISERROR(FIND(M147,B147:D158))))*(E147:E158))</f>
        <v>0</v>
      </c>
      <c r="P147" s="210">
        <f>SUMPRODUCT((NOT(ISERROR(FIND(M147,B147:D158))))*(F147:F158))</f>
        <v>0</v>
      </c>
      <c r="Q147" s="211">
        <f>SUMPRODUCT((NOT(ISERROR(FIND(M147,B147:D158))))*(G147:G158))</f>
        <v>0</v>
      </c>
      <c r="R147" s="184">
        <f>IFERROR(SUMPRODUCT((NOT(ISERROR(FIND(M147,B147:D158))))*((H147:H158)/U147)),)</f>
        <v>0</v>
      </c>
      <c r="S147" s="49">
        <f>IFERROR(SUMPRODUCT((NOT(ISERROR(FIND(M147,B147:D158))))*((I147:I158)/U147)),)</f>
        <v>0</v>
      </c>
      <c r="T147" s="92">
        <f>IFERROR(SUMPRODUCT((NOT(ISERROR(FIND(M147,B147:D158))))*((J147:J158)/U147)),)</f>
        <v>0</v>
      </c>
      <c r="U147" s="94">
        <f>COUNTIF(B147:D158,"*Squat*")</f>
        <v>0</v>
      </c>
      <c r="V147" s="54">
        <f ca="1">SUMPRODUCT((NOT(ISERROR(FIND("Competition Squat",B147:D158))))*(K147:K158))</f>
        <v>0</v>
      </c>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1:49" ht="30" customHeight="1" thickBot="1" x14ac:dyDescent="0.35">
      <c r="A148" s="9"/>
      <c r="B148" s="438">
        <f>IF('Week 7'!I13="","",'Week 7'!I13)</f>
        <v>0</v>
      </c>
      <c r="C148" s="439"/>
      <c r="D148" s="440"/>
      <c r="E148" s="205">
        <f>COUNTIF('Week 7'!I23:I32,"&gt;0")</f>
        <v>0</v>
      </c>
      <c r="F148" s="210">
        <f>IF('Week 7'!J35=0,,'Week 7'!J35)</f>
        <v>0</v>
      </c>
      <c r="G148" s="211">
        <f>IF('Week 7'!L35=0,,'Week 7'!L35)</f>
        <v>0</v>
      </c>
      <c r="H148" s="210">
        <f>IFERROR(AVERAGE('Week 7'!I23:I32),0)</f>
        <v>0</v>
      </c>
      <c r="I148" s="49">
        <f>IF('Week 7'!K33=0,,'Week 7'!K33)</f>
        <v>0</v>
      </c>
      <c r="J148" s="92">
        <f>IFERROR(AVERAGE('Week 7'!K23:K32),0)</f>
        <v>0</v>
      </c>
      <c r="K148" s="211">
        <f ca="1">IF('Week 7'!H35=0,,'Week 7'!H35)</f>
        <v>0</v>
      </c>
      <c r="L148" s="9"/>
      <c r="M148" s="438" t="s">
        <v>45</v>
      </c>
      <c r="N148" s="440"/>
      <c r="O148" s="205">
        <f>SUMPRODUCT((NOT(ISERROR(FIND(M148,B147:D158))))*(E147:E158))</f>
        <v>0</v>
      </c>
      <c r="P148" s="210">
        <f>SUMPRODUCT((NOT(ISERROR(FIND(M148,B147:D158))))*(F147:F158))</f>
        <v>0</v>
      </c>
      <c r="Q148" s="211">
        <f>SUMPRODUCT((NOT(ISERROR(FIND(M148,B147:D158))))*(G147:G158))</f>
        <v>0</v>
      </c>
      <c r="R148" s="184">
        <f>IFERROR(SUMPRODUCT((NOT(ISERROR(FIND(M148,B147:D158))))*(H147:H158)/U148),)</f>
        <v>0</v>
      </c>
      <c r="S148" s="49">
        <f>IFERROR(SUMPRODUCT((NOT(ISERROR(FIND(M148,B147:D158))))*(I147:I158)/U148),)</f>
        <v>0</v>
      </c>
      <c r="T148" s="92">
        <f>IFERROR(SUMPRODUCT((NOT(ISERROR(FIND(M148,B147:D158))))*(J147:J158)/U148),)</f>
        <v>0</v>
      </c>
      <c r="U148" s="94">
        <f>COUNTIF(B147:D158,"*Bench*")</f>
        <v>0</v>
      </c>
      <c r="V148" s="54">
        <f ca="1">SUMPRODUCT((NOT(ISERROR(FIND("Competition Bench",B147:D158))))*(K147:K158))</f>
        <v>0</v>
      </c>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row>
    <row r="149" spans="1:49" ht="30" customHeight="1" thickBot="1" x14ac:dyDescent="0.35">
      <c r="A149" s="9"/>
      <c r="B149" s="438">
        <f>IF('Week 7'!O13="","",'Week 7'!O13)</f>
        <v>0</v>
      </c>
      <c r="C149" s="439"/>
      <c r="D149" s="440"/>
      <c r="E149" s="205">
        <f>COUNTIF('Week 7'!O23:O32,"&gt;0")</f>
        <v>0</v>
      </c>
      <c r="F149" s="210">
        <f>IF('Week 7'!P35=0,,'Week 7'!P35)</f>
        <v>0</v>
      </c>
      <c r="G149" s="211">
        <f>IF('Week 7'!R35=0,,'Week 7'!R35)</f>
        <v>0</v>
      </c>
      <c r="H149" s="210">
        <f>IFERROR(AVERAGE('Week 7'!O23:O32),0)</f>
        <v>0</v>
      </c>
      <c r="I149" s="49">
        <f>IF('Week 7'!P33=0,,'Week 7'!P33)</f>
        <v>0</v>
      </c>
      <c r="J149" s="92">
        <f>IFERROR(AVERAGE('Week 7'!Q23:Q32),0)</f>
        <v>0</v>
      </c>
      <c r="K149" s="211">
        <f ca="1">IF('Week 7'!N35=0,,'Week 7'!N35)</f>
        <v>0</v>
      </c>
      <c r="L149" s="9"/>
      <c r="M149" s="438" t="s">
        <v>46</v>
      </c>
      <c r="N149" s="440"/>
      <c r="O149" s="206">
        <f>SUMPRODUCT((NOT(ISERROR(FIND(M149,B147:D158))))*(E147:E158))</f>
        <v>0</v>
      </c>
      <c r="P149" s="53">
        <f>SUMPRODUCT((NOT(ISERROR(FIND(M149,B147:D158))))*(F147:F158))</f>
        <v>0</v>
      </c>
      <c r="Q149" s="54">
        <f>SUMPRODUCT((NOT(ISERROR(FIND(M149,B147:D158))))*(G147:G158))</f>
        <v>0</v>
      </c>
      <c r="R149" s="101">
        <f>IFERROR(SUMPRODUCT((NOT(ISERROR(FIND(M149,B147:D158))))*(H147:H158)/U149),)</f>
        <v>0</v>
      </c>
      <c r="S149" s="55">
        <f>IFERROR(SUMPRODUCT((NOT(ISERROR(FIND(M149,B147:D158))))*(I147:I158)/U149),)</f>
        <v>0</v>
      </c>
      <c r="T149" s="93">
        <f>IFERROR(SUMPRODUCT((NOT(ISERROR(FIND(M149,B147:D158))))*(J147:J158)/U149),)</f>
        <v>0</v>
      </c>
      <c r="U149" s="96">
        <f>COUNTIF(B147:D158,"*Deadlift*")</f>
        <v>0</v>
      </c>
      <c r="V149" s="56">
        <f ca="1">SUMPRODUCT((NOT(ISERROR(FIND("Competition Deadlift",B147:D158))))*(K147:K158))</f>
        <v>0</v>
      </c>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row>
    <row r="150" spans="1:49" ht="30" customHeight="1" thickBot="1" x14ac:dyDescent="0.35">
      <c r="A150" s="9"/>
      <c r="B150" s="438">
        <f>IF('Week 7'!C43="","",'Week 7'!C43)</f>
        <v>0</v>
      </c>
      <c r="C150" s="439"/>
      <c r="D150" s="440"/>
      <c r="E150" s="205">
        <f>COUNTIF('Week 7'!C53:C62,"&gt;0")</f>
        <v>0</v>
      </c>
      <c r="F150" s="210">
        <f>IF('Week 7'!D65=0,,'Week 7'!D65)</f>
        <v>0</v>
      </c>
      <c r="G150" s="211">
        <f>IF('Week 7'!F65=0,,'Week 7'!F65)</f>
        <v>0</v>
      </c>
      <c r="H150" s="210">
        <f>IFERROR(AVERAGE('Week 7'!C53:C62),0)</f>
        <v>0</v>
      </c>
      <c r="I150" s="49">
        <f>IF('Week 7'!E63=0,,'Week 7'!E63)</f>
        <v>0</v>
      </c>
      <c r="J150" s="92">
        <f>IFERROR(AVERAGE('Week 7'!E53:E62),0)</f>
        <v>0</v>
      </c>
      <c r="K150" s="211">
        <f ca="1">IF('Week 7'!B65=0,,'Week 7'!B65)</f>
        <v>0</v>
      </c>
      <c r="L150" s="9"/>
      <c r="M150" s="462" t="s">
        <v>93</v>
      </c>
      <c r="N150" s="463"/>
      <c r="O150" s="207">
        <f>SUM(O147:O149)</f>
        <v>0</v>
      </c>
      <c r="P150" s="87">
        <f>SUM(P147:P149)</f>
        <v>0</v>
      </c>
      <c r="Q150" s="86">
        <f>SUM(Q147:Q149)</f>
        <v>0</v>
      </c>
      <c r="R150" s="102">
        <f>AVERAGE(R147:R149)</f>
        <v>0</v>
      </c>
      <c r="S150" s="88">
        <f>AVERAGE(S147:S149)</f>
        <v>0</v>
      </c>
      <c r="T150" s="97">
        <f>AVERAGE(T147:T149)</f>
        <v>0</v>
      </c>
      <c r="U150" s="85">
        <f>SUM(U147:U149)</f>
        <v>0</v>
      </c>
      <c r="V150" s="86">
        <f ca="1">SUM(V147:V149)</f>
        <v>0</v>
      </c>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row>
    <row r="151" spans="1:49" ht="30" customHeight="1" thickBot="1" x14ac:dyDescent="0.35">
      <c r="A151" s="9"/>
      <c r="B151" s="438">
        <f>IF('Week 7'!I43="","",'Week 7'!I43)</f>
        <v>0</v>
      </c>
      <c r="C151" s="439"/>
      <c r="D151" s="440"/>
      <c r="E151" s="205">
        <f>COUNTIF('Week 7'!I53:I62,"&gt;0")</f>
        <v>0</v>
      </c>
      <c r="F151" s="210">
        <f>IF('Week 7'!J65=0,,'Week 7'!J65)</f>
        <v>0</v>
      </c>
      <c r="G151" s="211">
        <f>IF('Week 7'!L65=0,,'Week 7'!L65)</f>
        <v>0</v>
      </c>
      <c r="H151" s="210">
        <f>IFERROR(AVERAGE('Week 7'!I53:I62),0)</f>
        <v>0</v>
      </c>
      <c r="I151" s="49">
        <f>IF('Week 7'!K63=0,,'Week 7'!K63)</f>
        <v>0</v>
      </c>
      <c r="J151" s="92">
        <f>IFERROR(AVERAGE('Week 7'!K53:K62),0)</f>
        <v>0</v>
      </c>
      <c r="K151" s="211">
        <f ca="1">IF('Week 7'!H65=0,,'Week 7'!H65)</f>
        <v>0</v>
      </c>
      <c r="L151" s="9"/>
      <c r="M151" s="11"/>
      <c r="N151" s="11"/>
      <c r="O151" s="11"/>
      <c r="P151" s="11"/>
      <c r="Q151" s="11"/>
      <c r="R151" s="11"/>
      <c r="S151" s="11"/>
      <c r="T151" s="11"/>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1:49" ht="30" customHeight="1" thickBot="1" x14ac:dyDescent="0.35">
      <c r="A152" s="44"/>
      <c r="B152" s="438">
        <f>IF('Week 7'!O43="","",'Week 7'!O43)</f>
        <v>0</v>
      </c>
      <c r="C152" s="439"/>
      <c r="D152" s="440"/>
      <c r="E152" s="205">
        <f>COUNTIF('Week 7'!O53:O62,"&gt;0")</f>
        <v>0</v>
      </c>
      <c r="F152" s="210">
        <f>IF('Week 7'!P65=0,,'Week 7'!P65)</f>
        <v>0</v>
      </c>
      <c r="G152" s="211">
        <f>IF('Week 7'!R65=0,,'Week 7'!R65)</f>
        <v>0</v>
      </c>
      <c r="H152" s="210">
        <f>IFERROR(AVERAGE('Week 7'!O53:O62),0)</f>
        <v>0</v>
      </c>
      <c r="I152" s="49">
        <f>IF('Week 7'!P63=0,,'Week 7'!P63)</f>
        <v>0</v>
      </c>
      <c r="J152" s="92">
        <f>IFERROR(AVERAGE('Week 7'!Q53:Q62),0)</f>
        <v>0</v>
      </c>
      <c r="K152" s="211">
        <f ca="1">IF('Week 7'!N65=0,,'Week 7'!N65)</f>
        <v>0</v>
      </c>
      <c r="L152" s="9"/>
      <c r="M152" s="484" t="s">
        <v>79</v>
      </c>
      <c r="N152" s="485"/>
      <c r="O152" s="485"/>
      <c r="P152" s="485"/>
      <c r="Q152" s="485"/>
      <c r="R152" s="485"/>
      <c r="S152" s="485"/>
      <c r="T152" s="485"/>
      <c r="U152" s="485"/>
      <c r="V152" s="486"/>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row>
    <row r="153" spans="1:49" ht="30" customHeight="1" thickBot="1" x14ac:dyDescent="0.35">
      <c r="A153" s="10"/>
      <c r="B153" s="438">
        <f>IF('Week 7'!C88="","",'Week 7'!C88)</f>
        <v>0</v>
      </c>
      <c r="C153" s="439"/>
      <c r="D153" s="440"/>
      <c r="E153" s="205">
        <f>COUNTIF('Week 7'!C98:C107,"&gt;0")</f>
        <v>0</v>
      </c>
      <c r="F153" s="210">
        <f>IF('Week 7'!D110=0,,'Week 7'!D110)</f>
        <v>0</v>
      </c>
      <c r="G153" s="211">
        <f>IF('Week 7'!F110=0,,'Week 7'!F110)</f>
        <v>0</v>
      </c>
      <c r="H153" s="210">
        <f>IFERROR(AVERAGE('Week 7'!C98:C107),0)</f>
        <v>0</v>
      </c>
      <c r="I153" s="49">
        <f>IF('Week 7'!E108=0,,'Week 7'!E108)</f>
        <v>0</v>
      </c>
      <c r="J153" s="92">
        <f>IFERROR(AVERAGE('Week 7'!E98:E107),0)</f>
        <v>0</v>
      </c>
      <c r="K153" s="211">
        <f ca="1">IF('Week 7'!B110=0,,'Week 7'!B110)</f>
        <v>0</v>
      </c>
      <c r="L153" s="9"/>
      <c r="M153" s="475"/>
      <c r="N153" s="476"/>
      <c r="O153" s="476"/>
      <c r="P153" s="476"/>
      <c r="Q153" s="476"/>
      <c r="R153" s="476"/>
      <c r="S153" s="476"/>
      <c r="T153" s="476"/>
      <c r="U153" s="476"/>
      <c r="V153" s="477"/>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row>
    <row r="154" spans="1:49" ht="30" customHeight="1" thickBot="1" x14ac:dyDescent="0.35">
      <c r="A154" s="10"/>
      <c r="B154" s="438">
        <f>IF('Week 7'!I88="","",'Week 7'!I88)</f>
        <v>0</v>
      </c>
      <c r="C154" s="439"/>
      <c r="D154" s="440"/>
      <c r="E154" s="205">
        <f>COUNTIF('Week 7'!I98:I107,"&gt;0")</f>
        <v>0</v>
      </c>
      <c r="F154" s="210">
        <f>IF('Week 7'!J110=0,,'Week 7'!J110)</f>
        <v>0</v>
      </c>
      <c r="G154" s="211">
        <f>IF('Week 7'!L110=0,,'Week 7'!L110)</f>
        <v>0</v>
      </c>
      <c r="H154" s="210">
        <f>IFERROR(AVERAGE('Week 7'!I98:I107),0)</f>
        <v>0</v>
      </c>
      <c r="I154" s="49">
        <f>IF('Week 7'!K108=0,,'Week 7'!K108)</f>
        <v>0</v>
      </c>
      <c r="J154" s="92">
        <f>IFERROR(AVERAGE('Week 7'!K98:K107),0)</f>
        <v>0</v>
      </c>
      <c r="K154" s="211">
        <f ca="1">IF('Week 7'!H110=0,,'Week 7'!H110)</f>
        <v>0</v>
      </c>
      <c r="L154" s="9"/>
      <c r="M154" s="478"/>
      <c r="N154" s="479"/>
      <c r="O154" s="479"/>
      <c r="P154" s="479"/>
      <c r="Q154" s="479"/>
      <c r="R154" s="479"/>
      <c r="S154" s="479"/>
      <c r="T154" s="479"/>
      <c r="U154" s="479"/>
      <c r="V154" s="480"/>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row>
    <row r="155" spans="1:49" ht="30" customHeight="1" thickBot="1" x14ac:dyDescent="0.35">
      <c r="A155" s="10"/>
      <c r="B155" s="438">
        <f>IF('Week 7'!O88="","",'Week 7'!O88)</f>
        <v>0</v>
      </c>
      <c r="C155" s="439"/>
      <c r="D155" s="440"/>
      <c r="E155" s="205">
        <f>COUNTIF('Week 7'!O98:O107,"&gt;0")</f>
        <v>0</v>
      </c>
      <c r="F155" s="210">
        <f>IF('Week 7'!P110=0,,'Week 7'!P110)</f>
        <v>0</v>
      </c>
      <c r="G155" s="211">
        <f>IF('Week 7'!R110=0,,'Week 7'!R110)</f>
        <v>0</v>
      </c>
      <c r="H155" s="210">
        <f>IFERROR(AVERAGE('Week 7'!O98:O107),0)</f>
        <v>0</v>
      </c>
      <c r="I155" s="49">
        <f>IF('Week 7'!P108=0,,'Week 7'!P108)</f>
        <v>0</v>
      </c>
      <c r="J155" s="92">
        <f>IFERROR(AVERAGE('Week 7'!Q98:Q107),0)</f>
        <v>0</v>
      </c>
      <c r="K155" s="211">
        <f ca="1">IF('Week 7'!N110=0,,'Week 7'!N110)</f>
        <v>0</v>
      </c>
      <c r="L155" s="9"/>
      <c r="M155" s="478"/>
      <c r="N155" s="479"/>
      <c r="O155" s="479"/>
      <c r="P155" s="479"/>
      <c r="Q155" s="479"/>
      <c r="R155" s="479"/>
      <c r="S155" s="479"/>
      <c r="T155" s="479"/>
      <c r="U155" s="479"/>
      <c r="V155" s="480"/>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row>
    <row r="156" spans="1:49" ht="30" customHeight="1" thickBot="1" x14ac:dyDescent="0.35">
      <c r="A156" s="10"/>
      <c r="B156" s="438">
        <f>IF('Week 7'!C118="","",'Week 7'!C118)</f>
        <v>0</v>
      </c>
      <c r="C156" s="439"/>
      <c r="D156" s="440"/>
      <c r="E156" s="205">
        <f>COUNTIF('Week 7'!C128:C137,"&gt;0")</f>
        <v>0</v>
      </c>
      <c r="F156" s="210">
        <f>IF('Week 7'!D140=0,,'Week 7'!D140)</f>
        <v>0</v>
      </c>
      <c r="G156" s="211">
        <f>IF('Week 7'!F140=0,,'Week 7'!F140)</f>
        <v>0</v>
      </c>
      <c r="H156" s="210">
        <f>IFERROR(AVERAGE('Week 7'!C128:C137),0)</f>
        <v>0</v>
      </c>
      <c r="I156" s="49">
        <f>IF('Week 7'!E138=0,,'Week 7'!E138)</f>
        <v>0</v>
      </c>
      <c r="J156" s="92">
        <f>IFERROR(AVERAGE('Week 7'!E128:E137),0)</f>
        <v>0</v>
      </c>
      <c r="K156" s="211">
        <f ca="1">IF('Week 7'!B140=0,,'Week 7'!B140)</f>
        <v>0</v>
      </c>
      <c r="L156" s="9"/>
      <c r="M156" s="478"/>
      <c r="N156" s="479"/>
      <c r="O156" s="479"/>
      <c r="P156" s="479"/>
      <c r="Q156" s="479"/>
      <c r="R156" s="479"/>
      <c r="S156" s="479"/>
      <c r="T156" s="479"/>
      <c r="U156" s="479"/>
      <c r="V156" s="480"/>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row>
    <row r="157" spans="1:49" ht="30" customHeight="1" thickBot="1" x14ac:dyDescent="0.35">
      <c r="A157" s="10"/>
      <c r="B157" s="438">
        <f>IF('Week 7'!I118="","",'Week 7'!I118)</f>
        <v>0</v>
      </c>
      <c r="C157" s="439"/>
      <c r="D157" s="440"/>
      <c r="E157" s="205">
        <f>COUNTIF('Week 7'!I128:I137,"&gt;0")</f>
        <v>0</v>
      </c>
      <c r="F157" s="210">
        <f>IF('Week 7'!J140=0,,'Week 7'!J140)</f>
        <v>0</v>
      </c>
      <c r="G157" s="211">
        <f>IF('Week 7'!L140=0,,'Week 7'!L140)</f>
        <v>0</v>
      </c>
      <c r="H157" s="210">
        <f>IFERROR(AVERAGE('Week 7'!I128:I137),0)</f>
        <v>0</v>
      </c>
      <c r="I157" s="49">
        <f>IF('Week 7'!K138=0,,'Week 7'!K138)</f>
        <v>0</v>
      </c>
      <c r="J157" s="92">
        <f>IFERROR(AVERAGE('Week 7'!K128:K137),0)</f>
        <v>0</v>
      </c>
      <c r="K157" s="211">
        <f ca="1">IF('Week 7'!H140=0,,'Week 7'!H140)</f>
        <v>0</v>
      </c>
      <c r="L157" s="9"/>
      <c r="M157" s="478"/>
      <c r="N157" s="479"/>
      <c r="O157" s="479"/>
      <c r="P157" s="479"/>
      <c r="Q157" s="479"/>
      <c r="R157" s="479"/>
      <c r="S157" s="479"/>
      <c r="T157" s="479"/>
      <c r="U157" s="479"/>
      <c r="V157" s="480"/>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row>
    <row r="158" spans="1:49" ht="30" customHeight="1" thickBot="1" x14ac:dyDescent="0.35">
      <c r="A158" s="10"/>
      <c r="B158" s="438">
        <f>IF('Week 7'!O118="","",'Week 7'!O118)</f>
        <v>0</v>
      </c>
      <c r="C158" s="439"/>
      <c r="D158" s="440"/>
      <c r="E158" s="206">
        <f>COUNTIF('Week 7'!O128:O137,"&gt;0")</f>
        <v>0</v>
      </c>
      <c r="F158" s="53">
        <f>IF('Week 7'!P140=0,,'Week 7'!P140)</f>
        <v>0</v>
      </c>
      <c r="G158" s="54">
        <f>IF('Week 7'!R140=0,,'Week 7'!R140)</f>
        <v>0</v>
      </c>
      <c r="H158" s="53">
        <f>IFERROR(AVERAGE('Week 7'!O128:O137),0)</f>
        <v>0</v>
      </c>
      <c r="I158" s="55">
        <f>IF('Week 7'!P138=0,,'Week 7'!P138)</f>
        <v>0</v>
      </c>
      <c r="J158" s="93">
        <f>IFERROR(AVERAGE('Week 7'!Q128:Q137),0)</f>
        <v>0</v>
      </c>
      <c r="K158" s="54">
        <f ca="1">IF('Week 7'!N140=0,,'Week 7'!N140)</f>
        <v>0</v>
      </c>
      <c r="L158" s="9"/>
      <c r="M158" s="481"/>
      <c r="N158" s="482"/>
      <c r="O158" s="482"/>
      <c r="P158" s="482"/>
      <c r="Q158" s="482"/>
      <c r="R158" s="482"/>
      <c r="S158" s="482"/>
      <c r="T158" s="482"/>
      <c r="U158" s="482"/>
      <c r="V158" s="483"/>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row>
    <row r="159" spans="1:49" x14ac:dyDescent="0.3">
      <c r="A159" s="10"/>
      <c r="B159" s="44"/>
      <c r="C159" s="44"/>
      <c r="D159" s="44"/>
      <c r="E159" s="44"/>
      <c r="F159" s="44"/>
      <c r="G159" s="44"/>
      <c r="H159" s="44"/>
      <c r="I159" s="44"/>
      <c r="J159" s="44"/>
      <c r="K159" s="44"/>
      <c r="L159" s="44"/>
      <c r="M159" s="44"/>
      <c r="N159" s="44"/>
      <c r="O159" s="44"/>
      <c r="P159" s="44"/>
      <c r="Q159" s="44"/>
      <c r="R159" s="44"/>
      <c r="S159" s="44"/>
      <c r="T159" s="44"/>
      <c r="U159" s="44"/>
      <c r="V159" s="44"/>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row>
    <row r="160" spans="1:49" x14ac:dyDescent="0.3">
      <c r="A160" s="10"/>
      <c r="B160" s="44"/>
      <c r="C160" s="44"/>
      <c r="D160" s="44"/>
      <c r="E160" s="44"/>
      <c r="F160" s="44"/>
      <c r="G160" s="44"/>
      <c r="H160" s="44"/>
      <c r="I160" s="44"/>
      <c r="J160" s="44"/>
      <c r="K160" s="44"/>
      <c r="L160" s="44"/>
      <c r="M160" s="44"/>
      <c r="N160" s="44"/>
      <c r="O160" s="44"/>
      <c r="P160" s="44"/>
      <c r="Q160" s="44"/>
      <c r="R160" s="44"/>
      <c r="S160" s="44"/>
      <c r="T160" s="44"/>
      <c r="U160" s="44"/>
      <c r="V160" s="44"/>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row>
    <row r="161" spans="1:49" x14ac:dyDescent="0.3">
      <c r="A161" s="10"/>
      <c r="B161" s="44"/>
      <c r="C161" s="44"/>
      <c r="D161" s="44"/>
      <c r="E161" s="44"/>
      <c r="F161" s="44"/>
      <c r="G161" s="44"/>
      <c r="H161" s="44"/>
      <c r="I161" s="44"/>
      <c r="J161" s="44"/>
      <c r="K161" s="44"/>
      <c r="L161" s="44"/>
      <c r="M161" s="44"/>
      <c r="N161" s="44"/>
      <c r="O161" s="44"/>
      <c r="P161" s="44"/>
      <c r="Q161" s="44"/>
      <c r="R161" s="44"/>
      <c r="S161" s="44"/>
      <c r="T161" s="44"/>
      <c r="U161" s="44"/>
      <c r="V161" s="44"/>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row>
    <row r="162" spans="1:49" x14ac:dyDescent="0.3">
      <c r="A162" s="10"/>
      <c r="B162" s="44"/>
      <c r="C162" s="44"/>
      <c r="D162" s="44"/>
      <c r="E162" s="44"/>
      <c r="F162" s="44"/>
      <c r="G162" s="44"/>
      <c r="H162" s="44"/>
      <c r="I162" s="44"/>
      <c r="J162" s="44"/>
      <c r="K162" s="44"/>
      <c r="L162" s="44"/>
      <c r="M162" s="44"/>
      <c r="N162" s="44"/>
      <c r="O162" s="44"/>
      <c r="P162" s="44"/>
      <c r="Q162" s="44"/>
      <c r="R162" s="44"/>
      <c r="S162" s="44"/>
      <c r="T162" s="44"/>
      <c r="U162" s="44"/>
      <c r="V162" s="44"/>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row>
    <row r="163" spans="1:49" x14ac:dyDescent="0.3">
      <c r="A163" s="22"/>
      <c r="B163" s="9"/>
      <c r="C163" s="9"/>
      <c r="D163" s="9"/>
      <c r="E163" s="9"/>
      <c r="F163" s="9"/>
      <c r="G163" s="9"/>
      <c r="H163" s="9"/>
      <c r="I163" s="9"/>
      <c r="J163" s="9"/>
      <c r="K163" s="9"/>
      <c r="L163" s="9"/>
      <c r="M163" s="9"/>
      <c r="N163" s="9"/>
      <c r="O163" s="9"/>
      <c r="P163" s="9"/>
      <c r="Q163" s="9"/>
      <c r="R163" s="9"/>
      <c r="S163" s="9"/>
      <c r="T163" s="9"/>
      <c r="U163" s="9"/>
      <c r="V163" s="9"/>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row>
    <row r="164" spans="1:49" x14ac:dyDescent="0.3">
      <c r="A164" s="22"/>
      <c r="B164" s="9"/>
      <c r="C164" s="9"/>
      <c r="D164" s="9"/>
      <c r="E164" s="9"/>
      <c r="F164" s="9"/>
      <c r="G164" s="9"/>
      <c r="H164" s="9"/>
      <c r="I164" s="9"/>
      <c r="J164" s="9"/>
      <c r="K164" s="9"/>
      <c r="L164" s="9"/>
      <c r="M164" s="9"/>
      <c r="N164" s="9"/>
      <c r="O164" s="9"/>
      <c r="P164" s="9"/>
      <c r="Q164" s="9"/>
      <c r="R164" s="9"/>
      <c r="S164" s="9"/>
      <c r="T164" s="9"/>
      <c r="U164" s="9"/>
      <c r="V164" s="9"/>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row>
    <row r="165" spans="1:49" x14ac:dyDescent="0.3">
      <c r="A165" s="22"/>
      <c r="B165" s="9"/>
      <c r="C165" s="9"/>
      <c r="D165" s="9"/>
      <c r="E165" s="9"/>
      <c r="F165" s="9"/>
      <c r="G165" s="9"/>
      <c r="H165" s="9"/>
      <c r="I165" s="9"/>
      <c r="J165" s="9"/>
      <c r="K165" s="9"/>
      <c r="L165" s="9"/>
      <c r="M165" s="9"/>
      <c r="N165" s="9"/>
      <c r="O165" s="9"/>
      <c r="P165" s="9"/>
      <c r="Q165" s="9"/>
      <c r="R165" s="9"/>
      <c r="S165" s="9"/>
      <c r="T165" s="9"/>
      <c r="U165" s="9"/>
      <c r="V165" s="9"/>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row>
    <row r="166" spans="1:49" x14ac:dyDescent="0.3">
      <c r="A166" s="22"/>
      <c r="B166" s="9"/>
      <c r="C166" s="9"/>
      <c r="D166" s="9"/>
      <c r="E166" s="9"/>
      <c r="F166" s="9"/>
      <c r="G166" s="9"/>
      <c r="H166" s="9"/>
      <c r="I166" s="9"/>
      <c r="J166" s="9"/>
      <c r="K166" s="9"/>
      <c r="L166" s="9"/>
      <c r="M166" s="9"/>
      <c r="N166" s="9"/>
      <c r="O166" s="9"/>
      <c r="P166" s="9"/>
      <c r="Q166" s="9"/>
      <c r="R166" s="9"/>
      <c r="S166" s="9"/>
      <c r="T166" s="9"/>
      <c r="U166" s="9"/>
      <c r="V166" s="9"/>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row>
    <row r="167" spans="1:49" x14ac:dyDescent="0.3">
      <c r="A167" s="22"/>
      <c r="B167" s="9"/>
      <c r="C167" s="9"/>
      <c r="D167" s="9"/>
      <c r="E167" s="9"/>
      <c r="F167" s="9"/>
      <c r="G167" s="9"/>
      <c r="H167" s="9"/>
      <c r="I167" s="9"/>
      <c r="J167" s="9"/>
      <c r="K167" s="9"/>
      <c r="L167" s="9"/>
      <c r="M167" s="9"/>
      <c r="N167" s="9"/>
      <c r="O167" s="9"/>
      <c r="P167" s="9"/>
      <c r="Q167" s="9"/>
      <c r="R167" s="9"/>
      <c r="S167" s="9"/>
      <c r="T167" s="9"/>
      <c r="U167" s="9"/>
      <c r="V167" s="9"/>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row>
    <row r="168" spans="1:49" x14ac:dyDescent="0.3">
      <c r="A168" s="22"/>
      <c r="B168" s="9"/>
      <c r="C168" s="9"/>
      <c r="D168" s="9"/>
      <c r="E168" s="9"/>
      <c r="F168" s="9"/>
      <c r="G168" s="9"/>
      <c r="H168" s="9"/>
      <c r="I168" s="9"/>
      <c r="J168" s="9"/>
      <c r="K168" s="9"/>
      <c r="L168" s="9"/>
      <c r="M168" s="9"/>
      <c r="N168" s="9"/>
      <c r="O168" s="9"/>
      <c r="P168" s="9"/>
      <c r="Q168" s="9"/>
      <c r="R168" s="9"/>
      <c r="S168" s="9"/>
      <c r="T168" s="9"/>
      <c r="U168" s="9"/>
      <c r="V168" s="9"/>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row>
    <row r="169" spans="1:49" x14ac:dyDescent="0.3">
      <c r="A169" s="22"/>
      <c r="B169" s="9"/>
      <c r="C169" s="9"/>
      <c r="D169" s="9"/>
      <c r="E169" s="9"/>
      <c r="F169" s="9"/>
      <c r="G169" s="9"/>
      <c r="H169" s="9"/>
      <c r="I169" s="9"/>
      <c r="J169" s="9"/>
      <c r="K169" s="9"/>
      <c r="L169" s="9"/>
      <c r="M169" s="9"/>
      <c r="N169" s="9"/>
      <c r="O169" s="9"/>
      <c r="P169" s="9"/>
      <c r="Q169" s="9"/>
      <c r="R169" s="9"/>
      <c r="S169" s="9"/>
      <c r="T169" s="9"/>
      <c r="U169" s="9"/>
      <c r="V169" s="9"/>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row>
    <row r="170" spans="1:49"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row>
    <row r="171" spans="1:49"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row>
    <row r="172" spans="1:49"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row>
    <row r="173" spans="1:49"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row>
    <row r="174" spans="1:49"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row>
    <row r="175" spans="1:49"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row>
    <row r="176" spans="1:49"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row>
    <row r="177" spans="1:49"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row>
    <row r="178" spans="1:49"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row>
    <row r="179" spans="1:49"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row>
    <row r="180" spans="1:49"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row>
    <row r="181" spans="1:49"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row>
    <row r="182" spans="1:49"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row>
    <row r="183" spans="1:49"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row>
    <row r="184" spans="1:49"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row>
    <row r="185" spans="1:49"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row>
    <row r="186" spans="1:49"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row>
    <row r="187" spans="1:49"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row>
    <row r="188" spans="1:49"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row>
    <row r="189" spans="1:49"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row>
    <row r="190" spans="1:49"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row>
    <row r="191" spans="1:49"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row>
    <row r="192" spans="1:49"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row>
    <row r="193" spans="1:49"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row>
    <row r="194" spans="1:49"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row>
    <row r="195" spans="1:49"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row>
    <row r="196" spans="1:49"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row>
    <row r="197" spans="1:49"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row>
    <row r="198" spans="1:49"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row>
    <row r="199" spans="1:49"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row>
    <row r="200" spans="1:49"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row>
    <row r="201" spans="1:49"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row>
    <row r="202" spans="1:49"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row>
    <row r="203" spans="1:49"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row>
    <row r="204" spans="1:49"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row>
    <row r="205" spans="1:49"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row>
    <row r="206" spans="1:49"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row>
    <row r="207" spans="1:49"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row>
    <row r="208" spans="1:49"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row>
  </sheetData>
  <mergeCells count="279">
    <mergeCell ref="B152:D152"/>
    <mergeCell ref="M152:V152"/>
    <mergeCell ref="B153:D153"/>
    <mergeCell ref="M153:V158"/>
    <mergeCell ref="B154:D154"/>
    <mergeCell ref="B155:D155"/>
    <mergeCell ref="B156:D156"/>
    <mergeCell ref="B157:D157"/>
    <mergeCell ref="B158:D158"/>
    <mergeCell ref="B147:D147"/>
    <mergeCell ref="M147:N147"/>
    <mergeCell ref="B148:D148"/>
    <mergeCell ref="M148:N148"/>
    <mergeCell ref="B149:D149"/>
    <mergeCell ref="M149:N149"/>
    <mergeCell ref="B150:D150"/>
    <mergeCell ref="M150:N150"/>
    <mergeCell ref="B151:D151"/>
    <mergeCell ref="B139:D140"/>
    <mergeCell ref="E139:V140"/>
    <mergeCell ref="B143:K144"/>
    <mergeCell ref="M143:V144"/>
    <mergeCell ref="B145:D146"/>
    <mergeCell ref="E145:E146"/>
    <mergeCell ref="F145:F146"/>
    <mergeCell ref="G145:G146"/>
    <mergeCell ref="H145:H146"/>
    <mergeCell ref="I145:I146"/>
    <mergeCell ref="J145:J146"/>
    <mergeCell ref="K145:K146"/>
    <mergeCell ref="M145:N146"/>
    <mergeCell ref="O145:O146"/>
    <mergeCell ref="P145:P146"/>
    <mergeCell ref="Q145:Q146"/>
    <mergeCell ref="R145:R146"/>
    <mergeCell ref="S145:S146"/>
    <mergeCell ref="T145:T146"/>
    <mergeCell ref="U145:U146"/>
    <mergeCell ref="V145:V146"/>
    <mergeCell ref="B107:D107"/>
    <mergeCell ref="B108:D108"/>
    <mergeCell ref="M108:V108"/>
    <mergeCell ref="M109:V114"/>
    <mergeCell ref="B113:D113"/>
    <mergeCell ref="B114:D114"/>
    <mergeCell ref="M42:V42"/>
    <mergeCell ref="M39:N39"/>
    <mergeCell ref="M33:V34"/>
    <mergeCell ref="M35:N36"/>
    <mergeCell ref="P35:P36"/>
    <mergeCell ref="M37:N37"/>
    <mergeCell ref="M38:N38"/>
    <mergeCell ref="M83:N83"/>
    <mergeCell ref="S79:S80"/>
    <mergeCell ref="M64:V64"/>
    <mergeCell ref="E35:E36"/>
    <mergeCell ref="E57:E58"/>
    <mergeCell ref="E79:E80"/>
    <mergeCell ref="E101:E102"/>
    <mergeCell ref="O35:O36"/>
    <mergeCell ref="B105:D105"/>
    <mergeCell ref="M105:N105"/>
    <mergeCell ref="B106:D106"/>
    <mergeCell ref="M106:N106"/>
    <mergeCell ref="P101:P102"/>
    <mergeCell ref="M104:N104"/>
    <mergeCell ref="R79:R80"/>
    <mergeCell ref="B85:D85"/>
    <mergeCell ref="B86:D86"/>
    <mergeCell ref="A3:V4"/>
    <mergeCell ref="Q101:Q102"/>
    <mergeCell ref="B70:D70"/>
    <mergeCell ref="B62:D62"/>
    <mergeCell ref="B63:D63"/>
    <mergeCell ref="B64:D64"/>
    <mergeCell ref="B59:D59"/>
    <mergeCell ref="M59:N59"/>
    <mergeCell ref="B60:D60"/>
    <mergeCell ref="M60:N60"/>
    <mergeCell ref="B61:D61"/>
    <mergeCell ref="M61:N61"/>
    <mergeCell ref="M62:N62"/>
    <mergeCell ref="B46:D46"/>
    <mergeCell ref="B47:D47"/>
    <mergeCell ref="M40:N40"/>
    <mergeCell ref="V79:V80"/>
    <mergeCell ref="E13:E14"/>
    <mergeCell ref="B67:D67"/>
    <mergeCell ref="B68:D68"/>
    <mergeCell ref="B69:D69"/>
    <mergeCell ref="B77:K78"/>
    <mergeCell ref="M77:V78"/>
    <mergeCell ref="R101:R102"/>
    <mergeCell ref="S101:S102"/>
    <mergeCell ref="T101:T102"/>
    <mergeCell ref="U101:U102"/>
    <mergeCell ref="V101:V102"/>
    <mergeCell ref="P79:P80"/>
    <mergeCell ref="Q79:Q80"/>
    <mergeCell ref="M84:N84"/>
    <mergeCell ref="J79:J80"/>
    <mergeCell ref="I93:I94"/>
    <mergeCell ref="K93:K94"/>
    <mergeCell ref="D93:D94"/>
    <mergeCell ref="F93:F94"/>
    <mergeCell ref="B95:D96"/>
    <mergeCell ref="F95:V96"/>
    <mergeCell ref="B99:K100"/>
    <mergeCell ref="M99:V100"/>
    <mergeCell ref="U79:U80"/>
    <mergeCell ref="P57:P58"/>
    <mergeCell ref="Q57:Q58"/>
    <mergeCell ref="S57:S58"/>
    <mergeCell ref="U57:U58"/>
    <mergeCell ref="V57:V58"/>
    <mergeCell ref="B55:K56"/>
    <mergeCell ref="O57:O58"/>
    <mergeCell ref="B65:D65"/>
    <mergeCell ref="B66:D66"/>
    <mergeCell ref="V13:V14"/>
    <mergeCell ref="M20:V20"/>
    <mergeCell ref="M15:N15"/>
    <mergeCell ref="M16:N16"/>
    <mergeCell ref="M17:N17"/>
    <mergeCell ref="M18:N18"/>
    <mergeCell ref="Q35:Q36"/>
    <mergeCell ref="B17:D17"/>
    <mergeCell ref="B18:D18"/>
    <mergeCell ref="B19:D19"/>
    <mergeCell ref="B20:D20"/>
    <mergeCell ref="B22:D22"/>
    <mergeCell ref="B23:D23"/>
    <mergeCell ref="K35:K36"/>
    <mergeCell ref="B21:D21"/>
    <mergeCell ref="B24:D24"/>
    <mergeCell ref="B33:K34"/>
    <mergeCell ref="B35:D36"/>
    <mergeCell ref="F35:F36"/>
    <mergeCell ref="G35:G36"/>
    <mergeCell ref="I35:I36"/>
    <mergeCell ref="B25:D25"/>
    <mergeCell ref="B26:D26"/>
    <mergeCell ref="P13:P14"/>
    <mergeCell ref="Q13:Q14"/>
    <mergeCell ref="S13:S14"/>
    <mergeCell ref="U13:U14"/>
    <mergeCell ref="M13:N14"/>
    <mergeCell ref="B13:D14"/>
    <mergeCell ref="F13:F14"/>
    <mergeCell ref="G13:G14"/>
    <mergeCell ref="I13:I14"/>
    <mergeCell ref="K13:K14"/>
    <mergeCell ref="O13:O14"/>
    <mergeCell ref="B15:D15"/>
    <mergeCell ref="B16:D16"/>
    <mergeCell ref="S35:S36"/>
    <mergeCell ref="U35:U36"/>
    <mergeCell ref="V35:V36"/>
    <mergeCell ref="B43:D43"/>
    <mergeCell ref="B44:D44"/>
    <mergeCell ref="B45:D45"/>
    <mergeCell ref="J57:J58"/>
    <mergeCell ref="B40:D40"/>
    <mergeCell ref="B41:D41"/>
    <mergeCell ref="B42:D42"/>
    <mergeCell ref="B37:D37"/>
    <mergeCell ref="B38:D38"/>
    <mergeCell ref="B39:D39"/>
    <mergeCell ref="B48:D48"/>
    <mergeCell ref="M55:V56"/>
    <mergeCell ref="B57:D58"/>
    <mergeCell ref="F57:F58"/>
    <mergeCell ref="G57:G58"/>
    <mergeCell ref="J35:J36"/>
    <mergeCell ref="I57:I58"/>
    <mergeCell ref="K57:K58"/>
    <mergeCell ref="M57:N58"/>
    <mergeCell ref="B84:D84"/>
    <mergeCell ref="B79:D80"/>
    <mergeCell ref="F79:F80"/>
    <mergeCell ref="G79:G80"/>
    <mergeCell ref="I79:I80"/>
    <mergeCell ref="K79:K80"/>
    <mergeCell ref="M79:N80"/>
    <mergeCell ref="T79:T80"/>
    <mergeCell ref="M87:V92"/>
    <mergeCell ref="H79:H80"/>
    <mergeCell ref="B92:D92"/>
    <mergeCell ref="M81:N81"/>
    <mergeCell ref="B82:D82"/>
    <mergeCell ref="M82:N82"/>
    <mergeCell ref="B83:D83"/>
    <mergeCell ref="O79:O80"/>
    <mergeCell ref="B81:D81"/>
    <mergeCell ref="M130:V130"/>
    <mergeCell ref="E117:V118"/>
    <mergeCell ref="B131:D131"/>
    <mergeCell ref="M131:V136"/>
    <mergeCell ref="B136:D136"/>
    <mergeCell ref="S123:S124"/>
    <mergeCell ref="M86:V86"/>
    <mergeCell ref="B87:D87"/>
    <mergeCell ref="B88:D88"/>
    <mergeCell ref="B89:D89"/>
    <mergeCell ref="B90:D90"/>
    <mergeCell ref="B91:D91"/>
    <mergeCell ref="B103:D103"/>
    <mergeCell ref="M103:N103"/>
    <mergeCell ref="B104:D104"/>
    <mergeCell ref="B101:D102"/>
    <mergeCell ref="F101:F102"/>
    <mergeCell ref="G101:G102"/>
    <mergeCell ref="H101:H102"/>
    <mergeCell ref="I101:I102"/>
    <mergeCell ref="J101:J102"/>
    <mergeCell ref="K101:K102"/>
    <mergeCell ref="M101:N102"/>
    <mergeCell ref="O101:O102"/>
    <mergeCell ref="B109:D109"/>
    <mergeCell ref="B110:D110"/>
    <mergeCell ref="B111:D111"/>
    <mergeCell ref="B112:D112"/>
    <mergeCell ref="B117:D118"/>
    <mergeCell ref="B121:K122"/>
    <mergeCell ref="M121:V122"/>
    <mergeCell ref="B123:D124"/>
    <mergeCell ref="F123:F124"/>
    <mergeCell ref="G123:G124"/>
    <mergeCell ref="H123:H124"/>
    <mergeCell ref="I123:I124"/>
    <mergeCell ref="J123:J124"/>
    <mergeCell ref="G93:G94"/>
    <mergeCell ref="B7:D8"/>
    <mergeCell ref="F7:V8"/>
    <mergeCell ref="B29:D30"/>
    <mergeCell ref="F29:V30"/>
    <mergeCell ref="B51:D52"/>
    <mergeCell ref="F51:V52"/>
    <mergeCell ref="B73:D74"/>
    <mergeCell ref="F73:V74"/>
    <mergeCell ref="M11:V12"/>
    <mergeCell ref="T35:T36"/>
    <mergeCell ref="T57:T58"/>
    <mergeCell ref="M21:V26"/>
    <mergeCell ref="M43:V48"/>
    <mergeCell ref="M65:V70"/>
    <mergeCell ref="H13:H14"/>
    <mergeCell ref="R13:R14"/>
    <mergeCell ref="H35:H36"/>
    <mergeCell ref="H57:H58"/>
    <mergeCell ref="R35:R36"/>
    <mergeCell ref="R57:R58"/>
    <mergeCell ref="T13:T14"/>
    <mergeCell ref="B11:K12"/>
    <mergeCell ref="J13:J14"/>
    <mergeCell ref="B132:D132"/>
    <mergeCell ref="B134:D134"/>
    <mergeCell ref="B135:D135"/>
    <mergeCell ref="E123:E124"/>
    <mergeCell ref="O123:O124"/>
    <mergeCell ref="T123:T124"/>
    <mergeCell ref="U123:U124"/>
    <mergeCell ref="V123:V124"/>
    <mergeCell ref="B125:D125"/>
    <mergeCell ref="M125:N125"/>
    <mergeCell ref="B126:D126"/>
    <mergeCell ref="M126:N126"/>
    <mergeCell ref="B127:D127"/>
    <mergeCell ref="M127:N127"/>
    <mergeCell ref="K123:K124"/>
    <mergeCell ref="M123:N124"/>
    <mergeCell ref="P123:P124"/>
    <mergeCell ref="Q123:Q124"/>
    <mergeCell ref="R123:R124"/>
    <mergeCell ref="B133:D133"/>
    <mergeCell ref="B128:D128"/>
    <mergeCell ref="M128:N128"/>
    <mergeCell ref="B129:D129"/>
    <mergeCell ref="B130:D130"/>
  </mergeCells>
  <pageMargins left="0.7" right="0.7" top="0.75" bottom="0.75" header="0.3" footer="0.3"/>
  <pageSetup paperSize="9" orientation="portrait" horizontalDpi="0" verticalDpi="0" r:id="rId1"/>
  <ignoredErrors>
    <ignoredError sqref="S18 S40 S84 S62" formula="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Q144"/>
  <sheetViews>
    <sheetView showGridLines="0" topLeftCell="O73" zoomScaleNormal="100" workbookViewId="0">
      <selection activeCell="J99" sqref="J99"/>
    </sheetView>
  </sheetViews>
  <sheetFormatPr baseColWidth="10" defaultRowHeight="14.4" x14ac:dyDescent="0.3"/>
  <cols>
    <col min="1" max="1" width="10.77734375" customWidth="1"/>
  </cols>
  <sheetData>
    <row r="1" spans="1:43" ht="15" customHeight="1" x14ac:dyDescent="0.3">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row>
    <row r="2" spans="1:43" ht="15" customHeight="1" x14ac:dyDescent="0.3">
      <c r="A2" s="22"/>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row>
    <row r="3" spans="1:43" ht="15" customHeight="1" x14ac:dyDescent="0.3">
      <c r="A3" s="305" t="s">
        <v>90</v>
      </c>
      <c r="B3" s="305"/>
      <c r="C3" s="305"/>
      <c r="D3" s="305"/>
      <c r="E3" s="305"/>
      <c r="F3" s="305"/>
      <c r="G3" s="305"/>
      <c r="H3" s="305"/>
      <c r="I3" s="305"/>
      <c r="J3" s="305"/>
      <c r="K3" s="305"/>
      <c r="L3" s="305"/>
      <c r="M3" s="305"/>
      <c r="N3" s="305"/>
      <c r="O3" s="305"/>
      <c r="P3" s="305"/>
      <c r="Q3" s="305"/>
      <c r="R3" s="305"/>
      <c r="S3" s="60"/>
      <c r="T3" s="27"/>
      <c r="U3" s="27"/>
      <c r="V3" s="27"/>
      <c r="W3" s="27"/>
      <c r="X3" s="27"/>
      <c r="Y3" s="27"/>
      <c r="Z3" s="27"/>
      <c r="AA3" s="27"/>
      <c r="AB3" s="27"/>
      <c r="AC3" s="27"/>
      <c r="AD3" s="27"/>
      <c r="AE3" s="27"/>
      <c r="AF3" s="27"/>
      <c r="AG3" s="27"/>
      <c r="AH3" s="27"/>
      <c r="AI3" s="27"/>
      <c r="AJ3" s="27"/>
      <c r="AK3" s="27"/>
      <c r="AL3" s="27"/>
      <c r="AM3" s="27"/>
      <c r="AN3" s="27"/>
      <c r="AO3" s="27"/>
      <c r="AP3" s="27"/>
      <c r="AQ3" s="27"/>
    </row>
    <row r="4" spans="1:43" ht="15" customHeight="1" x14ac:dyDescent="0.3">
      <c r="A4" s="305"/>
      <c r="B4" s="305"/>
      <c r="C4" s="305"/>
      <c r="D4" s="305"/>
      <c r="E4" s="305"/>
      <c r="F4" s="305"/>
      <c r="G4" s="305"/>
      <c r="H4" s="305"/>
      <c r="I4" s="305"/>
      <c r="J4" s="305"/>
      <c r="K4" s="305"/>
      <c r="L4" s="305"/>
      <c r="M4" s="305"/>
      <c r="N4" s="305"/>
      <c r="O4" s="305"/>
      <c r="P4" s="305"/>
      <c r="Q4" s="305"/>
      <c r="R4" s="305"/>
      <c r="S4" s="60"/>
      <c r="T4" s="27"/>
      <c r="U4" s="27"/>
      <c r="V4" s="27"/>
      <c r="W4" s="27"/>
      <c r="X4" s="27"/>
      <c r="Y4" s="27"/>
      <c r="Z4" s="27"/>
      <c r="AA4" s="27"/>
      <c r="AB4" s="27"/>
      <c r="AC4" s="27"/>
      <c r="AD4" s="27"/>
      <c r="AE4" s="27"/>
      <c r="AF4" s="27"/>
      <c r="AG4" s="27"/>
      <c r="AH4" s="27"/>
      <c r="AI4" s="27"/>
      <c r="AJ4" s="27"/>
      <c r="AK4" s="27"/>
      <c r="AL4" s="27"/>
      <c r="AM4" s="27"/>
      <c r="AN4" s="27"/>
      <c r="AO4" s="27"/>
      <c r="AP4" s="27"/>
      <c r="AQ4" s="27"/>
    </row>
    <row r="5" spans="1:43" ht="15" customHeight="1" x14ac:dyDescent="0.3">
      <c r="A5" s="22"/>
      <c r="B5" s="22"/>
      <c r="C5" s="22"/>
      <c r="D5" s="22"/>
      <c r="E5" s="22"/>
      <c r="F5" s="22"/>
      <c r="G5" s="22"/>
      <c r="H5" s="22"/>
      <c r="I5" s="22"/>
      <c r="J5" s="22"/>
      <c r="K5" s="22"/>
      <c r="L5" s="22"/>
      <c r="M5" s="22"/>
      <c r="N5" s="22"/>
      <c r="O5" s="22"/>
      <c r="P5" s="22"/>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2"/>
    </row>
    <row r="6" spans="1:43" ht="15" customHeight="1" thickBot="1" x14ac:dyDescent="0.35">
      <c r="A6" s="22"/>
      <c r="B6" s="22"/>
      <c r="C6" s="22"/>
      <c r="D6" s="22"/>
      <c r="E6" s="22"/>
      <c r="F6" s="22"/>
      <c r="G6" s="22"/>
      <c r="H6" s="22"/>
      <c r="I6" s="22"/>
      <c r="J6" s="22"/>
      <c r="K6" s="22"/>
      <c r="L6" s="22"/>
      <c r="M6" s="22"/>
      <c r="N6" s="22"/>
      <c r="O6" s="22"/>
      <c r="P6" s="22"/>
      <c r="Q6" s="83"/>
      <c r="R6" s="83"/>
      <c r="S6" s="2"/>
      <c r="T6" s="9"/>
      <c r="U6" s="9"/>
      <c r="V6" s="9"/>
      <c r="W6" s="9"/>
      <c r="X6" s="9"/>
      <c r="Y6" s="9"/>
      <c r="Z6" s="9"/>
      <c r="AA6" s="9"/>
      <c r="AB6" s="9"/>
      <c r="AC6" s="9"/>
      <c r="AD6" s="9"/>
      <c r="AE6" s="9"/>
      <c r="AF6" s="9"/>
      <c r="AG6" s="9"/>
      <c r="AH6" s="9"/>
      <c r="AI6" s="9"/>
      <c r="AJ6" s="9"/>
      <c r="AK6" s="9"/>
      <c r="AL6" s="9"/>
      <c r="AM6" s="9"/>
      <c r="AN6" s="9"/>
      <c r="AO6" s="9"/>
      <c r="AP6" s="9"/>
      <c r="AQ6" s="2"/>
    </row>
    <row r="7" spans="1:43" ht="15" customHeight="1" x14ac:dyDescent="0.3">
      <c r="A7" s="22"/>
      <c r="B7" s="22"/>
      <c r="C7" s="22"/>
      <c r="D7" s="421" t="s">
        <v>92</v>
      </c>
      <c r="E7" s="522"/>
      <c r="F7" s="522"/>
      <c r="G7" s="522"/>
      <c r="H7" s="522"/>
      <c r="I7" s="522"/>
      <c r="J7" s="522"/>
      <c r="K7" s="522"/>
      <c r="L7" s="522"/>
      <c r="M7" s="522"/>
      <c r="N7" s="522"/>
      <c r="O7" s="422"/>
      <c r="P7" s="22"/>
      <c r="Q7" s="83"/>
      <c r="R7" s="83"/>
      <c r="S7" s="2"/>
      <c r="T7" s="9"/>
      <c r="U7" s="9"/>
      <c r="V7" s="9"/>
      <c r="W7" s="9"/>
      <c r="X7" s="9"/>
      <c r="Y7" s="9"/>
      <c r="Z7" s="9"/>
      <c r="AA7" s="9"/>
      <c r="AB7" s="9"/>
      <c r="AC7" s="9"/>
      <c r="AD7" s="9"/>
      <c r="AE7" s="9"/>
      <c r="AF7" s="9"/>
      <c r="AG7" s="9"/>
      <c r="AH7" s="9"/>
      <c r="AI7" s="9"/>
      <c r="AJ7" s="9"/>
      <c r="AK7" s="9"/>
      <c r="AL7" s="9"/>
      <c r="AM7" s="9"/>
      <c r="AN7" s="9"/>
      <c r="AO7" s="9"/>
      <c r="AP7" s="9"/>
      <c r="AQ7" s="2"/>
    </row>
    <row r="8" spans="1:43" ht="15" customHeight="1" thickBot="1" x14ac:dyDescent="0.35">
      <c r="A8" s="22"/>
      <c r="B8" s="22"/>
      <c r="C8" s="22"/>
      <c r="D8" s="425"/>
      <c r="E8" s="524"/>
      <c r="F8" s="524"/>
      <c r="G8" s="524"/>
      <c r="H8" s="524"/>
      <c r="I8" s="524"/>
      <c r="J8" s="524"/>
      <c r="K8" s="524"/>
      <c r="L8" s="524"/>
      <c r="M8" s="524"/>
      <c r="N8" s="524"/>
      <c r="O8" s="426"/>
      <c r="P8" s="22"/>
      <c r="Q8" s="83"/>
      <c r="R8" s="83"/>
      <c r="S8" s="2"/>
      <c r="T8" s="9"/>
      <c r="U8" s="9"/>
      <c r="V8" s="9"/>
      <c r="W8" s="9"/>
      <c r="X8" s="9"/>
      <c r="Y8" s="9"/>
      <c r="Z8" s="9"/>
      <c r="AA8" s="9"/>
      <c r="AB8" s="9"/>
      <c r="AC8" s="9"/>
      <c r="AD8" s="9"/>
      <c r="AE8" s="9"/>
      <c r="AF8" s="9"/>
      <c r="AG8" s="9"/>
      <c r="AH8" s="9"/>
      <c r="AI8" s="9"/>
      <c r="AJ8" s="9"/>
      <c r="AK8" s="9"/>
      <c r="AL8" s="9"/>
      <c r="AM8" s="9"/>
      <c r="AN8" s="9"/>
      <c r="AO8" s="9"/>
      <c r="AP8" s="9"/>
      <c r="AQ8" s="2"/>
    </row>
    <row r="9" spans="1:43" ht="15" customHeight="1" x14ac:dyDescent="0.3">
      <c r="A9" s="22"/>
      <c r="B9" s="22"/>
      <c r="C9" s="99"/>
      <c r="D9" s="354" t="s">
        <v>95</v>
      </c>
      <c r="E9" s="373"/>
      <c r="F9" s="368"/>
      <c r="G9" s="460" t="s">
        <v>201</v>
      </c>
      <c r="H9" s="460" t="s">
        <v>200</v>
      </c>
      <c r="I9" s="460" t="s">
        <v>44</v>
      </c>
      <c r="J9" s="460" t="s">
        <v>96</v>
      </c>
      <c r="K9" s="460" t="s">
        <v>91</v>
      </c>
      <c r="L9" s="460" t="s">
        <v>71</v>
      </c>
      <c r="M9" s="460" t="s">
        <v>199</v>
      </c>
      <c r="N9" s="460" t="s">
        <v>114</v>
      </c>
      <c r="O9" s="460" t="s">
        <v>189</v>
      </c>
      <c r="P9" s="99"/>
      <c r="Q9" s="83"/>
      <c r="R9" s="83"/>
      <c r="S9" s="2"/>
      <c r="T9" s="9"/>
      <c r="U9" s="15"/>
      <c r="V9" s="15"/>
      <c r="W9" s="15"/>
      <c r="X9" s="15"/>
      <c r="Y9" s="15"/>
      <c r="Z9" s="9"/>
      <c r="AA9" s="526"/>
      <c r="AB9" s="526" t="s">
        <v>52</v>
      </c>
      <c r="AC9" s="526" t="s">
        <v>55</v>
      </c>
      <c r="AD9" s="526" t="s">
        <v>53</v>
      </c>
      <c r="AE9" s="526" t="s">
        <v>54</v>
      </c>
      <c r="AF9" s="526" t="s">
        <v>184</v>
      </c>
      <c r="AG9" s="526" t="s">
        <v>186</v>
      </c>
      <c r="AH9" s="526" t="s">
        <v>202</v>
      </c>
      <c r="AI9" s="9"/>
      <c r="AJ9" s="9"/>
      <c r="AK9" s="9"/>
      <c r="AL9" s="9"/>
      <c r="AM9" s="9"/>
      <c r="AN9" s="9"/>
      <c r="AO9" s="9"/>
      <c r="AP9" s="9"/>
      <c r="AQ9" s="2"/>
    </row>
    <row r="10" spans="1:43" ht="15" customHeight="1" thickBot="1" x14ac:dyDescent="0.35">
      <c r="A10" s="22"/>
      <c r="B10" s="22"/>
      <c r="C10" s="99"/>
      <c r="D10" s="355"/>
      <c r="E10" s="390"/>
      <c r="F10" s="369"/>
      <c r="G10" s="367"/>
      <c r="H10" s="367"/>
      <c r="I10" s="367"/>
      <c r="J10" s="367"/>
      <c r="K10" s="367"/>
      <c r="L10" s="367"/>
      <c r="M10" s="367"/>
      <c r="N10" s="461"/>
      <c r="O10" s="367"/>
      <c r="P10" s="99"/>
      <c r="Q10" s="83"/>
      <c r="R10" s="83"/>
      <c r="S10" s="2"/>
      <c r="T10" s="9"/>
      <c r="U10" s="15"/>
      <c r="V10" s="15"/>
      <c r="W10" s="15"/>
      <c r="X10" s="15"/>
      <c r="Y10" s="15"/>
      <c r="Z10" s="9"/>
      <c r="AA10" s="526"/>
      <c r="AB10" s="526"/>
      <c r="AC10" s="526"/>
      <c r="AD10" s="526"/>
      <c r="AE10" s="526"/>
      <c r="AF10" s="9"/>
      <c r="AG10" s="9"/>
      <c r="AH10" s="9"/>
      <c r="AI10" s="9"/>
      <c r="AJ10" s="9"/>
      <c r="AK10" s="9"/>
      <c r="AL10" s="9"/>
      <c r="AM10" s="9"/>
      <c r="AN10" s="9"/>
      <c r="AO10" s="9"/>
      <c r="AP10" s="9"/>
      <c r="AQ10" s="2"/>
    </row>
    <row r="11" spans="1:43" ht="15" customHeight="1" x14ac:dyDescent="0.3">
      <c r="A11" s="22"/>
      <c r="B11" s="22"/>
      <c r="C11" s="22"/>
      <c r="D11" s="354" t="s">
        <v>43</v>
      </c>
      <c r="E11" s="373"/>
      <c r="F11" s="368"/>
      <c r="G11" s="518">
        <f>SUM('Data Tracker'!O15,'Data Tracker'!O37,'Data Tracker'!O59,'Data Tracker'!O81,'Data Tracker'!O103,'Data Tracker'!O125,'Data Tracker'!O147)</f>
        <v>2</v>
      </c>
      <c r="H11" s="506">
        <f>SUM('Data Tracker'!P15,'Data Tracker'!P37,'Data Tracker'!P59,'Data Tracker'!P81,'Data Tracker'!P103,'Data Tracker'!P125,'Data Tracker'!P147)</f>
        <v>2</v>
      </c>
      <c r="I11" s="500">
        <f>SUM('Data Tracker'!Q15,'Data Tracker'!Q37,'Data Tracker'!Q59,'Data Tracker'!Q81,'Data Tracker'!Q103,'Data Tracker'!Q125,'Data Tracker'!Q147)</f>
        <v>250</v>
      </c>
      <c r="J11" s="500">
        <f ca="1">IFERROR(AVERAGEIF(Z23:Z29,"&gt;0"),"0 kg")</f>
        <v>349</v>
      </c>
      <c r="K11" s="504">
        <f>AVERAGE('Data Tracker'!T15,'Data Tracker'!T37,'Data Tracker'!T59,'Data Tracker'!T81,'Data Tracker'!T103,'Data Tracker'!T125,'Data Tracker'!T147)</f>
        <v>0</v>
      </c>
      <c r="L11" s="520">
        <f ca="1">AVERAGE('Data Tracker'!S15,'Data Tracker'!S37,'Data Tracker'!S59,'Data Tracker'!S81,'Data Tracker'!S103,'Data Tracker'!S125,'Data Tracker'!S147)</f>
        <v>0.10228493311200079</v>
      </c>
      <c r="M11" s="498">
        <f>AM63</f>
        <v>0</v>
      </c>
      <c r="N11" s="502">
        <f ca="1">AK51</f>
        <v>1</v>
      </c>
      <c r="O11" s="496">
        <f>'Data Tracker'!U15+'Data Tracker'!U37+'Data Tracker'!U59+'Data Tracker'!U81+'Data Tracker'!U103+'Data Tracker'!U125+'Data Tracker'!U147</f>
        <v>2</v>
      </c>
      <c r="P11" s="22"/>
      <c r="Q11" s="83"/>
      <c r="R11" s="83"/>
      <c r="S11" s="2"/>
      <c r="T11" s="9"/>
      <c r="U11" s="528"/>
      <c r="V11" s="529"/>
      <c r="W11" s="529"/>
      <c r="X11" s="529"/>
      <c r="Y11" s="529"/>
      <c r="Z11" s="9"/>
      <c r="AA11" s="526" t="s">
        <v>183</v>
      </c>
      <c r="AB11" s="553">
        <f>IFERROR(AVERAGE('Week 1'!M180:M186),"")</f>
        <v>0.25714285714285712</v>
      </c>
      <c r="AC11" s="553">
        <f>IFERROR(AVERAGE('Week 2'!M180:M186),"")</f>
        <v>0.25714285714285712</v>
      </c>
      <c r="AD11" s="553">
        <f>IFERROR(AVERAGE('Week 3'!M180:M186),"")</f>
        <v>0.25714285714285712</v>
      </c>
      <c r="AE11" s="553">
        <f>IFERROR(AVERAGE('Week 4'!M180:M186),"")</f>
        <v>0.25714285714285712</v>
      </c>
      <c r="AF11" s="554">
        <f>IFERROR(AVERAGE('Week 5'!M180:M186),"")</f>
        <v>0.25714285714285712</v>
      </c>
      <c r="AG11" s="554">
        <f>IFERROR(AVERAGE('Week 6'!M180:M186),"")</f>
        <v>0.25714285714285712</v>
      </c>
      <c r="AH11" s="554">
        <f>IFERROR(AVERAGE('Week 7'!M180:M186),"")</f>
        <v>0.25714285714285712</v>
      </c>
      <c r="AI11" s="9"/>
      <c r="AJ11" s="9"/>
      <c r="AK11" s="9"/>
      <c r="AL11" s="9"/>
      <c r="AM11" s="9"/>
      <c r="AN11" s="9"/>
      <c r="AO11" s="9"/>
      <c r="AP11" s="9"/>
      <c r="AQ11" s="2"/>
    </row>
    <row r="12" spans="1:43" ht="15" customHeight="1" thickBot="1" x14ac:dyDescent="0.35">
      <c r="A12" s="22"/>
      <c r="B12" s="22"/>
      <c r="C12" s="22"/>
      <c r="D12" s="355"/>
      <c r="E12" s="390"/>
      <c r="F12" s="369"/>
      <c r="G12" s="519"/>
      <c r="H12" s="507"/>
      <c r="I12" s="501"/>
      <c r="J12" s="501"/>
      <c r="K12" s="505"/>
      <c r="L12" s="521"/>
      <c r="M12" s="499"/>
      <c r="N12" s="503"/>
      <c r="O12" s="497"/>
      <c r="P12" s="22"/>
      <c r="Q12" s="83"/>
      <c r="R12" s="83"/>
      <c r="S12" s="2"/>
      <c r="T12" s="9"/>
      <c r="U12" s="15"/>
      <c r="V12" s="529"/>
      <c r="W12" s="529"/>
      <c r="X12" s="529"/>
      <c r="Y12" s="529"/>
      <c r="Z12" s="9"/>
      <c r="AA12" s="526" t="s">
        <v>182</v>
      </c>
      <c r="AB12" s="553">
        <f>IFERROR(AVERAGE('Week 1'!N180:N186),"")</f>
        <v>0.3</v>
      </c>
      <c r="AC12" s="553">
        <f>IFERROR(AVERAGE('Week 2'!N180:N186),"")</f>
        <v>0.3</v>
      </c>
      <c r="AD12" s="553">
        <f>IFERROR(AVERAGE('Week 3'!N180:N186),"")</f>
        <v>0.3</v>
      </c>
      <c r="AE12" s="553">
        <f>IFERROR(AVERAGE('Week 4'!N180:N186),"")</f>
        <v>0.3</v>
      </c>
      <c r="AF12" s="554">
        <f>IFERROR(AVERAGE('Week 5'!N180:N186),"")</f>
        <v>0.3</v>
      </c>
      <c r="AG12" s="554">
        <f>IFERROR(AVERAGE('Week 6'!N180:N186),"")</f>
        <v>0.3</v>
      </c>
      <c r="AH12" s="554">
        <f>IFERROR(AVERAGE('Week 7'!N180:N186),"")</f>
        <v>0.3</v>
      </c>
      <c r="AI12" s="9"/>
      <c r="AJ12" s="9"/>
      <c r="AK12" s="9"/>
      <c r="AL12" s="9"/>
      <c r="AM12" s="9"/>
      <c r="AN12" s="9"/>
      <c r="AO12" s="9"/>
      <c r="AP12" s="9"/>
      <c r="AQ12" s="2"/>
    </row>
    <row r="13" spans="1:43" ht="15" customHeight="1" x14ac:dyDescent="0.3">
      <c r="A13" s="22"/>
      <c r="B13" s="22"/>
      <c r="C13" s="22"/>
      <c r="D13" s="354" t="s">
        <v>45</v>
      </c>
      <c r="E13" s="373"/>
      <c r="F13" s="368"/>
      <c r="G13" s="518">
        <f>SUM('Data Tracker'!O16,'Data Tracker'!O38,'Data Tracker'!O60,'Data Tracker'!O82,'Data Tracker'!O104,'Data Tracker'!O126,'Data Tracker'!O148)</f>
        <v>0</v>
      </c>
      <c r="H13" s="506">
        <f>SUM('Data Tracker'!P16,'Data Tracker'!P38,'Data Tracker'!P60,'Data Tracker'!P82,'Data Tracker'!P104,'Data Tracker'!P126,'Data Tracker'!P148)</f>
        <v>0</v>
      </c>
      <c r="I13" s="500">
        <f>SUM('Data Tracker'!Q16,'Data Tracker'!Q38,'Data Tracker'!Q60,'Data Tracker'!Q82,'Data Tracker'!Q104,'Data Tracker'!Q126,'Data Tracker'!Q148)</f>
        <v>0</v>
      </c>
      <c r="J13" s="500" t="str">
        <f ca="1">IFERROR(AVERAGEIF(AA23:AA29,"&gt;0"),"0 kg")</f>
        <v>0 kg</v>
      </c>
      <c r="K13" s="504">
        <f>AVERAGE('Data Tracker'!T16,'Data Tracker'!T38,'Data Tracker'!T60,'Data Tracker'!T82,'Data Tracker'!T104,'Data Tracker'!T126,'Data Tracker'!T148)</f>
        <v>0</v>
      </c>
      <c r="L13" s="520">
        <f ca="1">AVERAGE('Data Tracker'!S16,'Data Tracker'!S38,'Data Tracker'!S60,'Data Tracker'!S82,'Data Tracker'!S104,'Data Tracker'!S126,'Data Tracker'!S148)</f>
        <v>0</v>
      </c>
      <c r="M13" s="498">
        <f>AN63</f>
        <v>0</v>
      </c>
      <c r="N13" s="502" t="str">
        <f ca="1">AM51</f>
        <v>0 Week(s)</v>
      </c>
      <c r="O13" s="496">
        <f>'Data Tracker'!U16+'Data Tracker'!U38+'Data Tracker'!U60+'Data Tracker'!U82+'Data Tracker'!U104+'Data Tracker'!U126+'Data Tracker'!U148</f>
        <v>0</v>
      </c>
      <c r="P13" s="22"/>
      <c r="Q13" s="83"/>
      <c r="R13" s="83"/>
      <c r="S13" s="2"/>
      <c r="T13" s="9"/>
      <c r="U13" s="528"/>
      <c r="V13" s="529"/>
      <c r="W13" s="529"/>
      <c r="X13" s="529"/>
      <c r="Y13" s="529"/>
      <c r="Z13" s="9"/>
      <c r="AA13" s="526" t="s">
        <v>181</v>
      </c>
      <c r="AB13" s="553">
        <f>IFERROR(AVERAGE('Week 1'!O180:O186),"")</f>
        <v>0.19999999999999998</v>
      </c>
      <c r="AC13" s="553">
        <f>IFERROR(AVERAGE('Week 2'!O180:O186),"")</f>
        <v>0.19999999999999998</v>
      </c>
      <c r="AD13" s="553">
        <f>IFERROR(AVERAGE('Week 3'!O180:O186),"")</f>
        <v>0.19999999999999998</v>
      </c>
      <c r="AE13" s="553">
        <f>IFERROR(AVERAGE('Week 4'!O180:O186),"")</f>
        <v>0.19999999999999998</v>
      </c>
      <c r="AF13" s="554">
        <f>IFERROR(AVERAGE('Week 5'!O180:O186),"")</f>
        <v>0.19999999999999998</v>
      </c>
      <c r="AG13" s="554">
        <f>IFERROR(AVERAGE('Week 6'!O180:O186),"")</f>
        <v>0.19999999999999998</v>
      </c>
      <c r="AH13" s="554">
        <f>IFERROR(AVERAGE('Week 7'!O180:O186),"")</f>
        <v>0.24285714285714285</v>
      </c>
      <c r="AI13" s="9"/>
      <c r="AJ13" s="9"/>
      <c r="AK13" s="9"/>
      <c r="AL13" s="9"/>
      <c r="AM13" s="9"/>
      <c r="AN13" s="9"/>
      <c r="AO13" s="9"/>
      <c r="AP13" s="9"/>
      <c r="AQ13" s="2"/>
    </row>
    <row r="14" spans="1:43" ht="15" customHeight="1" thickBot="1" x14ac:dyDescent="0.35">
      <c r="A14" s="22"/>
      <c r="B14" s="22"/>
      <c r="C14" s="22"/>
      <c r="D14" s="355"/>
      <c r="E14" s="390"/>
      <c r="F14" s="369"/>
      <c r="G14" s="519"/>
      <c r="H14" s="507"/>
      <c r="I14" s="501"/>
      <c r="J14" s="501"/>
      <c r="K14" s="505"/>
      <c r="L14" s="521"/>
      <c r="M14" s="499"/>
      <c r="N14" s="503"/>
      <c r="O14" s="497"/>
      <c r="P14" s="22"/>
      <c r="Q14" s="83"/>
      <c r="R14" s="83"/>
      <c r="S14" s="2"/>
      <c r="T14" s="9"/>
      <c r="U14" s="15"/>
      <c r="V14" s="529"/>
      <c r="W14" s="529"/>
      <c r="X14" s="529"/>
      <c r="Y14" s="529"/>
      <c r="Z14" s="9"/>
      <c r="AA14" s="526" t="s">
        <v>118</v>
      </c>
      <c r="AB14" s="553">
        <f>IFERROR(AVERAGE('Week 1'!P180:P186),"")</f>
        <v>0.39999999999999997</v>
      </c>
      <c r="AC14" s="553">
        <f>IFERROR(AVERAGE('Week 2'!P180:P186),"")</f>
        <v>0.39999999999999997</v>
      </c>
      <c r="AD14" s="553">
        <f>IFERROR(AVERAGE('Week 3'!P180:P186),"")</f>
        <v>0.39999999999999997</v>
      </c>
      <c r="AE14" s="553">
        <f>IFERROR(AVERAGE('Week 4'!P180:P186),"")</f>
        <v>0.39999999999999997</v>
      </c>
      <c r="AF14" s="554">
        <f>IFERROR(AVERAGE('Week 5'!P180:P186),"")</f>
        <v>0.39999999999999997</v>
      </c>
      <c r="AG14" s="554">
        <f>IFERROR(AVERAGE('Week 6'!P180:P186),"")</f>
        <v>0.39999999999999997</v>
      </c>
      <c r="AH14" s="554">
        <f>IFERROR(AVERAGE('Week 7'!P180:P186),"")</f>
        <v>0.54285714285714282</v>
      </c>
      <c r="AI14" s="9"/>
      <c r="AJ14" s="9"/>
      <c r="AK14" s="9"/>
      <c r="AL14" s="9"/>
      <c r="AM14" s="9"/>
      <c r="AN14" s="9"/>
      <c r="AO14" s="9"/>
      <c r="AP14" s="9"/>
      <c r="AQ14" s="2"/>
    </row>
    <row r="15" spans="1:43" ht="15" customHeight="1" x14ac:dyDescent="0.3">
      <c r="A15" s="22"/>
      <c r="B15" s="22"/>
      <c r="C15" s="22"/>
      <c r="D15" s="354" t="s">
        <v>46</v>
      </c>
      <c r="E15" s="373"/>
      <c r="F15" s="368"/>
      <c r="G15" s="518">
        <f>SUM('Data Tracker'!O17,'Data Tracker'!O39,'Data Tracker'!O61,'Data Tracker'!O83,'Data Tracker'!O105,'Data Tracker'!O127,'Data Tracker'!O149)</f>
        <v>0</v>
      </c>
      <c r="H15" s="506">
        <f>SUM('Data Tracker'!P17,'Data Tracker'!P39,'Data Tracker'!P61,'Data Tracker'!P83,'Data Tracker'!P105,'Data Tracker'!P127,'Data Tracker'!P149)</f>
        <v>0</v>
      </c>
      <c r="I15" s="500">
        <f>SUM('Data Tracker'!Q17,'Data Tracker'!Q39,'Data Tracker'!Q61,'Data Tracker'!Q83,'Data Tracker'!Q105,'Data Tracker'!Q127,'Data Tracker'!Q149)</f>
        <v>0</v>
      </c>
      <c r="J15" s="500" t="str">
        <f ca="1">IFERROR(AVERAGEIF(AB23:AB29,"&gt;0"),"0 kg")</f>
        <v>0 kg</v>
      </c>
      <c r="K15" s="504">
        <f>AVERAGE('Data Tracker'!T17,'Data Tracker'!T39,'Data Tracker'!T61,'Data Tracker'!T83,'Data Tracker'!T105,'Data Tracker'!T127,'Data Tracker'!T149)</f>
        <v>0</v>
      </c>
      <c r="L15" s="520">
        <f ca="1">AVERAGE('Data Tracker'!S17,'Data Tracker'!S39,'Data Tracker'!S61,'Data Tracker'!S83,'Data Tracker'!S105,'Data Tracker'!S127,'Data Tracker'!S149)</f>
        <v>0</v>
      </c>
      <c r="M15" s="498">
        <f>AO63</f>
        <v>0</v>
      </c>
      <c r="N15" s="502" t="str">
        <f ca="1">AO51</f>
        <v>0 Week(s)</v>
      </c>
      <c r="O15" s="496">
        <f>'Data Tracker'!U17+'Data Tracker'!U39+'Data Tracker'!U61+'Data Tracker'!U83+'Data Tracker'!U105+'Data Tracker'!U127+'Data Tracker'!U149</f>
        <v>0</v>
      </c>
      <c r="P15" s="22"/>
      <c r="Q15" s="83"/>
      <c r="R15" s="83"/>
      <c r="S15" s="2"/>
      <c r="T15" s="9"/>
      <c r="U15" s="528"/>
      <c r="V15" s="529"/>
      <c r="W15" s="529"/>
      <c r="X15" s="529"/>
      <c r="Y15" s="529"/>
      <c r="Z15" s="9"/>
      <c r="AA15" s="530"/>
      <c r="AB15" s="555">
        <f t="shared" ref="AB15:AH15" si="0">IFERROR(AVERAGE(AB11:AB14),"")</f>
        <v>0.28928571428571426</v>
      </c>
      <c r="AC15" s="555">
        <f t="shared" si="0"/>
        <v>0.28928571428571426</v>
      </c>
      <c r="AD15" s="555">
        <f t="shared" si="0"/>
        <v>0.28928571428571426</v>
      </c>
      <c r="AE15" s="555">
        <f t="shared" si="0"/>
        <v>0.28928571428571426</v>
      </c>
      <c r="AF15" s="556">
        <f t="shared" si="0"/>
        <v>0.28928571428571426</v>
      </c>
      <c r="AG15" s="556">
        <f t="shared" si="0"/>
        <v>0.28928571428571426</v>
      </c>
      <c r="AH15" s="556">
        <f t="shared" si="0"/>
        <v>0.33571428571428574</v>
      </c>
      <c r="AI15" s="9"/>
      <c r="AJ15" s="9"/>
      <c r="AK15" s="9"/>
      <c r="AL15" s="9"/>
      <c r="AM15" s="9"/>
      <c r="AN15" s="9"/>
      <c r="AO15" s="9"/>
      <c r="AP15" s="9"/>
      <c r="AQ15" s="2"/>
    </row>
    <row r="16" spans="1:43" ht="15" customHeight="1" thickBot="1" x14ac:dyDescent="0.35">
      <c r="A16" s="22"/>
      <c r="B16" s="22"/>
      <c r="C16" s="22"/>
      <c r="D16" s="355"/>
      <c r="E16" s="390"/>
      <c r="F16" s="369"/>
      <c r="G16" s="519"/>
      <c r="H16" s="507"/>
      <c r="I16" s="501"/>
      <c r="J16" s="501"/>
      <c r="K16" s="505"/>
      <c r="L16" s="497"/>
      <c r="M16" s="499"/>
      <c r="N16" s="503"/>
      <c r="O16" s="497"/>
      <c r="P16" s="22"/>
      <c r="Q16" s="83"/>
      <c r="R16" s="83"/>
      <c r="S16" s="2"/>
      <c r="T16" s="9"/>
      <c r="U16" s="15"/>
      <c r="V16" s="529"/>
      <c r="W16" s="529"/>
      <c r="X16" s="529"/>
      <c r="Y16" s="529"/>
      <c r="Z16" s="9"/>
      <c r="AA16" s="526"/>
      <c r="AB16" s="531"/>
      <c r="AC16" s="531"/>
      <c r="AD16" s="531"/>
      <c r="AE16" s="531"/>
      <c r="AF16" s="532"/>
      <c r="AG16" s="532"/>
      <c r="AH16" s="532"/>
      <c r="AI16" s="9"/>
      <c r="AJ16" s="9"/>
      <c r="AK16" s="9"/>
      <c r="AL16" s="9"/>
      <c r="AM16" s="9"/>
      <c r="AN16" s="9"/>
      <c r="AO16" s="9"/>
      <c r="AP16" s="9"/>
      <c r="AQ16" s="2"/>
    </row>
    <row r="17" spans="1:43" ht="15" customHeight="1" thickBot="1" x14ac:dyDescent="0.35">
      <c r="A17" s="22"/>
      <c r="B17" s="22"/>
      <c r="C17" s="22"/>
      <c r="D17" s="22"/>
      <c r="E17" s="22"/>
      <c r="F17" s="22"/>
      <c r="G17" s="22"/>
      <c r="H17" s="22"/>
      <c r="I17" s="22"/>
      <c r="J17" s="22"/>
      <c r="K17" s="22"/>
      <c r="L17" s="22"/>
      <c r="M17" s="22"/>
      <c r="N17" s="22"/>
      <c r="O17" s="22"/>
      <c r="P17" s="22"/>
      <c r="Q17" s="83"/>
      <c r="R17" s="83"/>
      <c r="S17" s="2"/>
      <c r="T17" s="9"/>
      <c r="U17" s="528"/>
      <c r="V17" s="529"/>
      <c r="W17" s="529"/>
      <c r="X17" s="529"/>
      <c r="Y17" s="529"/>
      <c r="Z17" s="9"/>
      <c r="AA17" s="9"/>
      <c r="AB17" s="9"/>
      <c r="AC17" s="9"/>
      <c r="AD17" s="9"/>
      <c r="AE17" s="9"/>
      <c r="AF17" s="9"/>
      <c r="AG17" s="9"/>
      <c r="AH17" s="9"/>
      <c r="AI17" s="9"/>
      <c r="AJ17" s="9"/>
      <c r="AK17" s="9"/>
      <c r="AL17" s="9"/>
      <c r="AM17" s="9"/>
      <c r="AN17" s="9"/>
      <c r="AO17" s="9"/>
      <c r="AP17" s="9"/>
      <c r="AQ17" s="2"/>
    </row>
    <row r="18" spans="1:43" ht="15" customHeight="1" x14ac:dyDescent="0.3">
      <c r="A18" s="22"/>
      <c r="B18" s="22"/>
      <c r="C18" s="22"/>
      <c r="D18" s="421" t="s">
        <v>190</v>
      </c>
      <c r="E18" s="522"/>
      <c r="F18" s="522"/>
      <c r="G18" s="422"/>
      <c r="H18" s="421" t="s">
        <v>188</v>
      </c>
      <c r="I18" s="522"/>
      <c r="J18" s="522"/>
      <c r="K18" s="522"/>
      <c r="L18" s="522"/>
      <c r="M18" s="522"/>
      <c r="N18" s="522"/>
      <c r="O18" s="422"/>
      <c r="P18" s="22"/>
      <c r="Q18" s="83"/>
      <c r="R18" s="83"/>
      <c r="S18" s="2"/>
      <c r="T18" s="9"/>
      <c r="U18" s="15"/>
      <c r="V18" s="529"/>
      <c r="W18" s="529"/>
      <c r="X18" s="529"/>
      <c r="Y18" s="529"/>
      <c r="Z18" s="9"/>
      <c r="AA18" s="9"/>
      <c r="AB18" s="9"/>
      <c r="AC18" s="9"/>
      <c r="AD18" s="9"/>
      <c r="AE18" s="9"/>
      <c r="AF18" s="9"/>
      <c r="AG18" s="9"/>
      <c r="AH18" s="9"/>
      <c r="AI18" s="9"/>
      <c r="AJ18" s="9"/>
      <c r="AK18" s="9"/>
      <c r="AL18" s="9"/>
      <c r="AM18" s="9"/>
      <c r="AN18" s="9"/>
      <c r="AO18" s="9"/>
      <c r="AP18" s="9"/>
      <c r="AQ18" s="2"/>
    </row>
    <row r="19" spans="1:43" ht="15" customHeight="1" thickBot="1" x14ac:dyDescent="0.35">
      <c r="A19" s="22"/>
      <c r="B19" s="22"/>
      <c r="C19" s="22"/>
      <c r="D19" s="423"/>
      <c r="E19" s="523"/>
      <c r="F19" s="523"/>
      <c r="G19" s="424"/>
      <c r="H19" s="425"/>
      <c r="I19" s="524"/>
      <c r="J19" s="524"/>
      <c r="K19" s="524"/>
      <c r="L19" s="524"/>
      <c r="M19" s="524"/>
      <c r="N19" s="524"/>
      <c r="O19" s="426"/>
      <c r="P19" s="22"/>
      <c r="Q19" s="83"/>
      <c r="R19" s="83"/>
      <c r="S19" s="2"/>
      <c r="T19" s="9"/>
      <c r="U19" s="528"/>
      <c r="V19" s="529"/>
      <c r="W19" s="529"/>
      <c r="X19" s="529"/>
      <c r="Y19" s="529"/>
      <c r="Z19" s="9"/>
      <c r="AA19" s="9"/>
      <c r="AB19" s="9"/>
      <c r="AC19" s="9"/>
      <c r="AD19" s="9"/>
      <c r="AE19" s="9"/>
      <c r="AF19" s="9"/>
      <c r="AG19" s="9"/>
      <c r="AH19" s="9"/>
      <c r="AI19" s="9"/>
      <c r="AJ19" s="9"/>
      <c r="AK19" s="9"/>
      <c r="AL19" s="9"/>
      <c r="AM19" s="9"/>
      <c r="AN19" s="9"/>
      <c r="AO19" s="9"/>
      <c r="AP19" s="9"/>
      <c r="AQ19" s="2"/>
    </row>
    <row r="20" spans="1:43" ht="15" customHeight="1" x14ac:dyDescent="0.3">
      <c r="A20" s="22"/>
      <c r="B20" s="22"/>
      <c r="C20" s="22"/>
      <c r="D20" s="354" t="s">
        <v>52</v>
      </c>
      <c r="E20" s="368"/>
      <c r="F20" s="508" t="str">
        <f>IFERROR(AVERAGE('Week 1'!R33,'Week 1'!R63,'Week 1'!R108,'Week 1'!R138),"")</f>
        <v/>
      </c>
      <c r="G20" s="509"/>
      <c r="H20" s="116"/>
      <c r="I20" s="178"/>
      <c r="J20" s="117"/>
      <c r="K20" s="117"/>
      <c r="L20" s="117"/>
      <c r="M20" s="117"/>
      <c r="N20" s="117"/>
      <c r="O20" s="118"/>
      <c r="P20" s="22"/>
      <c r="Q20" s="83"/>
      <c r="R20" s="83"/>
      <c r="S20" s="2"/>
      <c r="T20" s="9"/>
      <c r="U20" s="15"/>
      <c r="V20" s="529"/>
      <c r="W20" s="529"/>
      <c r="X20" s="529"/>
      <c r="Y20" s="529"/>
      <c r="Z20" s="9"/>
      <c r="AA20" s="9"/>
      <c r="AB20" s="9"/>
      <c r="AC20" s="9"/>
      <c r="AD20" s="9"/>
      <c r="AE20" s="9"/>
      <c r="AF20" s="9"/>
      <c r="AG20" s="9"/>
      <c r="AH20" s="9"/>
      <c r="AI20" s="9"/>
      <c r="AJ20" s="9"/>
      <c r="AK20" s="9"/>
      <c r="AL20" s="9"/>
      <c r="AM20" s="9"/>
      <c r="AN20" s="9"/>
      <c r="AO20" s="9"/>
      <c r="AP20" s="9"/>
      <c r="AQ20" s="2"/>
    </row>
    <row r="21" spans="1:43" ht="15" customHeight="1" thickBot="1" x14ac:dyDescent="0.35">
      <c r="A21" s="22"/>
      <c r="B21" s="22"/>
      <c r="C21" s="22"/>
      <c r="D21" s="355"/>
      <c r="E21" s="369"/>
      <c r="F21" s="510"/>
      <c r="G21" s="511"/>
      <c r="H21" s="116"/>
      <c r="I21" s="177"/>
      <c r="J21" s="117"/>
      <c r="K21" s="117"/>
      <c r="L21" s="117"/>
      <c r="M21" s="117"/>
      <c r="N21" s="117"/>
      <c r="O21" s="118"/>
      <c r="P21" s="22"/>
      <c r="Q21" s="83"/>
      <c r="R21" s="83"/>
      <c r="S21" s="2"/>
      <c r="T21" s="9"/>
      <c r="U21" s="15"/>
      <c r="V21" s="529"/>
      <c r="W21" s="529"/>
      <c r="X21" s="529"/>
      <c r="Y21" s="529"/>
      <c r="Z21" s="527" t="s">
        <v>205</v>
      </c>
      <c r="AA21" s="527"/>
      <c r="AB21" s="527"/>
      <c r="AC21" s="9"/>
      <c r="AD21" s="529"/>
      <c r="AE21" s="527" t="s">
        <v>11</v>
      </c>
      <c r="AF21" s="527"/>
      <c r="AG21" s="527"/>
      <c r="AH21" s="9"/>
      <c r="AI21" s="529"/>
      <c r="AJ21" s="527" t="s">
        <v>209</v>
      </c>
      <c r="AK21" s="527"/>
      <c r="AL21" s="527"/>
      <c r="AM21" s="9"/>
      <c r="AN21" s="9"/>
      <c r="AO21" s="9"/>
      <c r="AP21" s="9"/>
      <c r="AQ21" s="2"/>
    </row>
    <row r="22" spans="1:43" ht="15" customHeight="1" x14ac:dyDescent="0.3">
      <c r="A22" s="22"/>
      <c r="B22" s="22"/>
      <c r="C22" s="22"/>
      <c r="D22" s="385" t="s">
        <v>55</v>
      </c>
      <c r="E22" s="392"/>
      <c r="F22" s="512" t="str">
        <f>IFERROR(AVERAGE('Week 2'!R33,'Week 2'!R63,'Week 2'!R108,'Week 2'!R138),"")</f>
        <v/>
      </c>
      <c r="G22" s="513"/>
      <c r="H22" s="121"/>
      <c r="I22" s="178"/>
      <c r="J22" s="113"/>
      <c r="K22" s="113"/>
      <c r="L22" s="113"/>
      <c r="M22" s="113"/>
      <c r="N22" s="113"/>
      <c r="O22" s="114"/>
      <c r="P22" s="22"/>
      <c r="Q22" s="83"/>
      <c r="R22" s="83"/>
      <c r="S22" s="2"/>
      <c r="T22" s="9"/>
      <c r="U22" s="15"/>
      <c r="V22" s="529"/>
      <c r="W22" s="529"/>
      <c r="X22" s="529"/>
      <c r="Y22" s="557"/>
      <c r="Z22" s="526" t="s">
        <v>43</v>
      </c>
      <c r="AA22" s="526" t="s">
        <v>45</v>
      </c>
      <c r="AB22" s="526" t="s">
        <v>46</v>
      </c>
      <c r="AC22" s="9"/>
      <c r="AD22" s="557"/>
      <c r="AE22" s="526" t="s">
        <v>43</v>
      </c>
      <c r="AF22" s="526" t="s">
        <v>45</v>
      </c>
      <c r="AG22" s="526" t="s">
        <v>46</v>
      </c>
      <c r="AH22" s="9"/>
      <c r="AI22" s="557"/>
      <c r="AJ22" s="526" t="s">
        <v>43</v>
      </c>
      <c r="AK22" s="526" t="s">
        <v>45</v>
      </c>
      <c r="AL22" s="526" t="s">
        <v>46</v>
      </c>
      <c r="AM22" s="9"/>
      <c r="AN22" s="9"/>
      <c r="AO22" s="9"/>
      <c r="AP22" s="9"/>
      <c r="AQ22" s="2"/>
    </row>
    <row r="23" spans="1:43" ht="15" customHeight="1" thickBot="1" x14ac:dyDescent="0.35">
      <c r="A23" s="22"/>
      <c r="B23" s="22"/>
      <c r="C23" s="22"/>
      <c r="D23" s="437"/>
      <c r="E23" s="394"/>
      <c r="F23" s="514"/>
      <c r="G23" s="515"/>
      <c r="H23" s="121"/>
      <c r="I23" s="178"/>
      <c r="J23" s="113"/>
      <c r="K23" s="113"/>
      <c r="L23" s="113"/>
      <c r="M23" s="113"/>
      <c r="N23" s="113"/>
      <c r="O23" s="114"/>
      <c r="P23" s="22"/>
      <c r="Q23" s="83"/>
      <c r="R23" s="83"/>
      <c r="S23" s="2"/>
      <c r="T23" s="9"/>
      <c r="U23" s="9"/>
      <c r="V23" s="9"/>
      <c r="W23" s="9"/>
      <c r="X23" s="9"/>
      <c r="Y23" s="533" t="s">
        <v>52</v>
      </c>
      <c r="Z23" s="534">
        <f ca="1">'Data Tracker'!V15</f>
        <v>349</v>
      </c>
      <c r="AA23" s="534">
        <f ca="1">'Data Tracker'!V16</f>
        <v>0</v>
      </c>
      <c r="AB23" s="534">
        <f ca="1">'Data Tracker'!V17</f>
        <v>0</v>
      </c>
      <c r="AC23" s="9"/>
      <c r="AD23" s="533" t="s">
        <v>52</v>
      </c>
      <c r="AE23" s="558"/>
      <c r="AF23" s="558"/>
      <c r="AG23" s="558"/>
      <c r="AH23" s="9"/>
      <c r="AI23" s="533" t="s">
        <v>52</v>
      </c>
      <c r="AJ23" s="559"/>
      <c r="AK23" s="559"/>
      <c r="AL23" s="559"/>
      <c r="AM23" s="9"/>
      <c r="AN23" s="9"/>
      <c r="AO23" s="9"/>
      <c r="AP23" s="9"/>
      <c r="AQ23" s="2"/>
    </row>
    <row r="24" spans="1:43" ht="15" customHeight="1" x14ac:dyDescent="0.3">
      <c r="A24" s="22"/>
      <c r="B24" s="22"/>
      <c r="C24" s="22"/>
      <c r="D24" s="385" t="s">
        <v>53</v>
      </c>
      <c r="E24" s="392"/>
      <c r="F24" s="512" t="str">
        <f>IFERROR(AVERAGE('Week 3'!R33,'Week 3'!R63,'Week 3'!R108,'Week 3'!R138),"")</f>
        <v/>
      </c>
      <c r="G24" s="513"/>
      <c r="H24" s="121"/>
      <c r="I24" s="179"/>
      <c r="J24" s="113"/>
      <c r="K24" s="113"/>
      <c r="L24" s="113"/>
      <c r="M24" s="113"/>
      <c r="N24" s="113"/>
      <c r="O24" s="114"/>
      <c r="P24" s="22"/>
      <c r="Q24" s="83"/>
      <c r="R24" s="83"/>
      <c r="S24" s="2"/>
      <c r="T24" s="9"/>
      <c r="U24" s="9"/>
      <c r="V24" s="9"/>
      <c r="W24" s="9"/>
      <c r="X24" s="9"/>
      <c r="Y24" s="533" t="s">
        <v>55</v>
      </c>
      <c r="Z24" s="534">
        <f ca="1">'Data Tracker'!V37</f>
        <v>0</v>
      </c>
      <c r="AA24" s="534">
        <f ca="1">'Data Tracker'!V38</f>
        <v>0</v>
      </c>
      <c r="AB24" s="534">
        <f ca="1">'Data Tracker'!V39</f>
        <v>0</v>
      </c>
      <c r="AC24" s="9"/>
      <c r="AD24" s="533" t="s">
        <v>55</v>
      </c>
      <c r="AE24" s="558"/>
      <c r="AF24" s="558"/>
      <c r="AG24" s="558"/>
      <c r="AH24" s="9"/>
      <c r="AI24" s="533" t="s">
        <v>55</v>
      </c>
      <c r="AJ24" s="559"/>
      <c r="AK24" s="559"/>
      <c r="AL24" s="559"/>
      <c r="AM24" s="9"/>
      <c r="AN24" s="9"/>
      <c r="AO24" s="9"/>
      <c r="AP24" s="9"/>
      <c r="AQ24" s="2"/>
    </row>
    <row r="25" spans="1:43" ht="15" customHeight="1" thickBot="1" x14ac:dyDescent="0.35">
      <c r="A25" s="22"/>
      <c r="B25" s="22"/>
      <c r="C25" s="22"/>
      <c r="D25" s="437"/>
      <c r="E25" s="394"/>
      <c r="F25" s="514"/>
      <c r="G25" s="515"/>
      <c r="H25" s="121"/>
      <c r="I25" s="179"/>
      <c r="J25" s="120"/>
      <c r="K25" s="113"/>
      <c r="L25" s="113"/>
      <c r="M25" s="113"/>
      <c r="N25" s="113"/>
      <c r="O25" s="114"/>
      <c r="P25" s="22"/>
      <c r="Q25" s="83"/>
      <c r="R25" s="83"/>
      <c r="S25" s="2"/>
      <c r="T25" s="9"/>
      <c r="U25" s="9"/>
      <c r="V25" s="9"/>
      <c r="W25" s="9"/>
      <c r="X25" s="9"/>
      <c r="Y25" s="533" t="s">
        <v>53</v>
      </c>
      <c r="Z25" s="534">
        <f ca="1">'Data Tracker'!V59</f>
        <v>0</v>
      </c>
      <c r="AA25" s="534">
        <f ca="1">'Data Tracker'!V60</f>
        <v>0</v>
      </c>
      <c r="AB25" s="534">
        <f ca="1">'Data Tracker'!V61</f>
        <v>0</v>
      </c>
      <c r="AC25" s="9"/>
      <c r="AD25" s="533" t="s">
        <v>53</v>
      </c>
      <c r="AE25" s="558"/>
      <c r="AF25" s="558"/>
      <c r="AG25" s="558"/>
      <c r="AH25" s="9"/>
      <c r="AI25" s="533" t="s">
        <v>53</v>
      </c>
      <c r="AJ25" s="559"/>
      <c r="AK25" s="559"/>
      <c r="AL25" s="559"/>
      <c r="AM25" s="9"/>
      <c r="AN25" s="9"/>
      <c r="AO25" s="9"/>
      <c r="AP25" s="9"/>
      <c r="AQ25" s="2"/>
    </row>
    <row r="26" spans="1:43" ht="15" customHeight="1" x14ac:dyDescent="0.3">
      <c r="A26" s="22"/>
      <c r="B26" s="22"/>
      <c r="C26" s="22"/>
      <c r="D26" s="385" t="s">
        <v>54</v>
      </c>
      <c r="E26" s="392"/>
      <c r="F26" s="512" t="str">
        <f>IFERROR(AVERAGE('Week 4'!R33,'Week 4'!R63,'Week 4'!R108,'Week 4'!R138),"")</f>
        <v/>
      </c>
      <c r="G26" s="513"/>
      <c r="H26" s="121"/>
      <c r="I26" s="179"/>
      <c r="J26" s="113"/>
      <c r="K26" s="113"/>
      <c r="L26" s="113"/>
      <c r="M26" s="113"/>
      <c r="N26" s="113"/>
      <c r="O26" s="114"/>
      <c r="P26" s="22"/>
      <c r="Q26" s="83"/>
      <c r="R26" s="83"/>
      <c r="S26" s="2"/>
      <c r="T26" s="9"/>
      <c r="U26" s="9"/>
      <c r="V26" s="9"/>
      <c r="W26" s="9"/>
      <c r="X26" s="9"/>
      <c r="Y26" s="533" t="s">
        <v>54</v>
      </c>
      <c r="Z26" s="534">
        <f ca="1">'Data Tracker'!V81</f>
        <v>0</v>
      </c>
      <c r="AA26" s="534">
        <f ca="1">'Data Tracker'!V82</f>
        <v>0</v>
      </c>
      <c r="AB26" s="534">
        <f ca="1">'Data Tracker'!V83</f>
        <v>0</v>
      </c>
      <c r="AC26" s="9"/>
      <c r="AD26" s="533" t="s">
        <v>54</v>
      </c>
      <c r="AE26" s="558"/>
      <c r="AF26" s="558"/>
      <c r="AG26" s="558"/>
      <c r="AH26" s="9"/>
      <c r="AI26" s="533" t="s">
        <v>54</v>
      </c>
      <c r="AJ26" s="559"/>
      <c r="AK26" s="559"/>
      <c r="AL26" s="559"/>
      <c r="AM26" s="9"/>
      <c r="AN26" s="9"/>
      <c r="AO26" s="9"/>
      <c r="AP26" s="9"/>
      <c r="AQ26" s="2"/>
    </row>
    <row r="27" spans="1:43" ht="15" customHeight="1" thickBot="1" x14ac:dyDescent="0.35">
      <c r="A27" s="22"/>
      <c r="B27" s="22"/>
      <c r="C27" s="22"/>
      <c r="D27" s="437"/>
      <c r="E27" s="394"/>
      <c r="F27" s="514"/>
      <c r="G27" s="515"/>
      <c r="H27" s="121"/>
      <c r="I27" s="179"/>
      <c r="J27" s="113"/>
      <c r="K27" s="113"/>
      <c r="L27" s="113"/>
      <c r="M27" s="113"/>
      <c r="N27" s="113"/>
      <c r="O27" s="114"/>
      <c r="P27" s="22"/>
      <c r="Q27" s="83"/>
      <c r="R27" s="83"/>
      <c r="S27" s="2"/>
      <c r="T27" s="9"/>
      <c r="U27" s="9"/>
      <c r="V27" s="9"/>
      <c r="W27" s="9"/>
      <c r="X27" s="9"/>
      <c r="Y27" s="533" t="s">
        <v>184</v>
      </c>
      <c r="Z27" s="534">
        <f ca="1">'Data Tracker'!V103</f>
        <v>0</v>
      </c>
      <c r="AA27" s="534">
        <f ca="1">'Data Tracker'!V104</f>
        <v>0</v>
      </c>
      <c r="AB27" s="534">
        <f ca="1">'Data Tracker'!V105</f>
        <v>0</v>
      </c>
      <c r="AC27" s="9"/>
      <c r="AD27" s="533" t="s">
        <v>184</v>
      </c>
      <c r="AE27" s="558"/>
      <c r="AF27" s="558"/>
      <c r="AG27" s="558"/>
      <c r="AH27" s="9"/>
      <c r="AI27" s="533" t="s">
        <v>184</v>
      </c>
      <c r="AJ27" s="559"/>
      <c r="AK27" s="559"/>
      <c r="AL27" s="559"/>
      <c r="AM27" s="9"/>
      <c r="AN27" s="9"/>
      <c r="AO27" s="9"/>
      <c r="AP27" s="9"/>
      <c r="AQ27" s="2"/>
    </row>
    <row r="28" spans="1:43" ht="15" customHeight="1" x14ac:dyDescent="0.3">
      <c r="A28" s="22"/>
      <c r="B28" s="22"/>
      <c r="C28" s="22"/>
      <c r="D28" s="385" t="s">
        <v>184</v>
      </c>
      <c r="E28" s="392"/>
      <c r="F28" s="516" t="str">
        <f>IFERROR(AVERAGE('Week 5'!R33,'Week 5'!R63,'Week 5'!R108,'Week 5'!R138),"")</f>
        <v/>
      </c>
      <c r="G28" s="513"/>
      <c r="H28" s="121"/>
      <c r="I28" s="179"/>
      <c r="J28" s="113"/>
      <c r="K28" s="113"/>
      <c r="L28" s="113"/>
      <c r="M28" s="113"/>
      <c r="N28" s="113"/>
      <c r="O28" s="114"/>
      <c r="P28" s="22"/>
      <c r="Q28" s="83"/>
      <c r="R28" s="83"/>
      <c r="S28" s="2"/>
      <c r="T28" s="9"/>
      <c r="U28" s="9"/>
      <c r="V28" s="9"/>
      <c r="W28" s="9"/>
      <c r="X28" s="9"/>
      <c r="Y28" s="533" t="s">
        <v>186</v>
      </c>
      <c r="Z28" s="534">
        <f ca="1">'Data Tracker'!V125</f>
        <v>0</v>
      </c>
      <c r="AA28" s="534">
        <f ca="1">'Data Tracker'!V126</f>
        <v>0</v>
      </c>
      <c r="AB28" s="534">
        <f ca="1">'Data Tracker'!V127</f>
        <v>0</v>
      </c>
      <c r="AC28" s="9"/>
      <c r="AD28" s="533" t="s">
        <v>186</v>
      </c>
      <c r="AE28" s="558"/>
      <c r="AF28" s="558"/>
      <c r="AG28" s="558"/>
      <c r="AH28" s="9"/>
      <c r="AI28" s="533" t="s">
        <v>186</v>
      </c>
      <c r="AJ28" s="559"/>
      <c r="AK28" s="559"/>
      <c r="AL28" s="559"/>
      <c r="AM28" s="9"/>
      <c r="AN28" s="9"/>
      <c r="AO28" s="9"/>
      <c r="AP28" s="9"/>
      <c r="AQ28" s="2"/>
    </row>
    <row r="29" spans="1:43" ht="15" customHeight="1" thickBot="1" x14ac:dyDescent="0.35">
      <c r="A29" s="22"/>
      <c r="B29" s="22"/>
      <c r="C29" s="22"/>
      <c r="D29" s="437"/>
      <c r="E29" s="394"/>
      <c r="F29" s="517"/>
      <c r="G29" s="515"/>
      <c r="H29" s="121"/>
      <c r="I29" s="179"/>
      <c r="J29" s="113"/>
      <c r="K29" s="113"/>
      <c r="L29" s="113"/>
      <c r="M29" s="113"/>
      <c r="N29" s="113"/>
      <c r="O29" s="114"/>
      <c r="P29" s="22"/>
      <c r="Q29" s="83"/>
      <c r="R29" s="83"/>
      <c r="S29" s="2"/>
      <c r="T29" s="9"/>
      <c r="U29" s="9"/>
      <c r="V29" s="9"/>
      <c r="W29" s="9"/>
      <c r="X29" s="9"/>
      <c r="Y29" s="533" t="s">
        <v>202</v>
      </c>
      <c r="Z29" s="534">
        <f ca="1">'Data Tracker'!V147</f>
        <v>0</v>
      </c>
      <c r="AA29" s="534">
        <f ca="1">'Data Tracker'!V148</f>
        <v>0</v>
      </c>
      <c r="AB29" s="534">
        <f ca="1">'Data Tracker'!V149</f>
        <v>0</v>
      </c>
      <c r="AC29" s="9"/>
      <c r="AD29" s="533" t="s">
        <v>202</v>
      </c>
      <c r="AE29" s="558"/>
      <c r="AF29" s="558"/>
      <c r="AG29" s="558"/>
      <c r="AH29" s="9"/>
      <c r="AI29" s="533" t="s">
        <v>202</v>
      </c>
      <c r="AJ29" s="559"/>
      <c r="AK29" s="559"/>
      <c r="AL29" s="559"/>
      <c r="AM29" s="9"/>
      <c r="AN29" s="9"/>
      <c r="AO29" s="9"/>
      <c r="AP29" s="9"/>
      <c r="AQ29" s="2"/>
    </row>
    <row r="30" spans="1:43" ht="15" customHeight="1" x14ac:dyDescent="0.3">
      <c r="A30" s="22"/>
      <c r="B30" s="22"/>
      <c r="C30" s="22"/>
      <c r="D30" s="385" t="s">
        <v>186</v>
      </c>
      <c r="E30" s="392"/>
      <c r="F30" s="516" t="str">
        <f>IFERROR(AVERAGE('Week 6'!R33,'Week 6'!R63,'Week 6'!R108,'Week 6'!R138),"")</f>
        <v/>
      </c>
      <c r="G30" s="513"/>
      <c r="H30" s="121"/>
      <c r="I30" s="179"/>
      <c r="J30" s="113"/>
      <c r="K30" s="113"/>
      <c r="L30" s="113"/>
      <c r="M30" s="113"/>
      <c r="N30" s="113"/>
      <c r="O30" s="114"/>
      <c r="P30" s="22"/>
      <c r="Q30" s="83"/>
      <c r="R30" s="83"/>
      <c r="S30" s="2"/>
      <c r="T30" s="9"/>
      <c r="U30" s="9"/>
      <c r="V30" s="9"/>
      <c r="W30" s="9"/>
      <c r="X30" s="9"/>
      <c r="Y30" s="9"/>
      <c r="Z30" s="9"/>
      <c r="AA30" s="9"/>
      <c r="AB30" s="9"/>
      <c r="AC30" s="9"/>
      <c r="AD30" s="9"/>
      <c r="AE30" s="9"/>
      <c r="AF30" s="9"/>
      <c r="AG30" s="9"/>
      <c r="AH30" s="9"/>
      <c r="AI30" s="9"/>
      <c r="AJ30" s="9"/>
      <c r="AK30" s="9"/>
      <c r="AL30" s="9"/>
      <c r="AM30" s="9"/>
      <c r="AN30" s="9"/>
      <c r="AO30" s="9"/>
      <c r="AP30" s="9"/>
      <c r="AQ30" s="2"/>
    </row>
    <row r="31" spans="1:43" ht="15" customHeight="1" thickBot="1" x14ac:dyDescent="0.35">
      <c r="A31" s="22"/>
      <c r="B31" s="22"/>
      <c r="C31" s="22"/>
      <c r="D31" s="437"/>
      <c r="E31" s="394"/>
      <c r="F31" s="517"/>
      <c r="G31" s="515"/>
      <c r="H31" s="121"/>
      <c r="I31" s="179"/>
      <c r="J31" s="113"/>
      <c r="K31" s="113"/>
      <c r="L31" s="113"/>
      <c r="M31" s="113"/>
      <c r="N31" s="113"/>
      <c r="O31" s="194"/>
      <c r="P31" s="22"/>
      <c r="Q31" s="83"/>
      <c r="R31" s="83"/>
      <c r="S31" s="2"/>
      <c r="T31" s="9"/>
      <c r="U31" s="9"/>
      <c r="V31" s="9"/>
      <c r="W31" s="9"/>
      <c r="X31" s="9"/>
      <c r="Y31" s="9"/>
      <c r="Z31" s="9"/>
      <c r="AA31" s="9"/>
      <c r="AB31" s="9"/>
      <c r="AC31" s="9"/>
      <c r="AD31" s="9"/>
      <c r="AE31" s="9"/>
      <c r="AF31" s="9"/>
      <c r="AG31" s="9"/>
      <c r="AH31" s="9"/>
      <c r="AI31" s="9"/>
      <c r="AJ31" s="9"/>
      <c r="AK31" s="9"/>
      <c r="AL31" s="9"/>
      <c r="AM31" s="9"/>
      <c r="AN31" s="9"/>
      <c r="AO31" s="9"/>
      <c r="AP31" s="9"/>
      <c r="AQ31" s="2"/>
    </row>
    <row r="32" spans="1:43" ht="15" customHeight="1" x14ac:dyDescent="0.3">
      <c r="A32" s="22"/>
      <c r="B32" s="22"/>
      <c r="C32" s="22"/>
      <c r="D32" s="385" t="s">
        <v>202</v>
      </c>
      <c r="E32" s="392"/>
      <c r="F32" s="516" t="str">
        <f>IFERROR(AVERAGE('Week 7'!R33,'Week 7'!R63,'Week 7'!R108,'Week 7'!R138),"")</f>
        <v/>
      </c>
      <c r="G32" s="513"/>
      <c r="H32" s="121"/>
      <c r="I32" s="180"/>
      <c r="J32" s="113"/>
      <c r="K32" s="113"/>
      <c r="L32" s="113"/>
      <c r="M32" s="113"/>
      <c r="N32" s="113"/>
      <c r="O32" s="194"/>
      <c r="P32" s="22"/>
      <c r="Q32" s="83"/>
      <c r="R32" s="83"/>
      <c r="S32" s="2"/>
      <c r="T32" s="9"/>
      <c r="U32" s="9"/>
      <c r="V32" s="9"/>
      <c r="W32" s="9"/>
      <c r="X32" s="9"/>
      <c r="Y32" s="9"/>
      <c r="Z32" s="9"/>
      <c r="AA32" s="9"/>
      <c r="AB32" s="9"/>
      <c r="AC32" s="9"/>
      <c r="AD32" s="9"/>
      <c r="AE32" s="9"/>
      <c r="AF32" s="9"/>
      <c r="AG32" s="9"/>
      <c r="AH32" s="9"/>
      <c r="AI32" s="9"/>
      <c r="AJ32" s="9"/>
      <c r="AK32" s="9"/>
      <c r="AL32" s="9"/>
      <c r="AM32" s="9"/>
      <c r="AN32" s="9"/>
      <c r="AO32" s="9"/>
      <c r="AP32" s="9"/>
      <c r="AQ32" s="2"/>
    </row>
    <row r="33" spans="1:43" ht="15" customHeight="1" thickBot="1" x14ac:dyDescent="0.35">
      <c r="A33" s="22"/>
      <c r="B33" s="22"/>
      <c r="C33" s="22"/>
      <c r="D33" s="437"/>
      <c r="E33" s="394"/>
      <c r="F33" s="517"/>
      <c r="G33" s="515"/>
      <c r="H33" s="121"/>
      <c r="I33" s="180"/>
      <c r="J33" s="113"/>
      <c r="K33" s="113"/>
      <c r="L33" s="113"/>
      <c r="M33" s="113"/>
      <c r="N33" s="113"/>
      <c r="O33" s="194"/>
      <c r="P33" s="22"/>
      <c r="Q33" s="83"/>
      <c r="R33" s="83"/>
      <c r="S33" s="2"/>
      <c r="T33" s="9"/>
      <c r="U33" s="9"/>
      <c r="V33" s="9"/>
      <c r="W33" s="9"/>
      <c r="X33" s="9"/>
      <c r="Y33" s="9"/>
      <c r="Z33" s="9"/>
      <c r="AA33" s="9"/>
      <c r="AB33" s="9"/>
      <c r="AC33" s="9"/>
      <c r="AD33" s="9"/>
      <c r="AE33" s="9"/>
      <c r="AF33" s="9"/>
      <c r="AG33" s="9"/>
      <c r="AH33" s="9"/>
      <c r="AI33" s="9"/>
      <c r="AJ33" s="9"/>
      <c r="AK33" s="9"/>
      <c r="AL33" s="9"/>
      <c r="AM33" s="9"/>
      <c r="AN33" s="9"/>
      <c r="AO33" s="9"/>
      <c r="AP33" s="9"/>
      <c r="AQ33" s="2"/>
    </row>
    <row r="34" spans="1:43" ht="15" customHeight="1" x14ac:dyDescent="0.3">
      <c r="A34" s="22"/>
      <c r="B34" s="22"/>
      <c r="C34" s="22"/>
      <c r="D34" s="354" t="s">
        <v>191</v>
      </c>
      <c r="E34" s="368"/>
      <c r="F34" s="516" t="str">
        <f>IFERROR(AVERAGE(F20:G33),"")</f>
        <v/>
      </c>
      <c r="G34" s="513"/>
      <c r="H34" s="121"/>
      <c r="I34" s="180"/>
      <c r="J34" s="113"/>
      <c r="K34" s="113"/>
      <c r="L34" s="113"/>
      <c r="M34" s="113"/>
      <c r="N34" s="113"/>
      <c r="O34" s="194"/>
      <c r="P34" s="22"/>
      <c r="Q34" s="83"/>
      <c r="R34" s="83"/>
      <c r="S34" s="2"/>
      <c r="T34" s="9"/>
      <c r="U34" s="9"/>
      <c r="V34" s="9"/>
      <c r="W34" s="9"/>
      <c r="X34" s="9"/>
      <c r="Y34" s="9"/>
      <c r="Z34" s="9"/>
      <c r="AA34" s="9"/>
      <c r="AB34" s="9"/>
      <c r="AC34" s="9"/>
      <c r="AD34" s="9"/>
      <c r="AE34" s="9"/>
      <c r="AF34" s="9"/>
      <c r="AG34" s="9"/>
      <c r="AH34" s="9"/>
      <c r="AI34" s="9"/>
      <c r="AJ34" s="9"/>
      <c r="AK34" s="9"/>
      <c r="AL34" s="9"/>
      <c r="AM34" s="9"/>
      <c r="AN34" s="9"/>
      <c r="AO34" s="9"/>
      <c r="AP34" s="9"/>
      <c r="AQ34" s="2"/>
    </row>
    <row r="35" spans="1:43" ht="15" customHeight="1" thickBot="1" x14ac:dyDescent="0.35">
      <c r="A35" s="22"/>
      <c r="B35" s="22"/>
      <c r="C35" s="22"/>
      <c r="D35" s="355"/>
      <c r="E35" s="369"/>
      <c r="F35" s="517"/>
      <c r="G35" s="515"/>
      <c r="H35" s="182"/>
      <c r="I35" s="181"/>
      <c r="J35" s="115"/>
      <c r="K35" s="115"/>
      <c r="L35" s="115"/>
      <c r="M35" s="115"/>
      <c r="N35" s="115"/>
      <c r="O35" s="195"/>
      <c r="P35" s="22"/>
      <c r="Q35" s="83"/>
      <c r="R35" s="83"/>
      <c r="S35" s="2"/>
      <c r="T35" s="9"/>
      <c r="U35" s="9"/>
      <c r="V35" s="9"/>
      <c r="W35" s="9"/>
      <c r="X35" s="9"/>
      <c r="Y35" s="9"/>
      <c r="Z35" s="9"/>
      <c r="AA35" s="9"/>
      <c r="AB35" s="9"/>
      <c r="AC35" s="9"/>
      <c r="AD35" s="9"/>
      <c r="AE35" s="9"/>
      <c r="AF35" s="9"/>
      <c r="AG35" s="9"/>
      <c r="AH35" s="9"/>
      <c r="AI35" s="9"/>
      <c r="AJ35" s="9"/>
      <c r="AK35" s="9"/>
      <c r="AL35" s="9"/>
      <c r="AM35" s="9"/>
      <c r="AN35" s="9"/>
      <c r="AO35" s="9"/>
      <c r="AP35" s="9"/>
      <c r="AQ35" s="2"/>
    </row>
    <row r="36" spans="1:43" ht="15" customHeight="1" x14ac:dyDescent="0.3">
      <c r="A36" s="22"/>
      <c r="B36" s="22"/>
      <c r="C36" s="22"/>
      <c r="D36" s="10"/>
      <c r="E36" s="22"/>
      <c r="F36" s="22"/>
      <c r="G36" s="22"/>
      <c r="H36" s="22"/>
      <c r="I36" s="22"/>
      <c r="J36" s="22"/>
      <c r="K36" s="22"/>
      <c r="L36" s="22"/>
      <c r="M36" s="22"/>
      <c r="N36" s="22"/>
      <c r="O36" s="22"/>
      <c r="P36" s="22"/>
      <c r="Q36" s="83"/>
      <c r="R36" s="83"/>
      <c r="S36" s="2"/>
      <c r="T36" s="9"/>
      <c r="U36" s="9"/>
      <c r="V36" s="9"/>
      <c r="W36" s="9"/>
      <c r="X36" s="9"/>
      <c r="Y36" s="9"/>
      <c r="Z36" s="9"/>
      <c r="AA36" s="9"/>
      <c r="AB36" s="9"/>
      <c r="AC36" s="9"/>
      <c r="AD36" s="9"/>
      <c r="AE36" s="9"/>
      <c r="AF36" s="9"/>
      <c r="AG36" s="9"/>
      <c r="AH36" s="9"/>
      <c r="AI36" s="9"/>
      <c r="AJ36" s="9"/>
      <c r="AK36" s="9"/>
      <c r="AL36" s="9"/>
      <c r="AM36" s="9"/>
      <c r="AN36" s="9"/>
      <c r="AO36" s="9"/>
      <c r="AP36" s="9"/>
      <c r="AQ36" s="2"/>
    </row>
    <row r="37" spans="1:43" ht="15" customHeight="1" x14ac:dyDescent="0.3">
      <c r="A37" s="22"/>
      <c r="B37" s="22"/>
      <c r="C37" s="22"/>
      <c r="D37" s="22"/>
      <c r="E37" s="22"/>
      <c r="F37" s="22"/>
      <c r="G37" s="22"/>
      <c r="H37" s="22"/>
      <c r="I37" s="22"/>
      <c r="J37" s="22"/>
      <c r="K37" s="22"/>
      <c r="L37" s="22"/>
      <c r="M37" s="22"/>
      <c r="N37" s="22"/>
      <c r="O37" s="22"/>
      <c r="P37" s="22"/>
      <c r="Q37" s="83"/>
      <c r="R37" s="83"/>
      <c r="S37" s="2"/>
      <c r="T37" s="9"/>
      <c r="U37" s="9"/>
      <c r="V37" s="9"/>
      <c r="W37" s="9"/>
      <c r="X37" s="9"/>
      <c r="Y37" s="9"/>
      <c r="Z37" s="9"/>
      <c r="AA37" s="9"/>
      <c r="AB37" s="9"/>
      <c r="AC37" s="9"/>
      <c r="AD37" s="9"/>
      <c r="AE37" s="9"/>
      <c r="AF37" s="9"/>
      <c r="AG37" s="9"/>
      <c r="AH37" s="9"/>
      <c r="AI37" s="9"/>
      <c r="AJ37" s="9"/>
      <c r="AK37" s="9"/>
      <c r="AL37" s="9"/>
      <c r="AM37" s="9"/>
      <c r="AN37" s="9"/>
      <c r="AO37" s="9"/>
      <c r="AP37" s="9"/>
      <c r="AQ37" s="2"/>
    </row>
    <row r="38" spans="1:43" ht="15" customHeight="1" x14ac:dyDescent="0.3">
      <c r="A38" s="22"/>
      <c r="B38" s="22"/>
      <c r="C38" s="22"/>
      <c r="D38" s="22"/>
      <c r="E38" s="22"/>
      <c r="F38" s="22"/>
      <c r="G38" s="22"/>
      <c r="H38" s="22"/>
      <c r="I38" s="22"/>
      <c r="J38" s="22"/>
      <c r="K38" s="22"/>
      <c r="L38" s="22"/>
      <c r="M38" s="22"/>
      <c r="N38" s="22"/>
      <c r="O38" s="22"/>
      <c r="P38" s="22"/>
      <c r="Q38" s="83"/>
      <c r="R38" s="83"/>
      <c r="S38" s="2"/>
      <c r="T38" s="9"/>
      <c r="U38" s="9"/>
      <c r="V38" s="9"/>
      <c r="W38" s="9"/>
      <c r="X38" s="9"/>
      <c r="Y38" s="9"/>
      <c r="Z38" s="527"/>
      <c r="AA38" s="527"/>
      <c r="AB38" s="527"/>
      <c r="AC38" s="9"/>
      <c r="AD38" s="9"/>
      <c r="AE38" s="9"/>
      <c r="AF38" s="9"/>
      <c r="AG38" s="9"/>
      <c r="AH38" s="9"/>
      <c r="AI38" s="9"/>
      <c r="AJ38" s="9"/>
      <c r="AK38" s="9"/>
      <c r="AL38" s="9"/>
      <c r="AM38" s="9"/>
      <c r="AN38" s="9"/>
      <c r="AO38" s="9"/>
      <c r="AP38" s="9"/>
      <c r="AQ38" s="2"/>
    </row>
    <row r="39" spans="1:43" ht="15" customHeight="1" x14ac:dyDescent="0.3">
      <c r="A39" s="22"/>
      <c r="B39" s="22"/>
      <c r="C39" s="22"/>
      <c r="D39" s="22"/>
      <c r="E39" s="22"/>
      <c r="F39" s="22"/>
      <c r="G39" s="22"/>
      <c r="H39" s="372"/>
      <c r="I39" s="372"/>
      <c r="J39" s="372"/>
      <c r="K39" s="22"/>
      <c r="L39" s="22"/>
      <c r="M39" s="22"/>
      <c r="N39" s="22"/>
      <c r="O39" s="22"/>
      <c r="P39" s="22"/>
      <c r="Q39" s="83"/>
      <c r="R39" s="83"/>
      <c r="S39" s="2"/>
      <c r="T39" s="9"/>
      <c r="U39" s="9"/>
      <c r="V39" s="9"/>
      <c r="W39" s="9"/>
      <c r="X39" s="9"/>
      <c r="Y39" s="9"/>
      <c r="Z39" s="9"/>
      <c r="AA39" s="9"/>
      <c r="AB39" s="9"/>
      <c r="AC39" s="9"/>
      <c r="AD39" s="9"/>
      <c r="AE39" s="9"/>
      <c r="AF39" s="535" t="s">
        <v>86</v>
      </c>
      <c r="AG39" s="535"/>
      <c r="AH39" s="9"/>
      <c r="AI39" s="9"/>
      <c r="AJ39" s="9"/>
      <c r="AK39" s="9"/>
      <c r="AL39" s="9"/>
      <c r="AM39" s="9"/>
      <c r="AN39" s="9"/>
      <c r="AO39" s="9"/>
      <c r="AP39" s="9"/>
      <c r="AQ39" s="2"/>
    </row>
    <row r="40" spans="1:43" ht="15" customHeight="1" x14ac:dyDescent="0.3">
      <c r="A40" s="22"/>
      <c r="B40" s="22"/>
      <c r="C40" s="22"/>
      <c r="D40" s="22"/>
      <c r="E40" s="22"/>
      <c r="F40" s="22"/>
      <c r="G40" s="22"/>
      <c r="H40" s="13"/>
      <c r="I40" s="112"/>
      <c r="J40" s="67"/>
      <c r="K40" s="22"/>
      <c r="L40" s="22"/>
      <c r="M40" s="22"/>
      <c r="N40" s="22"/>
      <c r="O40" s="22"/>
      <c r="P40" s="22"/>
      <c r="Q40" s="83"/>
      <c r="R40" s="83"/>
      <c r="S40" s="2"/>
      <c r="T40" s="9"/>
      <c r="U40" s="9"/>
      <c r="V40" s="9"/>
      <c r="W40" s="9"/>
      <c r="X40" s="9"/>
      <c r="Y40" s="9"/>
      <c r="Z40" s="536"/>
      <c r="AA40" s="536"/>
      <c r="AB40" s="536"/>
      <c r="AC40" s="9"/>
      <c r="AD40" s="9"/>
      <c r="AE40" s="9"/>
      <c r="AF40" s="68" t="s">
        <v>52</v>
      </c>
      <c r="AG40" s="537">
        <f ca="1">'Data Tracker'!V18</f>
        <v>349</v>
      </c>
      <c r="AH40" s="9"/>
      <c r="AI40" s="9"/>
      <c r="AJ40" s="9"/>
      <c r="AK40" s="9"/>
      <c r="AL40" s="9"/>
      <c r="AM40" s="9"/>
      <c r="AN40" s="9"/>
      <c r="AO40" s="9"/>
      <c r="AP40" s="9"/>
      <c r="AQ40" s="2"/>
    </row>
    <row r="41" spans="1:43" ht="15" customHeight="1" x14ac:dyDescent="0.3">
      <c r="A41" s="22"/>
      <c r="B41" s="22"/>
      <c r="C41" s="22"/>
      <c r="D41" s="22"/>
      <c r="E41" s="22"/>
      <c r="F41" s="22"/>
      <c r="G41" s="22"/>
      <c r="H41" s="13"/>
      <c r="I41" s="112"/>
      <c r="J41" s="67"/>
      <c r="K41" s="22"/>
      <c r="L41" s="22"/>
      <c r="M41" s="22"/>
      <c r="N41" s="22"/>
      <c r="O41" s="22"/>
      <c r="P41" s="22"/>
      <c r="Q41" s="83"/>
      <c r="R41" s="83"/>
      <c r="S41" s="2"/>
      <c r="T41" s="9"/>
      <c r="U41" s="9"/>
      <c r="V41" s="9"/>
      <c r="W41" s="9"/>
      <c r="X41" s="9"/>
      <c r="Y41" s="9"/>
      <c r="Z41" s="536"/>
      <c r="AA41" s="536"/>
      <c r="AB41" s="536"/>
      <c r="AC41" s="9"/>
      <c r="AD41" s="9"/>
      <c r="AE41" s="9"/>
      <c r="AF41" s="68" t="s">
        <v>55</v>
      </c>
      <c r="AG41" s="537">
        <f ca="1">'Data Tracker'!V40</f>
        <v>0</v>
      </c>
      <c r="AH41" s="9"/>
      <c r="AI41" s="9"/>
      <c r="AJ41" s="527" t="s">
        <v>115</v>
      </c>
      <c r="AK41" s="527"/>
      <c r="AL41" s="527"/>
      <c r="AM41" s="527"/>
      <c r="AN41" s="527"/>
      <c r="AO41" s="527"/>
      <c r="AP41" s="9"/>
      <c r="AQ41" s="2"/>
    </row>
    <row r="42" spans="1:43" ht="15" customHeight="1" x14ac:dyDescent="0.3">
      <c r="A42" s="22"/>
      <c r="B42" s="22"/>
      <c r="C42" s="22"/>
      <c r="D42" s="22"/>
      <c r="E42" s="22"/>
      <c r="F42" s="22"/>
      <c r="G42" s="22"/>
      <c r="H42" s="13"/>
      <c r="I42" s="112"/>
      <c r="J42" s="67"/>
      <c r="K42" s="22"/>
      <c r="L42" s="22"/>
      <c r="M42" s="22"/>
      <c r="N42" s="22"/>
      <c r="O42" s="22"/>
      <c r="P42" s="22"/>
      <c r="Q42" s="83"/>
      <c r="R42" s="83"/>
      <c r="S42" s="2"/>
      <c r="T42" s="9"/>
      <c r="U42" s="9"/>
      <c r="V42" s="9"/>
      <c r="W42" s="9"/>
      <c r="X42" s="9"/>
      <c r="Y42" s="9"/>
      <c r="Z42" s="536"/>
      <c r="AA42" s="536"/>
      <c r="AB42" s="536"/>
      <c r="AC42" s="9"/>
      <c r="AD42" s="9"/>
      <c r="AE42" s="9"/>
      <c r="AF42" s="68" t="s">
        <v>53</v>
      </c>
      <c r="AG42" s="537">
        <f ca="1">'Data Tracker'!V62</f>
        <v>0</v>
      </c>
      <c r="AH42" s="9"/>
      <c r="AI42" s="9"/>
      <c r="AJ42" s="526"/>
      <c r="AK42" s="526" t="s">
        <v>43</v>
      </c>
      <c r="AL42" s="526" t="s">
        <v>116</v>
      </c>
      <c r="AM42" s="526" t="s">
        <v>45</v>
      </c>
      <c r="AN42" s="526" t="s">
        <v>116</v>
      </c>
      <c r="AO42" s="526" t="s">
        <v>46</v>
      </c>
      <c r="AP42" s="526" t="s">
        <v>116</v>
      </c>
      <c r="AQ42" s="2"/>
    </row>
    <row r="43" spans="1:43" ht="15" customHeight="1" x14ac:dyDescent="0.3">
      <c r="A43" s="22"/>
      <c r="B43" s="22"/>
      <c r="C43" s="22"/>
      <c r="D43" s="22"/>
      <c r="E43" s="22"/>
      <c r="F43" s="22"/>
      <c r="G43" s="22"/>
      <c r="H43" s="13"/>
      <c r="I43" s="112"/>
      <c r="J43" s="67"/>
      <c r="K43" s="22"/>
      <c r="L43" s="22"/>
      <c r="M43" s="22"/>
      <c r="N43" s="22"/>
      <c r="O43" s="22"/>
      <c r="P43" s="22"/>
      <c r="Q43" s="83"/>
      <c r="R43" s="83"/>
      <c r="S43" s="2"/>
      <c r="T43" s="9"/>
      <c r="U43" s="9"/>
      <c r="V43" s="9"/>
      <c r="W43" s="9"/>
      <c r="X43" s="9"/>
      <c r="Y43" s="9"/>
      <c r="Z43" s="536"/>
      <c r="AA43" s="536"/>
      <c r="AB43" s="536"/>
      <c r="AC43" s="9"/>
      <c r="AD43" s="9"/>
      <c r="AE43" s="9"/>
      <c r="AF43" s="68" t="s">
        <v>54</v>
      </c>
      <c r="AG43" s="537">
        <f ca="1">'Data Tracker'!V84</f>
        <v>0</v>
      </c>
      <c r="AH43" s="9"/>
      <c r="AI43" s="9"/>
      <c r="AJ43" s="526"/>
      <c r="AK43" s="526">
        <f ca="1">SUMPRODUCT((NOT(ISERROR(FIND('Data Tracker'!M15,'Data Tracker'!B15:D26))))*('Data Tracker'!K15:K26))</f>
        <v>349</v>
      </c>
      <c r="AL43" s="526">
        <v>1</v>
      </c>
      <c r="AM43" s="526">
        <f ca="1">SUMPRODUCT((NOT(ISERROR(FIND('Data Tracker'!M16,'Data Tracker'!B15:D26))))*('Data Tracker'!K15:K26))</f>
        <v>0</v>
      </c>
      <c r="AN43" s="526">
        <v>1</v>
      </c>
      <c r="AO43" s="526">
        <f ca="1">SUMPRODUCT((NOT(ISERROR(FIND('Data Tracker'!M17,'Data Tracker'!B15:D26))))*('Data Tracker'!K15:K26))</f>
        <v>0</v>
      </c>
      <c r="AP43" s="526">
        <v>1</v>
      </c>
      <c r="AQ43" s="2"/>
    </row>
    <row r="44" spans="1:43" ht="15" customHeight="1" x14ac:dyDescent="0.3">
      <c r="A44" s="22"/>
      <c r="B44" s="22"/>
      <c r="C44" s="22"/>
      <c r="D44" s="22"/>
      <c r="E44" s="22"/>
      <c r="F44" s="22"/>
      <c r="G44" s="22"/>
      <c r="H44" s="13"/>
      <c r="I44" s="112"/>
      <c r="J44" s="67"/>
      <c r="K44" s="22"/>
      <c r="L44" s="22"/>
      <c r="M44" s="22"/>
      <c r="N44" s="22"/>
      <c r="O44" s="22"/>
      <c r="P44" s="22"/>
      <c r="Q44" s="83"/>
      <c r="R44" s="83"/>
      <c r="S44" s="2"/>
      <c r="T44" s="9"/>
      <c r="U44" s="9"/>
      <c r="V44" s="9"/>
      <c r="W44" s="9"/>
      <c r="X44" s="9"/>
      <c r="Y44" s="9"/>
      <c r="Z44" s="536"/>
      <c r="AA44" s="536"/>
      <c r="AB44" s="536"/>
      <c r="AC44" s="9"/>
      <c r="AD44" s="9"/>
      <c r="AE44" s="9"/>
      <c r="AF44" s="68" t="s">
        <v>184</v>
      </c>
      <c r="AG44" s="537">
        <f ca="1">'Data Tracker'!V106</f>
        <v>0</v>
      </c>
      <c r="AH44" s="9"/>
      <c r="AI44" s="9"/>
      <c r="AJ44" s="526"/>
      <c r="AK44" s="526">
        <f ca="1">SUMPRODUCT((NOT(ISERROR(FIND('Data Tracker'!M37,'Data Tracker'!B37:D48))))*('Data Tracker'!K37:K48))</f>
        <v>0</v>
      </c>
      <c r="AL44" s="526">
        <v>2</v>
      </c>
      <c r="AM44" s="526">
        <f ca="1">SUMPRODUCT((NOT(ISERROR(FIND('Data Tracker'!M38,'Data Tracker'!B37:D48))))*('Data Tracker'!K37:K48))</f>
        <v>0</v>
      </c>
      <c r="AN44" s="526">
        <v>2</v>
      </c>
      <c r="AO44" s="526">
        <f ca="1">SUMPRODUCT((NOT(ISERROR(FIND('Data Tracker'!M39,'Data Tracker'!B37:D48))))*('Data Tracker'!K37:K48))</f>
        <v>0</v>
      </c>
      <c r="AP44" s="526">
        <v>2</v>
      </c>
      <c r="AQ44" s="2"/>
    </row>
    <row r="45" spans="1:43" ht="15" customHeight="1" x14ac:dyDescent="0.3">
      <c r="A45" s="22"/>
      <c r="B45" s="22"/>
      <c r="C45" s="22"/>
      <c r="D45" s="22"/>
      <c r="E45" s="22"/>
      <c r="F45" s="22"/>
      <c r="G45" s="22"/>
      <c r="H45" s="13"/>
      <c r="I45" s="112"/>
      <c r="J45" s="67"/>
      <c r="K45" s="22"/>
      <c r="L45" s="22"/>
      <c r="M45" s="22"/>
      <c r="N45" s="22"/>
      <c r="O45" s="22"/>
      <c r="P45" s="22"/>
      <c r="Q45" s="83"/>
      <c r="R45" s="83"/>
      <c r="S45" s="2"/>
      <c r="T45" s="9"/>
      <c r="U45" s="9"/>
      <c r="V45" s="9"/>
      <c r="W45" s="9"/>
      <c r="X45" s="9"/>
      <c r="Y45" s="9"/>
      <c r="Z45" s="527" t="s">
        <v>113</v>
      </c>
      <c r="AA45" s="527"/>
      <c r="AB45" s="527"/>
      <c r="AC45" s="9"/>
      <c r="AD45" s="9"/>
      <c r="AE45" s="9"/>
      <c r="AF45" s="68" t="s">
        <v>186</v>
      </c>
      <c r="AG45" s="537">
        <f ca="1">'Data Tracker'!V128</f>
        <v>0</v>
      </c>
      <c r="AH45" s="9"/>
      <c r="AI45" s="9"/>
      <c r="AJ45" s="526"/>
      <c r="AK45" s="526">
        <f ca="1">SUMPRODUCT((NOT(ISERROR(FIND('Data Tracker'!M59,'Data Tracker'!B59:D70))))*('Data Tracker'!K59:K70))</f>
        <v>0</v>
      </c>
      <c r="AL45" s="526">
        <v>3</v>
      </c>
      <c r="AM45" s="526">
        <f ca="1">SUMPRODUCT((NOT(ISERROR(FIND('Data Tracker'!M60,'Data Tracker'!B59:D70))))*('Data Tracker'!K59:K70))</f>
        <v>0</v>
      </c>
      <c r="AN45" s="526">
        <v>3</v>
      </c>
      <c r="AO45" s="526">
        <f ca="1">SUMPRODUCT((NOT(ISERROR(FIND('Data Tracker'!M61,'Data Tracker'!B59:D70))))*('Data Tracker'!K59:K70))</f>
        <v>0</v>
      </c>
      <c r="AP45" s="526">
        <v>3</v>
      </c>
      <c r="AQ45" s="2"/>
    </row>
    <row r="46" spans="1:43" ht="15" customHeight="1" x14ac:dyDescent="0.3">
      <c r="A46" s="22"/>
      <c r="B46" s="22"/>
      <c r="C46" s="22"/>
      <c r="D46" s="22"/>
      <c r="E46" s="22"/>
      <c r="F46" s="22"/>
      <c r="G46" s="22"/>
      <c r="H46" s="13"/>
      <c r="I46" s="112"/>
      <c r="J46" s="67"/>
      <c r="K46" s="22"/>
      <c r="L46" s="22"/>
      <c r="M46" s="22"/>
      <c r="N46" s="22"/>
      <c r="O46" s="22"/>
      <c r="P46" s="22"/>
      <c r="Q46" s="83"/>
      <c r="R46" s="83"/>
      <c r="S46" s="2"/>
      <c r="T46" s="9"/>
      <c r="U46" s="9"/>
      <c r="V46" s="9"/>
      <c r="W46" s="9"/>
      <c r="X46" s="9"/>
      <c r="Y46" s="9"/>
      <c r="Z46" s="9" t="s">
        <v>43</v>
      </c>
      <c r="AA46" s="9" t="s">
        <v>45</v>
      </c>
      <c r="AB46" s="9" t="s">
        <v>46</v>
      </c>
      <c r="AC46" s="9"/>
      <c r="AD46" s="9"/>
      <c r="AE46" s="9"/>
      <c r="AF46" s="68" t="s">
        <v>202</v>
      </c>
      <c r="AG46" s="537">
        <f ca="1">'Data Tracker'!V150</f>
        <v>0</v>
      </c>
      <c r="AH46" s="9"/>
      <c r="AI46" s="9"/>
      <c r="AJ46" s="526"/>
      <c r="AK46" s="526">
        <f ca="1">SUMPRODUCT((NOT(ISERROR(FIND('Data Tracker'!M81,'Data Tracker'!B81:D92))))*('Data Tracker'!K81:K92))</f>
        <v>0</v>
      </c>
      <c r="AL46" s="526">
        <v>4</v>
      </c>
      <c r="AM46" s="526">
        <f ca="1">SUMPRODUCT((NOT(ISERROR(FIND('Data Tracker'!M82,'Data Tracker'!B81:D92))))*('Data Tracker'!K81:K92))</f>
        <v>0</v>
      </c>
      <c r="AN46" s="526">
        <v>4</v>
      </c>
      <c r="AO46" s="526">
        <f ca="1">SUMPRODUCT((NOT(ISERROR(FIND('Data Tracker'!M83,'Data Tracker'!B81:D92))))*('Data Tracker'!K81:K92))</f>
        <v>0</v>
      </c>
      <c r="AP46" s="526">
        <v>4</v>
      </c>
      <c r="AQ46" s="2"/>
    </row>
    <row r="47" spans="1:43" ht="15" customHeight="1" x14ac:dyDescent="0.3">
      <c r="A47" s="22"/>
      <c r="B47" s="22"/>
      <c r="C47" s="22"/>
      <c r="D47" s="22"/>
      <c r="E47" s="22"/>
      <c r="F47" s="22"/>
      <c r="G47" s="22"/>
      <c r="H47" s="13"/>
      <c r="I47" s="112"/>
      <c r="J47" s="67"/>
      <c r="K47" s="22"/>
      <c r="L47" s="22"/>
      <c r="M47" s="22"/>
      <c r="N47" s="22"/>
      <c r="O47" s="22"/>
      <c r="P47" s="22"/>
      <c r="Q47" s="83"/>
      <c r="R47" s="83"/>
      <c r="S47" s="2"/>
      <c r="T47" s="9"/>
      <c r="U47" s="9"/>
      <c r="V47" s="9"/>
      <c r="W47" s="9"/>
      <c r="X47" s="9"/>
      <c r="Y47" s="9" t="s">
        <v>52</v>
      </c>
      <c r="Z47" s="538">
        <f>'Data Tracker'!Q15</f>
        <v>250</v>
      </c>
      <c r="AA47" s="538">
        <f>'Data Tracker'!Q16</f>
        <v>0</v>
      </c>
      <c r="AB47" s="538">
        <f>'Data Tracker'!Q17</f>
        <v>0</v>
      </c>
      <c r="AC47" s="9"/>
      <c r="AD47" s="9"/>
      <c r="AE47" s="9"/>
      <c r="AF47" s="68"/>
      <c r="AG47" s="537"/>
      <c r="AH47" s="9"/>
      <c r="AI47" s="9"/>
      <c r="AJ47" s="526"/>
      <c r="AK47" s="526">
        <f ca="1">SUMPRODUCT((NOT(ISERROR(FIND('Data Tracker'!M103,'Data Tracker'!B103:D114))))*('Data Tracker'!K103:K114))</f>
        <v>0</v>
      </c>
      <c r="AL47" s="526">
        <v>5</v>
      </c>
      <c r="AM47" s="526">
        <f ca="1">SUMPRODUCT((NOT(ISERROR(FIND('Data Tracker'!M104,'Data Tracker'!B103:D114))))*('Data Tracker'!K103:K114))</f>
        <v>0</v>
      </c>
      <c r="AN47" s="526">
        <v>5</v>
      </c>
      <c r="AO47" s="526">
        <f ca="1">SUMPRODUCT((NOT(ISERROR(FIND('Data Tracker'!M105,'Data Tracker'!B103:D114))))*('Data Tracker'!K103:K114))</f>
        <v>0</v>
      </c>
      <c r="AP47" s="526">
        <v>5</v>
      </c>
      <c r="AQ47" s="2"/>
    </row>
    <row r="48" spans="1:43" ht="15" customHeight="1" x14ac:dyDescent="0.3">
      <c r="A48" s="22"/>
      <c r="B48" s="22"/>
      <c r="C48" s="22"/>
      <c r="D48" s="22"/>
      <c r="E48" s="22"/>
      <c r="F48" s="22"/>
      <c r="G48" s="22"/>
      <c r="H48" s="185"/>
      <c r="I48" s="185"/>
      <c r="J48" s="188"/>
      <c r="K48" s="22"/>
      <c r="L48" s="22"/>
      <c r="M48" s="22"/>
      <c r="N48" s="22"/>
      <c r="O48" s="22"/>
      <c r="P48" s="22"/>
      <c r="Q48" s="83"/>
      <c r="R48" s="83"/>
      <c r="S48" s="2"/>
      <c r="T48" s="9"/>
      <c r="U48" s="9"/>
      <c r="V48" s="9"/>
      <c r="W48" s="9"/>
      <c r="X48" s="9"/>
      <c r="Y48" s="9" t="s">
        <v>55</v>
      </c>
      <c r="Z48" s="538">
        <f>'Data Tracker'!Q37</f>
        <v>0</v>
      </c>
      <c r="AA48" s="538">
        <f>'Data Tracker'!Q38</f>
        <v>0</v>
      </c>
      <c r="AB48" s="538">
        <f>'Data Tracker'!Q39</f>
        <v>0</v>
      </c>
      <c r="AC48" s="9"/>
      <c r="AD48" s="9"/>
      <c r="AE48" s="9"/>
      <c r="AF48" s="68"/>
      <c r="AG48" s="537"/>
      <c r="AH48" s="9"/>
      <c r="AI48" s="9"/>
      <c r="AJ48" s="526"/>
      <c r="AK48" s="526">
        <f ca="1">SUMPRODUCT((NOT(ISERROR(FIND('Data Tracker'!M125,'Data Tracker'!B125:D136))))*('Data Tracker'!K125:K136))</f>
        <v>0</v>
      </c>
      <c r="AL48" s="526">
        <v>6</v>
      </c>
      <c r="AM48" s="526">
        <f ca="1">SUMPRODUCT((NOT(ISERROR(FIND('Data Tracker'!M126,'Data Tracker'!B125:D136))))*('Data Tracker'!K125:K136))</f>
        <v>0</v>
      </c>
      <c r="AN48" s="526">
        <v>6</v>
      </c>
      <c r="AO48" s="526">
        <f ca="1">SUMPRODUCT((NOT(ISERROR(FIND('Data Tracker'!M127,'Data Tracker'!B125:D136))))*('Data Tracker'!K125:K136))</f>
        <v>0</v>
      </c>
      <c r="AP48" s="526">
        <v>6</v>
      </c>
      <c r="AQ48" s="2"/>
    </row>
    <row r="49" spans="1:43" ht="15" customHeight="1" x14ac:dyDescent="0.3">
      <c r="A49" s="22"/>
      <c r="B49" s="22"/>
      <c r="C49" s="22"/>
      <c r="D49" s="22"/>
      <c r="E49" s="22"/>
      <c r="F49" s="22"/>
      <c r="G49" s="22"/>
      <c r="H49" s="13"/>
      <c r="I49" s="112"/>
      <c r="J49" s="67"/>
      <c r="K49" s="22"/>
      <c r="L49" s="22"/>
      <c r="M49" s="22"/>
      <c r="N49" s="22"/>
      <c r="O49" s="22"/>
      <c r="P49" s="22"/>
      <c r="Q49" s="83"/>
      <c r="R49" s="83"/>
      <c r="S49" s="2"/>
      <c r="T49" s="9"/>
      <c r="U49" s="9"/>
      <c r="V49" s="9"/>
      <c r="W49" s="9"/>
      <c r="X49" s="9"/>
      <c r="Y49" s="9" t="s">
        <v>53</v>
      </c>
      <c r="Z49" s="538">
        <f>'Data Tracker'!Q59</f>
        <v>0</v>
      </c>
      <c r="AA49" s="538">
        <f>'Data Tracker'!Q60</f>
        <v>0</v>
      </c>
      <c r="AB49" s="538">
        <f>'Data Tracker'!Q61</f>
        <v>0</v>
      </c>
      <c r="AC49" s="9"/>
      <c r="AD49" s="9"/>
      <c r="AE49" s="9"/>
      <c r="AF49" s="68"/>
      <c r="AG49" s="537"/>
      <c r="AH49" s="9"/>
      <c r="AI49" s="9"/>
      <c r="AJ49" s="9"/>
      <c r="AK49" s="526">
        <f ca="1">SUMPRODUCT((NOT(ISERROR(FIND('Data Tracker'!M147,'Data Tracker'!B147:D158))))*('Data Tracker'!K147:K158))</f>
        <v>0</v>
      </c>
      <c r="AL49" s="526">
        <v>7</v>
      </c>
      <c r="AM49" s="526">
        <f ca="1">SUMPRODUCT((NOT(ISERROR(FIND('Data Tracker'!M148,'Data Tracker'!B147:D158))))*('Data Tracker'!K147:K158))</f>
        <v>0</v>
      </c>
      <c r="AN49" s="526">
        <v>7</v>
      </c>
      <c r="AO49" s="526">
        <f ca="1">SUMPRODUCT((NOT(ISERROR(FIND('Data Tracker'!M149,'Data Tracker'!B147:D158))))*('Data Tracker'!K147:K158))</f>
        <v>0</v>
      </c>
      <c r="AP49" s="526">
        <v>7</v>
      </c>
      <c r="AQ49" s="2"/>
    </row>
    <row r="50" spans="1:43" ht="15" customHeight="1" x14ac:dyDescent="0.3">
      <c r="A50" s="22"/>
      <c r="B50" s="22"/>
      <c r="C50" s="22"/>
      <c r="D50" s="22"/>
      <c r="E50" s="22"/>
      <c r="F50" s="22"/>
      <c r="G50" s="22"/>
      <c r="H50" s="13"/>
      <c r="I50" s="112"/>
      <c r="J50" s="67"/>
      <c r="K50" s="22"/>
      <c r="L50" s="22"/>
      <c r="M50" s="22"/>
      <c r="N50" s="22"/>
      <c r="O50" s="22"/>
      <c r="P50" s="22"/>
      <c r="Q50" s="83"/>
      <c r="R50" s="83"/>
      <c r="S50" s="2"/>
      <c r="T50" s="9"/>
      <c r="U50" s="9"/>
      <c r="V50" s="9"/>
      <c r="W50" s="9"/>
      <c r="X50" s="9"/>
      <c r="Y50" s="9" t="s">
        <v>54</v>
      </c>
      <c r="Z50" s="538">
        <f>'Data Tracker'!Q81</f>
        <v>0</v>
      </c>
      <c r="AA50" s="538">
        <f>'Data Tracker'!Q82</f>
        <v>0</v>
      </c>
      <c r="AB50" s="538">
        <f>'Data Tracker'!Q83</f>
        <v>0</v>
      </c>
      <c r="AC50" s="9"/>
      <c r="AD50" s="9"/>
      <c r="AE50" s="9"/>
      <c r="AF50" s="68"/>
      <c r="AG50" s="537"/>
      <c r="AH50" s="9"/>
      <c r="AI50" s="9"/>
      <c r="AJ50" s="9"/>
      <c r="AK50" s="526">
        <f ca="1">MAX(AK43:AK49)</f>
        <v>349</v>
      </c>
      <c r="AL50" s="526"/>
      <c r="AM50" s="526">
        <f ca="1">MAX(AM43:AM49)</f>
        <v>0</v>
      </c>
      <c r="AN50" s="526"/>
      <c r="AO50" s="526">
        <f ca="1">MAX(AO43:AO49)</f>
        <v>0</v>
      </c>
      <c r="AP50" s="9"/>
      <c r="AQ50" s="2"/>
    </row>
    <row r="51" spans="1:43" ht="15" customHeight="1" x14ac:dyDescent="0.3">
      <c r="A51" s="22"/>
      <c r="B51" s="22"/>
      <c r="C51" s="22"/>
      <c r="D51" s="22"/>
      <c r="E51" s="22"/>
      <c r="F51" s="22"/>
      <c r="G51" s="22"/>
      <c r="H51" s="13"/>
      <c r="I51" s="112"/>
      <c r="J51" s="67"/>
      <c r="K51" s="22"/>
      <c r="L51" s="22"/>
      <c r="M51" s="22"/>
      <c r="N51" s="22"/>
      <c r="O51" s="22"/>
      <c r="P51" s="22"/>
      <c r="Q51" s="83"/>
      <c r="R51" s="83"/>
      <c r="S51" s="2"/>
      <c r="T51" s="9"/>
      <c r="U51" s="9"/>
      <c r="V51" s="9"/>
      <c r="W51" s="9"/>
      <c r="X51" s="9"/>
      <c r="Y51" s="9" t="s">
        <v>184</v>
      </c>
      <c r="Z51" s="538">
        <f>'Data Tracker'!Q103</f>
        <v>0</v>
      </c>
      <c r="AA51" s="538">
        <f>'Data Tracker'!Q104</f>
        <v>0</v>
      </c>
      <c r="AB51" s="538">
        <f>'Data Tracker'!Q105</f>
        <v>0</v>
      </c>
      <c r="AC51" s="9"/>
      <c r="AD51" s="9"/>
      <c r="AE51" s="9"/>
      <c r="AF51" s="535"/>
      <c r="AG51" s="535"/>
      <c r="AH51" s="9"/>
      <c r="AI51" s="9"/>
      <c r="AJ51" s="9"/>
      <c r="AK51" s="526">
        <f ca="1">IF(AK50=0,"0 Week(s)",VLOOKUP(AK50,AK43:AL49,2,0))</f>
        <v>1</v>
      </c>
      <c r="AL51" s="526"/>
      <c r="AM51" s="526" t="str">
        <f ca="1">IF(AM50=0,"0 Week(s)",VLOOKUP(AM50,AM43:AN49,2,0))</f>
        <v>0 Week(s)</v>
      </c>
      <c r="AN51" s="526"/>
      <c r="AO51" s="526" t="str">
        <f ca="1">IF(AO50=0,"0 Week(s)",VLOOKUP(AO50,AO43:AP49,2,0))</f>
        <v>0 Week(s)</v>
      </c>
      <c r="AP51" s="9"/>
      <c r="AQ51" s="2"/>
    </row>
    <row r="52" spans="1:43" ht="15" customHeight="1" x14ac:dyDescent="0.3">
      <c r="A52" s="22"/>
      <c r="B52" s="22"/>
      <c r="C52" s="22"/>
      <c r="D52" s="22"/>
      <c r="E52" s="22"/>
      <c r="F52" s="22"/>
      <c r="G52" s="22"/>
      <c r="H52" s="13"/>
      <c r="I52" s="112"/>
      <c r="J52" s="67"/>
      <c r="K52" s="22"/>
      <c r="L52" s="22"/>
      <c r="M52" s="22"/>
      <c r="N52" s="22"/>
      <c r="O52" s="22"/>
      <c r="P52" s="22"/>
      <c r="Q52" s="83"/>
      <c r="R52" s="83"/>
      <c r="S52" s="2"/>
      <c r="T52" s="9"/>
      <c r="U52" s="9"/>
      <c r="V52" s="9"/>
      <c r="W52" s="9"/>
      <c r="X52" s="9"/>
      <c r="Y52" s="9" t="s">
        <v>186</v>
      </c>
      <c r="Z52" s="538">
        <f>'Data Tracker'!Q125</f>
        <v>0</v>
      </c>
      <c r="AA52" s="538">
        <f>'Data Tracker'!Q126</f>
        <v>0</v>
      </c>
      <c r="AB52" s="538">
        <f>'Data Tracker'!Q127</f>
        <v>0</v>
      </c>
      <c r="AC52" s="9"/>
      <c r="AD52" s="9"/>
      <c r="AE52" s="9"/>
      <c r="AF52" s="539"/>
      <c r="AG52" s="539"/>
      <c r="AH52" s="9"/>
      <c r="AI52" s="9"/>
      <c r="AJ52" s="9"/>
      <c r="AK52" s="9"/>
      <c r="AL52" s="9"/>
      <c r="AM52" s="9"/>
      <c r="AN52" s="9"/>
      <c r="AO52" s="9"/>
      <c r="AP52" s="9"/>
      <c r="AQ52" s="2"/>
    </row>
    <row r="53" spans="1:43" ht="15" customHeight="1" x14ac:dyDescent="0.3">
      <c r="A53" s="22"/>
      <c r="B53" s="22"/>
      <c r="C53" s="22"/>
      <c r="D53" s="22"/>
      <c r="E53" s="22"/>
      <c r="F53" s="22"/>
      <c r="G53" s="22"/>
      <c r="H53" s="13"/>
      <c r="I53" s="112"/>
      <c r="J53" s="67"/>
      <c r="K53" s="22"/>
      <c r="L53" s="22"/>
      <c r="M53" s="22"/>
      <c r="N53" s="22"/>
      <c r="O53" s="22"/>
      <c r="P53" s="22"/>
      <c r="Q53" s="83"/>
      <c r="R53" s="83"/>
      <c r="S53" s="2"/>
      <c r="T53" s="9"/>
      <c r="U53" s="9"/>
      <c r="V53" s="9"/>
      <c r="W53" s="9"/>
      <c r="X53" s="9"/>
      <c r="Y53" s="9" t="s">
        <v>202</v>
      </c>
      <c r="Z53" s="538">
        <f>'Data Tracker'!Q147</f>
        <v>0</v>
      </c>
      <c r="AA53" s="538">
        <f>'Data Tracker'!Q148</f>
        <v>0</v>
      </c>
      <c r="AB53" s="538">
        <f>'Data Tracker'!Q149</f>
        <v>0</v>
      </c>
      <c r="AC53" s="9"/>
      <c r="AD53" s="9"/>
      <c r="AE53" s="9"/>
      <c r="AF53" s="539"/>
      <c r="AG53" s="539"/>
      <c r="AH53" s="9"/>
      <c r="AI53" s="9"/>
      <c r="AJ53" s="9"/>
      <c r="AK53" s="9"/>
      <c r="AL53" s="9"/>
      <c r="AM53" s="9"/>
      <c r="AN53" s="9"/>
      <c r="AO53" s="9"/>
      <c r="AP53" s="9"/>
      <c r="AQ53" s="2"/>
    </row>
    <row r="54" spans="1:43" ht="15" customHeight="1" x14ac:dyDescent="0.3">
      <c r="A54" s="22"/>
      <c r="B54" s="22"/>
      <c r="C54" s="22"/>
      <c r="D54" s="22"/>
      <c r="E54" s="22"/>
      <c r="F54" s="22"/>
      <c r="G54" s="22"/>
      <c r="H54" s="10"/>
      <c r="I54" s="10"/>
      <c r="J54" s="10"/>
      <c r="K54" s="22"/>
      <c r="L54" s="22"/>
      <c r="M54" s="22"/>
      <c r="N54" s="22"/>
      <c r="O54" s="22"/>
      <c r="P54" s="22"/>
      <c r="Q54" s="83"/>
      <c r="R54" s="83"/>
      <c r="S54" s="2"/>
      <c r="T54" s="9"/>
      <c r="U54" s="9"/>
      <c r="V54" s="9"/>
      <c r="W54" s="9"/>
      <c r="X54" s="9"/>
      <c r="Y54" s="9"/>
      <c r="Z54" s="9"/>
      <c r="AA54" s="9"/>
      <c r="AB54" s="9"/>
      <c r="AC54" s="9"/>
      <c r="AD54" s="9"/>
      <c r="AE54" s="9"/>
      <c r="AF54" s="540"/>
      <c r="AG54" s="540"/>
      <c r="AH54" s="9"/>
      <c r="AI54" s="9"/>
      <c r="AJ54" s="9"/>
      <c r="AK54" s="9"/>
      <c r="AL54" s="9"/>
      <c r="AM54" s="9"/>
      <c r="AN54" s="9"/>
      <c r="AO54" s="9"/>
      <c r="AP54" s="9"/>
      <c r="AQ54" s="2"/>
    </row>
    <row r="55" spans="1:43" ht="15" customHeight="1" x14ac:dyDescent="0.3">
      <c r="A55" s="22"/>
      <c r="B55" s="22"/>
      <c r="C55" s="22"/>
      <c r="D55" s="22"/>
      <c r="E55" s="22"/>
      <c r="F55" s="22"/>
      <c r="G55" s="22"/>
      <c r="H55" s="22"/>
      <c r="I55" s="22"/>
      <c r="J55" s="22"/>
      <c r="K55" s="22"/>
      <c r="L55" s="22"/>
      <c r="M55" s="22"/>
      <c r="N55" s="22"/>
      <c r="O55" s="22"/>
      <c r="P55" s="22"/>
      <c r="Q55" s="83"/>
      <c r="R55" s="83"/>
      <c r="S55" s="2"/>
      <c r="T55" s="9"/>
      <c r="U55" s="9"/>
      <c r="V55" s="9"/>
      <c r="W55" s="9"/>
      <c r="X55" s="9"/>
      <c r="Y55" s="9"/>
      <c r="Z55" s="9"/>
      <c r="AA55" s="9"/>
      <c r="AB55" s="9"/>
      <c r="AC55" s="9"/>
      <c r="AD55" s="9"/>
      <c r="AE55" s="9"/>
      <c r="AF55" s="540"/>
      <c r="AG55" s="540"/>
      <c r="AH55" s="9"/>
      <c r="AI55" s="9"/>
      <c r="AJ55" s="9"/>
      <c r="AK55" s="9"/>
      <c r="AL55" s="9"/>
      <c r="AM55" s="9"/>
      <c r="AN55" s="9"/>
      <c r="AO55" s="9"/>
      <c r="AP55" s="9"/>
      <c r="AQ55" s="2"/>
    </row>
    <row r="56" spans="1:43" ht="15" customHeight="1" x14ac:dyDescent="0.3">
      <c r="A56" s="22"/>
      <c r="B56" s="22"/>
      <c r="C56" s="22"/>
      <c r="D56" s="22"/>
      <c r="E56" s="22"/>
      <c r="F56" s="22"/>
      <c r="G56" s="22"/>
      <c r="H56" s="22"/>
      <c r="I56" s="22"/>
      <c r="J56" s="22"/>
      <c r="K56" s="22"/>
      <c r="L56" s="22"/>
      <c r="M56" s="22"/>
      <c r="N56" s="22"/>
      <c r="O56" s="22"/>
      <c r="P56" s="22"/>
      <c r="Q56" s="83"/>
      <c r="R56" s="83"/>
      <c r="S56" s="2"/>
      <c r="T56" s="9"/>
      <c r="U56" s="9"/>
      <c r="V56" s="9"/>
      <c r="W56" s="9"/>
      <c r="X56" s="9"/>
      <c r="Y56" s="9"/>
      <c r="Z56" s="9"/>
      <c r="AA56" s="9"/>
      <c r="AB56" s="9"/>
      <c r="AC56" s="9"/>
      <c r="AD56" s="9"/>
      <c r="AE56" s="9"/>
      <c r="AF56" s="540"/>
      <c r="AG56" s="540"/>
      <c r="AH56" s="9"/>
      <c r="AI56" s="9"/>
      <c r="AJ56" s="9"/>
      <c r="AK56" s="9"/>
      <c r="AL56" s="9"/>
      <c r="AM56" s="9"/>
      <c r="AN56" s="9"/>
      <c r="AO56" s="9"/>
      <c r="AP56" s="9"/>
      <c r="AQ56" s="2"/>
    </row>
    <row r="57" spans="1:43" ht="15" customHeight="1" x14ac:dyDescent="0.3">
      <c r="A57" s="22"/>
      <c r="B57" s="22"/>
      <c r="C57" s="22"/>
      <c r="D57" s="22"/>
      <c r="E57" s="22"/>
      <c r="F57" s="22"/>
      <c r="G57" s="22"/>
      <c r="H57" s="22"/>
      <c r="I57" s="22"/>
      <c r="J57" s="22"/>
      <c r="K57" s="22"/>
      <c r="L57" s="22"/>
      <c r="M57" s="22"/>
      <c r="N57" s="22"/>
      <c r="O57" s="22"/>
      <c r="P57" s="22"/>
      <c r="Q57" s="83"/>
      <c r="R57" s="83"/>
      <c r="S57" s="2"/>
      <c r="T57" s="9"/>
      <c r="U57" s="9"/>
      <c r="V57" s="9"/>
      <c r="W57" s="9"/>
      <c r="X57" s="9"/>
      <c r="Y57" s="9"/>
      <c r="Z57" s="527" t="s">
        <v>44</v>
      </c>
      <c r="AA57" s="527"/>
      <c r="AB57" s="527"/>
      <c r="AC57" s="9"/>
      <c r="AD57" s="9"/>
      <c r="AE57" s="9"/>
      <c r="AF57" s="540"/>
      <c r="AG57" s="540"/>
      <c r="AH57" s="541"/>
      <c r="AI57" s="9"/>
      <c r="AJ57" s="9"/>
      <c r="AK57" s="9"/>
      <c r="AL57" s="9"/>
      <c r="AM57" s="9"/>
      <c r="AN57" s="9" t="s">
        <v>73</v>
      </c>
      <c r="AO57" s="9"/>
      <c r="AP57" s="9"/>
      <c r="AQ57" s="2"/>
    </row>
    <row r="58" spans="1:43" ht="15" customHeight="1" x14ac:dyDescent="0.3">
      <c r="A58" s="22"/>
      <c r="B58" s="22"/>
      <c r="C58" s="22"/>
      <c r="D58" s="22"/>
      <c r="E58" s="22"/>
      <c r="F58" s="22"/>
      <c r="G58" s="22"/>
      <c r="H58" s="22"/>
      <c r="I58" s="22"/>
      <c r="J58" s="22"/>
      <c r="K58" s="22"/>
      <c r="L58" s="22"/>
      <c r="M58" s="22"/>
      <c r="N58" s="22"/>
      <c r="O58" s="22"/>
      <c r="P58" s="22"/>
      <c r="Q58" s="83"/>
      <c r="R58" s="83"/>
      <c r="S58" s="2"/>
      <c r="T58" s="9"/>
      <c r="U58" s="9"/>
      <c r="V58" s="9"/>
      <c r="W58" s="9"/>
      <c r="X58" s="9"/>
      <c r="Y58" s="9"/>
      <c r="Z58" s="9" t="s">
        <v>43</v>
      </c>
      <c r="AA58" s="9" t="s">
        <v>45</v>
      </c>
      <c r="AB58" s="9" t="s">
        <v>46</v>
      </c>
      <c r="AC58" s="9"/>
      <c r="AD58" s="9"/>
      <c r="AE58" s="541"/>
      <c r="AF58" s="540"/>
      <c r="AG58" s="540"/>
      <c r="AH58" s="9"/>
      <c r="AI58" s="9"/>
      <c r="AJ58" s="9"/>
      <c r="AK58" s="9"/>
      <c r="AL58" s="9"/>
      <c r="AM58" s="9" t="s">
        <v>43</v>
      </c>
      <c r="AN58" s="9" t="s">
        <v>45</v>
      </c>
      <c r="AO58" s="9" t="s">
        <v>46</v>
      </c>
      <c r="AP58" s="9"/>
      <c r="AQ58" s="2"/>
    </row>
    <row r="59" spans="1:43" ht="15" customHeight="1" x14ac:dyDescent="0.3">
      <c r="A59" s="22"/>
      <c r="B59" s="22"/>
      <c r="C59" s="22"/>
      <c r="D59" s="22"/>
      <c r="E59" s="22"/>
      <c r="F59" s="22"/>
      <c r="G59" s="22"/>
      <c r="H59" s="22"/>
      <c r="I59" s="22"/>
      <c r="J59" s="22"/>
      <c r="K59" s="22"/>
      <c r="L59" s="22"/>
      <c r="M59" s="22"/>
      <c r="N59" s="22"/>
      <c r="O59" s="22"/>
      <c r="P59" s="22"/>
      <c r="Q59" s="83"/>
      <c r="R59" s="83"/>
      <c r="S59" s="2"/>
      <c r="T59" s="9"/>
      <c r="U59" s="9"/>
      <c r="V59" s="9"/>
      <c r="W59" s="9"/>
      <c r="X59" s="9"/>
      <c r="Y59" s="9" t="s">
        <v>52</v>
      </c>
      <c r="Z59" s="542">
        <f>'Data Tracker'!P15</f>
        <v>2</v>
      </c>
      <c r="AA59" s="542">
        <f>'Data Tracker'!P16</f>
        <v>0</v>
      </c>
      <c r="AB59" s="542">
        <f>'Data Tracker'!P17</f>
        <v>0</v>
      </c>
      <c r="AC59" s="9"/>
      <c r="AD59" s="9"/>
      <c r="AE59" s="9"/>
      <c r="AF59" s="543"/>
      <c r="AG59" s="543"/>
      <c r="AH59" s="544"/>
      <c r="AI59" s="9"/>
      <c r="AJ59" s="9"/>
      <c r="AK59" s="9"/>
      <c r="AL59" s="9" t="s">
        <v>47</v>
      </c>
      <c r="AM59" s="9">
        <f>COUNTIF('Training Plan'!C45:E61,"*Squat*")</f>
        <v>0</v>
      </c>
      <c r="AN59" s="9">
        <f>COUNTIF('Training Plan'!C45:E61,"*Bench*")</f>
        <v>0</v>
      </c>
      <c r="AO59" s="9">
        <f>COUNTIF('Training Plan'!C45:E61,"*Deadlift*")</f>
        <v>0</v>
      </c>
      <c r="AP59" s="9"/>
      <c r="AQ59" s="2"/>
    </row>
    <row r="60" spans="1:43" ht="15" customHeight="1" x14ac:dyDescent="0.3">
      <c r="A60" s="22"/>
      <c r="B60" s="22"/>
      <c r="C60" s="22"/>
      <c r="D60" s="22"/>
      <c r="E60" s="22"/>
      <c r="F60" s="22"/>
      <c r="G60" s="22"/>
      <c r="H60" s="22"/>
      <c r="I60" s="22"/>
      <c r="J60" s="22"/>
      <c r="K60" s="22"/>
      <c r="L60" s="22"/>
      <c r="M60" s="22"/>
      <c r="N60" s="22"/>
      <c r="O60" s="22"/>
      <c r="P60" s="22"/>
      <c r="Q60" s="83"/>
      <c r="R60" s="83"/>
      <c r="S60" s="2"/>
      <c r="T60" s="9"/>
      <c r="U60" s="9"/>
      <c r="V60" s="9"/>
      <c r="W60" s="9"/>
      <c r="X60" s="9"/>
      <c r="Y60" s="9" t="s">
        <v>55</v>
      </c>
      <c r="Z60" s="542">
        <f>'Data Tracker'!P37</f>
        <v>0</v>
      </c>
      <c r="AA60" s="542">
        <f>'Data Tracker'!P38</f>
        <v>0</v>
      </c>
      <c r="AB60" s="542">
        <f>'Data Tracker'!P39</f>
        <v>0</v>
      </c>
      <c r="AC60" s="9"/>
      <c r="AD60" s="9"/>
      <c r="AE60" s="9"/>
      <c r="AF60" s="543"/>
      <c r="AG60" s="543"/>
      <c r="AH60" s="544"/>
      <c r="AI60" s="9"/>
      <c r="AJ60" s="9"/>
      <c r="AK60" s="9"/>
      <c r="AL60" s="9" t="s">
        <v>48</v>
      </c>
      <c r="AM60" s="9">
        <f>COUNTIF('Training Plan'!F45:H61,"*Squat*")</f>
        <v>0</v>
      </c>
      <c r="AN60" s="9">
        <f>COUNTIF('Training Plan'!F45:H61,"*Bench*")</f>
        <v>0</v>
      </c>
      <c r="AO60" s="9">
        <f>COUNTIF('Training Plan'!F45:H61,"*Deadlift*")</f>
        <v>0</v>
      </c>
      <c r="AP60" s="9"/>
      <c r="AQ60" s="2"/>
    </row>
    <row r="61" spans="1:43" ht="15" customHeight="1" x14ac:dyDescent="0.3">
      <c r="A61" s="22"/>
      <c r="B61" s="22"/>
      <c r="C61" s="22"/>
      <c r="D61" s="22"/>
      <c r="E61" s="22"/>
      <c r="F61" s="22"/>
      <c r="G61" s="22"/>
      <c r="H61" s="22"/>
      <c r="I61" s="22"/>
      <c r="J61" s="22"/>
      <c r="K61" s="22"/>
      <c r="L61" s="22"/>
      <c r="M61" s="22"/>
      <c r="N61" s="22"/>
      <c r="O61" s="22"/>
      <c r="P61" s="22"/>
      <c r="Q61" s="83"/>
      <c r="R61" s="83"/>
      <c r="S61" s="2"/>
      <c r="T61" s="9"/>
      <c r="U61" s="9"/>
      <c r="V61" s="9"/>
      <c r="W61" s="9"/>
      <c r="X61" s="9"/>
      <c r="Y61" s="9" t="s">
        <v>53</v>
      </c>
      <c r="Z61" s="542">
        <f>'Data Tracker'!P59</f>
        <v>0</v>
      </c>
      <c r="AA61" s="542">
        <f>'Data Tracker'!P60</f>
        <v>0</v>
      </c>
      <c r="AB61" s="542">
        <f>'Data Tracker'!P61</f>
        <v>0</v>
      </c>
      <c r="AC61" s="9"/>
      <c r="AD61" s="9"/>
      <c r="AE61" s="9"/>
      <c r="AF61" s="543"/>
      <c r="AG61" s="543"/>
      <c r="AH61" s="544"/>
      <c r="AI61" s="9"/>
      <c r="AJ61" s="9"/>
      <c r="AK61" s="9"/>
      <c r="AL61" s="9" t="s">
        <v>49</v>
      </c>
      <c r="AM61" s="9">
        <f>COUNTIF('Training Plan'!L45:N61,"*Squat*")</f>
        <v>0</v>
      </c>
      <c r="AN61" s="9">
        <f>COUNTIF('Training Plan'!L45:N61,"*Bench*")</f>
        <v>0</v>
      </c>
      <c r="AO61" s="9">
        <f>COUNTIF('Training Plan'!L45:N61,"*Deadlift*")</f>
        <v>0</v>
      </c>
      <c r="AP61" s="9"/>
      <c r="AQ61" s="2"/>
    </row>
    <row r="62" spans="1:43" ht="15" customHeight="1" x14ac:dyDescent="0.3">
      <c r="A62" s="22"/>
      <c r="B62" s="22"/>
      <c r="C62" s="22"/>
      <c r="D62" s="22"/>
      <c r="E62" s="22"/>
      <c r="F62" s="22"/>
      <c r="G62" s="22"/>
      <c r="H62" s="22"/>
      <c r="I62" s="22"/>
      <c r="J62" s="22"/>
      <c r="K62" s="22"/>
      <c r="L62" s="22"/>
      <c r="M62" s="22"/>
      <c r="N62" s="22"/>
      <c r="O62" s="22"/>
      <c r="P62" s="22"/>
      <c r="Q62" s="83"/>
      <c r="R62" s="83"/>
      <c r="S62" s="2"/>
      <c r="T62" s="9"/>
      <c r="U62" s="9"/>
      <c r="V62" s="9"/>
      <c r="W62" s="9"/>
      <c r="X62" s="9"/>
      <c r="Y62" s="9" t="s">
        <v>54</v>
      </c>
      <c r="Z62" s="542">
        <f>'Data Tracker'!P81</f>
        <v>0</v>
      </c>
      <c r="AA62" s="542">
        <f>'Data Tracker'!P82</f>
        <v>0</v>
      </c>
      <c r="AB62" s="542">
        <f>'Data Tracker'!P83</f>
        <v>0</v>
      </c>
      <c r="AC62" s="9"/>
      <c r="AD62" s="9"/>
      <c r="AE62" s="9"/>
      <c r="AF62" s="544"/>
      <c r="AG62" s="544"/>
      <c r="AH62" s="544"/>
      <c r="AI62" s="9"/>
      <c r="AJ62" s="9"/>
      <c r="AK62" s="9"/>
      <c r="AL62" s="9" t="s">
        <v>50</v>
      </c>
      <c r="AM62" s="9">
        <f>COUNTIF('Training Plan'!O45:Q61,"*Squat*")</f>
        <v>0</v>
      </c>
      <c r="AN62" s="9">
        <f>COUNTIF('Training Plan'!O45:Q61,"*Bench*")</f>
        <v>0</v>
      </c>
      <c r="AO62" s="9">
        <f>COUNTIF('Training Plan'!O45:Q61,"*Deadlift*")</f>
        <v>0</v>
      </c>
      <c r="AP62" s="9"/>
      <c r="AQ62" s="2"/>
    </row>
    <row r="63" spans="1:43" ht="15" customHeight="1" x14ac:dyDescent="0.3">
      <c r="A63" s="22"/>
      <c r="B63" s="22"/>
      <c r="C63" s="22"/>
      <c r="D63" s="22"/>
      <c r="E63" s="22"/>
      <c r="F63" s="22"/>
      <c r="G63" s="22"/>
      <c r="H63" s="22"/>
      <c r="I63" s="22"/>
      <c r="J63" s="22"/>
      <c r="K63" s="22"/>
      <c r="L63" s="22"/>
      <c r="M63" s="22"/>
      <c r="N63" s="22"/>
      <c r="O63" s="22"/>
      <c r="P63" s="22"/>
      <c r="Q63" s="83"/>
      <c r="R63" s="83"/>
      <c r="S63" s="2"/>
      <c r="T63" s="9"/>
      <c r="U63" s="9"/>
      <c r="V63" s="9"/>
      <c r="W63" s="9"/>
      <c r="X63" s="9"/>
      <c r="Y63" s="9" t="s">
        <v>184</v>
      </c>
      <c r="Z63" s="542">
        <f>'Data Tracker'!P103</f>
        <v>0</v>
      </c>
      <c r="AA63" s="542">
        <f>'Data Tracker'!P104</f>
        <v>0</v>
      </c>
      <c r="AB63" s="542">
        <f>'Data Tracker'!P105</f>
        <v>0</v>
      </c>
      <c r="AC63" s="9"/>
      <c r="AD63" s="9"/>
      <c r="AE63" s="9"/>
      <c r="AF63" s="544"/>
      <c r="AG63" s="544"/>
      <c r="AH63" s="544"/>
      <c r="AI63" s="9"/>
      <c r="AJ63" s="9"/>
      <c r="AK63" s="9"/>
      <c r="AL63" s="9"/>
      <c r="AM63" s="9">
        <f>COUNTIF(AM59:AM62,"&gt;0")</f>
        <v>0</v>
      </c>
      <c r="AN63" s="9">
        <f>COUNTIF(AN59:AN62,"&gt;0")</f>
        <v>0</v>
      </c>
      <c r="AO63" s="9">
        <f>COUNTIF(AO59:AO62,"&gt;0")</f>
        <v>0</v>
      </c>
      <c r="AP63" s="9"/>
      <c r="AQ63" s="2"/>
    </row>
    <row r="64" spans="1:43" ht="15" customHeight="1" x14ac:dyDescent="0.3">
      <c r="A64" s="22"/>
      <c r="B64" s="22"/>
      <c r="C64" s="22"/>
      <c r="D64" s="22"/>
      <c r="E64" s="22"/>
      <c r="F64" s="22"/>
      <c r="G64" s="22"/>
      <c r="H64" s="22"/>
      <c r="I64" s="22"/>
      <c r="J64" s="22"/>
      <c r="K64" s="22"/>
      <c r="L64" s="22"/>
      <c r="M64" s="22"/>
      <c r="N64" s="22"/>
      <c r="O64" s="22"/>
      <c r="P64" s="22"/>
      <c r="Q64" s="83"/>
      <c r="R64" s="83"/>
      <c r="S64" s="2"/>
      <c r="T64" s="9"/>
      <c r="U64" s="9"/>
      <c r="V64" s="9"/>
      <c r="W64" s="9"/>
      <c r="X64" s="9"/>
      <c r="Y64" s="9" t="s">
        <v>186</v>
      </c>
      <c r="Z64" s="542">
        <f>'Data Tracker'!P125</f>
        <v>0</v>
      </c>
      <c r="AA64" s="542">
        <f>'Data Tracker'!P126</f>
        <v>0</v>
      </c>
      <c r="AB64" s="542">
        <f>'Data Tracker'!P127</f>
        <v>0</v>
      </c>
      <c r="AC64" s="9"/>
      <c r="AD64" s="9"/>
      <c r="AE64" s="9"/>
      <c r="AF64" s="545"/>
      <c r="AG64" s="546"/>
      <c r="AH64" s="547"/>
      <c r="AI64" s="9"/>
      <c r="AJ64" s="9"/>
      <c r="AK64" s="9"/>
      <c r="AL64" s="9"/>
      <c r="AM64" s="9"/>
      <c r="AN64" s="9"/>
      <c r="AO64" s="9"/>
      <c r="AP64" s="9"/>
      <c r="AQ64" s="2"/>
    </row>
    <row r="65" spans="1:43" ht="15" customHeight="1" x14ac:dyDescent="0.3">
      <c r="A65" s="22"/>
      <c r="B65" s="22"/>
      <c r="C65" s="22"/>
      <c r="D65" s="22"/>
      <c r="E65" s="22"/>
      <c r="F65" s="22"/>
      <c r="G65" s="22"/>
      <c r="H65" s="22"/>
      <c r="I65" s="22"/>
      <c r="J65" s="22"/>
      <c r="K65" s="22"/>
      <c r="L65" s="22"/>
      <c r="M65" s="22"/>
      <c r="N65" s="22"/>
      <c r="O65" s="22"/>
      <c r="P65" s="22"/>
      <c r="Q65" s="83"/>
      <c r="R65" s="83"/>
      <c r="S65" s="2"/>
      <c r="T65" s="9"/>
      <c r="U65" s="9"/>
      <c r="V65" s="9"/>
      <c r="W65" s="9"/>
      <c r="X65" s="9"/>
      <c r="Y65" s="9" t="s">
        <v>202</v>
      </c>
      <c r="Z65" s="542">
        <f>'Data Tracker'!P147</f>
        <v>0</v>
      </c>
      <c r="AA65" s="542">
        <f>'Data Tracker'!P148</f>
        <v>0</v>
      </c>
      <c r="AB65" s="542">
        <f>'Data Tracker'!P149</f>
        <v>0</v>
      </c>
      <c r="AC65" s="9"/>
      <c r="AD65" s="9"/>
      <c r="AE65" s="9"/>
      <c r="AF65" s="545"/>
      <c r="AG65" s="546"/>
      <c r="AH65" s="547"/>
      <c r="AI65" s="9"/>
      <c r="AJ65" s="9"/>
      <c r="AK65" s="9"/>
      <c r="AL65" s="9"/>
      <c r="AM65" s="9"/>
      <c r="AN65" s="9"/>
      <c r="AO65" s="9"/>
      <c r="AP65" s="9"/>
      <c r="AQ65" s="2"/>
    </row>
    <row r="66" spans="1:43" ht="15" customHeight="1" x14ac:dyDescent="0.3">
      <c r="A66" s="22"/>
      <c r="B66" s="22"/>
      <c r="C66" s="22"/>
      <c r="D66" s="22"/>
      <c r="E66" s="22"/>
      <c r="F66" s="22"/>
      <c r="G66" s="22"/>
      <c r="H66" s="22"/>
      <c r="I66" s="22"/>
      <c r="J66" s="22"/>
      <c r="K66" s="22"/>
      <c r="L66" s="22"/>
      <c r="M66" s="22"/>
      <c r="N66" s="22"/>
      <c r="O66" s="22"/>
      <c r="P66" s="22"/>
      <c r="Q66" s="83"/>
      <c r="R66" s="83"/>
      <c r="S66" s="2"/>
      <c r="T66" s="9"/>
      <c r="U66" s="9"/>
      <c r="V66" s="9"/>
      <c r="W66" s="9"/>
      <c r="X66" s="9"/>
      <c r="Y66" s="9"/>
      <c r="Z66" s="532"/>
      <c r="AA66" s="532"/>
      <c r="AB66" s="532"/>
      <c r="AC66" s="9"/>
      <c r="AD66" s="9"/>
      <c r="AE66" s="9"/>
      <c r="AF66" s="545"/>
      <c r="AG66" s="546"/>
      <c r="AH66" s="547"/>
      <c r="AI66" s="9"/>
      <c r="AJ66" s="9"/>
      <c r="AK66" s="9"/>
      <c r="AL66" s="9"/>
      <c r="AM66" s="9"/>
      <c r="AN66" s="9"/>
      <c r="AO66" s="9"/>
      <c r="AP66" s="9"/>
      <c r="AQ66" s="2"/>
    </row>
    <row r="67" spans="1:43" ht="15" customHeight="1" x14ac:dyDescent="0.3">
      <c r="A67" s="22"/>
      <c r="B67" s="22"/>
      <c r="C67" s="22"/>
      <c r="D67" s="22"/>
      <c r="E67" s="22"/>
      <c r="F67" s="22"/>
      <c r="G67" s="22"/>
      <c r="H67" s="22"/>
      <c r="I67" s="22"/>
      <c r="J67" s="22"/>
      <c r="K67" s="22"/>
      <c r="L67" s="22"/>
      <c r="M67" s="22"/>
      <c r="N67" s="22"/>
      <c r="O67" s="22"/>
      <c r="P67" s="22"/>
      <c r="Q67" s="83"/>
      <c r="R67" s="83"/>
      <c r="S67" s="2"/>
      <c r="T67" s="9"/>
      <c r="U67" s="9"/>
      <c r="V67" s="9"/>
      <c r="W67" s="9"/>
      <c r="X67" s="9"/>
      <c r="Y67" s="9"/>
      <c r="Z67" s="532"/>
      <c r="AA67" s="532"/>
      <c r="AB67" s="532"/>
      <c r="AC67" s="9"/>
      <c r="AD67" s="9"/>
      <c r="AE67" s="9"/>
      <c r="AF67" s="545"/>
      <c r="AG67" s="546"/>
      <c r="AH67" s="547"/>
      <c r="AI67" s="9"/>
      <c r="AJ67" s="9"/>
      <c r="AK67" s="9"/>
      <c r="AL67" s="9"/>
      <c r="AM67" s="9"/>
      <c r="AN67" s="9"/>
      <c r="AO67" s="9"/>
      <c r="AP67" s="9"/>
      <c r="AQ67" s="2"/>
    </row>
    <row r="68" spans="1:43" ht="15" customHeight="1" x14ac:dyDescent="0.3">
      <c r="A68" s="22"/>
      <c r="B68" s="22"/>
      <c r="C68" s="22"/>
      <c r="D68" s="22"/>
      <c r="E68" s="22"/>
      <c r="F68" s="22"/>
      <c r="G68" s="22"/>
      <c r="H68" s="22"/>
      <c r="I68" s="22"/>
      <c r="J68" s="22"/>
      <c r="K68" s="22"/>
      <c r="L68" s="22"/>
      <c r="M68" s="22"/>
      <c r="N68" s="22"/>
      <c r="O68" s="22"/>
      <c r="P68" s="22"/>
      <c r="Q68" s="83"/>
      <c r="R68" s="83"/>
      <c r="S68" s="2"/>
      <c r="T68" s="9"/>
      <c r="U68" s="9"/>
      <c r="V68" s="9"/>
      <c r="W68" s="9"/>
      <c r="X68" s="9"/>
      <c r="Y68" s="9"/>
      <c r="Z68" s="532"/>
      <c r="AA68" s="532"/>
      <c r="AB68" s="532"/>
      <c r="AC68" s="9"/>
      <c r="AD68" s="9"/>
      <c r="AE68" s="9"/>
      <c r="AF68" s="544"/>
      <c r="AG68" s="544"/>
      <c r="AH68" s="544"/>
      <c r="AI68" s="9"/>
      <c r="AJ68" s="9"/>
      <c r="AK68" s="9"/>
      <c r="AL68" s="9"/>
      <c r="AM68" s="9"/>
      <c r="AN68" s="9"/>
      <c r="AO68" s="9"/>
      <c r="AP68" s="9"/>
      <c r="AQ68" s="2"/>
    </row>
    <row r="69" spans="1:43" ht="15" customHeight="1" x14ac:dyDescent="0.3">
      <c r="A69" s="22"/>
      <c r="B69" s="22"/>
      <c r="C69" s="22"/>
      <c r="D69" s="22"/>
      <c r="E69" s="22"/>
      <c r="F69" s="22"/>
      <c r="G69" s="22"/>
      <c r="H69" s="22"/>
      <c r="I69" s="22"/>
      <c r="J69" s="22"/>
      <c r="K69" s="22"/>
      <c r="L69" s="22"/>
      <c r="M69" s="22"/>
      <c r="N69" s="22"/>
      <c r="O69" s="22"/>
      <c r="P69" s="22"/>
      <c r="Q69" s="83"/>
      <c r="R69" s="83"/>
      <c r="S69" s="2"/>
      <c r="T69" s="9"/>
      <c r="U69" s="9"/>
      <c r="V69" s="9"/>
      <c r="W69" s="9"/>
      <c r="X69" s="9"/>
      <c r="Y69" s="9"/>
      <c r="Z69" s="532"/>
      <c r="AA69" s="532"/>
      <c r="AB69" s="532"/>
      <c r="AC69" s="9"/>
      <c r="AD69" s="9"/>
      <c r="AE69" s="9"/>
      <c r="AF69" s="544"/>
      <c r="AG69" s="544"/>
      <c r="AH69" s="544"/>
      <c r="AI69" s="9"/>
      <c r="AJ69" s="9"/>
      <c r="AK69" s="9"/>
      <c r="AL69" s="9"/>
      <c r="AM69" s="9"/>
      <c r="AN69" s="9"/>
      <c r="AO69" s="9"/>
      <c r="AP69" s="9"/>
      <c r="AQ69" s="2"/>
    </row>
    <row r="70" spans="1:43" ht="15" customHeight="1" x14ac:dyDescent="0.3">
      <c r="A70" s="22"/>
      <c r="B70" s="22"/>
      <c r="C70" s="22"/>
      <c r="D70" s="22"/>
      <c r="E70" s="22"/>
      <c r="F70" s="22"/>
      <c r="G70" s="22"/>
      <c r="H70" s="22"/>
      <c r="I70" s="22"/>
      <c r="J70" s="22"/>
      <c r="K70" s="22"/>
      <c r="L70" s="22"/>
      <c r="M70" s="22"/>
      <c r="N70" s="22"/>
      <c r="O70" s="22"/>
      <c r="P70" s="22"/>
      <c r="Q70" s="83"/>
      <c r="R70" s="83"/>
      <c r="S70" s="2"/>
      <c r="T70" s="9"/>
      <c r="U70" s="9"/>
      <c r="V70" s="9"/>
      <c r="W70" s="9"/>
      <c r="X70" s="9"/>
      <c r="Y70" s="9"/>
      <c r="Z70" s="532"/>
      <c r="AA70" s="532"/>
      <c r="AB70" s="532"/>
      <c r="AC70" s="9"/>
      <c r="AD70" s="9"/>
      <c r="AE70" s="9"/>
      <c r="AF70" s="544"/>
      <c r="AG70" s="544"/>
      <c r="AH70" s="544"/>
      <c r="AI70" s="9"/>
      <c r="AJ70" s="9"/>
      <c r="AK70" s="9"/>
      <c r="AL70" s="9"/>
      <c r="AM70" s="9"/>
      <c r="AN70" s="9"/>
      <c r="AO70" s="9"/>
      <c r="AP70" s="9"/>
      <c r="AQ70" s="2"/>
    </row>
    <row r="71" spans="1:43" ht="15" customHeight="1" x14ac:dyDescent="0.3">
      <c r="A71" s="22"/>
      <c r="B71" s="22"/>
      <c r="C71" s="22"/>
      <c r="D71" s="22"/>
      <c r="E71" s="22"/>
      <c r="F71" s="22"/>
      <c r="G71" s="22"/>
      <c r="H71" s="22"/>
      <c r="I71" s="22"/>
      <c r="J71" s="22"/>
      <c r="K71" s="22"/>
      <c r="L71" s="22"/>
      <c r="M71" s="22"/>
      <c r="N71" s="22"/>
      <c r="O71" s="22"/>
      <c r="P71" s="22"/>
      <c r="Q71" s="83"/>
      <c r="R71" s="83"/>
      <c r="S71" s="2"/>
      <c r="T71" s="9"/>
      <c r="U71" s="9"/>
      <c r="V71" s="9"/>
      <c r="W71" s="9"/>
      <c r="X71" s="9"/>
      <c r="Y71" s="9"/>
      <c r="Z71" s="532"/>
      <c r="AA71" s="532"/>
      <c r="AB71" s="532"/>
      <c r="AC71" s="9"/>
      <c r="AD71" s="9"/>
      <c r="AE71" s="9"/>
      <c r="AF71" s="544"/>
      <c r="AG71" s="544"/>
      <c r="AH71" s="544"/>
      <c r="AI71" s="9"/>
      <c r="AJ71" s="9"/>
      <c r="AK71" s="9"/>
      <c r="AL71" s="9"/>
      <c r="AM71" s="9"/>
      <c r="AN71" s="9"/>
      <c r="AO71" s="9"/>
      <c r="AP71" s="9"/>
      <c r="AQ71" s="2"/>
    </row>
    <row r="72" spans="1:43" ht="15" customHeight="1" x14ac:dyDescent="0.3">
      <c r="A72" s="22"/>
      <c r="B72" s="22"/>
      <c r="C72" s="22"/>
      <c r="D72" s="22"/>
      <c r="E72" s="22"/>
      <c r="F72" s="22"/>
      <c r="G72" s="22"/>
      <c r="H72" s="22"/>
      <c r="I72" s="22"/>
      <c r="J72" s="22"/>
      <c r="K72" s="22"/>
      <c r="L72" s="22"/>
      <c r="M72" s="22"/>
      <c r="N72" s="22"/>
      <c r="O72" s="22"/>
      <c r="P72" s="22"/>
      <c r="Q72" s="83"/>
      <c r="R72" s="83"/>
      <c r="S72" s="2"/>
      <c r="T72" s="9"/>
      <c r="U72" s="9"/>
      <c r="V72" s="9"/>
      <c r="W72" s="9"/>
      <c r="X72" s="9"/>
      <c r="Y72" s="9"/>
      <c r="Z72" s="9"/>
      <c r="AA72" s="9"/>
      <c r="AB72" s="9"/>
      <c r="AC72" s="9"/>
      <c r="AD72" s="9"/>
      <c r="AE72" s="9"/>
      <c r="AF72" s="9"/>
      <c r="AG72" s="9"/>
      <c r="AH72" s="9"/>
      <c r="AI72" s="9"/>
      <c r="AJ72" s="9"/>
      <c r="AK72" s="9"/>
      <c r="AL72" s="9"/>
      <c r="AM72" s="9"/>
      <c r="AN72" s="9"/>
      <c r="AO72" s="9"/>
      <c r="AP72" s="9"/>
      <c r="AQ72" s="2"/>
    </row>
    <row r="73" spans="1:43" ht="15" customHeight="1" x14ac:dyDescent="0.3">
      <c r="A73" s="22"/>
      <c r="B73" s="22"/>
      <c r="C73" s="22"/>
      <c r="D73" s="22"/>
      <c r="E73" s="22"/>
      <c r="F73" s="22"/>
      <c r="G73" s="22"/>
      <c r="H73" s="22"/>
      <c r="I73" s="22"/>
      <c r="J73" s="22"/>
      <c r="K73" s="22"/>
      <c r="L73" s="22"/>
      <c r="M73" s="22"/>
      <c r="N73" s="22"/>
      <c r="O73" s="22"/>
      <c r="P73" s="22"/>
      <c r="Q73" s="83"/>
      <c r="R73" s="83"/>
      <c r="S73" s="2"/>
      <c r="T73" s="9"/>
      <c r="U73" s="9"/>
      <c r="V73" s="9"/>
      <c r="W73" s="9"/>
      <c r="X73" s="9"/>
      <c r="Y73" s="9"/>
      <c r="Z73" s="9"/>
      <c r="AA73" s="9"/>
      <c r="AB73" s="9"/>
      <c r="AC73" s="9"/>
      <c r="AD73" s="9"/>
      <c r="AE73" s="9"/>
      <c r="AF73" s="9"/>
      <c r="AG73" s="9"/>
      <c r="AH73" s="9"/>
      <c r="AI73" s="9"/>
      <c r="AJ73" s="9"/>
      <c r="AK73" s="9"/>
      <c r="AL73" s="9"/>
      <c r="AM73" s="9"/>
      <c r="AN73" s="9"/>
      <c r="AO73" s="9"/>
      <c r="AP73" s="9"/>
      <c r="AQ73" s="2"/>
    </row>
    <row r="74" spans="1:43" ht="15" customHeight="1" x14ac:dyDescent="0.3">
      <c r="A74" s="22"/>
      <c r="B74" s="22"/>
      <c r="C74" s="22"/>
      <c r="D74" s="22"/>
      <c r="E74" s="22"/>
      <c r="F74" s="22"/>
      <c r="G74" s="22"/>
      <c r="H74" s="22"/>
      <c r="I74" s="22"/>
      <c r="J74" s="22"/>
      <c r="K74" s="22"/>
      <c r="L74" s="22"/>
      <c r="M74" s="22"/>
      <c r="N74" s="22"/>
      <c r="O74" s="22"/>
      <c r="P74" s="22"/>
      <c r="Q74" s="83"/>
      <c r="R74" s="83"/>
      <c r="S74" s="2"/>
      <c r="T74" s="9"/>
      <c r="U74" s="9"/>
      <c r="V74" s="9"/>
      <c r="W74" s="9"/>
      <c r="X74" s="9"/>
      <c r="Y74" s="9"/>
      <c r="Z74" s="527" t="s">
        <v>87</v>
      </c>
      <c r="AA74" s="527"/>
      <c r="AB74" s="9"/>
      <c r="AC74" s="527"/>
      <c r="AD74" s="527"/>
      <c r="AE74" s="9"/>
      <c r="AF74" s="527"/>
      <c r="AG74" s="527"/>
      <c r="AH74" s="9"/>
      <c r="AI74" s="9"/>
      <c r="AJ74" s="9"/>
      <c r="AK74" s="9"/>
      <c r="AL74" s="9"/>
      <c r="AM74" s="9"/>
      <c r="AN74" s="9"/>
      <c r="AO74" s="9"/>
      <c r="AP74" s="9"/>
      <c r="AQ74" s="2"/>
    </row>
    <row r="75" spans="1:43" ht="15" customHeight="1" x14ac:dyDescent="0.3">
      <c r="A75" s="22"/>
      <c r="B75" s="22"/>
      <c r="C75" s="22"/>
      <c r="D75" s="22"/>
      <c r="E75" s="22"/>
      <c r="F75" s="22"/>
      <c r="G75" s="22"/>
      <c r="H75" s="22"/>
      <c r="I75" s="22"/>
      <c r="J75" s="22"/>
      <c r="K75" s="22"/>
      <c r="L75" s="22"/>
      <c r="M75" s="22"/>
      <c r="N75" s="22"/>
      <c r="O75" s="22"/>
      <c r="P75" s="22"/>
      <c r="Q75" s="83"/>
      <c r="R75" s="83"/>
      <c r="S75" s="2"/>
      <c r="T75" s="9"/>
      <c r="U75" s="9"/>
      <c r="V75" s="9"/>
      <c r="W75" s="9"/>
      <c r="X75" s="9"/>
      <c r="Y75" s="9"/>
      <c r="Z75" s="9" t="s">
        <v>52</v>
      </c>
      <c r="AA75" s="548" t="str">
        <f>'Week 1'!N190</f>
        <v>0,0 kg</v>
      </c>
      <c r="AB75" s="9"/>
      <c r="AC75" s="9"/>
      <c r="AD75" s="549"/>
      <c r="AE75" s="9"/>
      <c r="AF75" s="9"/>
      <c r="AG75" s="550"/>
      <c r="AH75" s="9"/>
      <c r="AI75" s="9"/>
      <c r="AJ75" s="9"/>
      <c r="AK75" s="9"/>
      <c r="AL75" s="9"/>
      <c r="AM75" s="9"/>
      <c r="AN75" s="9"/>
      <c r="AO75" s="9"/>
      <c r="AP75" s="9"/>
      <c r="AQ75" s="2"/>
    </row>
    <row r="76" spans="1:43" ht="15" customHeight="1" x14ac:dyDescent="0.3">
      <c r="A76" s="22"/>
      <c r="B76" s="22"/>
      <c r="C76" s="22"/>
      <c r="D76" s="22"/>
      <c r="E76" s="22"/>
      <c r="F76" s="22"/>
      <c r="G76" s="22"/>
      <c r="H76" s="22"/>
      <c r="I76" s="22"/>
      <c r="J76" s="22"/>
      <c r="K76" s="22"/>
      <c r="L76" s="22"/>
      <c r="M76" s="22"/>
      <c r="N76" s="22"/>
      <c r="O76" s="22"/>
      <c r="P76" s="22"/>
      <c r="Q76" s="83"/>
      <c r="R76" s="83"/>
      <c r="S76" s="2"/>
      <c r="T76" s="9"/>
      <c r="U76" s="9"/>
      <c r="V76" s="9"/>
      <c r="W76" s="9"/>
      <c r="X76" s="9"/>
      <c r="Y76" s="9"/>
      <c r="Z76" s="9" t="s">
        <v>55</v>
      </c>
      <c r="AA76" s="548" t="str">
        <f>'Week 2'!N190</f>
        <v>0,0 kg</v>
      </c>
      <c r="AB76" s="9"/>
      <c r="AC76" s="9"/>
      <c r="AD76" s="549"/>
      <c r="AE76" s="9"/>
      <c r="AF76" s="9"/>
      <c r="AG76" s="550"/>
      <c r="AH76" s="9"/>
      <c r="AI76" s="9"/>
      <c r="AJ76" s="9"/>
      <c r="AK76" s="9"/>
      <c r="AL76" s="9"/>
      <c r="AM76" s="9"/>
      <c r="AN76" s="9"/>
      <c r="AO76" s="9"/>
      <c r="AP76" s="9"/>
      <c r="AQ76" s="2"/>
    </row>
    <row r="77" spans="1:43" ht="15" customHeight="1" x14ac:dyDescent="0.3">
      <c r="A77" s="22"/>
      <c r="B77" s="22"/>
      <c r="C77" s="22"/>
      <c r="D77" s="22"/>
      <c r="E77" s="22"/>
      <c r="F77" s="22"/>
      <c r="G77" s="22"/>
      <c r="H77" s="22"/>
      <c r="I77" s="22"/>
      <c r="J77" s="22"/>
      <c r="K77" s="22"/>
      <c r="L77" s="22"/>
      <c r="M77" s="22"/>
      <c r="N77" s="22"/>
      <c r="O77" s="22"/>
      <c r="P77" s="22"/>
      <c r="Q77" s="83"/>
      <c r="R77" s="83"/>
      <c r="S77" s="2"/>
      <c r="T77" s="9"/>
      <c r="U77" s="9"/>
      <c r="V77" s="9"/>
      <c r="W77" s="9"/>
      <c r="X77" s="9"/>
      <c r="Y77" s="9"/>
      <c r="Z77" s="9" t="s">
        <v>53</v>
      </c>
      <c r="AA77" s="548" t="str">
        <f>'Week 3'!N190</f>
        <v>0,0 kg</v>
      </c>
      <c r="AB77" s="9"/>
      <c r="AC77" s="9"/>
      <c r="AD77" s="549"/>
      <c r="AE77" s="9"/>
      <c r="AF77" s="9"/>
      <c r="AG77" s="550"/>
      <c r="AH77" s="9"/>
      <c r="AI77" s="9"/>
      <c r="AJ77" s="9"/>
      <c r="AK77" s="9"/>
      <c r="AL77" s="9"/>
      <c r="AM77" s="9"/>
      <c r="AN77" s="9"/>
      <c r="AO77" s="9"/>
      <c r="AP77" s="9"/>
      <c r="AQ77" s="2"/>
    </row>
    <row r="78" spans="1:43" ht="15" customHeight="1" x14ac:dyDescent="0.3">
      <c r="A78" s="22"/>
      <c r="B78" s="22"/>
      <c r="C78" s="22"/>
      <c r="D78" s="22"/>
      <c r="E78" s="22"/>
      <c r="F78" s="22"/>
      <c r="G78" s="22"/>
      <c r="H78" s="22"/>
      <c r="I78" s="22"/>
      <c r="J78" s="22"/>
      <c r="K78" s="22"/>
      <c r="L78" s="22"/>
      <c r="M78" s="22"/>
      <c r="N78" s="22"/>
      <c r="O78" s="22"/>
      <c r="P78" s="22"/>
      <c r="Q78" s="83"/>
      <c r="R78" s="83"/>
      <c r="S78" s="2"/>
      <c r="T78" s="9"/>
      <c r="U78" s="9"/>
      <c r="V78" s="9"/>
      <c r="W78" s="9"/>
      <c r="X78" s="9"/>
      <c r="Y78" s="9"/>
      <c r="Z78" s="9" t="s">
        <v>54</v>
      </c>
      <c r="AA78" s="548" t="str">
        <f>'Week 4'!N190</f>
        <v>0,0 kg</v>
      </c>
      <c r="AB78" s="9"/>
      <c r="AC78" s="9"/>
      <c r="AD78" s="549"/>
      <c r="AE78" s="9"/>
      <c r="AF78" s="9"/>
      <c r="AG78" s="550"/>
      <c r="AH78" s="9"/>
      <c r="AI78" s="9"/>
      <c r="AJ78" s="9"/>
      <c r="AK78" s="9"/>
      <c r="AL78" s="9"/>
      <c r="AM78" s="9"/>
      <c r="AN78" s="9"/>
      <c r="AO78" s="9"/>
      <c r="AP78" s="9"/>
      <c r="AQ78" s="2"/>
    </row>
    <row r="79" spans="1:43" ht="15" customHeight="1" x14ac:dyDescent="0.3">
      <c r="A79" s="22"/>
      <c r="B79" s="22"/>
      <c r="C79" s="22"/>
      <c r="D79" s="22"/>
      <c r="E79" s="22"/>
      <c r="F79" s="22"/>
      <c r="G79" s="22"/>
      <c r="H79" s="22"/>
      <c r="I79" s="22"/>
      <c r="J79" s="22"/>
      <c r="K79" s="22"/>
      <c r="L79" s="22"/>
      <c r="M79" s="22"/>
      <c r="N79" s="22"/>
      <c r="O79" s="22"/>
      <c r="P79" s="22"/>
      <c r="Q79" s="83"/>
      <c r="R79" s="83"/>
      <c r="S79" s="2"/>
      <c r="T79" s="9"/>
      <c r="U79" s="9"/>
      <c r="V79" s="9"/>
      <c r="W79" s="9"/>
      <c r="X79" s="9"/>
      <c r="Y79" s="9"/>
      <c r="Z79" s="9" t="s">
        <v>184</v>
      </c>
      <c r="AA79" s="9" t="str">
        <f>'Week 5'!N190</f>
        <v>0,0 kg</v>
      </c>
      <c r="AB79" s="9"/>
      <c r="AC79" s="9"/>
      <c r="AD79" s="549"/>
      <c r="AE79" s="9"/>
      <c r="AF79" s="9"/>
      <c r="AG79" s="550"/>
      <c r="AH79" s="9"/>
      <c r="AI79" s="9"/>
      <c r="AJ79" s="9"/>
      <c r="AK79" s="9"/>
      <c r="AL79" s="9"/>
      <c r="AM79" s="9"/>
      <c r="AN79" s="9"/>
      <c r="AO79" s="9"/>
      <c r="AP79" s="9"/>
      <c r="AQ79" s="2"/>
    </row>
    <row r="80" spans="1:43" ht="15" customHeight="1" x14ac:dyDescent="0.3">
      <c r="A80" s="22"/>
      <c r="B80" s="22"/>
      <c r="C80" s="22"/>
      <c r="D80" s="22"/>
      <c r="E80" s="22"/>
      <c r="F80" s="22"/>
      <c r="G80" s="22"/>
      <c r="H80" s="22"/>
      <c r="I80" s="22"/>
      <c r="J80" s="22"/>
      <c r="K80" s="22"/>
      <c r="L80" s="22"/>
      <c r="M80" s="22"/>
      <c r="N80" s="22"/>
      <c r="O80" s="22"/>
      <c r="P80" s="22"/>
      <c r="Q80" s="83"/>
      <c r="R80" s="83"/>
      <c r="S80" s="2"/>
      <c r="T80" s="9"/>
      <c r="U80" s="9"/>
      <c r="V80" s="9"/>
      <c r="W80" s="9"/>
      <c r="X80" s="9"/>
      <c r="Y80" s="9"/>
      <c r="Z80" s="9" t="s">
        <v>186</v>
      </c>
      <c r="AA80" s="9" t="str">
        <f>'Week 6'!N190</f>
        <v>0,0 kg</v>
      </c>
      <c r="AB80" s="9"/>
      <c r="AC80" s="9"/>
      <c r="AD80" s="549"/>
      <c r="AE80" s="9"/>
      <c r="AF80" s="9"/>
      <c r="AG80" s="550"/>
      <c r="AH80" s="9"/>
      <c r="AI80" s="9"/>
      <c r="AJ80" s="9"/>
      <c r="AK80" s="9"/>
      <c r="AL80" s="9"/>
      <c r="AM80" s="9"/>
      <c r="AN80" s="9"/>
      <c r="AO80" s="9"/>
      <c r="AP80" s="9"/>
      <c r="AQ80" s="2"/>
    </row>
    <row r="81" spans="1:43" ht="15" customHeight="1" x14ac:dyDescent="0.3">
      <c r="A81" s="22"/>
      <c r="B81" s="22"/>
      <c r="C81" s="22"/>
      <c r="D81" s="22"/>
      <c r="E81" s="22"/>
      <c r="F81" s="22"/>
      <c r="G81" s="22"/>
      <c r="H81" s="22"/>
      <c r="I81" s="22"/>
      <c r="J81" s="22"/>
      <c r="K81" s="22"/>
      <c r="L81" s="22"/>
      <c r="M81" s="22"/>
      <c r="N81" s="22"/>
      <c r="O81" s="22"/>
      <c r="P81" s="22"/>
      <c r="Q81" s="83"/>
      <c r="R81" s="83"/>
      <c r="S81" s="2"/>
      <c r="T81" s="9"/>
      <c r="U81" s="9"/>
      <c r="V81" s="9"/>
      <c r="W81" s="9"/>
      <c r="X81" s="9"/>
      <c r="Y81" s="9"/>
      <c r="Z81" s="9" t="s">
        <v>202</v>
      </c>
      <c r="AA81" s="9" t="str">
        <f>'Week 7'!N190</f>
        <v>0,0 kg</v>
      </c>
      <c r="AB81" s="9"/>
      <c r="AC81" s="9"/>
      <c r="AD81" s="549"/>
      <c r="AE81" s="9"/>
      <c r="AF81" s="9"/>
      <c r="AG81" s="550"/>
      <c r="AH81" s="9"/>
      <c r="AI81" s="9"/>
      <c r="AJ81" s="9"/>
      <c r="AK81" s="9"/>
      <c r="AL81" s="9"/>
      <c r="AM81" s="9"/>
      <c r="AN81" s="9"/>
      <c r="AO81" s="9"/>
      <c r="AP81" s="9"/>
      <c r="AQ81" s="2"/>
    </row>
    <row r="82" spans="1:43" ht="15" customHeight="1" x14ac:dyDescent="0.3">
      <c r="A82" s="22"/>
      <c r="B82" s="22"/>
      <c r="C82" s="22"/>
      <c r="D82" s="22"/>
      <c r="E82" s="22"/>
      <c r="F82" s="22"/>
      <c r="G82" s="22"/>
      <c r="H82" s="22"/>
      <c r="I82" s="22"/>
      <c r="J82" s="22"/>
      <c r="K82" s="22"/>
      <c r="L82" s="22"/>
      <c r="M82" s="22"/>
      <c r="N82" s="22"/>
      <c r="O82" s="22"/>
      <c r="P82" s="22"/>
      <c r="Q82" s="83"/>
      <c r="R82" s="83"/>
      <c r="S82" s="2"/>
      <c r="T82" s="9"/>
      <c r="U82" s="9"/>
      <c r="V82" s="9"/>
      <c r="W82" s="9"/>
      <c r="X82" s="9"/>
      <c r="Y82" s="9"/>
      <c r="Z82" s="9"/>
      <c r="AA82" s="9"/>
      <c r="AB82" s="9"/>
      <c r="AC82" s="9"/>
      <c r="AD82" s="549"/>
      <c r="AE82" s="9"/>
      <c r="AF82" s="9"/>
      <c r="AG82" s="550"/>
      <c r="AH82" s="9"/>
      <c r="AI82" s="9"/>
      <c r="AJ82" s="9"/>
      <c r="AK82" s="9"/>
      <c r="AL82" s="9"/>
      <c r="AM82" s="9"/>
      <c r="AN82" s="9"/>
      <c r="AO82" s="9"/>
      <c r="AP82" s="9"/>
      <c r="AQ82" s="2"/>
    </row>
    <row r="83" spans="1:43" ht="15" customHeight="1" x14ac:dyDescent="0.3">
      <c r="A83" s="22"/>
      <c r="B83" s="22"/>
      <c r="C83" s="22"/>
      <c r="D83" s="22"/>
      <c r="E83" s="22"/>
      <c r="F83" s="22"/>
      <c r="G83" s="22"/>
      <c r="H83" s="22"/>
      <c r="I83" s="22"/>
      <c r="J83" s="22"/>
      <c r="K83" s="22"/>
      <c r="L83" s="22"/>
      <c r="M83" s="22"/>
      <c r="N83" s="22"/>
      <c r="O83" s="22"/>
      <c r="P83" s="22"/>
      <c r="Q83" s="83"/>
      <c r="R83" s="83"/>
      <c r="S83" s="2"/>
      <c r="T83" s="9"/>
      <c r="U83" s="9"/>
      <c r="V83" s="9"/>
      <c r="W83" s="9"/>
      <c r="X83" s="9"/>
      <c r="Y83" s="9"/>
      <c r="Z83" s="9"/>
      <c r="AA83" s="9"/>
      <c r="AB83" s="9"/>
      <c r="AC83" s="9"/>
      <c r="AD83" s="549"/>
      <c r="AE83" s="9"/>
      <c r="AF83" s="9"/>
      <c r="AG83" s="550"/>
      <c r="AH83" s="9"/>
      <c r="AI83" s="9"/>
      <c r="AJ83" s="9"/>
      <c r="AK83" s="9"/>
      <c r="AL83" s="9"/>
      <c r="AM83" s="9"/>
      <c r="AN83" s="9"/>
      <c r="AO83" s="9"/>
      <c r="AP83" s="9"/>
      <c r="AQ83" s="2"/>
    </row>
    <row r="84" spans="1:43" ht="15" customHeight="1" x14ac:dyDescent="0.3">
      <c r="A84" s="22"/>
      <c r="B84" s="22"/>
      <c r="C84" s="22"/>
      <c r="D84" s="22"/>
      <c r="E84" s="22"/>
      <c r="F84" s="22"/>
      <c r="G84" s="22"/>
      <c r="H84" s="22"/>
      <c r="I84" s="22"/>
      <c r="J84" s="22"/>
      <c r="K84" s="22"/>
      <c r="L84" s="22"/>
      <c r="M84" s="22"/>
      <c r="N84" s="22"/>
      <c r="O84" s="22"/>
      <c r="P84" s="22"/>
      <c r="Q84" s="83"/>
      <c r="R84" s="83"/>
      <c r="S84" s="2"/>
      <c r="T84" s="9"/>
      <c r="U84" s="9"/>
      <c r="V84" s="9"/>
      <c r="W84" s="9"/>
      <c r="X84" s="9"/>
      <c r="Y84" s="9"/>
      <c r="Z84" s="9"/>
      <c r="AA84" s="9"/>
      <c r="AB84" s="9"/>
      <c r="AC84" s="9"/>
      <c r="AD84" s="549"/>
      <c r="AE84" s="9"/>
      <c r="AF84" s="9"/>
      <c r="AG84" s="550"/>
      <c r="AH84" s="9"/>
      <c r="AI84" s="9"/>
      <c r="AJ84" s="9"/>
      <c r="AK84" s="9"/>
      <c r="AL84" s="9"/>
      <c r="AM84" s="9"/>
      <c r="AN84" s="9"/>
      <c r="AO84" s="9"/>
      <c r="AP84" s="9"/>
      <c r="AQ84" s="2"/>
    </row>
    <row r="85" spans="1:43" ht="15" customHeight="1" x14ac:dyDescent="0.3">
      <c r="A85" s="22"/>
      <c r="B85" s="22"/>
      <c r="C85" s="22"/>
      <c r="D85" s="22"/>
      <c r="E85" s="22"/>
      <c r="F85" s="22"/>
      <c r="G85" s="22"/>
      <c r="H85" s="22"/>
      <c r="I85" s="22"/>
      <c r="J85" s="22"/>
      <c r="K85" s="22"/>
      <c r="L85" s="22"/>
      <c r="M85" s="22"/>
      <c r="N85" s="22"/>
      <c r="O85" s="22"/>
      <c r="P85" s="22"/>
      <c r="Q85" s="83"/>
      <c r="R85" s="83"/>
      <c r="S85" s="2"/>
      <c r="T85" s="9"/>
      <c r="U85" s="9"/>
      <c r="V85" s="9"/>
      <c r="W85" s="9"/>
      <c r="X85" s="9"/>
      <c r="Y85" s="9"/>
      <c r="Z85" s="9"/>
      <c r="AA85" s="9"/>
      <c r="AB85" s="9"/>
      <c r="AC85" s="9"/>
      <c r="AD85" s="549"/>
      <c r="AE85" s="9"/>
      <c r="AF85" s="9"/>
      <c r="AG85" s="550"/>
      <c r="AH85" s="9"/>
      <c r="AI85" s="9"/>
      <c r="AJ85" s="9"/>
      <c r="AK85" s="9"/>
      <c r="AL85" s="9"/>
      <c r="AM85" s="9"/>
      <c r="AN85" s="9"/>
      <c r="AO85" s="9"/>
      <c r="AP85" s="9"/>
      <c r="AQ85" s="2"/>
    </row>
    <row r="86" spans="1:43" ht="15" customHeight="1" x14ac:dyDescent="0.3">
      <c r="A86" s="22"/>
      <c r="B86" s="22"/>
      <c r="C86" s="22"/>
      <c r="D86" s="22"/>
      <c r="E86" s="22"/>
      <c r="F86" s="22"/>
      <c r="G86" s="22"/>
      <c r="H86" s="22"/>
      <c r="I86" s="22"/>
      <c r="J86" s="22"/>
      <c r="K86" s="22"/>
      <c r="L86" s="22"/>
      <c r="M86" s="22"/>
      <c r="N86" s="22"/>
      <c r="O86" s="22"/>
      <c r="P86" s="22"/>
      <c r="Q86" s="83"/>
      <c r="R86" s="83"/>
      <c r="S86" s="2"/>
      <c r="T86" s="9"/>
      <c r="U86" s="9"/>
      <c r="V86" s="9"/>
      <c r="W86" s="9"/>
      <c r="X86" s="9"/>
      <c r="Y86" s="9"/>
      <c r="Z86" s="9"/>
      <c r="AA86" s="9"/>
      <c r="AB86" s="9"/>
      <c r="AC86" s="9"/>
      <c r="AD86" s="549"/>
      <c r="AE86" s="9"/>
      <c r="AF86" s="9"/>
      <c r="AG86" s="550"/>
      <c r="AH86" s="9"/>
      <c r="AI86" s="9"/>
      <c r="AJ86" s="9"/>
      <c r="AK86" s="9"/>
      <c r="AL86" s="9"/>
      <c r="AM86" s="9"/>
      <c r="AN86" s="9"/>
      <c r="AO86" s="9"/>
      <c r="AP86" s="9"/>
      <c r="AQ86" s="2"/>
    </row>
    <row r="87" spans="1:43" ht="15" customHeight="1" x14ac:dyDescent="0.3">
      <c r="A87" s="22"/>
      <c r="B87" s="22"/>
      <c r="C87" s="22"/>
      <c r="D87" s="22"/>
      <c r="E87" s="22"/>
      <c r="F87" s="22"/>
      <c r="G87" s="22"/>
      <c r="H87" s="22"/>
      <c r="I87" s="22"/>
      <c r="J87" s="22"/>
      <c r="K87" s="22"/>
      <c r="L87" s="22"/>
      <c r="M87" s="22"/>
      <c r="N87" s="22"/>
      <c r="O87" s="22"/>
      <c r="P87" s="22"/>
      <c r="Q87" s="83"/>
      <c r="R87" s="83"/>
      <c r="S87" s="2"/>
      <c r="T87" s="9"/>
      <c r="U87" s="9"/>
      <c r="V87" s="9"/>
      <c r="W87" s="9"/>
      <c r="X87" s="9"/>
      <c r="Y87" s="9"/>
      <c r="Z87" s="9"/>
      <c r="AA87" s="9"/>
      <c r="AB87" s="9"/>
      <c r="AC87" s="9"/>
      <c r="AD87" s="549"/>
      <c r="AE87" s="9"/>
      <c r="AF87" s="9"/>
      <c r="AG87" s="550"/>
      <c r="AH87" s="9"/>
      <c r="AI87" s="9"/>
      <c r="AJ87" s="9"/>
      <c r="AK87" s="9"/>
      <c r="AL87" s="9"/>
      <c r="AM87" s="9"/>
      <c r="AN87" s="9"/>
      <c r="AO87" s="9"/>
      <c r="AP87" s="9"/>
      <c r="AQ87" s="2"/>
    </row>
    <row r="88" spans="1:43" ht="15" customHeight="1" x14ac:dyDescent="0.3">
      <c r="A88" s="22"/>
      <c r="B88" s="22"/>
      <c r="C88" s="22"/>
      <c r="D88" s="22"/>
      <c r="E88" s="22"/>
      <c r="F88" s="22"/>
      <c r="G88" s="22"/>
      <c r="H88" s="22"/>
      <c r="I88" s="22"/>
      <c r="J88" s="22"/>
      <c r="K88" s="22"/>
      <c r="L88" s="22"/>
      <c r="M88" s="22"/>
      <c r="N88" s="22"/>
      <c r="O88" s="22"/>
      <c r="P88" s="22"/>
      <c r="Q88" s="83"/>
      <c r="R88" s="83"/>
      <c r="S88" s="2"/>
      <c r="T88" s="9"/>
      <c r="U88" s="2"/>
      <c r="V88" s="2"/>
      <c r="W88" s="2"/>
      <c r="X88" s="2"/>
      <c r="Y88" s="2"/>
      <c r="Z88" s="2"/>
      <c r="AA88" s="2"/>
      <c r="AB88" s="2"/>
      <c r="AC88" s="2"/>
      <c r="AD88" s="2"/>
      <c r="AE88" s="2"/>
      <c r="AF88" s="2"/>
      <c r="AG88" s="2"/>
      <c r="AH88" s="2"/>
      <c r="AI88" s="2"/>
      <c r="AJ88" s="2"/>
      <c r="AK88" s="2"/>
      <c r="AL88" s="2"/>
      <c r="AM88" s="2"/>
      <c r="AN88" s="2"/>
      <c r="AO88" s="2"/>
      <c r="AP88" s="2"/>
      <c r="AQ88" s="2"/>
    </row>
    <row r="89" spans="1:43" x14ac:dyDescent="0.3">
      <c r="A89" s="22"/>
      <c r="B89" s="22"/>
      <c r="C89" s="22"/>
      <c r="D89" s="22"/>
      <c r="E89" s="22"/>
      <c r="F89" s="22"/>
      <c r="G89" s="22"/>
      <c r="H89" s="22"/>
      <c r="I89" s="22"/>
      <c r="J89" s="22"/>
      <c r="K89" s="22"/>
      <c r="L89" s="22"/>
      <c r="M89" s="22"/>
      <c r="N89" s="22"/>
      <c r="O89" s="22"/>
      <c r="P89" s="22"/>
      <c r="Q89" s="83"/>
      <c r="R89" s="83"/>
      <c r="S89" s="2"/>
      <c r="T89" s="9"/>
      <c r="U89" s="2"/>
      <c r="V89" s="2"/>
      <c r="W89" s="2"/>
      <c r="X89" s="2"/>
      <c r="Y89" s="2"/>
      <c r="Z89" s="2"/>
      <c r="AA89" s="2"/>
      <c r="AB89" s="2"/>
      <c r="AC89" s="2"/>
      <c r="AD89" s="2"/>
      <c r="AE89" s="2"/>
      <c r="AF89" s="2"/>
      <c r="AG89" s="2"/>
      <c r="AH89" s="2"/>
      <c r="AI89" s="2"/>
      <c r="AJ89" s="2"/>
      <c r="AK89" s="2"/>
      <c r="AL89" s="2"/>
      <c r="AM89" s="2"/>
      <c r="AN89" s="2"/>
      <c r="AO89" s="2"/>
      <c r="AP89" s="2"/>
      <c r="AQ89" s="2"/>
    </row>
    <row r="90" spans="1:43" x14ac:dyDescent="0.3">
      <c r="A90" s="22"/>
      <c r="B90" s="22"/>
      <c r="C90" s="22"/>
      <c r="D90" s="22"/>
      <c r="E90" s="22"/>
      <c r="F90" s="22"/>
      <c r="G90" s="22"/>
      <c r="H90" s="22"/>
      <c r="I90" s="22"/>
      <c r="J90" s="22"/>
      <c r="K90" s="22"/>
      <c r="L90" s="22"/>
      <c r="M90" s="22"/>
      <c r="N90" s="22"/>
      <c r="O90" s="22"/>
      <c r="P90" s="22"/>
      <c r="Q90" s="83"/>
      <c r="R90" s="83"/>
      <c r="S90" s="2"/>
      <c r="T90" s="9"/>
      <c r="U90" s="9"/>
      <c r="V90" s="9"/>
      <c r="W90" s="9"/>
      <c r="X90" s="9"/>
      <c r="Y90" s="9"/>
      <c r="Z90" s="9"/>
      <c r="AA90" s="9"/>
      <c r="AB90" s="9"/>
      <c r="AC90" s="9"/>
      <c r="AD90" s="9"/>
      <c r="AE90" s="9"/>
      <c r="AF90" s="9"/>
      <c r="AG90" s="9"/>
      <c r="AH90" s="9"/>
      <c r="AI90" s="9"/>
      <c r="AJ90" s="9"/>
      <c r="AK90" s="9"/>
      <c r="AL90" s="9"/>
      <c r="AM90" s="9"/>
      <c r="AN90" s="9"/>
      <c r="AO90" s="9"/>
      <c r="AP90" s="9"/>
      <c r="AQ90" s="2"/>
    </row>
    <row r="91" spans="1:43" x14ac:dyDescent="0.3">
      <c r="A91" s="22"/>
      <c r="B91" s="22"/>
      <c r="C91" s="22"/>
      <c r="D91" s="22"/>
      <c r="E91" s="22"/>
      <c r="F91" s="22"/>
      <c r="G91" s="22"/>
      <c r="H91" s="22"/>
      <c r="I91" s="22"/>
      <c r="J91" s="22"/>
      <c r="K91" s="22"/>
      <c r="L91" s="22"/>
      <c r="M91" s="22"/>
      <c r="N91" s="22"/>
      <c r="O91" s="22"/>
      <c r="P91" s="22"/>
      <c r="Q91" s="83"/>
      <c r="R91" s="83"/>
      <c r="S91" s="2"/>
      <c r="T91" s="9"/>
      <c r="U91" s="9"/>
      <c r="V91" s="9"/>
      <c r="W91" s="9"/>
      <c r="X91" s="9"/>
      <c r="Y91" s="9"/>
      <c r="Z91" s="9"/>
      <c r="AA91" s="9"/>
      <c r="AB91" s="9"/>
      <c r="AC91" s="9"/>
      <c r="AD91" s="9"/>
      <c r="AE91" s="9"/>
      <c r="AF91" s="9"/>
      <c r="AG91" s="9"/>
      <c r="AH91" s="9"/>
      <c r="AI91" s="9"/>
      <c r="AJ91" s="9"/>
      <c r="AK91" s="9"/>
      <c r="AL91" s="9"/>
      <c r="AM91" s="9"/>
      <c r="AN91" s="9"/>
      <c r="AO91" s="9"/>
      <c r="AP91" s="9"/>
      <c r="AQ91" s="2"/>
    </row>
    <row r="92" spans="1:43" x14ac:dyDescent="0.3">
      <c r="A92" s="22"/>
      <c r="B92" s="22"/>
      <c r="C92" s="22"/>
      <c r="D92" s="22"/>
      <c r="E92" s="22"/>
      <c r="F92" s="22"/>
      <c r="G92" s="22"/>
      <c r="H92" s="22"/>
      <c r="I92" s="22"/>
      <c r="J92" s="22"/>
      <c r="K92" s="22"/>
      <c r="L92" s="22"/>
      <c r="M92" s="22"/>
      <c r="N92" s="22"/>
      <c r="O92" s="22"/>
      <c r="P92" s="22"/>
      <c r="Q92" s="83"/>
      <c r="R92" s="83"/>
      <c r="S92" s="2"/>
      <c r="T92" s="9"/>
      <c r="U92" s="9"/>
      <c r="V92" s="9"/>
      <c r="W92" s="9"/>
      <c r="X92" s="9"/>
      <c r="Y92" s="9"/>
      <c r="Z92" s="9"/>
      <c r="AA92" s="9"/>
      <c r="AB92" s="9"/>
      <c r="AC92" s="9"/>
      <c r="AD92" s="9"/>
      <c r="AE92" s="9"/>
      <c r="AF92" s="9"/>
      <c r="AG92" s="9"/>
      <c r="AH92" s="9"/>
      <c r="AI92" s="9"/>
      <c r="AJ92" s="9"/>
      <c r="AK92" s="9"/>
      <c r="AL92" s="9"/>
      <c r="AM92" s="9"/>
      <c r="AN92" s="9"/>
      <c r="AO92" s="9"/>
      <c r="AP92" s="9"/>
      <c r="AQ92" s="2"/>
    </row>
    <row r="93" spans="1:43" x14ac:dyDescent="0.3">
      <c r="A93" s="22"/>
      <c r="B93" s="22"/>
      <c r="C93" s="22"/>
      <c r="D93" s="22"/>
      <c r="E93" s="22"/>
      <c r="F93" s="22"/>
      <c r="G93" s="22"/>
      <c r="H93" s="22"/>
      <c r="I93" s="22"/>
      <c r="J93" s="22"/>
      <c r="K93" s="22"/>
      <c r="L93" s="22"/>
      <c r="M93" s="22"/>
      <c r="N93" s="22"/>
      <c r="O93" s="22"/>
      <c r="P93" s="22"/>
      <c r="Q93" s="83"/>
      <c r="R93" s="83"/>
      <c r="S93" s="2"/>
      <c r="T93" s="9"/>
      <c r="U93" s="9"/>
      <c r="V93" s="9"/>
      <c r="W93" s="9"/>
      <c r="X93" s="9"/>
      <c r="Y93" s="9"/>
      <c r="Z93" s="9"/>
      <c r="AA93" s="9"/>
      <c r="AB93" s="9"/>
      <c r="AC93" s="9"/>
      <c r="AD93" s="9"/>
      <c r="AE93" s="9"/>
      <c r="AF93" s="9"/>
      <c r="AG93" s="9"/>
      <c r="AH93" s="9"/>
      <c r="AI93" s="9"/>
      <c r="AJ93" s="9"/>
      <c r="AK93" s="9"/>
      <c r="AL93" s="9"/>
      <c r="AM93" s="9"/>
      <c r="AN93" s="9"/>
      <c r="AO93" s="9"/>
      <c r="AP93" s="9"/>
      <c r="AQ93" s="2"/>
    </row>
    <row r="94" spans="1:43" x14ac:dyDescent="0.3">
      <c r="A94" s="22"/>
      <c r="B94" s="22"/>
      <c r="C94" s="22"/>
      <c r="D94" s="22"/>
      <c r="E94" s="22"/>
      <c r="F94" s="22"/>
      <c r="G94" s="22"/>
      <c r="H94" s="22"/>
      <c r="I94" s="22"/>
      <c r="J94" s="22"/>
      <c r="K94" s="22"/>
      <c r="L94" s="22"/>
      <c r="M94" s="22"/>
      <c r="N94" s="22"/>
      <c r="O94" s="22"/>
      <c r="P94" s="22"/>
      <c r="Q94" s="83"/>
      <c r="R94" s="83"/>
      <c r="S94" s="2"/>
      <c r="T94" s="9"/>
      <c r="U94" s="9"/>
      <c r="V94" s="9"/>
      <c r="W94" s="9"/>
      <c r="X94" s="9"/>
      <c r="Y94" s="9"/>
      <c r="Z94" s="9"/>
      <c r="AA94" s="9"/>
      <c r="AB94" s="9"/>
      <c r="AC94" s="9"/>
      <c r="AD94" s="9"/>
      <c r="AE94" s="9"/>
      <c r="AF94" s="9"/>
      <c r="AG94" s="9"/>
      <c r="AH94" s="9"/>
      <c r="AI94" s="9"/>
      <c r="AJ94" s="9"/>
      <c r="AK94" s="9"/>
      <c r="AL94" s="9"/>
      <c r="AM94" s="9"/>
      <c r="AN94" s="9"/>
      <c r="AO94" s="9"/>
      <c r="AP94" s="9"/>
      <c r="AQ94" s="2"/>
    </row>
    <row r="95" spans="1:43" x14ac:dyDescent="0.3">
      <c r="A95" s="22"/>
      <c r="B95" s="22"/>
      <c r="C95" s="22"/>
      <c r="D95" s="22"/>
      <c r="E95" s="22"/>
      <c r="F95" s="22"/>
      <c r="G95" s="22"/>
      <c r="H95" s="22"/>
      <c r="I95" s="22"/>
      <c r="J95" s="22"/>
      <c r="K95" s="22"/>
      <c r="L95" s="22"/>
      <c r="M95" s="22"/>
      <c r="N95" s="22"/>
      <c r="O95" s="22"/>
      <c r="P95" s="22"/>
      <c r="Q95" s="83"/>
      <c r="R95" s="83"/>
      <c r="S95" s="2"/>
      <c r="T95" s="9"/>
      <c r="U95" s="9"/>
      <c r="V95" s="9"/>
      <c r="W95" s="9"/>
      <c r="X95" s="9"/>
      <c r="Y95" s="9"/>
      <c r="Z95" s="9"/>
      <c r="AA95" s="9"/>
      <c r="AB95" s="9"/>
      <c r="AC95" s="9"/>
      <c r="AD95" s="9"/>
      <c r="AE95" s="9"/>
      <c r="AF95" s="9"/>
      <c r="AG95" s="9"/>
      <c r="AH95" s="9"/>
      <c r="AI95" s="9"/>
      <c r="AJ95" s="9"/>
      <c r="AK95" s="9"/>
      <c r="AL95" s="9"/>
      <c r="AM95" s="9"/>
      <c r="AN95" s="9"/>
      <c r="AO95" s="9"/>
      <c r="AP95" s="9"/>
      <c r="AQ95" s="2"/>
    </row>
    <row r="96" spans="1:43" x14ac:dyDescent="0.3">
      <c r="A96" s="22"/>
      <c r="B96" s="22"/>
      <c r="C96" s="22"/>
      <c r="D96" s="22"/>
      <c r="E96" s="22"/>
      <c r="F96" s="22"/>
      <c r="G96" s="22"/>
      <c r="H96" s="22"/>
      <c r="I96" s="22"/>
      <c r="J96" s="22"/>
      <c r="K96" s="22"/>
      <c r="L96" s="22"/>
      <c r="M96" s="22"/>
      <c r="N96" s="22"/>
      <c r="O96" s="22"/>
      <c r="P96" s="22"/>
      <c r="Q96" s="83"/>
      <c r="R96" s="83"/>
      <c r="S96" s="2"/>
      <c r="T96" s="9"/>
      <c r="U96" s="9"/>
      <c r="V96" s="9"/>
      <c r="W96" s="9"/>
      <c r="X96" s="9"/>
      <c r="Y96" s="9"/>
      <c r="Z96" s="9"/>
      <c r="AA96" s="9"/>
      <c r="AB96" s="9"/>
      <c r="AC96" s="9"/>
      <c r="AD96" s="9"/>
      <c r="AE96" s="9"/>
      <c r="AF96" s="9"/>
      <c r="AG96" s="9"/>
      <c r="AH96" s="9"/>
      <c r="AI96" s="9"/>
      <c r="AJ96" s="9"/>
      <c r="AK96" s="9"/>
      <c r="AL96" s="9"/>
      <c r="AM96" s="9"/>
      <c r="AN96" s="9"/>
      <c r="AO96" s="9"/>
      <c r="AP96" s="9"/>
      <c r="AQ96" s="2"/>
    </row>
    <row r="97" spans="1:43" x14ac:dyDescent="0.3">
      <c r="A97" s="22"/>
      <c r="B97" s="22"/>
      <c r="C97" s="22"/>
      <c r="D97" s="22"/>
      <c r="E97" s="22"/>
      <c r="F97" s="22"/>
      <c r="G97" s="22"/>
      <c r="H97" s="22"/>
      <c r="I97" s="22"/>
      <c r="J97" s="22"/>
      <c r="K97" s="22"/>
      <c r="L97" s="22"/>
      <c r="M97" s="22"/>
      <c r="N97" s="22"/>
      <c r="O97" s="22"/>
      <c r="P97" s="22"/>
      <c r="Q97" s="83"/>
      <c r="R97" s="83"/>
      <c r="S97" s="2"/>
      <c r="T97" s="9"/>
      <c r="U97" s="9"/>
      <c r="V97" s="9"/>
      <c r="W97" s="9"/>
      <c r="X97" s="9"/>
      <c r="Y97" s="9"/>
      <c r="Z97" s="9"/>
      <c r="AA97" s="9"/>
      <c r="AB97" s="9"/>
      <c r="AC97" s="9"/>
      <c r="AD97" s="9"/>
      <c r="AE97" s="9"/>
      <c r="AF97" s="9"/>
      <c r="AG97" s="9"/>
      <c r="AH97" s="9"/>
      <c r="AI97" s="9"/>
      <c r="AJ97" s="9"/>
      <c r="AK97" s="9"/>
      <c r="AL97" s="9"/>
      <c r="AM97" s="9"/>
      <c r="AN97" s="9"/>
      <c r="AO97" s="9"/>
      <c r="AP97" s="9"/>
      <c r="AQ97" s="2"/>
    </row>
    <row r="98" spans="1:43" x14ac:dyDescent="0.3">
      <c r="A98" s="22"/>
      <c r="B98" s="22"/>
      <c r="C98" s="22"/>
      <c r="D98" s="22"/>
      <c r="E98" s="22"/>
      <c r="F98" s="22"/>
      <c r="G98" s="22"/>
      <c r="H98" s="22"/>
      <c r="I98" s="22"/>
      <c r="J98" s="22"/>
      <c r="K98" s="22"/>
      <c r="L98" s="22"/>
      <c r="M98" s="22"/>
      <c r="N98" s="22"/>
      <c r="O98" s="22"/>
      <c r="P98" s="22"/>
      <c r="Q98" s="83"/>
      <c r="R98" s="83"/>
      <c r="S98" s="2"/>
      <c r="T98" s="9"/>
      <c r="U98" s="9"/>
      <c r="V98" s="9"/>
      <c r="W98" s="9"/>
      <c r="X98" s="9"/>
      <c r="Y98" s="9"/>
      <c r="Z98" s="9"/>
      <c r="AA98" s="9"/>
      <c r="AB98" s="9"/>
      <c r="AC98" s="9"/>
      <c r="AD98" s="9"/>
      <c r="AE98" s="9"/>
      <c r="AF98" s="9"/>
      <c r="AG98" s="9"/>
      <c r="AH98" s="9"/>
      <c r="AI98" s="9"/>
      <c r="AJ98" s="9"/>
      <c r="AK98" s="9"/>
      <c r="AL98" s="9"/>
      <c r="AM98" s="9"/>
      <c r="AN98" s="9"/>
      <c r="AO98" s="9"/>
      <c r="AP98" s="9"/>
      <c r="AQ98" s="2"/>
    </row>
    <row r="99" spans="1:43" x14ac:dyDescent="0.3">
      <c r="A99" s="22"/>
      <c r="B99" s="22"/>
      <c r="C99" s="22"/>
      <c r="D99" s="22"/>
      <c r="E99" s="22"/>
      <c r="F99" s="22"/>
      <c r="G99" s="22"/>
      <c r="H99" s="22"/>
      <c r="I99" s="22"/>
      <c r="J99" s="22"/>
      <c r="K99" s="22"/>
      <c r="L99" s="22"/>
      <c r="M99" s="22"/>
      <c r="N99" s="22"/>
      <c r="O99" s="22"/>
      <c r="P99" s="22"/>
      <c r="Q99" s="83"/>
      <c r="R99" s="83"/>
      <c r="S99" s="2"/>
      <c r="T99" s="9"/>
      <c r="U99" s="9"/>
      <c r="V99" s="9"/>
      <c r="W99" s="9"/>
      <c r="X99" s="9"/>
      <c r="Y99" s="9"/>
      <c r="Z99" s="9"/>
      <c r="AA99" s="9"/>
      <c r="AB99" s="9"/>
      <c r="AC99" s="9"/>
      <c r="AD99" s="9"/>
      <c r="AE99" s="9"/>
      <c r="AF99" s="9"/>
      <c r="AG99" s="9"/>
      <c r="AH99" s="9"/>
      <c r="AI99" s="9"/>
      <c r="AJ99" s="9"/>
      <c r="AK99" s="9"/>
      <c r="AL99" s="9"/>
      <c r="AM99" s="9"/>
      <c r="AN99" s="9"/>
      <c r="AO99" s="9"/>
      <c r="AP99" s="9"/>
      <c r="AQ99" s="2"/>
    </row>
    <row r="100" spans="1:43" x14ac:dyDescent="0.3">
      <c r="A100" s="22"/>
      <c r="B100" s="22"/>
      <c r="C100" s="22"/>
      <c r="D100" s="22"/>
      <c r="E100" s="22"/>
      <c r="F100" s="22"/>
      <c r="G100" s="22"/>
      <c r="H100" s="22"/>
      <c r="I100" s="22"/>
      <c r="J100" s="22"/>
      <c r="K100" s="22"/>
      <c r="L100" s="22"/>
      <c r="M100" s="22"/>
      <c r="N100" s="22"/>
      <c r="O100" s="22"/>
      <c r="P100" s="22"/>
      <c r="Q100" s="83"/>
      <c r="R100" s="83"/>
      <c r="S100" s="2"/>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2"/>
    </row>
    <row r="101" spans="1:43" x14ac:dyDescent="0.3">
      <c r="A101" s="22"/>
      <c r="B101" s="22"/>
      <c r="C101" s="22"/>
      <c r="D101" s="22"/>
      <c r="E101" s="22"/>
      <c r="F101" s="22"/>
      <c r="G101" s="22"/>
      <c r="H101" s="22"/>
      <c r="I101" s="22"/>
      <c r="J101" s="22"/>
      <c r="K101" s="22"/>
      <c r="L101" s="22"/>
      <c r="M101" s="22"/>
      <c r="N101" s="22"/>
      <c r="O101" s="22"/>
      <c r="P101" s="22"/>
      <c r="Q101" s="83"/>
      <c r="R101" s="83"/>
      <c r="S101" s="2"/>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2"/>
    </row>
    <row r="102" spans="1:43" x14ac:dyDescent="0.3">
      <c r="A102" s="22"/>
      <c r="B102" s="22"/>
      <c r="C102" s="22"/>
      <c r="D102" s="22"/>
      <c r="E102" s="22"/>
      <c r="F102" s="22"/>
      <c r="G102" s="22"/>
      <c r="H102" s="22"/>
      <c r="I102" s="22"/>
      <c r="J102" s="22"/>
      <c r="K102" s="22"/>
      <c r="L102" s="22"/>
      <c r="M102" s="22"/>
      <c r="N102" s="22"/>
      <c r="O102" s="22"/>
      <c r="P102" s="22"/>
      <c r="Q102" s="83"/>
      <c r="R102" s="83"/>
      <c r="S102" s="2"/>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2"/>
    </row>
    <row r="103" spans="1:43" x14ac:dyDescent="0.3">
      <c r="A103" s="22"/>
      <c r="B103" s="22"/>
      <c r="C103" s="22"/>
      <c r="D103" s="22"/>
      <c r="E103" s="22"/>
      <c r="F103" s="22"/>
      <c r="G103" s="22"/>
      <c r="H103" s="22"/>
      <c r="I103" s="22"/>
      <c r="J103" s="22"/>
      <c r="K103" s="22"/>
      <c r="L103" s="22"/>
      <c r="M103" s="22"/>
      <c r="N103" s="22"/>
      <c r="O103" s="22"/>
      <c r="P103" s="22"/>
      <c r="Q103" s="83"/>
      <c r="R103" s="83"/>
      <c r="S103" s="2"/>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2"/>
    </row>
    <row r="104" spans="1:43" x14ac:dyDescent="0.3">
      <c r="A104" s="22"/>
      <c r="B104" s="22"/>
      <c r="C104" s="22"/>
      <c r="D104" s="22"/>
      <c r="E104" s="22"/>
      <c r="F104" s="22"/>
      <c r="G104" s="22"/>
      <c r="H104" s="22"/>
      <c r="I104" s="22"/>
      <c r="J104" s="22"/>
      <c r="K104" s="22"/>
      <c r="L104" s="22"/>
      <c r="M104" s="22"/>
      <c r="N104" s="22"/>
      <c r="O104" s="22"/>
      <c r="P104" s="22"/>
      <c r="Q104" s="83"/>
      <c r="R104" s="83"/>
      <c r="S104" s="2"/>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2"/>
    </row>
    <row r="105" spans="1:43" x14ac:dyDescent="0.3">
      <c r="A105" s="22"/>
      <c r="B105" s="22"/>
      <c r="C105" s="22"/>
      <c r="D105" s="22"/>
      <c r="E105" s="22"/>
      <c r="F105" s="22"/>
      <c r="G105" s="22"/>
      <c r="H105" s="22"/>
      <c r="I105" s="22"/>
      <c r="J105" s="22"/>
      <c r="K105" s="22"/>
      <c r="L105" s="22"/>
      <c r="M105" s="22"/>
      <c r="N105" s="22"/>
      <c r="O105" s="22"/>
      <c r="P105" s="22"/>
      <c r="Q105" s="83"/>
      <c r="R105" s="83"/>
      <c r="S105" s="2"/>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2"/>
    </row>
    <row r="106" spans="1:43" x14ac:dyDescent="0.3">
      <c r="A106" s="22"/>
      <c r="B106" s="22"/>
      <c r="C106" s="22"/>
      <c r="D106" s="22"/>
      <c r="E106" s="22"/>
      <c r="F106" s="22"/>
      <c r="G106" s="22"/>
      <c r="H106" s="22"/>
      <c r="I106" s="22"/>
      <c r="J106" s="22"/>
      <c r="K106" s="22"/>
      <c r="L106" s="22"/>
      <c r="M106" s="22"/>
      <c r="N106" s="22"/>
      <c r="O106" s="22"/>
      <c r="P106" s="22"/>
      <c r="Q106" s="83"/>
      <c r="R106" s="83"/>
      <c r="S106" s="2"/>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2"/>
    </row>
    <row r="107" spans="1:43" x14ac:dyDescent="0.3">
      <c r="A107" s="22"/>
      <c r="B107" s="22"/>
      <c r="C107" s="22"/>
      <c r="D107" s="22"/>
      <c r="E107" s="22"/>
      <c r="F107" s="22"/>
      <c r="G107" s="22"/>
      <c r="H107" s="22"/>
      <c r="I107" s="22"/>
      <c r="J107" s="22"/>
      <c r="K107" s="22"/>
      <c r="L107" s="22"/>
      <c r="M107" s="22"/>
      <c r="N107" s="22"/>
      <c r="O107" s="22"/>
      <c r="P107" s="22"/>
      <c r="Q107" s="83"/>
      <c r="R107" s="83"/>
      <c r="S107" s="2"/>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2"/>
    </row>
    <row r="108" spans="1:43" x14ac:dyDescent="0.3">
      <c r="A108" s="22"/>
      <c r="B108" s="22"/>
      <c r="C108" s="22"/>
      <c r="D108" s="22"/>
      <c r="E108" s="22"/>
      <c r="F108" s="22"/>
      <c r="G108" s="22"/>
      <c r="H108" s="22"/>
      <c r="I108" s="22"/>
      <c r="J108" s="22"/>
      <c r="K108" s="22"/>
      <c r="L108" s="22"/>
      <c r="M108" s="22"/>
      <c r="N108" s="22"/>
      <c r="O108" s="22"/>
      <c r="P108" s="22"/>
      <c r="Q108" s="83"/>
      <c r="R108" s="83"/>
      <c r="S108" s="2"/>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2"/>
    </row>
    <row r="109" spans="1:43" x14ac:dyDescent="0.3">
      <c r="A109" s="22"/>
      <c r="B109" s="22"/>
      <c r="C109" s="22"/>
      <c r="D109" s="22"/>
      <c r="E109" s="22"/>
      <c r="F109" s="22"/>
      <c r="G109" s="22"/>
      <c r="H109" s="22"/>
      <c r="I109" s="22"/>
      <c r="J109" s="22"/>
      <c r="K109" s="22"/>
      <c r="L109" s="22"/>
      <c r="M109" s="22"/>
      <c r="N109" s="22"/>
      <c r="O109" s="22"/>
      <c r="P109" s="22"/>
      <c r="Q109" s="83"/>
      <c r="R109" s="83"/>
      <c r="S109" s="83"/>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2"/>
    </row>
    <row r="110" spans="1:43" x14ac:dyDescent="0.3">
      <c r="A110" s="22"/>
      <c r="B110" s="22"/>
      <c r="C110" s="22"/>
      <c r="D110" s="22"/>
      <c r="E110" s="22"/>
      <c r="F110" s="22"/>
      <c r="G110" s="22"/>
      <c r="H110" s="22"/>
      <c r="I110" s="22"/>
      <c r="J110" s="22"/>
      <c r="K110" s="22"/>
      <c r="L110" s="22"/>
      <c r="M110" s="22"/>
      <c r="N110" s="22"/>
      <c r="O110" s="22"/>
      <c r="P110" s="22"/>
      <c r="Q110" s="83"/>
      <c r="R110" s="83"/>
      <c r="S110" s="83"/>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2"/>
    </row>
    <row r="111" spans="1:43" x14ac:dyDescent="0.3">
      <c r="A111" s="22"/>
      <c r="B111" s="22"/>
      <c r="C111" s="22"/>
      <c r="D111" s="22"/>
      <c r="E111" s="22"/>
      <c r="F111" s="22"/>
      <c r="G111" s="22"/>
      <c r="H111" s="22"/>
      <c r="I111" s="22"/>
      <c r="J111" s="22"/>
      <c r="K111" s="22"/>
      <c r="L111" s="22"/>
      <c r="M111" s="22"/>
      <c r="N111" s="22"/>
      <c r="O111" s="22"/>
      <c r="P111" s="22"/>
      <c r="Q111" s="83"/>
      <c r="R111" s="83"/>
      <c r="S111" s="83"/>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2"/>
    </row>
    <row r="112" spans="1:43" x14ac:dyDescent="0.3">
      <c r="A112" s="22"/>
      <c r="B112" s="22"/>
      <c r="C112" s="22"/>
      <c r="D112" s="22"/>
      <c r="E112" s="22"/>
      <c r="F112" s="22"/>
      <c r="G112" s="22"/>
      <c r="H112" s="22"/>
      <c r="I112" s="22"/>
      <c r="J112" s="22"/>
      <c r="K112" s="22"/>
      <c r="L112" s="22"/>
      <c r="M112" s="22"/>
      <c r="N112" s="22"/>
      <c r="O112" s="22"/>
      <c r="P112" s="22"/>
      <c r="Q112" s="83"/>
      <c r="R112" s="83"/>
      <c r="S112" s="83"/>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2"/>
    </row>
    <row r="113" spans="1:43" x14ac:dyDescent="0.3">
      <c r="A113" s="22"/>
      <c r="B113" s="22"/>
      <c r="C113" s="22"/>
      <c r="D113" s="22"/>
      <c r="E113" s="22"/>
      <c r="F113" s="22"/>
      <c r="G113" s="22"/>
      <c r="H113" s="22"/>
      <c r="I113" s="22"/>
      <c r="J113" s="22"/>
      <c r="K113" s="22"/>
      <c r="L113" s="22"/>
      <c r="M113" s="22"/>
      <c r="N113" s="22"/>
      <c r="O113" s="22"/>
      <c r="P113" s="22"/>
      <c r="Q113" s="83"/>
      <c r="R113" s="83"/>
      <c r="S113" s="83"/>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2"/>
    </row>
    <row r="114" spans="1:43" x14ac:dyDescent="0.3">
      <c r="A114" s="22"/>
      <c r="B114" s="22"/>
      <c r="C114" s="22"/>
      <c r="D114" s="22"/>
      <c r="E114" s="22"/>
      <c r="F114" s="22"/>
      <c r="G114" s="22"/>
      <c r="H114" s="22"/>
      <c r="I114" s="22"/>
      <c r="J114" s="22"/>
      <c r="K114" s="22"/>
      <c r="L114" s="22"/>
      <c r="M114" s="22"/>
      <c r="N114" s="22"/>
      <c r="O114" s="22"/>
      <c r="P114" s="22"/>
      <c r="Q114" s="83"/>
      <c r="R114" s="83"/>
      <c r="S114" s="83"/>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2"/>
    </row>
    <row r="115" spans="1:43" x14ac:dyDescent="0.3">
      <c r="A115" s="22"/>
      <c r="B115" s="22"/>
      <c r="C115" s="22"/>
      <c r="D115" s="22"/>
      <c r="E115" s="22"/>
      <c r="F115" s="22"/>
      <c r="G115" s="22"/>
      <c r="H115" s="22"/>
      <c r="I115" s="22"/>
      <c r="J115" s="22"/>
      <c r="K115" s="22"/>
      <c r="L115" s="22"/>
      <c r="M115" s="22"/>
      <c r="N115" s="22"/>
      <c r="O115" s="22"/>
      <c r="P115" s="22"/>
      <c r="Q115" s="83"/>
      <c r="R115" s="83"/>
      <c r="S115" s="83"/>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2"/>
    </row>
    <row r="116" spans="1:43" x14ac:dyDescent="0.3">
      <c r="A116" s="22"/>
      <c r="B116" s="22"/>
      <c r="C116" s="22"/>
      <c r="D116" s="22"/>
      <c r="E116" s="22"/>
      <c r="F116" s="22"/>
      <c r="G116" s="22"/>
      <c r="H116" s="22"/>
      <c r="I116" s="22"/>
      <c r="J116" s="22"/>
      <c r="K116" s="22"/>
      <c r="L116" s="22"/>
      <c r="M116" s="22"/>
      <c r="N116" s="22"/>
      <c r="O116" s="22"/>
      <c r="P116" s="22"/>
      <c r="Q116" s="83"/>
      <c r="R116" s="83"/>
      <c r="S116" s="83"/>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2"/>
    </row>
    <row r="117" spans="1:43" x14ac:dyDescent="0.3">
      <c r="A117" s="22"/>
      <c r="B117" s="22"/>
      <c r="C117" s="22"/>
      <c r="D117" s="22"/>
      <c r="E117" s="22"/>
      <c r="F117" s="22"/>
      <c r="G117" s="22"/>
      <c r="H117" s="22"/>
      <c r="I117" s="22"/>
      <c r="J117" s="22"/>
      <c r="K117" s="22"/>
      <c r="L117" s="22"/>
      <c r="M117" s="22"/>
      <c r="N117" s="22"/>
      <c r="O117" s="22"/>
      <c r="P117" s="22"/>
      <c r="Q117" s="83"/>
      <c r="R117" s="83"/>
      <c r="S117" s="83"/>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2"/>
    </row>
    <row r="118" spans="1:43" x14ac:dyDescent="0.3">
      <c r="A118" s="22"/>
      <c r="B118" s="22"/>
      <c r="C118" s="22"/>
      <c r="D118" s="22"/>
      <c r="E118" s="22"/>
      <c r="F118" s="22"/>
      <c r="G118" s="22"/>
      <c r="H118" s="22"/>
      <c r="I118" s="22"/>
      <c r="J118" s="22"/>
      <c r="K118" s="22"/>
      <c r="L118" s="22"/>
      <c r="M118" s="22"/>
      <c r="N118" s="22"/>
      <c r="O118" s="22"/>
      <c r="P118" s="22"/>
      <c r="Q118" s="83"/>
      <c r="R118" s="83"/>
      <c r="S118" s="83"/>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2"/>
    </row>
    <row r="119" spans="1:43" x14ac:dyDescent="0.3">
      <c r="A119" s="22"/>
      <c r="B119" s="22"/>
      <c r="C119" s="22"/>
      <c r="D119" s="22"/>
      <c r="E119" s="22"/>
      <c r="F119" s="22"/>
      <c r="G119" s="22"/>
      <c r="H119" s="22"/>
      <c r="I119" s="22"/>
      <c r="J119" s="22"/>
      <c r="K119" s="22"/>
      <c r="L119" s="22"/>
      <c r="M119" s="22"/>
      <c r="N119" s="22"/>
      <c r="O119" s="22"/>
      <c r="P119" s="22"/>
      <c r="Q119" s="83"/>
      <c r="R119" s="83"/>
      <c r="S119" s="83"/>
      <c r="T119" s="83"/>
      <c r="U119" s="83"/>
      <c r="V119" s="83"/>
      <c r="W119" s="83"/>
      <c r="X119" s="83"/>
      <c r="Y119" s="83"/>
      <c r="Z119" s="83"/>
      <c r="AA119" s="83"/>
      <c r="AB119" s="83"/>
      <c r="AC119" s="83"/>
      <c r="AD119" s="83"/>
      <c r="AE119" s="83"/>
      <c r="AF119" s="83"/>
      <c r="AG119" s="83"/>
      <c r="AH119" s="83"/>
      <c r="AI119" s="83"/>
      <c r="AJ119" s="83"/>
      <c r="AK119" s="9"/>
      <c r="AL119" s="9"/>
      <c r="AM119" s="9"/>
      <c r="AN119" s="9"/>
      <c r="AO119" s="9"/>
      <c r="AP119" s="9"/>
      <c r="AQ119" s="22"/>
    </row>
    <row r="120" spans="1:43" x14ac:dyDescent="0.3">
      <c r="A120" s="22"/>
      <c r="B120" s="22"/>
      <c r="C120" s="22"/>
      <c r="D120" s="22"/>
      <c r="E120" s="22"/>
      <c r="F120" s="22"/>
      <c r="G120" s="22"/>
      <c r="H120" s="22"/>
      <c r="I120" s="22"/>
      <c r="J120" s="22"/>
      <c r="K120" s="22"/>
      <c r="L120" s="22"/>
      <c r="M120" s="22"/>
      <c r="N120" s="22"/>
      <c r="O120" s="22"/>
      <c r="P120" s="22"/>
      <c r="Q120" s="83"/>
      <c r="R120" s="83"/>
      <c r="S120" s="83"/>
      <c r="T120" s="83"/>
      <c r="U120" s="83"/>
      <c r="V120" s="83"/>
      <c r="W120" s="83"/>
      <c r="X120" s="83"/>
      <c r="Y120" s="83"/>
      <c r="Z120" s="83"/>
      <c r="AA120" s="83"/>
      <c r="AB120" s="83"/>
      <c r="AC120" s="83"/>
      <c r="AD120" s="83"/>
      <c r="AE120" s="83"/>
      <c r="AF120" s="83"/>
      <c r="AG120" s="83"/>
      <c r="AH120" s="83"/>
      <c r="AI120" s="83"/>
      <c r="AJ120" s="83"/>
      <c r="AK120" s="83"/>
      <c r="AL120" s="83"/>
      <c r="AM120" s="83"/>
      <c r="AN120" s="83"/>
      <c r="AO120" s="83"/>
      <c r="AP120" s="83"/>
      <c r="AQ120" s="22"/>
    </row>
    <row r="121" spans="1:43" x14ac:dyDescent="0.3">
      <c r="A121" s="22"/>
      <c r="B121" s="22"/>
      <c r="C121" s="22"/>
      <c r="D121" s="22"/>
      <c r="E121" s="22"/>
      <c r="F121" s="22"/>
      <c r="G121" s="22"/>
      <c r="H121" s="22"/>
      <c r="I121" s="22"/>
      <c r="J121" s="22"/>
      <c r="K121" s="22"/>
      <c r="L121" s="22"/>
      <c r="M121" s="22"/>
      <c r="N121" s="22"/>
      <c r="O121" s="22"/>
      <c r="P121" s="22"/>
      <c r="Q121" s="83"/>
      <c r="R121" s="83"/>
      <c r="S121" s="83"/>
      <c r="T121" s="83"/>
      <c r="U121" s="83"/>
      <c r="V121" s="83"/>
      <c r="W121" s="83"/>
      <c r="X121" s="83"/>
      <c r="Y121" s="83"/>
      <c r="Z121" s="83"/>
      <c r="AA121" s="83"/>
      <c r="AB121" s="83"/>
      <c r="AC121" s="83"/>
      <c r="AD121" s="83"/>
      <c r="AE121" s="83"/>
      <c r="AF121" s="83"/>
      <c r="AG121" s="83"/>
      <c r="AH121" s="83"/>
      <c r="AI121" s="83"/>
      <c r="AJ121" s="83"/>
      <c r="AK121" s="83"/>
      <c r="AL121" s="83"/>
      <c r="AM121" s="83"/>
      <c r="AN121" s="83"/>
      <c r="AO121" s="83"/>
      <c r="AP121" s="83"/>
      <c r="AQ121" s="22"/>
    </row>
    <row r="122" spans="1:43" x14ac:dyDescent="0.3">
      <c r="A122" s="22"/>
      <c r="B122" s="22"/>
      <c r="C122" s="22"/>
      <c r="D122" s="22"/>
      <c r="E122" s="22"/>
      <c r="F122" s="22"/>
      <c r="G122" s="22"/>
      <c r="H122" s="22"/>
      <c r="I122" s="22"/>
      <c r="J122" s="22"/>
      <c r="K122" s="22"/>
      <c r="L122" s="22"/>
      <c r="M122" s="22"/>
      <c r="N122" s="22"/>
      <c r="O122" s="22"/>
      <c r="P122" s="22"/>
      <c r="Q122" s="83"/>
      <c r="R122" s="83"/>
      <c r="S122" s="83"/>
      <c r="T122" s="83"/>
      <c r="U122" s="83"/>
      <c r="V122" s="83"/>
      <c r="W122" s="83"/>
      <c r="X122" s="83"/>
      <c r="Y122" s="83"/>
      <c r="Z122" s="83"/>
      <c r="AA122" s="83"/>
      <c r="AB122" s="83"/>
      <c r="AC122" s="83"/>
      <c r="AD122" s="83"/>
      <c r="AE122" s="83"/>
      <c r="AF122" s="83"/>
      <c r="AG122" s="83"/>
      <c r="AH122" s="83"/>
      <c r="AI122" s="83"/>
      <c r="AJ122" s="83"/>
      <c r="AK122" s="83"/>
      <c r="AL122" s="83"/>
      <c r="AM122" s="83"/>
      <c r="AN122" s="83"/>
      <c r="AO122" s="83"/>
      <c r="AP122" s="83"/>
      <c r="AQ122" s="22"/>
    </row>
    <row r="123" spans="1:43" x14ac:dyDescent="0.3">
      <c r="A123" s="22"/>
      <c r="B123" s="22"/>
      <c r="C123" s="22"/>
      <c r="D123" s="22"/>
      <c r="E123" s="22"/>
      <c r="F123" s="22"/>
      <c r="G123" s="22"/>
      <c r="H123" s="22"/>
      <c r="I123" s="22"/>
      <c r="J123" s="22"/>
      <c r="K123" s="22"/>
      <c r="L123" s="22"/>
      <c r="M123" s="22"/>
      <c r="N123" s="22"/>
      <c r="O123" s="22"/>
      <c r="P123" s="22"/>
      <c r="Q123" s="83"/>
      <c r="R123" s="83"/>
      <c r="S123" s="83"/>
      <c r="T123" s="83"/>
      <c r="U123" s="83"/>
      <c r="V123" s="83"/>
      <c r="W123" s="83"/>
      <c r="X123" s="83"/>
      <c r="Y123" s="83"/>
      <c r="Z123" s="83"/>
      <c r="AA123" s="83"/>
      <c r="AB123" s="83"/>
      <c r="AC123" s="83"/>
      <c r="AD123" s="83"/>
      <c r="AE123" s="83"/>
      <c r="AF123" s="83"/>
      <c r="AG123" s="83"/>
      <c r="AH123" s="83"/>
      <c r="AI123" s="83"/>
      <c r="AJ123" s="83"/>
      <c r="AK123" s="83"/>
      <c r="AL123" s="83"/>
      <c r="AM123" s="83"/>
      <c r="AN123" s="83"/>
      <c r="AO123" s="83"/>
      <c r="AP123" s="83"/>
      <c r="AQ123" s="22"/>
    </row>
    <row r="124" spans="1:43" x14ac:dyDescent="0.3">
      <c r="A124" s="22"/>
      <c r="B124" s="22"/>
      <c r="C124" s="22"/>
      <c r="D124" s="22"/>
      <c r="E124" s="22"/>
      <c r="F124" s="22"/>
      <c r="G124" s="22"/>
      <c r="H124" s="22"/>
      <c r="I124" s="22"/>
      <c r="J124" s="22"/>
      <c r="K124" s="22"/>
      <c r="L124" s="22"/>
      <c r="M124" s="22"/>
      <c r="N124" s="22"/>
      <c r="O124" s="22"/>
      <c r="P124" s="22"/>
      <c r="Q124" s="83"/>
      <c r="R124" s="83"/>
      <c r="S124" s="83"/>
      <c r="T124" s="83"/>
      <c r="U124" s="83"/>
      <c r="V124" s="83"/>
      <c r="W124" s="83"/>
      <c r="X124" s="83"/>
      <c r="Y124" s="83"/>
      <c r="Z124" s="83"/>
      <c r="AA124" s="83"/>
      <c r="AB124" s="83"/>
      <c r="AC124" s="83"/>
      <c r="AD124" s="83"/>
      <c r="AE124" s="83"/>
      <c r="AF124" s="83"/>
      <c r="AG124" s="83"/>
      <c r="AH124" s="83"/>
      <c r="AI124" s="83"/>
      <c r="AJ124" s="83"/>
      <c r="AK124" s="83"/>
      <c r="AL124" s="83"/>
      <c r="AM124" s="83"/>
      <c r="AN124" s="83"/>
      <c r="AO124" s="83"/>
      <c r="AP124" s="83"/>
      <c r="AQ124" s="22"/>
    </row>
    <row r="125" spans="1:43" x14ac:dyDescent="0.3">
      <c r="A125" s="22"/>
      <c r="B125" s="22"/>
      <c r="C125" s="22"/>
      <c r="D125" s="22"/>
      <c r="E125" s="22"/>
      <c r="F125" s="22"/>
      <c r="G125" s="22"/>
      <c r="H125" s="22"/>
      <c r="I125" s="22"/>
      <c r="J125" s="22"/>
      <c r="K125" s="22"/>
      <c r="L125" s="22"/>
      <c r="M125" s="22"/>
      <c r="N125" s="22"/>
      <c r="O125" s="22"/>
      <c r="P125" s="22"/>
      <c r="Q125" s="83"/>
      <c r="R125" s="83"/>
      <c r="S125" s="83"/>
      <c r="T125" s="83"/>
      <c r="U125" s="83"/>
      <c r="V125" s="83"/>
      <c r="W125" s="83"/>
      <c r="X125" s="83"/>
      <c r="Y125" s="83"/>
      <c r="Z125" s="83"/>
      <c r="AA125" s="83"/>
      <c r="AB125" s="83"/>
      <c r="AC125" s="83"/>
      <c r="AD125" s="83"/>
      <c r="AE125" s="83"/>
      <c r="AF125" s="83"/>
      <c r="AG125" s="83"/>
      <c r="AH125" s="83"/>
      <c r="AI125" s="83"/>
      <c r="AJ125" s="83"/>
      <c r="AK125" s="83"/>
      <c r="AL125" s="83"/>
      <c r="AM125" s="83"/>
      <c r="AN125" s="83"/>
      <c r="AO125" s="83"/>
      <c r="AP125" s="83"/>
      <c r="AQ125" s="22"/>
    </row>
    <row r="126" spans="1:43" x14ac:dyDescent="0.3">
      <c r="A126" s="22"/>
      <c r="B126" s="22"/>
      <c r="C126" s="22"/>
      <c r="D126" s="22"/>
      <c r="E126" s="22"/>
      <c r="F126" s="22"/>
      <c r="G126" s="22"/>
      <c r="H126" s="22"/>
      <c r="I126" s="22"/>
      <c r="J126" s="22"/>
      <c r="K126" s="22"/>
      <c r="L126" s="22"/>
      <c r="M126" s="22"/>
      <c r="N126" s="22"/>
      <c r="O126" s="22"/>
      <c r="P126" s="22"/>
      <c r="Q126" s="83"/>
      <c r="R126" s="83"/>
      <c r="S126" s="83"/>
      <c r="T126" s="83"/>
      <c r="U126" s="83"/>
      <c r="V126" s="83"/>
      <c r="W126" s="83"/>
      <c r="X126" s="83"/>
      <c r="Y126" s="83"/>
      <c r="Z126" s="83"/>
      <c r="AA126" s="83"/>
      <c r="AB126" s="83"/>
      <c r="AC126" s="83"/>
      <c r="AD126" s="83"/>
      <c r="AE126" s="83"/>
      <c r="AF126" s="83"/>
      <c r="AG126" s="83"/>
      <c r="AH126" s="83"/>
      <c r="AI126" s="83"/>
      <c r="AJ126" s="83"/>
      <c r="AK126" s="83"/>
      <c r="AL126" s="83"/>
      <c r="AM126" s="83"/>
      <c r="AN126" s="83"/>
      <c r="AO126" s="83"/>
      <c r="AP126" s="83"/>
      <c r="AQ126" s="22"/>
    </row>
    <row r="127" spans="1:43" x14ac:dyDescent="0.3">
      <c r="A127" s="22"/>
      <c r="B127" s="22"/>
      <c r="C127" s="22"/>
      <c r="D127" s="22"/>
      <c r="E127" s="22"/>
      <c r="F127" s="22"/>
      <c r="G127" s="22"/>
      <c r="H127" s="22"/>
      <c r="I127" s="22"/>
      <c r="J127" s="22"/>
      <c r="K127" s="22"/>
      <c r="L127" s="22"/>
      <c r="M127" s="22"/>
      <c r="N127" s="22"/>
      <c r="O127" s="22"/>
      <c r="P127" s="22"/>
      <c r="Q127" s="83"/>
      <c r="R127" s="83"/>
      <c r="S127" s="83"/>
      <c r="T127" s="83"/>
      <c r="U127" s="83"/>
      <c r="V127" s="83"/>
      <c r="W127" s="83"/>
      <c r="X127" s="83"/>
      <c r="Y127" s="83"/>
      <c r="Z127" s="83"/>
      <c r="AA127" s="83"/>
      <c r="AB127" s="83"/>
      <c r="AC127" s="83"/>
      <c r="AD127" s="83"/>
      <c r="AE127" s="83"/>
      <c r="AF127" s="83"/>
      <c r="AG127" s="83"/>
      <c r="AH127" s="83"/>
      <c r="AI127" s="83"/>
      <c r="AJ127" s="83"/>
      <c r="AK127" s="83"/>
      <c r="AL127" s="83"/>
      <c r="AM127" s="83"/>
      <c r="AN127" s="83"/>
      <c r="AO127" s="83"/>
      <c r="AP127" s="83"/>
      <c r="AQ127" s="22"/>
    </row>
    <row r="128" spans="1:43" x14ac:dyDescent="0.3">
      <c r="A128" s="22"/>
      <c r="B128" s="22"/>
      <c r="C128" s="22"/>
      <c r="D128" s="22"/>
      <c r="E128" s="22"/>
      <c r="F128" s="22"/>
      <c r="G128" s="22"/>
      <c r="H128" s="22"/>
      <c r="I128" s="22"/>
      <c r="J128" s="22"/>
      <c r="K128" s="22"/>
      <c r="L128" s="22"/>
      <c r="M128" s="22"/>
      <c r="N128" s="22"/>
      <c r="O128" s="22"/>
      <c r="P128" s="22"/>
      <c r="Q128" s="83"/>
      <c r="R128" s="83"/>
      <c r="S128" s="83"/>
      <c r="T128" s="83"/>
      <c r="U128" s="83"/>
      <c r="V128" s="83"/>
      <c r="W128" s="83"/>
      <c r="X128" s="83"/>
      <c r="Y128" s="83"/>
      <c r="Z128" s="83"/>
      <c r="AA128" s="83"/>
      <c r="AB128" s="83"/>
      <c r="AC128" s="83"/>
      <c r="AD128" s="83"/>
      <c r="AE128" s="83"/>
      <c r="AF128" s="83"/>
      <c r="AG128" s="83"/>
      <c r="AH128" s="83"/>
      <c r="AI128" s="83"/>
      <c r="AJ128" s="83"/>
      <c r="AK128" s="83"/>
      <c r="AL128" s="83"/>
      <c r="AM128" s="83"/>
      <c r="AN128" s="83"/>
      <c r="AO128" s="83"/>
      <c r="AP128" s="83"/>
      <c r="AQ128" s="22"/>
    </row>
    <row r="129" spans="1:43" x14ac:dyDescent="0.3">
      <c r="A129" s="22"/>
      <c r="B129" s="22"/>
      <c r="C129" s="22"/>
      <c r="D129" s="22"/>
      <c r="E129" s="22"/>
      <c r="F129" s="22"/>
      <c r="G129" s="22"/>
      <c r="H129" s="22"/>
      <c r="I129" s="22"/>
      <c r="J129" s="22"/>
      <c r="K129" s="22"/>
      <c r="L129" s="22"/>
      <c r="M129" s="22"/>
      <c r="N129" s="22"/>
      <c r="O129" s="22"/>
      <c r="P129" s="22"/>
      <c r="Q129" s="83"/>
      <c r="R129" s="83"/>
      <c r="S129" s="83"/>
      <c r="T129" s="83"/>
      <c r="U129" s="83"/>
      <c r="V129" s="83"/>
      <c r="W129" s="83"/>
      <c r="X129" s="83"/>
      <c r="Y129" s="83"/>
      <c r="Z129" s="83"/>
      <c r="AA129" s="83"/>
      <c r="AB129" s="83"/>
      <c r="AC129" s="83"/>
      <c r="AD129" s="83"/>
      <c r="AE129" s="83"/>
      <c r="AF129" s="83"/>
      <c r="AG129" s="83"/>
      <c r="AH129" s="83"/>
      <c r="AI129" s="83"/>
      <c r="AJ129" s="83"/>
      <c r="AK129" s="83"/>
      <c r="AL129" s="83"/>
      <c r="AM129" s="83"/>
      <c r="AN129" s="83"/>
      <c r="AO129" s="83"/>
      <c r="AP129" s="83"/>
      <c r="AQ129" s="22"/>
    </row>
    <row r="130" spans="1:43" x14ac:dyDescent="0.3">
      <c r="A130" s="22"/>
      <c r="B130" s="22"/>
      <c r="C130" s="22"/>
      <c r="D130" s="22"/>
      <c r="E130" s="22"/>
      <c r="F130" s="22"/>
      <c r="G130" s="22"/>
      <c r="H130" s="22"/>
      <c r="I130" s="22"/>
      <c r="J130" s="22"/>
      <c r="K130" s="22"/>
      <c r="L130" s="22"/>
      <c r="M130" s="22"/>
      <c r="N130" s="22"/>
      <c r="O130" s="22"/>
      <c r="P130" s="22"/>
      <c r="Q130" s="83"/>
      <c r="R130" s="83"/>
      <c r="S130" s="83"/>
      <c r="T130" s="83"/>
      <c r="U130" s="83"/>
      <c r="V130" s="83"/>
      <c r="W130" s="83"/>
      <c r="X130" s="83"/>
      <c r="Y130" s="83"/>
      <c r="Z130" s="83"/>
      <c r="AA130" s="83"/>
      <c r="AB130" s="83"/>
      <c r="AC130" s="83"/>
      <c r="AD130" s="83"/>
      <c r="AE130" s="83"/>
      <c r="AF130" s="83"/>
      <c r="AG130" s="83"/>
      <c r="AH130" s="83"/>
      <c r="AI130" s="83"/>
      <c r="AJ130" s="83"/>
      <c r="AK130" s="83"/>
      <c r="AL130" s="83"/>
      <c r="AM130" s="83"/>
      <c r="AN130" s="83"/>
      <c r="AO130" s="83"/>
      <c r="AP130" s="83"/>
      <c r="AQ130" s="22"/>
    </row>
    <row r="131" spans="1:43" x14ac:dyDescent="0.3">
      <c r="A131" s="22"/>
      <c r="B131" s="22"/>
      <c r="C131" s="22"/>
      <c r="D131" s="22"/>
      <c r="E131" s="22"/>
      <c r="F131" s="22"/>
      <c r="G131" s="22"/>
      <c r="H131" s="22"/>
      <c r="I131" s="22"/>
      <c r="J131" s="22"/>
      <c r="K131" s="22"/>
      <c r="L131" s="22"/>
      <c r="M131" s="22"/>
      <c r="N131" s="22"/>
      <c r="O131" s="22"/>
      <c r="P131" s="22"/>
      <c r="Q131" s="83"/>
      <c r="R131" s="83"/>
      <c r="S131" s="83"/>
      <c r="T131" s="83"/>
      <c r="U131" s="83"/>
      <c r="V131" s="83"/>
      <c r="W131" s="83"/>
      <c r="X131" s="83"/>
      <c r="Y131" s="83"/>
      <c r="Z131" s="83"/>
      <c r="AA131" s="83"/>
      <c r="AB131" s="83"/>
      <c r="AC131" s="83"/>
      <c r="AD131" s="83"/>
      <c r="AE131" s="83"/>
      <c r="AF131" s="83"/>
      <c r="AG131" s="83"/>
      <c r="AH131" s="83"/>
      <c r="AI131" s="83"/>
      <c r="AJ131" s="83"/>
      <c r="AK131" s="83"/>
      <c r="AL131" s="83"/>
      <c r="AM131" s="83"/>
      <c r="AN131" s="83"/>
      <c r="AO131" s="83"/>
      <c r="AP131" s="83"/>
      <c r="AQ131" s="22"/>
    </row>
    <row r="132" spans="1:43" x14ac:dyDescent="0.3">
      <c r="A132" s="22"/>
      <c r="B132" s="22"/>
      <c r="C132" s="22"/>
      <c r="D132" s="22"/>
      <c r="E132" s="22"/>
      <c r="F132" s="22"/>
      <c r="G132" s="22"/>
      <c r="H132" s="22"/>
      <c r="I132" s="22"/>
      <c r="J132" s="22"/>
      <c r="K132" s="22"/>
      <c r="L132" s="22"/>
      <c r="M132" s="22"/>
      <c r="N132" s="22"/>
      <c r="O132" s="22"/>
      <c r="P132" s="22"/>
      <c r="Q132" s="83"/>
      <c r="R132" s="83"/>
      <c r="S132" s="83"/>
      <c r="T132" s="83"/>
      <c r="U132" s="83"/>
      <c r="V132" s="83"/>
      <c r="W132" s="83"/>
      <c r="X132" s="83"/>
      <c r="Y132" s="83"/>
      <c r="Z132" s="83"/>
      <c r="AA132" s="83"/>
      <c r="AB132" s="83"/>
      <c r="AC132" s="83"/>
      <c r="AD132" s="83"/>
      <c r="AE132" s="83"/>
      <c r="AF132" s="83"/>
      <c r="AG132" s="83"/>
      <c r="AH132" s="83"/>
      <c r="AI132" s="83"/>
      <c r="AJ132" s="83"/>
      <c r="AK132" s="83"/>
      <c r="AL132" s="83"/>
      <c r="AM132" s="83"/>
      <c r="AN132" s="83"/>
      <c r="AO132" s="83"/>
      <c r="AP132" s="83"/>
      <c r="AQ132" s="22"/>
    </row>
    <row r="133" spans="1:43" x14ac:dyDescent="0.3">
      <c r="A133" s="22"/>
      <c r="B133" s="22"/>
      <c r="C133" s="22"/>
      <c r="D133" s="22"/>
      <c r="E133" s="22"/>
      <c r="F133" s="22"/>
      <c r="G133" s="22"/>
      <c r="H133" s="22"/>
      <c r="I133" s="22"/>
      <c r="J133" s="22"/>
      <c r="K133" s="22"/>
      <c r="L133" s="22"/>
      <c r="M133" s="22"/>
      <c r="N133" s="22"/>
      <c r="O133" s="22"/>
      <c r="P133" s="22"/>
      <c r="Q133" s="83"/>
      <c r="R133" s="83"/>
      <c r="S133" s="83"/>
      <c r="T133" s="83"/>
      <c r="U133" s="83"/>
      <c r="V133" s="83"/>
      <c r="W133" s="83"/>
      <c r="X133" s="83"/>
      <c r="Y133" s="83"/>
      <c r="Z133" s="83"/>
      <c r="AA133" s="83"/>
      <c r="AB133" s="83"/>
      <c r="AC133" s="83"/>
      <c r="AD133" s="83"/>
      <c r="AE133" s="83"/>
      <c r="AF133" s="83"/>
      <c r="AG133" s="83"/>
      <c r="AH133" s="83"/>
      <c r="AI133" s="83"/>
      <c r="AJ133" s="83"/>
      <c r="AK133" s="83"/>
      <c r="AL133" s="83"/>
      <c r="AM133" s="83"/>
      <c r="AN133" s="83"/>
      <c r="AO133" s="83"/>
      <c r="AP133" s="83"/>
      <c r="AQ133" s="22"/>
    </row>
    <row r="134" spans="1:43" x14ac:dyDescent="0.3">
      <c r="A134" s="22"/>
      <c r="B134" s="22"/>
      <c r="C134" s="22"/>
      <c r="D134" s="22"/>
      <c r="E134" s="22"/>
      <c r="F134" s="22"/>
      <c r="G134" s="22"/>
      <c r="H134" s="22"/>
      <c r="I134" s="22"/>
      <c r="J134" s="22"/>
      <c r="K134" s="22"/>
      <c r="L134" s="22"/>
      <c r="M134" s="22"/>
      <c r="N134" s="22"/>
      <c r="O134" s="22"/>
      <c r="P134" s="22"/>
      <c r="Q134" s="83"/>
      <c r="R134" s="83"/>
      <c r="S134" s="83"/>
      <c r="T134" s="83"/>
      <c r="U134" s="83"/>
      <c r="V134" s="83"/>
      <c r="W134" s="83"/>
      <c r="X134" s="83"/>
      <c r="Y134" s="83"/>
      <c r="Z134" s="83"/>
      <c r="AA134" s="83"/>
      <c r="AB134" s="83"/>
      <c r="AC134" s="83"/>
      <c r="AD134" s="83"/>
      <c r="AE134" s="83"/>
      <c r="AF134" s="83"/>
      <c r="AG134" s="83"/>
      <c r="AH134" s="83"/>
      <c r="AI134" s="83"/>
      <c r="AJ134" s="83"/>
      <c r="AK134" s="83"/>
      <c r="AL134" s="83"/>
      <c r="AM134" s="83"/>
      <c r="AN134" s="83"/>
      <c r="AO134" s="83"/>
      <c r="AP134" s="83"/>
      <c r="AQ134" s="22"/>
    </row>
    <row r="135" spans="1:43" x14ac:dyDescent="0.3">
      <c r="A135" s="22"/>
      <c r="B135" s="22"/>
      <c r="C135" s="22"/>
      <c r="D135" s="22"/>
      <c r="E135" s="22"/>
      <c r="F135" s="22"/>
      <c r="G135" s="22"/>
      <c r="H135" s="22"/>
      <c r="I135" s="22"/>
      <c r="J135" s="22"/>
      <c r="K135" s="22"/>
      <c r="L135" s="22"/>
      <c r="M135" s="22"/>
      <c r="N135" s="22"/>
      <c r="O135" s="22"/>
      <c r="P135" s="22"/>
      <c r="Q135" s="83"/>
      <c r="R135" s="83"/>
      <c r="S135" s="83"/>
      <c r="T135" s="83"/>
      <c r="U135" s="83"/>
      <c r="V135" s="83"/>
      <c r="W135" s="83"/>
      <c r="X135" s="83"/>
      <c r="Y135" s="83"/>
      <c r="Z135" s="83"/>
      <c r="AA135" s="83"/>
      <c r="AB135" s="83"/>
      <c r="AC135" s="83"/>
      <c r="AD135" s="83"/>
      <c r="AE135" s="83"/>
      <c r="AF135" s="83"/>
      <c r="AG135" s="83"/>
      <c r="AH135" s="83"/>
      <c r="AI135" s="83"/>
      <c r="AJ135" s="83"/>
      <c r="AK135" s="83"/>
      <c r="AL135" s="83"/>
      <c r="AM135" s="83"/>
      <c r="AN135" s="83"/>
      <c r="AO135" s="83"/>
      <c r="AP135" s="83"/>
      <c r="AQ135" s="22"/>
    </row>
    <row r="136" spans="1:43" x14ac:dyDescent="0.3">
      <c r="A136" s="22"/>
      <c r="B136" s="22"/>
      <c r="C136" s="22"/>
      <c r="D136" s="22"/>
      <c r="E136" s="22"/>
      <c r="F136" s="22"/>
      <c r="G136" s="22"/>
      <c r="H136" s="22"/>
      <c r="I136" s="22"/>
      <c r="J136" s="22"/>
      <c r="K136" s="22"/>
      <c r="L136" s="22"/>
      <c r="M136" s="22"/>
      <c r="N136" s="22"/>
      <c r="O136" s="22"/>
      <c r="P136" s="22"/>
      <c r="Q136" s="83"/>
      <c r="R136" s="83"/>
      <c r="S136" s="83"/>
      <c r="T136" s="83"/>
      <c r="U136" s="83"/>
      <c r="V136" s="83"/>
      <c r="W136" s="83"/>
      <c r="X136" s="83"/>
      <c r="Y136" s="83"/>
      <c r="Z136" s="83"/>
      <c r="AA136" s="83"/>
      <c r="AB136" s="83"/>
      <c r="AC136" s="83"/>
      <c r="AD136" s="83"/>
      <c r="AE136" s="83"/>
      <c r="AF136" s="83"/>
      <c r="AG136" s="83"/>
      <c r="AH136" s="83"/>
      <c r="AI136" s="83"/>
      <c r="AJ136" s="83"/>
      <c r="AK136" s="83"/>
      <c r="AL136" s="83"/>
      <c r="AM136" s="83"/>
      <c r="AN136" s="83"/>
      <c r="AO136" s="83"/>
      <c r="AP136" s="83"/>
      <c r="AQ136" s="22"/>
    </row>
    <row r="137" spans="1:43" x14ac:dyDescent="0.3">
      <c r="A137" s="22"/>
      <c r="B137" s="22"/>
      <c r="C137" s="22"/>
      <c r="D137" s="22"/>
      <c r="E137" s="22"/>
      <c r="F137" s="22"/>
      <c r="G137" s="22"/>
      <c r="H137" s="22"/>
      <c r="I137" s="22"/>
      <c r="J137" s="22"/>
      <c r="K137" s="22"/>
      <c r="L137" s="22"/>
      <c r="M137" s="22"/>
      <c r="N137" s="22"/>
      <c r="O137" s="22"/>
      <c r="P137" s="22"/>
      <c r="Q137" s="83"/>
      <c r="R137" s="83"/>
      <c r="S137" s="83"/>
      <c r="T137" s="83"/>
      <c r="U137" s="83"/>
      <c r="V137" s="83"/>
      <c r="W137" s="83"/>
      <c r="X137" s="83"/>
      <c r="Y137" s="83"/>
      <c r="Z137" s="83"/>
      <c r="AA137" s="83"/>
      <c r="AB137" s="83"/>
      <c r="AC137" s="83"/>
      <c r="AD137" s="83"/>
      <c r="AE137" s="83"/>
      <c r="AF137" s="83"/>
      <c r="AG137" s="83"/>
      <c r="AH137" s="83"/>
      <c r="AI137" s="83"/>
      <c r="AJ137" s="83"/>
      <c r="AK137" s="83"/>
      <c r="AL137" s="83"/>
      <c r="AM137" s="83"/>
      <c r="AN137" s="83"/>
      <c r="AO137" s="83"/>
      <c r="AP137" s="83"/>
      <c r="AQ137" s="22"/>
    </row>
    <row r="138" spans="1:43" x14ac:dyDescent="0.3">
      <c r="A138" s="22"/>
      <c r="B138" s="22"/>
      <c r="C138" s="22"/>
      <c r="D138" s="22"/>
      <c r="E138" s="22"/>
      <c r="F138" s="22"/>
      <c r="G138" s="22"/>
      <c r="H138" s="22"/>
      <c r="I138" s="22"/>
      <c r="J138" s="22"/>
      <c r="K138" s="22"/>
      <c r="L138" s="22"/>
      <c r="M138" s="22"/>
      <c r="N138" s="22"/>
      <c r="O138" s="22"/>
      <c r="P138" s="22"/>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83"/>
      <c r="AN138" s="83"/>
      <c r="AO138" s="83"/>
      <c r="AP138" s="83"/>
      <c r="AQ138" s="22"/>
    </row>
    <row r="139" spans="1:43" x14ac:dyDescent="0.3">
      <c r="A139" s="22"/>
      <c r="B139" s="22"/>
      <c r="C139" s="22"/>
      <c r="D139" s="22"/>
      <c r="E139" s="22"/>
      <c r="F139" s="22"/>
      <c r="G139" s="22"/>
      <c r="H139" s="22"/>
      <c r="I139" s="22"/>
      <c r="J139" s="22"/>
      <c r="K139" s="22"/>
      <c r="L139" s="22"/>
      <c r="M139" s="22"/>
      <c r="N139" s="22"/>
      <c r="O139" s="22"/>
      <c r="P139" s="22"/>
      <c r="Q139" s="83"/>
      <c r="R139" s="83"/>
      <c r="S139" s="83"/>
      <c r="T139" s="83"/>
      <c r="U139" s="83"/>
      <c r="V139" s="83"/>
      <c r="W139" s="83"/>
      <c r="X139" s="83"/>
      <c r="Y139" s="83"/>
      <c r="Z139" s="83"/>
      <c r="AA139" s="83"/>
      <c r="AB139" s="83"/>
      <c r="AC139" s="83"/>
      <c r="AD139" s="83"/>
      <c r="AE139" s="83"/>
      <c r="AF139" s="83"/>
      <c r="AG139" s="83"/>
      <c r="AH139" s="83"/>
      <c r="AI139" s="83"/>
      <c r="AJ139" s="83"/>
      <c r="AK139" s="83"/>
      <c r="AL139" s="83"/>
      <c r="AM139" s="83"/>
      <c r="AN139" s="83"/>
      <c r="AO139" s="83"/>
      <c r="AP139" s="83"/>
      <c r="AQ139" s="22"/>
    </row>
    <row r="140" spans="1:43" x14ac:dyDescent="0.3">
      <c r="A140" s="22"/>
      <c r="B140" s="22"/>
      <c r="C140" s="22"/>
      <c r="D140" s="22"/>
      <c r="E140" s="22"/>
      <c r="F140" s="22"/>
      <c r="G140" s="22"/>
      <c r="H140" s="22"/>
      <c r="I140" s="22"/>
      <c r="J140" s="22"/>
      <c r="K140" s="22"/>
      <c r="L140" s="22"/>
      <c r="M140" s="22"/>
      <c r="N140" s="22"/>
      <c r="O140" s="22"/>
      <c r="P140" s="22"/>
      <c r="Q140" s="22"/>
      <c r="R140" s="22"/>
      <c r="S140" s="22"/>
      <c r="T140" s="83"/>
      <c r="U140" s="83"/>
      <c r="V140" s="83"/>
      <c r="W140" s="83"/>
      <c r="X140" s="83"/>
      <c r="Y140" s="83"/>
      <c r="Z140" s="83"/>
      <c r="AA140" s="83"/>
      <c r="AB140" s="83"/>
      <c r="AC140" s="83"/>
      <c r="AD140" s="83"/>
      <c r="AE140" s="83"/>
      <c r="AF140" s="83"/>
      <c r="AG140" s="83"/>
      <c r="AH140" s="83"/>
      <c r="AI140" s="83"/>
      <c r="AJ140" s="83"/>
      <c r="AK140" s="83"/>
      <c r="AL140" s="83"/>
      <c r="AM140" s="83"/>
      <c r="AN140" s="83"/>
      <c r="AO140" s="83"/>
      <c r="AP140" s="83"/>
      <c r="AQ140" s="22"/>
    </row>
    <row r="141" spans="1:43"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83"/>
      <c r="AL141" s="83"/>
      <c r="AM141" s="83"/>
      <c r="AN141" s="83"/>
      <c r="AO141" s="83"/>
      <c r="AP141" s="83"/>
      <c r="AQ141" s="22"/>
    </row>
    <row r="142" spans="1:43" x14ac:dyDescent="0.3">
      <c r="AJ142" s="152"/>
      <c r="AK142" s="152"/>
      <c r="AL142" s="152"/>
      <c r="AM142" s="152"/>
      <c r="AN142" s="152"/>
      <c r="AO142" s="152"/>
      <c r="AP142" s="152"/>
      <c r="AQ142" s="152"/>
    </row>
    <row r="143" spans="1:43" x14ac:dyDescent="0.3">
      <c r="AJ143" s="152"/>
      <c r="AK143" s="152"/>
      <c r="AL143" s="152"/>
      <c r="AM143" s="152"/>
      <c r="AN143" s="152"/>
      <c r="AO143" s="152"/>
      <c r="AP143" s="152"/>
      <c r="AQ143" s="152"/>
    </row>
    <row r="144" spans="1:43" x14ac:dyDescent="0.3">
      <c r="AJ144" s="152"/>
      <c r="AK144" s="152"/>
      <c r="AL144" s="152"/>
      <c r="AM144" s="152"/>
      <c r="AN144" s="152"/>
      <c r="AO144" s="152"/>
      <c r="AP144" s="152"/>
      <c r="AQ144" s="152"/>
    </row>
  </sheetData>
  <mergeCells count="73">
    <mergeCell ref="AE21:AG21"/>
    <mergeCell ref="AJ21:AL21"/>
    <mergeCell ref="Z21:AB21"/>
    <mergeCell ref="D34:E35"/>
    <mergeCell ref="F34:G35"/>
    <mergeCell ref="A3:R4"/>
    <mergeCell ref="AC74:AD74"/>
    <mergeCell ref="D7:O8"/>
    <mergeCell ref="D9:F10"/>
    <mergeCell ref="D11:F12"/>
    <mergeCell ref="D13:F14"/>
    <mergeCell ref="D15:F16"/>
    <mergeCell ref="G9:G10"/>
    <mergeCell ref="O9:O10"/>
    <mergeCell ref="H9:H10"/>
    <mergeCell ref="N15:N16"/>
    <mergeCell ref="G15:G16"/>
    <mergeCell ref="K11:K12"/>
    <mergeCell ref="AF74:AG74"/>
    <mergeCell ref="Z57:AB57"/>
    <mergeCell ref="AF39:AG39"/>
    <mergeCell ref="AF51:AG51"/>
    <mergeCell ref="Z74:AA74"/>
    <mergeCell ref="L11:L12"/>
    <mergeCell ref="D18:G19"/>
    <mergeCell ref="H18:O19"/>
    <mergeCell ref="O15:O16"/>
    <mergeCell ref="M15:M16"/>
    <mergeCell ref="L15:L16"/>
    <mergeCell ref="K15:K16"/>
    <mergeCell ref="J15:J16"/>
    <mergeCell ref="H11:H12"/>
    <mergeCell ref="G11:G12"/>
    <mergeCell ref="H15:H16"/>
    <mergeCell ref="J11:J12"/>
    <mergeCell ref="L13:L14"/>
    <mergeCell ref="D32:E33"/>
    <mergeCell ref="F32:G33"/>
    <mergeCell ref="G13:G14"/>
    <mergeCell ref="O13:O14"/>
    <mergeCell ref="M13:M14"/>
    <mergeCell ref="H13:H14"/>
    <mergeCell ref="Z45:AB45"/>
    <mergeCell ref="AJ41:AO41"/>
    <mergeCell ref="D20:E21"/>
    <mergeCell ref="F20:G21"/>
    <mergeCell ref="Z38:AB38"/>
    <mergeCell ref="D22:E23"/>
    <mergeCell ref="F22:G23"/>
    <mergeCell ref="D24:E25"/>
    <mergeCell ref="F24:G25"/>
    <mergeCell ref="D26:E27"/>
    <mergeCell ref="F26:G27"/>
    <mergeCell ref="D28:E29"/>
    <mergeCell ref="F28:G29"/>
    <mergeCell ref="D30:E31"/>
    <mergeCell ref="F30:G31"/>
    <mergeCell ref="O11:O12"/>
    <mergeCell ref="M11:M12"/>
    <mergeCell ref="H39:J39"/>
    <mergeCell ref="N9:N10"/>
    <mergeCell ref="I15:I16"/>
    <mergeCell ref="I13:I14"/>
    <mergeCell ref="I11:I12"/>
    <mergeCell ref="I9:I10"/>
    <mergeCell ref="M9:M10"/>
    <mergeCell ref="L9:L10"/>
    <mergeCell ref="K9:K10"/>
    <mergeCell ref="J9:J10"/>
    <mergeCell ref="N13:N14"/>
    <mergeCell ref="N11:N12"/>
    <mergeCell ref="K13:K14"/>
    <mergeCell ref="J13:J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Training Plan</vt:lpstr>
      <vt:lpstr>Indications &amp; Informations</vt:lpstr>
      <vt:lpstr>Calculators</vt:lpstr>
      <vt:lpstr>Week 1</vt:lpstr>
      <vt:lpstr>Week 2</vt:lpstr>
      <vt:lpstr>Week 3</vt:lpstr>
      <vt:lpstr>Week 4</vt:lpstr>
      <vt:lpstr>Week 5</vt:lpstr>
      <vt:lpstr>Week 6</vt:lpstr>
      <vt:lpstr>Week 7</vt:lpstr>
      <vt:lpstr>Data Tracker</vt:lpstr>
      <vt:lpstr>Global Analysis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David Lourenco</cp:lastModifiedBy>
  <cp:lastPrinted>2019-06-01T11:20:51Z</cp:lastPrinted>
  <dcterms:created xsi:type="dcterms:W3CDTF">2018-04-21T21:14:04Z</dcterms:created>
  <dcterms:modified xsi:type="dcterms:W3CDTF">2019-08-23T01:54:02Z</dcterms:modified>
</cp:coreProperties>
</file>