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vid\Desktop\"/>
    </mc:Choice>
  </mc:AlternateContent>
  <bookViews>
    <workbookView xWindow="0" yWindow="0" windowWidth="17256" windowHeight="5352" tabRatio="594" firstSheet="2" activeTab="11"/>
  </bookViews>
  <sheets>
    <sheet name="Training Plan" sheetId="7" r:id="rId1"/>
    <sheet name="Indications &amp; Informations" sheetId="33" r:id="rId2"/>
    <sheet name="Calculators" sheetId="1" r:id="rId3"/>
    <sheet name="Week 1" sheetId="14" r:id="rId4"/>
    <sheet name="Week 2" sheetId="17" r:id="rId5"/>
    <sheet name="Week 3" sheetId="18" r:id="rId6"/>
    <sheet name="Week 4" sheetId="19" r:id="rId7"/>
    <sheet name="Week 5" sheetId="34" r:id="rId8"/>
    <sheet name="Week 6" sheetId="35" r:id="rId9"/>
    <sheet name="Week 7" sheetId="36" r:id="rId10"/>
    <sheet name="Analysis" sheetId="16" r:id="rId11"/>
    <sheet name="Block Review" sheetId="31" r:id="rId12"/>
  </sheets>
  <externalReferences>
    <externalReference r:id="rId13"/>
  </externalReferenc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N22" i="31" l="1"/>
  <c r="AN23" i="31"/>
  <c r="AN24" i="31"/>
  <c r="AN25" i="31"/>
  <c r="AN31" i="31"/>
  <c r="AN30" i="31"/>
  <c r="AN29" i="31"/>
  <c r="AN28" i="31"/>
  <c r="AN27" i="31"/>
  <c r="AN26" i="31"/>
  <c r="AB17" i="31"/>
  <c r="M150" i="14"/>
  <c r="AD18" i="31"/>
  <c r="R37" i="14"/>
  <c r="R33" i="14"/>
  <c r="F18" i="31"/>
  <c r="M152" i="14"/>
  <c r="Q37" i="14"/>
  <c r="V137" i="16"/>
  <c r="V118" i="16"/>
  <c r="V99" i="16"/>
  <c r="V80" i="16"/>
  <c r="V61" i="16"/>
  <c r="V42" i="16"/>
  <c r="V23" i="16"/>
  <c r="V136" i="16"/>
  <c r="V117" i="16"/>
  <c r="V98" i="16"/>
  <c r="V79" i="16"/>
  <c r="V60" i="16"/>
  <c r="V41" i="16"/>
  <c r="V22" i="16"/>
  <c r="V135" i="16"/>
  <c r="V116" i="16"/>
  <c r="V97" i="16"/>
  <c r="V78" i="16"/>
  <c r="V59" i="16"/>
  <c r="V40" i="16"/>
  <c r="V21" i="16"/>
  <c r="T136" i="16"/>
  <c r="O135" i="16"/>
  <c r="U137" i="16"/>
  <c r="T137" i="16"/>
  <c r="S137" i="16"/>
  <c r="R137" i="16"/>
  <c r="Q137" i="16"/>
  <c r="P137" i="16"/>
  <c r="O137" i="16"/>
  <c r="U136" i="16"/>
  <c r="S136" i="16"/>
  <c r="R136" i="16"/>
  <c r="Q136" i="16"/>
  <c r="P136" i="16"/>
  <c r="O136" i="16"/>
  <c r="U135" i="16"/>
  <c r="T135" i="16"/>
  <c r="S135" i="16"/>
  <c r="R135" i="16"/>
  <c r="Q135" i="16"/>
  <c r="P135" i="16"/>
  <c r="U118" i="16"/>
  <c r="T118" i="16"/>
  <c r="S118" i="16"/>
  <c r="R118" i="16"/>
  <c r="Q118" i="16"/>
  <c r="P118" i="16"/>
  <c r="O118" i="16"/>
  <c r="U117" i="16"/>
  <c r="T117" i="16"/>
  <c r="S117" i="16"/>
  <c r="R117" i="16"/>
  <c r="Q117" i="16"/>
  <c r="P117" i="16"/>
  <c r="O117" i="16"/>
  <c r="U116" i="16"/>
  <c r="T116" i="16"/>
  <c r="S116" i="16"/>
  <c r="R116" i="16"/>
  <c r="Q116" i="16"/>
  <c r="P116" i="16"/>
  <c r="O116" i="16"/>
  <c r="U99" i="16"/>
  <c r="T99" i="16"/>
  <c r="S99" i="16"/>
  <c r="R99" i="16"/>
  <c r="Q99" i="16"/>
  <c r="P99" i="16"/>
  <c r="O99" i="16"/>
  <c r="U98" i="16"/>
  <c r="T98" i="16"/>
  <c r="S98" i="16"/>
  <c r="R98" i="16"/>
  <c r="Q98" i="16"/>
  <c r="P98" i="16"/>
  <c r="O98" i="16"/>
  <c r="U97" i="16"/>
  <c r="T97" i="16"/>
  <c r="S97" i="16"/>
  <c r="R97" i="16"/>
  <c r="Q97" i="16"/>
  <c r="P97" i="16"/>
  <c r="O97" i="16"/>
  <c r="U80" i="16"/>
  <c r="T80" i="16"/>
  <c r="S80" i="16"/>
  <c r="R80" i="16"/>
  <c r="Q80" i="16"/>
  <c r="P80" i="16"/>
  <c r="O80" i="16"/>
  <c r="U79" i="16"/>
  <c r="T79" i="16"/>
  <c r="S79" i="16"/>
  <c r="R79" i="16"/>
  <c r="Q79" i="16"/>
  <c r="P79" i="16"/>
  <c r="O79" i="16"/>
  <c r="U78" i="16"/>
  <c r="T78" i="16"/>
  <c r="S78" i="16"/>
  <c r="R78" i="16"/>
  <c r="Q78" i="16"/>
  <c r="P78" i="16"/>
  <c r="O78" i="16"/>
  <c r="U61" i="16"/>
  <c r="T61" i="16"/>
  <c r="S61" i="16"/>
  <c r="R61" i="16"/>
  <c r="Q61" i="16"/>
  <c r="P61" i="16"/>
  <c r="C73" i="18"/>
  <c r="B59" i="16"/>
  <c r="O61" i="16"/>
  <c r="U60" i="16"/>
  <c r="T60" i="16"/>
  <c r="S60" i="16"/>
  <c r="R60" i="16"/>
  <c r="Q60" i="16"/>
  <c r="P60" i="16"/>
  <c r="O60" i="16"/>
  <c r="U59" i="16"/>
  <c r="T59" i="16"/>
  <c r="S59" i="16"/>
  <c r="R59" i="16"/>
  <c r="Q59" i="16"/>
  <c r="P59" i="16"/>
  <c r="O59" i="16"/>
  <c r="U42" i="16"/>
  <c r="T42" i="16"/>
  <c r="S42" i="16"/>
  <c r="R42" i="16"/>
  <c r="Q42" i="16"/>
  <c r="P42" i="16"/>
  <c r="O42" i="16"/>
  <c r="U41" i="16"/>
  <c r="T41" i="16"/>
  <c r="S41" i="16"/>
  <c r="R41" i="16"/>
  <c r="Q41" i="16"/>
  <c r="P41" i="16"/>
  <c r="O41" i="16"/>
  <c r="U40" i="16"/>
  <c r="T40" i="16"/>
  <c r="S40" i="16"/>
  <c r="R40" i="16"/>
  <c r="Q40" i="16"/>
  <c r="P40" i="16"/>
  <c r="O40" i="16"/>
  <c r="E15" i="16"/>
  <c r="E16" i="16"/>
  <c r="E17" i="16"/>
  <c r="P21" i="16"/>
  <c r="O23" i="16"/>
  <c r="O22" i="16"/>
  <c r="O21" i="16"/>
  <c r="U23" i="16"/>
  <c r="U22" i="16"/>
  <c r="J15" i="16"/>
  <c r="J17" i="16"/>
  <c r="J16" i="16"/>
  <c r="U21" i="16"/>
  <c r="T23" i="16"/>
  <c r="T22" i="16"/>
  <c r="T21" i="16"/>
  <c r="S23" i="16"/>
  <c r="S22" i="16"/>
  <c r="H15" i="16"/>
  <c r="H16" i="16"/>
  <c r="H17" i="16"/>
  <c r="S21" i="16"/>
  <c r="R23" i="16"/>
  <c r="R22" i="16"/>
  <c r="F35" i="14"/>
  <c r="G15" i="16"/>
  <c r="L35" i="14"/>
  <c r="G16" i="16"/>
  <c r="R35" i="14"/>
  <c r="G17" i="16"/>
  <c r="R21" i="16"/>
  <c r="Q23" i="16"/>
  <c r="Q22" i="16"/>
  <c r="D35" i="14"/>
  <c r="F15" i="16"/>
  <c r="J35" i="14"/>
  <c r="F16" i="16"/>
  <c r="P35" i="14"/>
  <c r="F17" i="16"/>
  <c r="Q21" i="16"/>
  <c r="P23" i="16"/>
  <c r="P22" i="16"/>
  <c r="R132" i="16"/>
  <c r="S132" i="16"/>
  <c r="T132" i="16"/>
  <c r="U132" i="16"/>
  <c r="Q132" i="16"/>
  <c r="P132" i="16"/>
  <c r="O132" i="16"/>
  <c r="U113" i="16"/>
  <c r="T113" i="16"/>
  <c r="S113" i="16"/>
  <c r="R113" i="16"/>
  <c r="Q113" i="16"/>
  <c r="P113" i="16"/>
  <c r="O113" i="16"/>
  <c r="U94" i="16"/>
  <c r="T94" i="16"/>
  <c r="S94" i="16"/>
  <c r="R94" i="16"/>
  <c r="Q94" i="16"/>
  <c r="P94" i="16"/>
  <c r="O94" i="16"/>
  <c r="U75" i="16"/>
  <c r="T75" i="16"/>
  <c r="S75" i="16"/>
  <c r="R75" i="16"/>
  <c r="Q75" i="16"/>
  <c r="P75" i="16"/>
  <c r="O75" i="16"/>
  <c r="U53" i="16"/>
  <c r="U54" i="16"/>
  <c r="U55" i="16"/>
  <c r="U56" i="16"/>
  <c r="T53" i="16"/>
  <c r="T54" i="16"/>
  <c r="T55" i="16"/>
  <c r="T56" i="16"/>
  <c r="S53" i="16"/>
  <c r="S54" i="16"/>
  <c r="S55" i="16"/>
  <c r="S56" i="16"/>
  <c r="R53" i="16"/>
  <c r="R54" i="16"/>
  <c r="R55" i="16"/>
  <c r="R56" i="16"/>
  <c r="Q53" i="16"/>
  <c r="Q54" i="16"/>
  <c r="Q55" i="16"/>
  <c r="Q56" i="16"/>
  <c r="P53" i="16"/>
  <c r="P54" i="16"/>
  <c r="P55" i="16"/>
  <c r="P56" i="16"/>
  <c r="O53" i="16"/>
  <c r="O54" i="16"/>
  <c r="O55" i="16"/>
  <c r="O56" i="16"/>
  <c r="U37" i="16"/>
  <c r="T37" i="16"/>
  <c r="S37" i="16"/>
  <c r="R37" i="16"/>
  <c r="Q37" i="16"/>
  <c r="P37" i="16"/>
  <c r="O37" i="16"/>
  <c r="T15" i="16"/>
  <c r="T16" i="16"/>
  <c r="T17" i="16"/>
  <c r="T18" i="16"/>
  <c r="S18" i="16"/>
  <c r="R15" i="16"/>
  <c r="R16" i="16"/>
  <c r="R17" i="16"/>
  <c r="R18" i="16"/>
  <c r="R97" i="36"/>
  <c r="R67" i="36"/>
  <c r="R37" i="36"/>
  <c r="R97" i="35"/>
  <c r="R67" i="35"/>
  <c r="R37" i="35"/>
  <c r="R97" i="34"/>
  <c r="R67" i="34"/>
  <c r="R37" i="34"/>
  <c r="R97" i="19"/>
  <c r="R67" i="19"/>
  <c r="R37" i="19"/>
  <c r="R97" i="18"/>
  <c r="R67" i="18"/>
  <c r="R37" i="18"/>
  <c r="R97" i="17"/>
  <c r="R67" i="17"/>
  <c r="R37" i="17"/>
  <c r="R67" i="14"/>
  <c r="R97" i="14"/>
  <c r="N160" i="36"/>
  <c r="AA80" i="31"/>
  <c r="N160" i="35"/>
  <c r="AA79" i="31"/>
  <c r="N160" i="34"/>
  <c r="AA78" i="31"/>
  <c r="N160" i="19"/>
  <c r="AA77" i="31"/>
  <c r="N160" i="18"/>
  <c r="AA76" i="31"/>
  <c r="N160" i="17"/>
  <c r="AA75" i="31"/>
  <c r="N160" i="14"/>
  <c r="AA74" i="31"/>
  <c r="P150" i="36"/>
  <c r="P151" i="36"/>
  <c r="P152" i="36"/>
  <c r="P153" i="36"/>
  <c r="P154" i="36"/>
  <c r="P155" i="36"/>
  <c r="P156" i="36"/>
  <c r="AH14" i="31"/>
  <c r="P150" i="35"/>
  <c r="P151" i="35"/>
  <c r="P152" i="35"/>
  <c r="P153" i="35"/>
  <c r="P154" i="35"/>
  <c r="P155" i="35"/>
  <c r="P156" i="35"/>
  <c r="AG14" i="31"/>
  <c r="P150" i="34"/>
  <c r="P151" i="34"/>
  <c r="P152" i="34"/>
  <c r="P153" i="34"/>
  <c r="P154" i="34"/>
  <c r="P155" i="34"/>
  <c r="P156" i="34"/>
  <c r="AF14" i="31"/>
  <c r="P150" i="19"/>
  <c r="P151" i="19"/>
  <c r="P152" i="19"/>
  <c r="P153" i="19"/>
  <c r="P154" i="19"/>
  <c r="P155" i="19"/>
  <c r="P156" i="19"/>
  <c r="AE14" i="31"/>
  <c r="P150" i="18"/>
  <c r="P151" i="18"/>
  <c r="P152" i="18"/>
  <c r="P153" i="18"/>
  <c r="P154" i="18"/>
  <c r="P155" i="18"/>
  <c r="P156" i="18"/>
  <c r="AD14" i="31"/>
  <c r="P150" i="17"/>
  <c r="P151" i="17"/>
  <c r="P152" i="17"/>
  <c r="P153" i="17"/>
  <c r="P154" i="17"/>
  <c r="P155" i="17"/>
  <c r="P156" i="17"/>
  <c r="AC14" i="31"/>
  <c r="P150" i="14"/>
  <c r="P151" i="14"/>
  <c r="P152" i="14"/>
  <c r="P153" i="14"/>
  <c r="P154" i="14"/>
  <c r="P155" i="14"/>
  <c r="P156" i="14"/>
  <c r="AB14" i="31"/>
  <c r="O150" i="36"/>
  <c r="O151" i="36"/>
  <c r="O152" i="36"/>
  <c r="O153" i="36"/>
  <c r="O154" i="36"/>
  <c r="O155" i="36"/>
  <c r="O156" i="36"/>
  <c r="AH13" i="31"/>
  <c r="O150" i="35"/>
  <c r="O151" i="35"/>
  <c r="O152" i="35"/>
  <c r="O153" i="35"/>
  <c r="O154" i="35"/>
  <c r="O155" i="35"/>
  <c r="O156" i="35"/>
  <c r="AG13" i="31"/>
  <c r="O150" i="34"/>
  <c r="O151" i="34"/>
  <c r="O152" i="34"/>
  <c r="O153" i="34"/>
  <c r="O154" i="34"/>
  <c r="O155" i="34"/>
  <c r="O156" i="34"/>
  <c r="AF13" i="31"/>
  <c r="O150" i="19"/>
  <c r="O151" i="19"/>
  <c r="O152" i="19"/>
  <c r="O153" i="19"/>
  <c r="O154" i="19"/>
  <c r="O155" i="19"/>
  <c r="O156" i="19"/>
  <c r="AE13" i="31"/>
  <c r="O150" i="18"/>
  <c r="O151" i="18"/>
  <c r="O152" i="18"/>
  <c r="O153" i="18"/>
  <c r="O154" i="18"/>
  <c r="O155" i="18"/>
  <c r="O156" i="18"/>
  <c r="AD13" i="31"/>
  <c r="O150" i="17"/>
  <c r="O151" i="17"/>
  <c r="O152" i="17"/>
  <c r="O153" i="17"/>
  <c r="O154" i="17"/>
  <c r="O155" i="17"/>
  <c r="O156" i="17"/>
  <c r="AC13" i="31"/>
  <c r="O150" i="14"/>
  <c r="O151" i="14"/>
  <c r="O152" i="14"/>
  <c r="O153" i="14"/>
  <c r="O154" i="14"/>
  <c r="O155" i="14"/>
  <c r="O156" i="14"/>
  <c r="AB13" i="31"/>
  <c r="N150" i="36"/>
  <c r="N151" i="36"/>
  <c r="N152" i="36"/>
  <c r="N153" i="36"/>
  <c r="N154" i="36"/>
  <c r="N155" i="36"/>
  <c r="N156" i="36"/>
  <c r="AH12" i="31"/>
  <c r="N150" i="35"/>
  <c r="N151" i="35"/>
  <c r="N152" i="35"/>
  <c r="N153" i="35"/>
  <c r="N154" i="35"/>
  <c r="N155" i="35"/>
  <c r="N156" i="35"/>
  <c r="AG12" i="31"/>
  <c r="N150" i="34"/>
  <c r="N151" i="34"/>
  <c r="N152" i="34"/>
  <c r="N153" i="34"/>
  <c r="N154" i="34"/>
  <c r="N155" i="34"/>
  <c r="N156" i="34"/>
  <c r="AF12" i="31"/>
  <c r="N150" i="19"/>
  <c r="N151" i="19"/>
  <c r="N152" i="19"/>
  <c r="N153" i="19"/>
  <c r="N154" i="19"/>
  <c r="N155" i="19"/>
  <c r="N156" i="19"/>
  <c r="AE12" i="31"/>
  <c r="N150" i="18"/>
  <c r="N151" i="18"/>
  <c r="N152" i="18"/>
  <c r="N153" i="18"/>
  <c r="N154" i="18"/>
  <c r="N155" i="18"/>
  <c r="N156" i="18"/>
  <c r="AD12" i="31"/>
  <c r="N150" i="17"/>
  <c r="N151" i="17"/>
  <c r="N152" i="17"/>
  <c r="N153" i="17"/>
  <c r="N154" i="17"/>
  <c r="N155" i="17"/>
  <c r="N156" i="17"/>
  <c r="AC12" i="31"/>
  <c r="N150" i="14"/>
  <c r="N151" i="14"/>
  <c r="N152" i="14"/>
  <c r="N153" i="14"/>
  <c r="N154" i="14"/>
  <c r="N155" i="14"/>
  <c r="N156" i="14"/>
  <c r="AB12" i="31"/>
  <c r="M150" i="36"/>
  <c r="M151" i="36"/>
  <c r="M152" i="36"/>
  <c r="M153" i="36"/>
  <c r="M154" i="36"/>
  <c r="M155" i="36"/>
  <c r="M156" i="36"/>
  <c r="AH11" i="31"/>
  <c r="M150" i="35"/>
  <c r="M151" i="35"/>
  <c r="M152" i="35"/>
  <c r="M153" i="35"/>
  <c r="M154" i="35"/>
  <c r="M155" i="35"/>
  <c r="M156" i="35"/>
  <c r="AG11" i="31"/>
  <c r="M150" i="34"/>
  <c r="M151" i="34"/>
  <c r="M152" i="34"/>
  <c r="M153" i="34"/>
  <c r="M154" i="34"/>
  <c r="M155" i="34"/>
  <c r="M156" i="34"/>
  <c r="AF11" i="31"/>
  <c r="M150" i="19"/>
  <c r="M151" i="19"/>
  <c r="M152" i="19"/>
  <c r="M153" i="19"/>
  <c r="M154" i="19"/>
  <c r="M155" i="19"/>
  <c r="M156" i="19"/>
  <c r="AE11" i="31"/>
  <c r="M150" i="18"/>
  <c r="M151" i="18"/>
  <c r="M152" i="18"/>
  <c r="M153" i="18"/>
  <c r="M154" i="18"/>
  <c r="M155" i="18"/>
  <c r="M156" i="18"/>
  <c r="AD11" i="31"/>
  <c r="M150" i="17"/>
  <c r="M151" i="17"/>
  <c r="M152" i="17"/>
  <c r="M153" i="17"/>
  <c r="M154" i="17"/>
  <c r="M155" i="17"/>
  <c r="M156" i="17"/>
  <c r="AC11" i="31"/>
  <c r="M151" i="14"/>
  <c r="M153" i="14"/>
  <c r="M154" i="14"/>
  <c r="M155" i="14"/>
  <c r="M156" i="14"/>
  <c r="AB11" i="31"/>
  <c r="AB15" i="31"/>
  <c r="AL23" i="31"/>
  <c r="AL24" i="31"/>
  <c r="AL25" i="31"/>
  <c r="AL26" i="31"/>
  <c r="AL27" i="31"/>
  <c r="AL28" i="31"/>
  <c r="AL29" i="31"/>
  <c r="L13" i="31"/>
  <c r="AK23" i="31"/>
  <c r="AK24" i="31"/>
  <c r="AK25" i="31"/>
  <c r="AK26" i="31"/>
  <c r="AK27" i="31"/>
  <c r="AK28" i="31"/>
  <c r="AK29" i="31"/>
  <c r="L11" i="31"/>
  <c r="AJ23" i="31"/>
  <c r="AJ24" i="31"/>
  <c r="AJ25" i="31"/>
  <c r="AJ26" i="31"/>
  <c r="AJ27" i="31"/>
  <c r="AJ28" i="31"/>
  <c r="AJ29" i="31"/>
  <c r="L9" i="31"/>
  <c r="AG23" i="31"/>
  <c r="AG24" i="31"/>
  <c r="AG25" i="31"/>
  <c r="AG26" i="31"/>
  <c r="AG27" i="31"/>
  <c r="AG28" i="31"/>
  <c r="AG29" i="31"/>
  <c r="K13" i="31"/>
  <c r="AF23" i="31"/>
  <c r="AF24" i="31"/>
  <c r="AF25" i="31"/>
  <c r="AF26" i="31"/>
  <c r="AF27" i="31"/>
  <c r="AF28" i="31"/>
  <c r="AF29" i="31"/>
  <c r="K11" i="31"/>
  <c r="AE23" i="31"/>
  <c r="AE24" i="31"/>
  <c r="AE25" i="31"/>
  <c r="AE26" i="31"/>
  <c r="AE27" i="31"/>
  <c r="AE28" i="31"/>
  <c r="AE29" i="31"/>
  <c r="K9" i="31"/>
  <c r="O15" i="16"/>
  <c r="G9" i="31"/>
  <c r="B37" i="14"/>
  <c r="C37" i="14"/>
  <c r="B35" i="14"/>
  <c r="K15" i="16"/>
  <c r="H37" i="14"/>
  <c r="I37" i="14"/>
  <c r="H35" i="14"/>
  <c r="K16" i="16"/>
  <c r="N37" i="14"/>
  <c r="O37" i="14"/>
  <c r="N35" i="14"/>
  <c r="K17" i="16"/>
  <c r="B67" i="14"/>
  <c r="C67" i="14"/>
  <c r="B65" i="14"/>
  <c r="K18" i="16"/>
  <c r="H67" i="14"/>
  <c r="I67" i="14"/>
  <c r="H65" i="14"/>
  <c r="K19" i="16"/>
  <c r="N67" i="14"/>
  <c r="O67" i="14"/>
  <c r="N65" i="14"/>
  <c r="K20" i="16"/>
  <c r="B97" i="14"/>
  <c r="C97" i="14"/>
  <c r="B95" i="14"/>
  <c r="K21" i="16"/>
  <c r="H97" i="14"/>
  <c r="I97" i="14"/>
  <c r="H95" i="14"/>
  <c r="K22" i="16"/>
  <c r="N97" i="14"/>
  <c r="O97" i="14"/>
  <c r="N95" i="14"/>
  <c r="K23" i="16"/>
  <c r="O17" i="16"/>
  <c r="G13" i="31"/>
  <c r="O16" i="16"/>
  <c r="G11" i="31"/>
  <c r="O35" i="16"/>
  <c r="O73" i="16"/>
  <c r="O91" i="16"/>
  <c r="O110" i="16"/>
  <c r="O131" i="16"/>
  <c r="O129" i="16"/>
  <c r="O130" i="16"/>
  <c r="O111" i="16"/>
  <c r="O112" i="16"/>
  <c r="O92" i="16"/>
  <c r="O93" i="16"/>
  <c r="O72" i="16"/>
  <c r="O74" i="16"/>
  <c r="O34" i="16"/>
  <c r="O36" i="16"/>
  <c r="O18" i="16"/>
  <c r="P17" i="16"/>
  <c r="P16" i="16"/>
  <c r="P15" i="16"/>
  <c r="E137" i="16"/>
  <c r="E118" i="16"/>
  <c r="E136" i="16"/>
  <c r="E117" i="16"/>
  <c r="E135" i="16"/>
  <c r="E116" i="16"/>
  <c r="E134" i="16"/>
  <c r="E115" i="16"/>
  <c r="E133" i="16"/>
  <c r="E111" i="16"/>
  <c r="E132" i="16"/>
  <c r="E113" i="16"/>
  <c r="E131" i="16"/>
  <c r="E112" i="16"/>
  <c r="E130" i="16"/>
  <c r="E129" i="16"/>
  <c r="E110" i="16"/>
  <c r="E99" i="16"/>
  <c r="E98" i="16"/>
  <c r="E97" i="16"/>
  <c r="E96" i="16"/>
  <c r="E114" i="16"/>
  <c r="E95" i="16"/>
  <c r="E94" i="16"/>
  <c r="E93" i="16"/>
  <c r="E92" i="16"/>
  <c r="E91" i="16"/>
  <c r="E80" i="16"/>
  <c r="E79" i="16"/>
  <c r="E78" i="16"/>
  <c r="E77" i="16"/>
  <c r="E76" i="16"/>
  <c r="E75" i="16"/>
  <c r="E74" i="16"/>
  <c r="E73" i="16"/>
  <c r="E72" i="16"/>
  <c r="E61" i="16"/>
  <c r="E60" i="16"/>
  <c r="E59" i="16"/>
  <c r="E58" i="16"/>
  <c r="E57" i="16"/>
  <c r="E56" i="16"/>
  <c r="E55" i="16"/>
  <c r="E54" i="16"/>
  <c r="E53" i="16"/>
  <c r="E42" i="16"/>
  <c r="E41" i="16"/>
  <c r="E40" i="16"/>
  <c r="E39" i="16"/>
  <c r="E38" i="16"/>
  <c r="E37" i="16"/>
  <c r="E36" i="16"/>
  <c r="E35" i="16"/>
  <c r="E34" i="16"/>
  <c r="E23" i="16"/>
  <c r="E22" i="16"/>
  <c r="E21" i="16"/>
  <c r="E20" i="16"/>
  <c r="E19" i="16"/>
  <c r="E18" i="16"/>
  <c r="H13" i="31"/>
  <c r="H11" i="31"/>
  <c r="H9" i="31"/>
  <c r="Q17" i="16"/>
  <c r="I13" i="31"/>
  <c r="Q16" i="16"/>
  <c r="I11" i="31"/>
  <c r="Q15" i="16"/>
  <c r="I9" i="31"/>
  <c r="AO57" i="31"/>
  <c r="AO58" i="31"/>
  <c r="AO59" i="31"/>
  <c r="AO61" i="31"/>
  <c r="M13" i="31"/>
  <c r="AN57" i="31"/>
  <c r="AN58" i="31"/>
  <c r="AN59" i="31"/>
  <c r="AN61" i="31"/>
  <c r="M11" i="31"/>
  <c r="AM57" i="31"/>
  <c r="AM58" i="31"/>
  <c r="AM59" i="31"/>
  <c r="AM61" i="31"/>
  <c r="M9" i="31"/>
  <c r="AH15" i="31"/>
  <c r="AG15" i="31"/>
  <c r="B53" i="16"/>
  <c r="B54" i="16"/>
  <c r="B55" i="16"/>
  <c r="B56" i="16"/>
  <c r="B57" i="16"/>
  <c r="B58" i="16"/>
  <c r="B60" i="16"/>
  <c r="B61" i="16"/>
  <c r="B15" i="16"/>
  <c r="B16" i="16"/>
  <c r="B17" i="16"/>
  <c r="B18" i="16"/>
  <c r="B19" i="16"/>
  <c r="B20" i="16"/>
  <c r="B21" i="16"/>
  <c r="B22" i="16"/>
  <c r="B23" i="16"/>
  <c r="U17" i="16"/>
  <c r="B34" i="16"/>
  <c r="B35" i="16"/>
  <c r="B36" i="16"/>
  <c r="B37" i="16"/>
  <c r="B38" i="16"/>
  <c r="B39" i="16"/>
  <c r="B40" i="16"/>
  <c r="B41" i="16"/>
  <c r="B42" i="16"/>
  <c r="U36" i="16"/>
  <c r="B72" i="16"/>
  <c r="B73" i="16"/>
  <c r="B74" i="16"/>
  <c r="B75" i="16"/>
  <c r="B76" i="16"/>
  <c r="B77" i="16"/>
  <c r="B78" i="16"/>
  <c r="B79" i="16"/>
  <c r="B80" i="16"/>
  <c r="U74" i="16"/>
  <c r="B91" i="16"/>
  <c r="B92" i="16"/>
  <c r="B93" i="16"/>
  <c r="B94" i="16"/>
  <c r="B95" i="16"/>
  <c r="B96" i="16"/>
  <c r="B97" i="16"/>
  <c r="B98" i="16"/>
  <c r="B99" i="16"/>
  <c r="U93" i="16"/>
  <c r="B110" i="16"/>
  <c r="B111" i="16"/>
  <c r="B112" i="16"/>
  <c r="B113" i="16"/>
  <c r="B114" i="16"/>
  <c r="B115" i="16"/>
  <c r="B116" i="16"/>
  <c r="B117" i="16"/>
  <c r="B118" i="16"/>
  <c r="U112" i="16"/>
  <c r="B129" i="16"/>
  <c r="B130" i="16"/>
  <c r="B131" i="16"/>
  <c r="B132" i="16"/>
  <c r="B133" i="16"/>
  <c r="B134" i="16"/>
  <c r="B135" i="16"/>
  <c r="B136" i="16"/>
  <c r="B137" i="16"/>
  <c r="U131" i="16"/>
  <c r="O13" i="31"/>
  <c r="U16" i="16"/>
  <c r="U35" i="16"/>
  <c r="U73" i="16"/>
  <c r="U92" i="16"/>
  <c r="U111" i="16"/>
  <c r="U130" i="16"/>
  <c r="O11" i="31"/>
  <c r="U15" i="16"/>
  <c r="U34" i="16"/>
  <c r="U72" i="16"/>
  <c r="U91" i="16"/>
  <c r="U110" i="16"/>
  <c r="U129" i="16"/>
  <c r="O9" i="31"/>
  <c r="R63" i="35"/>
  <c r="R33" i="36"/>
  <c r="R93" i="36"/>
  <c r="F30" i="31"/>
  <c r="R33" i="35"/>
  <c r="R93" i="35"/>
  <c r="F28" i="31"/>
  <c r="R63" i="14"/>
  <c r="R93" i="14"/>
  <c r="R33" i="17"/>
  <c r="R63" i="17"/>
  <c r="R93" i="17"/>
  <c r="F20" i="31"/>
  <c r="R33" i="18"/>
  <c r="R63" i="18"/>
  <c r="R93" i="18"/>
  <c r="F22" i="31"/>
  <c r="R33" i="19"/>
  <c r="R63" i="19"/>
  <c r="R93" i="19"/>
  <c r="F24" i="31"/>
  <c r="R33" i="34"/>
  <c r="R63" i="34"/>
  <c r="R93" i="34"/>
  <c r="F26" i="31"/>
  <c r="F32" i="31"/>
  <c r="N97" i="36"/>
  <c r="O97" i="36"/>
  <c r="N95" i="36"/>
  <c r="K137" i="16"/>
  <c r="N97" i="35"/>
  <c r="O97" i="35"/>
  <c r="N95" i="35"/>
  <c r="K118" i="16"/>
  <c r="H97" i="36"/>
  <c r="I97" i="36"/>
  <c r="H95" i="36"/>
  <c r="K136" i="16"/>
  <c r="H97" i="35"/>
  <c r="I97" i="35"/>
  <c r="H95" i="35"/>
  <c r="K117" i="16"/>
  <c r="B97" i="36"/>
  <c r="C97" i="36"/>
  <c r="B95" i="36"/>
  <c r="K135" i="16"/>
  <c r="B97" i="35"/>
  <c r="C97" i="35"/>
  <c r="B95" i="35"/>
  <c r="K116" i="16"/>
  <c r="N67" i="36"/>
  <c r="O67" i="36"/>
  <c r="N65" i="36"/>
  <c r="K134" i="16"/>
  <c r="N67" i="35"/>
  <c r="O67" i="35"/>
  <c r="N65" i="35"/>
  <c r="K115" i="16"/>
  <c r="H67" i="36"/>
  <c r="I67" i="36"/>
  <c r="H65" i="36"/>
  <c r="K133" i="16"/>
  <c r="H67" i="35"/>
  <c r="I67" i="35"/>
  <c r="H65" i="35"/>
  <c r="K114" i="16"/>
  <c r="B67" i="36"/>
  <c r="C67" i="36"/>
  <c r="B65" i="36"/>
  <c r="K132" i="16"/>
  <c r="B67" i="35"/>
  <c r="C67" i="35"/>
  <c r="B65" i="35"/>
  <c r="K113" i="16"/>
  <c r="N37" i="36"/>
  <c r="O37" i="36"/>
  <c r="N35" i="36"/>
  <c r="K131" i="16"/>
  <c r="N37" i="35"/>
  <c r="O37" i="35"/>
  <c r="N35" i="35"/>
  <c r="K112" i="16"/>
  <c r="H37" i="36"/>
  <c r="I37" i="36"/>
  <c r="H35" i="36"/>
  <c r="K130" i="16"/>
  <c r="H37" i="35"/>
  <c r="I37" i="35"/>
  <c r="H35" i="35"/>
  <c r="K111" i="16"/>
  <c r="B37" i="36"/>
  <c r="C37" i="36"/>
  <c r="B35" i="36"/>
  <c r="K129" i="16"/>
  <c r="B37" i="35"/>
  <c r="C37" i="35"/>
  <c r="B35" i="35"/>
  <c r="K110" i="16"/>
  <c r="J137" i="16"/>
  <c r="J118" i="16"/>
  <c r="J136" i="16"/>
  <c r="J117" i="16"/>
  <c r="J135" i="16"/>
  <c r="J116" i="16"/>
  <c r="J134" i="16"/>
  <c r="J115" i="16"/>
  <c r="J133" i="16"/>
  <c r="J114" i="16"/>
  <c r="J132" i="16"/>
  <c r="J113" i="16"/>
  <c r="J131" i="16"/>
  <c r="J112" i="16"/>
  <c r="J130" i="16"/>
  <c r="J111" i="16"/>
  <c r="J129" i="16"/>
  <c r="J110" i="16"/>
  <c r="I137" i="16"/>
  <c r="I118" i="16"/>
  <c r="I136" i="16"/>
  <c r="I117" i="16"/>
  <c r="I135" i="16"/>
  <c r="I116" i="16"/>
  <c r="I134" i="16"/>
  <c r="I115" i="16"/>
  <c r="I133" i="16"/>
  <c r="I114" i="16"/>
  <c r="I132" i="16"/>
  <c r="I113" i="16"/>
  <c r="I131" i="16"/>
  <c r="I112" i="16"/>
  <c r="I130" i="16"/>
  <c r="I111" i="16"/>
  <c r="I129" i="16"/>
  <c r="I110" i="16"/>
  <c r="H137" i="16"/>
  <c r="H118" i="16"/>
  <c r="H136" i="16"/>
  <c r="H117" i="16"/>
  <c r="H135" i="16"/>
  <c r="H116" i="16"/>
  <c r="H134" i="16"/>
  <c r="H115" i="16"/>
  <c r="H133" i="16"/>
  <c r="H114" i="16"/>
  <c r="H132" i="16"/>
  <c r="H113" i="16"/>
  <c r="H131" i="16"/>
  <c r="H112" i="16"/>
  <c r="H130" i="16"/>
  <c r="H111" i="16"/>
  <c r="H129" i="16"/>
  <c r="H110" i="16"/>
  <c r="G137" i="16"/>
  <c r="G118" i="16"/>
  <c r="G136" i="16"/>
  <c r="G117" i="16"/>
  <c r="G135" i="16"/>
  <c r="G116" i="16"/>
  <c r="G134" i="16"/>
  <c r="G115" i="16"/>
  <c r="G133" i="16"/>
  <c r="G114" i="16"/>
  <c r="G132" i="16"/>
  <c r="G113" i="16"/>
  <c r="G131" i="16"/>
  <c r="G112" i="16"/>
  <c r="G130" i="16"/>
  <c r="G111" i="16"/>
  <c r="G129" i="16"/>
  <c r="G110" i="16"/>
  <c r="F137" i="16"/>
  <c r="F118" i="16"/>
  <c r="F136" i="16"/>
  <c r="F117" i="16"/>
  <c r="F135" i="16"/>
  <c r="F116" i="16"/>
  <c r="F134" i="16"/>
  <c r="F115" i="16"/>
  <c r="F133" i="16"/>
  <c r="F114" i="16"/>
  <c r="F113" i="16"/>
  <c r="F132" i="16"/>
  <c r="F131" i="16"/>
  <c r="F112" i="16"/>
  <c r="F130" i="16"/>
  <c r="F111" i="16"/>
  <c r="F129" i="16"/>
  <c r="F110" i="16"/>
  <c r="T129" i="16"/>
  <c r="T130" i="16"/>
  <c r="T131" i="16"/>
  <c r="C3" i="36"/>
  <c r="B121" i="16"/>
  <c r="S129" i="16"/>
  <c r="S130" i="16"/>
  <c r="S131" i="16"/>
  <c r="R129" i="16"/>
  <c r="R130" i="16"/>
  <c r="R131" i="16"/>
  <c r="O105" i="36"/>
  <c r="O103" i="36"/>
  <c r="L105" i="36"/>
  <c r="L103" i="36"/>
  <c r="I105" i="36"/>
  <c r="I103" i="36"/>
  <c r="F105" i="36"/>
  <c r="F103" i="36"/>
  <c r="C105" i="36"/>
  <c r="C103" i="36"/>
  <c r="P80" i="36"/>
  <c r="P75" i="36"/>
  <c r="O73" i="36"/>
  <c r="J80" i="36"/>
  <c r="J75" i="36"/>
  <c r="I73" i="36"/>
  <c r="D80" i="36"/>
  <c r="D75" i="36"/>
  <c r="C73" i="36"/>
  <c r="P50" i="36"/>
  <c r="P45" i="36"/>
  <c r="O43" i="36"/>
  <c r="J50" i="36"/>
  <c r="J45" i="36"/>
  <c r="I43" i="36"/>
  <c r="D50" i="36"/>
  <c r="D45" i="36"/>
  <c r="C43" i="36"/>
  <c r="P20" i="36"/>
  <c r="P15" i="36"/>
  <c r="O13" i="36"/>
  <c r="J20" i="36"/>
  <c r="J15" i="36"/>
  <c r="I13" i="36"/>
  <c r="D20" i="36"/>
  <c r="D15" i="36"/>
  <c r="C13" i="36"/>
  <c r="Q97" i="36"/>
  <c r="R95" i="36"/>
  <c r="P95" i="36"/>
  <c r="L95" i="36"/>
  <c r="J95" i="36"/>
  <c r="F95" i="36"/>
  <c r="D95" i="36"/>
  <c r="R83" i="36"/>
  <c r="R84" i="36"/>
  <c r="R85" i="36"/>
  <c r="R86" i="36"/>
  <c r="R87" i="36"/>
  <c r="R88" i="36"/>
  <c r="R89" i="36"/>
  <c r="R90" i="36"/>
  <c r="R91" i="36"/>
  <c r="R92" i="36"/>
  <c r="P93" i="36"/>
  <c r="L83" i="36"/>
  <c r="L84" i="36"/>
  <c r="L85" i="36"/>
  <c r="L86" i="36"/>
  <c r="L87" i="36"/>
  <c r="L88" i="36"/>
  <c r="L89" i="36"/>
  <c r="L90" i="36"/>
  <c r="L91" i="36"/>
  <c r="L92" i="36"/>
  <c r="K93" i="36"/>
  <c r="F83" i="36"/>
  <c r="F84" i="36"/>
  <c r="F85" i="36"/>
  <c r="F86" i="36"/>
  <c r="F87" i="36"/>
  <c r="F88" i="36"/>
  <c r="F89" i="36"/>
  <c r="F90" i="36"/>
  <c r="F91" i="36"/>
  <c r="F92" i="36"/>
  <c r="E93" i="36"/>
  <c r="Q67" i="36"/>
  <c r="R65" i="36"/>
  <c r="P65" i="36"/>
  <c r="L65" i="36"/>
  <c r="J65" i="36"/>
  <c r="F65" i="36"/>
  <c r="D65" i="36"/>
  <c r="R63" i="36"/>
  <c r="R53" i="36"/>
  <c r="R54" i="36"/>
  <c r="R55" i="36"/>
  <c r="R56" i="36"/>
  <c r="R57" i="36"/>
  <c r="R58" i="36"/>
  <c r="R59" i="36"/>
  <c r="R60" i="36"/>
  <c r="R61" i="36"/>
  <c r="R62" i="36"/>
  <c r="P63" i="36"/>
  <c r="L53" i="36"/>
  <c r="L54" i="36"/>
  <c r="L55" i="36"/>
  <c r="L56" i="36"/>
  <c r="L57" i="36"/>
  <c r="L58" i="36"/>
  <c r="L59" i="36"/>
  <c r="L60" i="36"/>
  <c r="L61" i="36"/>
  <c r="L62" i="36"/>
  <c r="K63" i="36"/>
  <c r="F53" i="36"/>
  <c r="F54" i="36"/>
  <c r="F55" i="36"/>
  <c r="F56" i="36"/>
  <c r="F57" i="36"/>
  <c r="F58" i="36"/>
  <c r="F59" i="36"/>
  <c r="F60" i="36"/>
  <c r="F61" i="36"/>
  <c r="F62" i="36"/>
  <c r="E63" i="36"/>
  <c r="Q37" i="36"/>
  <c r="R35" i="36"/>
  <c r="P35" i="36"/>
  <c r="L35" i="36"/>
  <c r="J35" i="36"/>
  <c r="F35" i="36"/>
  <c r="D35" i="36"/>
  <c r="R23" i="36"/>
  <c r="R24" i="36"/>
  <c r="R25" i="36"/>
  <c r="R26" i="36"/>
  <c r="R27" i="36"/>
  <c r="R28" i="36"/>
  <c r="R29" i="36"/>
  <c r="R30" i="36"/>
  <c r="R31" i="36"/>
  <c r="R32" i="36"/>
  <c r="P33" i="36"/>
  <c r="L23" i="36"/>
  <c r="L24" i="36"/>
  <c r="L25" i="36"/>
  <c r="L26" i="36"/>
  <c r="L27" i="36"/>
  <c r="L28" i="36"/>
  <c r="L29" i="36"/>
  <c r="L30" i="36"/>
  <c r="L31" i="36"/>
  <c r="L32" i="36"/>
  <c r="K33" i="36"/>
  <c r="F23" i="36"/>
  <c r="F24" i="36"/>
  <c r="F25" i="36"/>
  <c r="F26" i="36"/>
  <c r="F27" i="36"/>
  <c r="F28" i="36"/>
  <c r="F29" i="36"/>
  <c r="F30" i="36"/>
  <c r="F31" i="36"/>
  <c r="F32" i="36"/>
  <c r="E33" i="36"/>
  <c r="L18" i="1"/>
  <c r="L17" i="1"/>
  <c r="E69" i="33"/>
  <c r="P112" i="16"/>
  <c r="AB63" i="31"/>
  <c r="P111" i="16"/>
  <c r="AA63" i="31"/>
  <c r="P110" i="16"/>
  <c r="Z63" i="31"/>
  <c r="AE15" i="31"/>
  <c r="AF15" i="31"/>
  <c r="AD15" i="31"/>
  <c r="AC15" i="31"/>
  <c r="Q97" i="35"/>
  <c r="R95" i="35"/>
  <c r="Q67" i="35"/>
  <c r="R65" i="35"/>
  <c r="Q37" i="35"/>
  <c r="R35" i="35"/>
  <c r="Q97" i="34"/>
  <c r="R95" i="34"/>
  <c r="Q67" i="34"/>
  <c r="R65" i="34"/>
  <c r="Q37" i="34"/>
  <c r="R35" i="34"/>
  <c r="Q97" i="19"/>
  <c r="R95" i="19"/>
  <c r="Q67" i="19"/>
  <c r="R65" i="19"/>
  <c r="Q37" i="19"/>
  <c r="R35" i="19"/>
  <c r="Q97" i="18"/>
  <c r="R95" i="18"/>
  <c r="Q67" i="18"/>
  <c r="R65" i="18"/>
  <c r="Q37" i="18"/>
  <c r="R35" i="18"/>
  <c r="Q97" i="17"/>
  <c r="R95" i="17"/>
  <c r="Q67" i="17"/>
  <c r="R65" i="17"/>
  <c r="Q37" i="17"/>
  <c r="R35" i="17"/>
  <c r="Q97" i="14"/>
  <c r="R95" i="14"/>
  <c r="Q67" i="14"/>
  <c r="R65" i="14"/>
  <c r="O105" i="35"/>
  <c r="O103" i="35"/>
  <c r="L105" i="35"/>
  <c r="L103" i="35"/>
  <c r="I105" i="35"/>
  <c r="I103" i="35"/>
  <c r="F105" i="35"/>
  <c r="F103" i="35"/>
  <c r="C105" i="35"/>
  <c r="C103" i="35"/>
  <c r="P80" i="35"/>
  <c r="P75" i="35"/>
  <c r="O73" i="35"/>
  <c r="J80" i="35"/>
  <c r="J75" i="35"/>
  <c r="I73" i="35"/>
  <c r="D80" i="35"/>
  <c r="D75" i="35"/>
  <c r="C73" i="35"/>
  <c r="P50" i="35"/>
  <c r="P45" i="35"/>
  <c r="O43" i="35"/>
  <c r="J50" i="35"/>
  <c r="J45" i="35"/>
  <c r="I43" i="35"/>
  <c r="D50" i="35"/>
  <c r="D45" i="35"/>
  <c r="C43" i="35"/>
  <c r="P20" i="35"/>
  <c r="P15" i="35"/>
  <c r="O13" i="35"/>
  <c r="J20" i="35"/>
  <c r="J15" i="35"/>
  <c r="I13" i="35"/>
  <c r="D20" i="35"/>
  <c r="D15" i="35"/>
  <c r="C13" i="35"/>
  <c r="P95" i="35"/>
  <c r="L95" i="35"/>
  <c r="J95" i="35"/>
  <c r="F95" i="35"/>
  <c r="D95" i="35"/>
  <c r="R83" i="35"/>
  <c r="R84" i="35"/>
  <c r="R85" i="35"/>
  <c r="R86" i="35"/>
  <c r="R87" i="35"/>
  <c r="R88" i="35"/>
  <c r="R89" i="35"/>
  <c r="R90" i="35"/>
  <c r="R91" i="35"/>
  <c r="R92" i="35"/>
  <c r="P93" i="35"/>
  <c r="L83" i="35"/>
  <c r="L84" i="35"/>
  <c r="L85" i="35"/>
  <c r="L86" i="35"/>
  <c r="L87" i="35"/>
  <c r="L88" i="35"/>
  <c r="L89" i="35"/>
  <c r="L90" i="35"/>
  <c r="L91" i="35"/>
  <c r="L92" i="35"/>
  <c r="K93" i="35"/>
  <c r="F83" i="35"/>
  <c r="F84" i="35"/>
  <c r="F85" i="35"/>
  <c r="F86" i="35"/>
  <c r="F87" i="35"/>
  <c r="F88" i="35"/>
  <c r="F89" i="35"/>
  <c r="F90" i="35"/>
  <c r="F91" i="35"/>
  <c r="F92" i="35"/>
  <c r="E93" i="35"/>
  <c r="P65" i="35"/>
  <c r="L65" i="35"/>
  <c r="J65" i="35"/>
  <c r="F65" i="35"/>
  <c r="D65" i="35"/>
  <c r="R53" i="35"/>
  <c r="R54" i="35"/>
  <c r="R55" i="35"/>
  <c r="R56" i="35"/>
  <c r="R57" i="35"/>
  <c r="R58" i="35"/>
  <c r="R59" i="35"/>
  <c r="R60" i="35"/>
  <c r="R61" i="35"/>
  <c r="R62" i="35"/>
  <c r="P63" i="35"/>
  <c r="L53" i="35"/>
  <c r="L54" i="35"/>
  <c r="L55" i="35"/>
  <c r="L56" i="35"/>
  <c r="L57" i="35"/>
  <c r="L58" i="35"/>
  <c r="L59" i="35"/>
  <c r="L60" i="35"/>
  <c r="L61" i="35"/>
  <c r="L62" i="35"/>
  <c r="K63" i="35"/>
  <c r="F53" i="35"/>
  <c r="F54" i="35"/>
  <c r="F55" i="35"/>
  <c r="F56" i="35"/>
  <c r="F57" i="35"/>
  <c r="F58" i="35"/>
  <c r="F59" i="35"/>
  <c r="F60" i="35"/>
  <c r="F61" i="35"/>
  <c r="F62" i="35"/>
  <c r="E63" i="35"/>
  <c r="P35" i="35"/>
  <c r="L35" i="35"/>
  <c r="J35" i="35"/>
  <c r="F35" i="35"/>
  <c r="D35" i="35"/>
  <c r="R23" i="35"/>
  <c r="R24" i="35"/>
  <c r="R25" i="35"/>
  <c r="R26" i="35"/>
  <c r="R27" i="35"/>
  <c r="R28" i="35"/>
  <c r="R29" i="35"/>
  <c r="R30" i="35"/>
  <c r="R31" i="35"/>
  <c r="R32" i="35"/>
  <c r="P33" i="35"/>
  <c r="L23" i="35"/>
  <c r="L24" i="35"/>
  <c r="L25" i="35"/>
  <c r="L26" i="35"/>
  <c r="L27" i="35"/>
  <c r="L28" i="35"/>
  <c r="L29" i="35"/>
  <c r="L30" i="35"/>
  <c r="L31" i="35"/>
  <c r="L32" i="35"/>
  <c r="K33" i="35"/>
  <c r="F23" i="35"/>
  <c r="F24" i="35"/>
  <c r="F25" i="35"/>
  <c r="F26" i="35"/>
  <c r="F27" i="35"/>
  <c r="F28" i="35"/>
  <c r="F29" i="35"/>
  <c r="F30" i="35"/>
  <c r="F31" i="35"/>
  <c r="F32" i="35"/>
  <c r="E33" i="35"/>
  <c r="O105" i="34"/>
  <c r="O103" i="34"/>
  <c r="L105" i="34"/>
  <c r="L103" i="34"/>
  <c r="I105" i="34"/>
  <c r="I103" i="34"/>
  <c r="F105" i="34"/>
  <c r="F103" i="34"/>
  <c r="C105" i="34"/>
  <c r="C103" i="34"/>
  <c r="P80" i="34"/>
  <c r="P75" i="34"/>
  <c r="O73" i="34"/>
  <c r="J80" i="34"/>
  <c r="J75" i="34"/>
  <c r="I73" i="34"/>
  <c r="D80" i="34"/>
  <c r="D75" i="34"/>
  <c r="C73" i="34"/>
  <c r="P50" i="34"/>
  <c r="P45" i="34"/>
  <c r="O43" i="34"/>
  <c r="J50" i="34"/>
  <c r="J45" i="34"/>
  <c r="I43" i="34"/>
  <c r="D50" i="34"/>
  <c r="D45" i="34"/>
  <c r="C43" i="34"/>
  <c r="P20" i="34"/>
  <c r="P15" i="34"/>
  <c r="O13" i="34"/>
  <c r="J20" i="34"/>
  <c r="J15" i="34"/>
  <c r="I13" i="34"/>
  <c r="D20" i="34"/>
  <c r="D15" i="34"/>
  <c r="C13" i="34"/>
  <c r="O97" i="34"/>
  <c r="N97" i="34"/>
  <c r="I97" i="34"/>
  <c r="H97" i="34"/>
  <c r="C97" i="34"/>
  <c r="B97" i="34"/>
  <c r="P95" i="34"/>
  <c r="N95" i="34"/>
  <c r="L95" i="34"/>
  <c r="J95" i="34"/>
  <c r="H95" i="34"/>
  <c r="F95" i="34"/>
  <c r="D95" i="34"/>
  <c r="B95" i="34"/>
  <c r="R83" i="34"/>
  <c r="R84" i="34"/>
  <c r="R85" i="34"/>
  <c r="R86" i="34"/>
  <c r="R87" i="34"/>
  <c r="R88" i="34"/>
  <c r="R89" i="34"/>
  <c r="R90" i="34"/>
  <c r="R91" i="34"/>
  <c r="R92" i="34"/>
  <c r="P93" i="34"/>
  <c r="L83" i="34"/>
  <c r="L84" i="34"/>
  <c r="L85" i="34"/>
  <c r="L86" i="34"/>
  <c r="L87" i="34"/>
  <c r="L88" i="34"/>
  <c r="L89" i="34"/>
  <c r="L90" i="34"/>
  <c r="L91" i="34"/>
  <c r="L92" i="34"/>
  <c r="K93" i="34"/>
  <c r="F83" i="34"/>
  <c r="F84" i="34"/>
  <c r="F85" i="34"/>
  <c r="F86" i="34"/>
  <c r="F87" i="34"/>
  <c r="F88" i="34"/>
  <c r="F89" i="34"/>
  <c r="F90" i="34"/>
  <c r="F91" i="34"/>
  <c r="F92" i="34"/>
  <c r="E93" i="34"/>
  <c r="O67" i="34"/>
  <c r="N67" i="34"/>
  <c r="I67" i="34"/>
  <c r="H67" i="34"/>
  <c r="C67" i="34"/>
  <c r="B67" i="34"/>
  <c r="P65" i="34"/>
  <c r="N65" i="34"/>
  <c r="L65" i="34"/>
  <c r="J65" i="34"/>
  <c r="H65" i="34"/>
  <c r="F65" i="34"/>
  <c r="D65" i="34"/>
  <c r="B65" i="34"/>
  <c r="R53" i="34"/>
  <c r="R54" i="34"/>
  <c r="R55" i="34"/>
  <c r="R56" i="34"/>
  <c r="R57" i="34"/>
  <c r="R58" i="34"/>
  <c r="R59" i="34"/>
  <c r="R60" i="34"/>
  <c r="R61" i="34"/>
  <c r="R62" i="34"/>
  <c r="P63" i="34"/>
  <c r="L53" i="34"/>
  <c r="L54" i="34"/>
  <c r="L55" i="34"/>
  <c r="L56" i="34"/>
  <c r="L57" i="34"/>
  <c r="L58" i="34"/>
  <c r="L59" i="34"/>
  <c r="L60" i="34"/>
  <c r="L61" i="34"/>
  <c r="L62" i="34"/>
  <c r="K63" i="34"/>
  <c r="F53" i="34"/>
  <c r="F54" i="34"/>
  <c r="F55" i="34"/>
  <c r="F56" i="34"/>
  <c r="F57" i="34"/>
  <c r="F58" i="34"/>
  <c r="F59" i="34"/>
  <c r="F60" i="34"/>
  <c r="F61" i="34"/>
  <c r="F62" i="34"/>
  <c r="E63" i="34"/>
  <c r="O37" i="34"/>
  <c r="N37" i="34"/>
  <c r="I37" i="34"/>
  <c r="H37" i="34"/>
  <c r="C37" i="34"/>
  <c r="B37" i="34"/>
  <c r="P35" i="34"/>
  <c r="N35" i="34"/>
  <c r="L35" i="34"/>
  <c r="J35" i="34"/>
  <c r="H35" i="34"/>
  <c r="F35" i="34"/>
  <c r="D35" i="34"/>
  <c r="B35" i="34"/>
  <c r="R23" i="34"/>
  <c r="R24" i="34"/>
  <c r="R25" i="34"/>
  <c r="R26" i="34"/>
  <c r="R27" i="34"/>
  <c r="R28" i="34"/>
  <c r="R29" i="34"/>
  <c r="R30" i="34"/>
  <c r="R31" i="34"/>
  <c r="R32" i="34"/>
  <c r="P33" i="34"/>
  <c r="L23" i="34"/>
  <c r="L24" i="34"/>
  <c r="L25" i="34"/>
  <c r="L26" i="34"/>
  <c r="L27" i="34"/>
  <c r="L28" i="34"/>
  <c r="L29" i="34"/>
  <c r="L30" i="34"/>
  <c r="L31" i="34"/>
  <c r="L32" i="34"/>
  <c r="K33" i="34"/>
  <c r="F23" i="34"/>
  <c r="F24" i="34"/>
  <c r="F25" i="34"/>
  <c r="F26" i="34"/>
  <c r="F27" i="34"/>
  <c r="F28" i="34"/>
  <c r="F29" i="34"/>
  <c r="F30" i="34"/>
  <c r="F31" i="34"/>
  <c r="F32" i="34"/>
  <c r="E33" i="34"/>
  <c r="O105" i="19"/>
  <c r="O103" i="19"/>
  <c r="L105" i="19"/>
  <c r="L103" i="19"/>
  <c r="I105" i="19"/>
  <c r="I103" i="19"/>
  <c r="F105" i="19"/>
  <c r="F103" i="19"/>
  <c r="C105" i="19"/>
  <c r="C103" i="19"/>
  <c r="P80" i="19"/>
  <c r="P75" i="19"/>
  <c r="O73" i="19"/>
  <c r="J80" i="19"/>
  <c r="J75" i="19"/>
  <c r="I73" i="19"/>
  <c r="D80" i="19"/>
  <c r="D75" i="19"/>
  <c r="C73" i="19"/>
  <c r="P50" i="19"/>
  <c r="P45" i="19"/>
  <c r="O43" i="19"/>
  <c r="J50" i="19"/>
  <c r="J45" i="19"/>
  <c r="I43" i="19"/>
  <c r="D50" i="19"/>
  <c r="D45" i="19"/>
  <c r="C43" i="19"/>
  <c r="P20" i="19"/>
  <c r="P15" i="19"/>
  <c r="O13" i="19"/>
  <c r="J20" i="19"/>
  <c r="J15" i="19"/>
  <c r="I13" i="19"/>
  <c r="D20" i="19"/>
  <c r="D15" i="19"/>
  <c r="C13" i="19"/>
  <c r="O97" i="19"/>
  <c r="N97" i="19"/>
  <c r="I97" i="19"/>
  <c r="H97" i="19"/>
  <c r="C97" i="19"/>
  <c r="B97" i="19"/>
  <c r="P95" i="19"/>
  <c r="N95" i="19"/>
  <c r="L95" i="19"/>
  <c r="J95" i="19"/>
  <c r="H95" i="19"/>
  <c r="F95" i="19"/>
  <c r="D95" i="19"/>
  <c r="B95" i="19"/>
  <c r="R83" i="19"/>
  <c r="R84" i="19"/>
  <c r="R85" i="19"/>
  <c r="R86" i="19"/>
  <c r="R87" i="19"/>
  <c r="R88" i="19"/>
  <c r="R89" i="19"/>
  <c r="R90" i="19"/>
  <c r="R91" i="19"/>
  <c r="R92" i="19"/>
  <c r="P93" i="19"/>
  <c r="L83" i="19"/>
  <c r="L84" i="19"/>
  <c r="L85" i="19"/>
  <c r="L86" i="19"/>
  <c r="L87" i="19"/>
  <c r="L88" i="19"/>
  <c r="L89" i="19"/>
  <c r="L90" i="19"/>
  <c r="L91" i="19"/>
  <c r="L92" i="19"/>
  <c r="K93" i="19"/>
  <c r="F83" i="19"/>
  <c r="F84" i="19"/>
  <c r="F85" i="19"/>
  <c r="F86" i="19"/>
  <c r="F87" i="19"/>
  <c r="F88" i="19"/>
  <c r="F89" i="19"/>
  <c r="F90" i="19"/>
  <c r="F91" i="19"/>
  <c r="F92" i="19"/>
  <c r="E93" i="19"/>
  <c r="O67" i="19"/>
  <c r="N67" i="19"/>
  <c r="I67" i="19"/>
  <c r="H67" i="19"/>
  <c r="C67" i="19"/>
  <c r="B67" i="19"/>
  <c r="P65" i="19"/>
  <c r="N65" i="19"/>
  <c r="L65" i="19"/>
  <c r="J65" i="19"/>
  <c r="H65" i="19"/>
  <c r="F65" i="19"/>
  <c r="D65" i="19"/>
  <c r="B65" i="19"/>
  <c r="R53" i="19"/>
  <c r="R54" i="19"/>
  <c r="R55" i="19"/>
  <c r="R56" i="19"/>
  <c r="R57" i="19"/>
  <c r="R58" i="19"/>
  <c r="R59" i="19"/>
  <c r="R60" i="19"/>
  <c r="R61" i="19"/>
  <c r="R62" i="19"/>
  <c r="P63" i="19"/>
  <c r="L53" i="19"/>
  <c r="L54" i="19"/>
  <c r="L55" i="19"/>
  <c r="L56" i="19"/>
  <c r="L57" i="19"/>
  <c r="L58" i="19"/>
  <c r="L59" i="19"/>
  <c r="L60" i="19"/>
  <c r="L61" i="19"/>
  <c r="L62" i="19"/>
  <c r="K63" i="19"/>
  <c r="F53" i="19"/>
  <c r="F54" i="19"/>
  <c r="F55" i="19"/>
  <c r="F56" i="19"/>
  <c r="F57" i="19"/>
  <c r="F58" i="19"/>
  <c r="F59" i="19"/>
  <c r="F60" i="19"/>
  <c r="F61" i="19"/>
  <c r="F62" i="19"/>
  <c r="E63" i="19"/>
  <c r="O37" i="19"/>
  <c r="N37" i="19"/>
  <c r="I37" i="19"/>
  <c r="H37" i="19"/>
  <c r="C37" i="19"/>
  <c r="B37" i="19"/>
  <c r="P35" i="19"/>
  <c r="N35" i="19"/>
  <c r="L35" i="19"/>
  <c r="J35" i="19"/>
  <c r="H35" i="19"/>
  <c r="F35" i="19"/>
  <c r="D35" i="19"/>
  <c r="B35" i="19"/>
  <c r="R23" i="19"/>
  <c r="R24" i="19"/>
  <c r="R25" i="19"/>
  <c r="R26" i="19"/>
  <c r="R27" i="19"/>
  <c r="R28" i="19"/>
  <c r="R29" i="19"/>
  <c r="R30" i="19"/>
  <c r="R31" i="19"/>
  <c r="R32" i="19"/>
  <c r="P33" i="19"/>
  <c r="L23" i="19"/>
  <c r="L24" i="19"/>
  <c r="L25" i="19"/>
  <c r="L26" i="19"/>
  <c r="L27" i="19"/>
  <c r="L28" i="19"/>
  <c r="L29" i="19"/>
  <c r="L30" i="19"/>
  <c r="L31" i="19"/>
  <c r="L32" i="19"/>
  <c r="K33" i="19"/>
  <c r="F23" i="19"/>
  <c r="F24" i="19"/>
  <c r="F25" i="19"/>
  <c r="F26" i="19"/>
  <c r="F27" i="19"/>
  <c r="F28" i="19"/>
  <c r="F29" i="19"/>
  <c r="F30" i="19"/>
  <c r="F31" i="19"/>
  <c r="F32" i="19"/>
  <c r="E33" i="19"/>
  <c r="O105" i="18"/>
  <c r="O103" i="18"/>
  <c r="L105" i="18"/>
  <c r="L103" i="18"/>
  <c r="I105" i="18"/>
  <c r="I103" i="18"/>
  <c r="F105" i="18"/>
  <c r="F103" i="18"/>
  <c r="C105" i="18"/>
  <c r="C103" i="18"/>
  <c r="P80" i="18"/>
  <c r="P75" i="18"/>
  <c r="O73" i="18"/>
  <c r="J80" i="18"/>
  <c r="J75" i="18"/>
  <c r="I73" i="18"/>
  <c r="D80" i="18"/>
  <c r="D75" i="18"/>
  <c r="P50" i="18"/>
  <c r="P45" i="18"/>
  <c r="O43" i="18"/>
  <c r="J50" i="18"/>
  <c r="J45" i="18"/>
  <c r="I43" i="18"/>
  <c r="D50" i="18"/>
  <c r="D45" i="18"/>
  <c r="C43" i="18"/>
  <c r="P20" i="18"/>
  <c r="P15" i="18"/>
  <c r="O13" i="18"/>
  <c r="J20" i="18"/>
  <c r="J15" i="18"/>
  <c r="I13" i="18"/>
  <c r="D20" i="18"/>
  <c r="D15" i="18"/>
  <c r="C13" i="18"/>
  <c r="O97" i="18"/>
  <c r="N97" i="18"/>
  <c r="I97" i="18"/>
  <c r="H97" i="18"/>
  <c r="C97" i="18"/>
  <c r="B97" i="18"/>
  <c r="P95" i="18"/>
  <c r="N95" i="18"/>
  <c r="L95" i="18"/>
  <c r="J95" i="18"/>
  <c r="H95" i="18"/>
  <c r="F95" i="18"/>
  <c r="D95" i="18"/>
  <c r="B95" i="18"/>
  <c r="R83" i="18"/>
  <c r="R84" i="18"/>
  <c r="R85" i="18"/>
  <c r="R86" i="18"/>
  <c r="R87" i="18"/>
  <c r="R88" i="18"/>
  <c r="R89" i="18"/>
  <c r="R90" i="18"/>
  <c r="R91" i="18"/>
  <c r="R92" i="18"/>
  <c r="P93" i="18"/>
  <c r="L83" i="18"/>
  <c r="L84" i="18"/>
  <c r="L85" i="18"/>
  <c r="L86" i="18"/>
  <c r="L87" i="18"/>
  <c r="L88" i="18"/>
  <c r="L89" i="18"/>
  <c r="L90" i="18"/>
  <c r="L91" i="18"/>
  <c r="L92" i="18"/>
  <c r="K93" i="18"/>
  <c r="F83" i="18"/>
  <c r="F84" i="18"/>
  <c r="F85" i="18"/>
  <c r="F86" i="18"/>
  <c r="F87" i="18"/>
  <c r="F88" i="18"/>
  <c r="F89" i="18"/>
  <c r="F90" i="18"/>
  <c r="F91" i="18"/>
  <c r="F92" i="18"/>
  <c r="E93" i="18"/>
  <c r="O67" i="18"/>
  <c r="N67" i="18"/>
  <c r="I67" i="18"/>
  <c r="H67" i="18"/>
  <c r="C67" i="18"/>
  <c r="B67" i="18"/>
  <c r="P65" i="18"/>
  <c r="N65" i="18"/>
  <c r="L65" i="18"/>
  <c r="J65" i="18"/>
  <c r="H65" i="18"/>
  <c r="F65" i="18"/>
  <c r="D65" i="18"/>
  <c r="B65" i="18"/>
  <c r="R53" i="18"/>
  <c r="R54" i="18"/>
  <c r="R55" i="18"/>
  <c r="R56" i="18"/>
  <c r="R57" i="18"/>
  <c r="R58" i="18"/>
  <c r="R59" i="18"/>
  <c r="R60" i="18"/>
  <c r="R61" i="18"/>
  <c r="R62" i="18"/>
  <c r="P63" i="18"/>
  <c r="L53" i="18"/>
  <c r="L54" i="18"/>
  <c r="L55" i="18"/>
  <c r="L56" i="18"/>
  <c r="L57" i="18"/>
  <c r="L58" i="18"/>
  <c r="L59" i="18"/>
  <c r="L60" i="18"/>
  <c r="L61" i="18"/>
  <c r="L62" i="18"/>
  <c r="K63" i="18"/>
  <c r="F53" i="18"/>
  <c r="F54" i="18"/>
  <c r="F55" i="18"/>
  <c r="F56" i="18"/>
  <c r="F57" i="18"/>
  <c r="F58" i="18"/>
  <c r="F59" i="18"/>
  <c r="F60" i="18"/>
  <c r="F61" i="18"/>
  <c r="F62" i="18"/>
  <c r="E63" i="18"/>
  <c r="O37" i="18"/>
  <c r="N37" i="18"/>
  <c r="I37" i="18"/>
  <c r="H37" i="18"/>
  <c r="C37" i="18"/>
  <c r="B37" i="18"/>
  <c r="P35" i="18"/>
  <c r="N35" i="18"/>
  <c r="L35" i="18"/>
  <c r="J35" i="18"/>
  <c r="H35" i="18"/>
  <c r="F35" i="18"/>
  <c r="D35" i="18"/>
  <c r="B35" i="18"/>
  <c r="R23" i="18"/>
  <c r="R24" i="18"/>
  <c r="R25" i="18"/>
  <c r="R26" i="18"/>
  <c r="R27" i="18"/>
  <c r="R28" i="18"/>
  <c r="R29" i="18"/>
  <c r="R30" i="18"/>
  <c r="R31" i="18"/>
  <c r="R32" i="18"/>
  <c r="P33" i="18"/>
  <c r="L23" i="18"/>
  <c r="L24" i="18"/>
  <c r="L25" i="18"/>
  <c r="L26" i="18"/>
  <c r="L27" i="18"/>
  <c r="L28" i="18"/>
  <c r="L29" i="18"/>
  <c r="L30" i="18"/>
  <c r="L31" i="18"/>
  <c r="L32" i="18"/>
  <c r="K33" i="18"/>
  <c r="F23" i="18"/>
  <c r="F24" i="18"/>
  <c r="F25" i="18"/>
  <c r="F26" i="18"/>
  <c r="F27" i="18"/>
  <c r="F28" i="18"/>
  <c r="F29" i="18"/>
  <c r="F30" i="18"/>
  <c r="F31" i="18"/>
  <c r="F32" i="18"/>
  <c r="E33" i="18"/>
  <c r="O105" i="17"/>
  <c r="O103" i="17"/>
  <c r="L105" i="17"/>
  <c r="L103" i="17"/>
  <c r="I105" i="17"/>
  <c r="I103" i="17"/>
  <c r="F105" i="17"/>
  <c r="F103" i="17"/>
  <c r="C105" i="17"/>
  <c r="C103" i="17"/>
  <c r="D80" i="17"/>
  <c r="D75" i="17"/>
  <c r="C73" i="17"/>
  <c r="J80" i="17"/>
  <c r="J75" i="17"/>
  <c r="I73" i="17"/>
  <c r="P80" i="17"/>
  <c r="P75" i="17"/>
  <c r="O73" i="17"/>
  <c r="P50" i="17"/>
  <c r="P45" i="17"/>
  <c r="O43" i="17"/>
  <c r="J50" i="17"/>
  <c r="J45" i="17"/>
  <c r="I43" i="17"/>
  <c r="D50" i="17"/>
  <c r="D45" i="17"/>
  <c r="C43" i="17"/>
  <c r="P20" i="17"/>
  <c r="P15" i="17"/>
  <c r="O13" i="17"/>
  <c r="J20" i="17"/>
  <c r="J15" i="17"/>
  <c r="I13" i="17"/>
  <c r="D20" i="17"/>
  <c r="D15" i="17"/>
  <c r="C13" i="17"/>
  <c r="O97" i="17"/>
  <c r="N97" i="17"/>
  <c r="I97" i="17"/>
  <c r="H97" i="17"/>
  <c r="C97" i="17"/>
  <c r="B97" i="17"/>
  <c r="P95" i="17"/>
  <c r="N95" i="17"/>
  <c r="L95" i="17"/>
  <c r="J95" i="17"/>
  <c r="H95" i="17"/>
  <c r="F95" i="17"/>
  <c r="D95" i="17"/>
  <c r="B95" i="17"/>
  <c r="R83" i="17"/>
  <c r="R84" i="17"/>
  <c r="R85" i="17"/>
  <c r="R86" i="17"/>
  <c r="R87" i="17"/>
  <c r="R88" i="17"/>
  <c r="R89" i="17"/>
  <c r="R90" i="17"/>
  <c r="R91" i="17"/>
  <c r="R92" i="17"/>
  <c r="P93" i="17"/>
  <c r="L83" i="17"/>
  <c r="L84" i="17"/>
  <c r="L85" i="17"/>
  <c r="L86" i="17"/>
  <c r="L87" i="17"/>
  <c r="L88" i="17"/>
  <c r="L89" i="17"/>
  <c r="L90" i="17"/>
  <c r="L91" i="17"/>
  <c r="L92" i="17"/>
  <c r="K93" i="17"/>
  <c r="F83" i="17"/>
  <c r="F84" i="17"/>
  <c r="F85" i="17"/>
  <c r="F86" i="17"/>
  <c r="F87" i="17"/>
  <c r="F88" i="17"/>
  <c r="F89" i="17"/>
  <c r="F90" i="17"/>
  <c r="F91" i="17"/>
  <c r="F92" i="17"/>
  <c r="E93" i="17"/>
  <c r="O67" i="17"/>
  <c r="N67" i="17"/>
  <c r="I67" i="17"/>
  <c r="H67" i="17"/>
  <c r="C67" i="17"/>
  <c r="B67" i="17"/>
  <c r="P65" i="17"/>
  <c r="N65" i="17"/>
  <c r="L65" i="17"/>
  <c r="J65" i="17"/>
  <c r="H65" i="17"/>
  <c r="F65" i="17"/>
  <c r="D65" i="17"/>
  <c r="B65" i="17"/>
  <c r="R53" i="17"/>
  <c r="R54" i="17"/>
  <c r="R55" i="17"/>
  <c r="R56" i="17"/>
  <c r="R57" i="17"/>
  <c r="R58" i="17"/>
  <c r="R59" i="17"/>
  <c r="R60" i="17"/>
  <c r="R61" i="17"/>
  <c r="R62" i="17"/>
  <c r="P63" i="17"/>
  <c r="L53" i="17"/>
  <c r="L54" i="17"/>
  <c r="L55" i="17"/>
  <c r="L56" i="17"/>
  <c r="L57" i="17"/>
  <c r="L58" i="17"/>
  <c r="L59" i="17"/>
  <c r="L60" i="17"/>
  <c r="L61" i="17"/>
  <c r="L62" i="17"/>
  <c r="K63" i="17"/>
  <c r="F53" i="17"/>
  <c r="F54" i="17"/>
  <c r="F55" i="17"/>
  <c r="F56" i="17"/>
  <c r="F57" i="17"/>
  <c r="F58" i="17"/>
  <c r="F59" i="17"/>
  <c r="F60" i="17"/>
  <c r="F61" i="17"/>
  <c r="F62" i="17"/>
  <c r="E63" i="17"/>
  <c r="O37" i="17"/>
  <c r="N37" i="17"/>
  <c r="I37" i="17"/>
  <c r="H37" i="17"/>
  <c r="C37" i="17"/>
  <c r="B37" i="17"/>
  <c r="P35" i="17"/>
  <c r="N35" i="17"/>
  <c r="L35" i="17"/>
  <c r="J35" i="17"/>
  <c r="H35" i="17"/>
  <c r="F35" i="17"/>
  <c r="D35" i="17"/>
  <c r="B35" i="17"/>
  <c r="R23" i="17"/>
  <c r="R24" i="17"/>
  <c r="R25" i="17"/>
  <c r="R26" i="17"/>
  <c r="R27" i="17"/>
  <c r="R28" i="17"/>
  <c r="R29" i="17"/>
  <c r="R30" i="17"/>
  <c r="R31" i="17"/>
  <c r="R32" i="17"/>
  <c r="P33" i="17"/>
  <c r="L23" i="17"/>
  <c r="L24" i="17"/>
  <c r="L25" i="17"/>
  <c r="L26" i="17"/>
  <c r="L27" i="17"/>
  <c r="L28" i="17"/>
  <c r="L29" i="17"/>
  <c r="L30" i="17"/>
  <c r="L31" i="17"/>
  <c r="L32" i="17"/>
  <c r="K33" i="17"/>
  <c r="F23" i="17"/>
  <c r="F24" i="17"/>
  <c r="F25" i="17"/>
  <c r="F26" i="17"/>
  <c r="F27" i="17"/>
  <c r="F28" i="17"/>
  <c r="F29" i="17"/>
  <c r="F30" i="17"/>
  <c r="F31" i="17"/>
  <c r="F32" i="17"/>
  <c r="E33" i="17"/>
  <c r="O105" i="14"/>
  <c r="O103" i="14"/>
  <c r="L105" i="14"/>
  <c r="L103" i="14"/>
  <c r="I105" i="14"/>
  <c r="I103" i="14"/>
  <c r="F105" i="14"/>
  <c r="F103" i="14"/>
  <c r="C105" i="14"/>
  <c r="C103" i="14"/>
  <c r="P80" i="14"/>
  <c r="O73" i="14"/>
  <c r="J80" i="14"/>
  <c r="J75" i="14"/>
  <c r="I73" i="14"/>
  <c r="D80" i="14"/>
  <c r="D75" i="14"/>
  <c r="C73" i="14"/>
  <c r="P50" i="14"/>
  <c r="P45" i="14"/>
  <c r="O43" i="14"/>
  <c r="J50" i="14"/>
  <c r="J45" i="14"/>
  <c r="I43" i="14"/>
  <c r="D50" i="14"/>
  <c r="D45" i="14"/>
  <c r="C43" i="14"/>
  <c r="P20" i="14"/>
  <c r="P15" i="14"/>
  <c r="O13" i="14"/>
  <c r="J20" i="14"/>
  <c r="J15" i="14"/>
  <c r="I13" i="14"/>
  <c r="D20" i="14"/>
  <c r="D15" i="14"/>
  <c r="C13" i="14"/>
  <c r="P95" i="14"/>
  <c r="L95" i="14"/>
  <c r="J95" i="14"/>
  <c r="F95" i="14"/>
  <c r="D95" i="14"/>
  <c r="R83" i="14"/>
  <c r="R84" i="14"/>
  <c r="R85" i="14"/>
  <c r="R86" i="14"/>
  <c r="R87" i="14"/>
  <c r="R88" i="14"/>
  <c r="R89" i="14"/>
  <c r="R90" i="14"/>
  <c r="R91" i="14"/>
  <c r="R92" i="14"/>
  <c r="P93" i="14"/>
  <c r="L83" i="14"/>
  <c r="L84" i="14"/>
  <c r="L85" i="14"/>
  <c r="L86" i="14"/>
  <c r="L87" i="14"/>
  <c r="L88" i="14"/>
  <c r="L89" i="14"/>
  <c r="L90" i="14"/>
  <c r="L91" i="14"/>
  <c r="L92" i="14"/>
  <c r="K93" i="14"/>
  <c r="F83" i="14"/>
  <c r="F84" i="14"/>
  <c r="F85" i="14"/>
  <c r="F86" i="14"/>
  <c r="F87" i="14"/>
  <c r="F88" i="14"/>
  <c r="F89" i="14"/>
  <c r="F90" i="14"/>
  <c r="F91" i="14"/>
  <c r="F92" i="14"/>
  <c r="E93" i="14"/>
  <c r="P75" i="14"/>
  <c r="P65" i="14"/>
  <c r="L65" i="14"/>
  <c r="J65" i="14"/>
  <c r="F65" i="14"/>
  <c r="D65" i="14"/>
  <c r="R53" i="14"/>
  <c r="R54" i="14"/>
  <c r="R55" i="14"/>
  <c r="R56" i="14"/>
  <c r="R57" i="14"/>
  <c r="R58" i="14"/>
  <c r="R59" i="14"/>
  <c r="R60" i="14"/>
  <c r="R61" i="14"/>
  <c r="R62" i="14"/>
  <c r="P63" i="14"/>
  <c r="L53" i="14"/>
  <c r="L54" i="14"/>
  <c r="L55" i="14"/>
  <c r="L56" i="14"/>
  <c r="L57" i="14"/>
  <c r="L58" i="14"/>
  <c r="L59" i="14"/>
  <c r="L60" i="14"/>
  <c r="L61" i="14"/>
  <c r="L62" i="14"/>
  <c r="K63" i="14"/>
  <c r="F53" i="14"/>
  <c r="F54" i="14"/>
  <c r="F55" i="14"/>
  <c r="F56" i="14"/>
  <c r="F57" i="14"/>
  <c r="F58" i="14"/>
  <c r="F59" i="14"/>
  <c r="F60" i="14"/>
  <c r="F61" i="14"/>
  <c r="F62" i="14"/>
  <c r="E63" i="14"/>
  <c r="R23" i="14"/>
  <c r="R24" i="14"/>
  <c r="R25" i="14"/>
  <c r="R26" i="14"/>
  <c r="R27" i="14"/>
  <c r="R28" i="14"/>
  <c r="R29" i="14"/>
  <c r="R30" i="14"/>
  <c r="R31" i="14"/>
  <c r="R32" i="14"/>
  <c r="P33" i="14"/>
  <c r="L23" i="14"/>
  <c r="L24" i="14"/>
  <c r="L25" i="14"/>
  <c r="L26" i="14"/>
  <c r="L27" i="14"/>
  <c r="L28" i="14"/>
  <c r="L29" i="14"/>
  <c r="L30" i="14"/>
  <c r="L31" i="14"/>
  <c r="L32" i="14"/>
  <c r="K33" i="14"/>
  <c r="F23" i="14"/>
  <c r="F24" i="14"/>
  <c r="F25" i="14"/>
  <c r="F26" i="14"/>
  <c r="F27" i="14"/>
  <c r="F28" i="14"/>
  <c r="F29" i="14"/>
  <c r="F30" i="14"/>
  <c r="F31" i="14"/>
  <c r="F32" i="14"/>
  <c r="E33" i="14"/>
  <c r="K99" i="16"/>
  <c r="K98" i="16"/>
  <c r="K97" i="16"/>
  <c r="J99" i="16"/>
  <c r="J98" i="16"/>
  <c r="J97" i="16"/>
  <c r="I99" i="16"/>
  <c r="I98" i="16"/>
  <c r="I97" i="16"/>
  <c r="H99" i="16"/>
  <c r="H98" i="16"/>
  <c r="H97" i="16"/>
  <c r="G99" i="16"/>
  <c r="G98" i="16"/>
  <c r="G97" i="16"/>
  <c r="F99" i="16"/>
  <c r="F98" i="16"/>
  <c r="F97" i="16"/>
  <c r="K80" i="16"/>
  <c r="K79" i="16"/>
  <c r="K78" i="16"/>
  <c r="J80" i="16"/>
  <c r="J79" i="16"/>
  <c r="J78" i="16"/>
  <c r="I80" i="16"/>
  <c r="I79" i="16"/>
  <c r="I78" i="16"/>
  <c r="H80" i="16"/>
  <c r="H79" i="16"/>
  <c r="H78" i="16"/>
  <c r="G80" i="16"/>
  <c r="G79" i="16"/>
  <c r="G78" i="16"/>
  <c r="F80" i="16"/>
  <c r="F79" i="16"/>
  <c r="F78" i="16"/>
  <c r="K61" i="16"/>
  <c r="K60" i="16"/>
  <c r="K59" i="16"/>
  <c r="J61" i="16"/>
  <c r="J60" i="16"/>
  <c r="J59" i="16"/>
  <c r="I61" i="16"/>
  <c r="I60" i="16"/>
  <c r="I59" i="16"/>
  <c r="H61" i="16"/>
  <c r="H60" i="16"/>
  <c r="H59" i="16"/>
  <c r="G61" i="16"/>
  <c r="G60" i="16"/>
  <c r="G59" i="16"/>
  <c r="F61" i="16"/>
  <c r="F60" i="16"/>
  <c r="F59" i="16"/>
  <c r="K42" i="16"/>
  <c r="K41" i="16"/>
  <c r="K40" i="16"/>
  <c r="J42" i="16"/>
  <c r="J41" i="16"/>
  <c r="J40" i="16"/>
  <c r="I42" i="16"/>
  <c r="I41" i="16"/>
  <c r="I40" i="16"/>
  <c r="H42" i="16"/>
  <c r="H41" i="16"/>
  <c r="H40" i="16"/>
  <c r="G42" i="16"/>
  <c r="G41" i="16"/>
  <c r="G40" i="16"/>
  <c r="F42" i="16"/>
  <c r="F41" i="16"/>
  <c r="F40" i="16"/>
  <c r="J23" i="16"/>
  <c r="J22" i="16"/>
  <c r="J21" i="16"/>
  <c r="I23" i="16"/>
  <c r="I22" i="16"/>
  <c r="I21" i="16"/>
  <c r="H23" i="16"/>
  <c r="H22" i="16"/>
  <c r="H21" i="16"/>
  <c r="G23" i="16"/>
  <c r="G22" i="16"/>
  <c r="G21" i="16"/>
  <c r="F23" i="16"/>
  <c r="F22" i="16"/>
  <c r="F21" i="16"/>
  <c r="Y20" i="33"/>
  <c r="Y19" i="33"/>
  <c r="Y18" i="33"/>
  <c r="Y17" i="33"/>
  <c r="Y16" i="33"/>
  <c r="Y15" i="33"/>
  <c r="Y14" i="33"/>
  <c r="Y13" i="33"/>
  <c r="Y12" i="33"/>
  <c r="B102" i="16"/>
  <c r="K96" i="16"/>
  <c r="K95" i="16"/>
  <c r="K94" i="16"/>
  <c r="K93" i="16"/>
  <c r="K92" i="16"/>
  <c r="K91" i="16"/>
  <c r="J96" i="16"/>
  <c r="J95" i="16"/>
  <c r="J94" i="16"/>
  <c r="J93" i="16"/>
  <c r="J92" i="16"/>
  <c r="J91" i="16"/>
  <c r="I96" i="16"/>
  <c r="I95" i="16"/>
  <c r="I94" i="16"/>
  <c r="I93" i="16"/>
  <c r="I92" i="16"/>
  <c r="I91" i="16"/>
  <c r="H96" i="16"/>
  <c r="H95" i="16"/>
  <c r="H94" i="16"/>
  <c r="H93" i="16"/>
  <c r="H92" i="16"/>
  <c r="H91" i="16"/>
  <c r="G96" i="16"/>
  <c r="G95" i="16"/>
  <c r="G94" i="16"/>
  <c r="G93" i="16"/>
  <c r="G92" i="16"/>
  <c r="G91" i="16"/>
  <c r="F96" i="16"/>
  <c r="F95" i="16"/>
  <c r="F94" i="16"/>
  <c r="F93" i="16"/>
  <c r="F92" i="16"/>
  <c r="F91" i="16"/>
  <c r="C3" i="35"/>
  <c r="K77" i="16"/>
  <c r="K76" i="16"/>
  <c r="K75" i="16"/>
  <c r="K74" i="16"/>
  <c r="K73" i="16"/>
  <c r="K72" i="16"/>
  <c r="J77" i="16"/>
  <c r="J76" i="16"/>
  <c r="J75" i="16"/>
  <c r="J74" i="16"/>
  <c r="J73" i="16"/>
  <c r="J72" i="16"/>
  <c r="I77" i="16"/>
  <c r="I76" i="16"/>
  <c r="I75" i="16"/>
  <c r="I74" i="16"/>
  <c r="I73" i="16"/>
  <c r="I72" i="16"/>
  <c r="H77" i="16"/>
  <c r="H76" i="16"/>
  <c r="H75" i="16"/>
  <c r="H74" i="16"/>
  <c r="H73" i="16"/>
  <c r="H72" i="16"/>
  <c r="G77" i="16"/>
  <c r="G76" i="16"/>
  <c r="G75" i="16"/>
  <c r="G74" i="16"/>
  <c r="G73" i="16"/>
  <c r="G72" i="16"/>
  <c r="F77" i="16"/>
  <c r="F76" i="16"/>
  <c r="F75" i="16"/>
  <c r="F74" i="16"/>
  <c r="F73" i="16"/>
  <c r="F72" i="16"/>
  <c r="B45" i="16"/>
  <c r="B83" i="16"/>
  <c r="C3" i="34"/>
  <c r="C3" i="19"/>
  <c r="I68" i="1"/>
  <c r="M15" i="1"/>
  <c r="L15" i="1"/>
  <c r="M67" i="1"/>
  <c r="M66" i="1"/>
  <c r="K15" i="1"/>
  <c r="M65" i="1"/>
  <c r="J15" i="1"/>
  <c r="M64" i="1"/>
  <c r="I15" i="1"/>
  <c r="M63" i="1"/>
  <c r="H15" i="1"/>
  <c r="M62" i="1"/>
  <c r="G15" i="1"/>
  <c r="M61" i="1"/>
  <c r="F15" i="1"/>
  <c r="E15" i="1"/>
  <c r="E60" i="1"/>
  <c r="E59" i="1"/>
  <c r="AM9" i="1"/>
  <c r="AM10" i="1"/>
  <c r="E57" i="1"/>
  <c r="E58" i="1"/>
  <c r="D15" i="1"/>
  <c r="F17" i="1"/>
  <c r="Z19" i="1"/>
  <c r="Z31" i="1"/>
  <c r="AK18" i="1"/>
  <c r="Z20" i="1"/>
  <c r="E70" i="1"/>
  <c r="AM20" i="1"/>
  <c r="AI28" i="1"/>
  <c r="Z32" i="1"/>
  <c r="I70" i="1"/>
  <c r="AM32" i="1"/>
  <c r="AI40" i="1"/>
  <c r="Z44" i="1"/>
  <c r="M70" i="1"/>
  <c r="AM44" i="1"/>
  <c r="AI52" i="1"/>
  <c r="M29" i="1"/>
  <c r="AK17" i="1"/>
  <c r="E69" i="1"/>
  <c r="AL20" i="1"/>
  <c r="AI26" i="1"/>
  <c r="AI27" i="1"/>
  <c r="I69" i="1"/>
  <c r="AL32" i="1"/>
  <c r="AI38" i="1"/>
  <c r="AI39" i="1"/>
  <c r="M69" i="1"/>
  <c r="AL44" i="1"/>
  <c r="AI50" i="1"/>
  <c r="AI51" i="1"/>
  <c r="M28" i="1"/>
  <c r="AK16" i="1"/>
  <c r="M27" i="1"/>
  <c r="AK15" i="1"/>
  <c r="E68" i="1"/>
  <c r="AK20" i="1"/>
  <c r="AI24" i="1"/>
  <c r="AI25" i="1"/>
  <c r="AK32" i="1"/>
  <c r="AI36" i="1"/>
  <c r="AI37" i="1"/>
  <c r="M68" i="1"/>
  <c r="AK44" i="1"/>
  <c r="AI48" i="1"/>
  <c r="AI49" i="1"/>
  <c r="M26" i="1"/>
  <c r="AK14" i="1"/>
  <c r="M25" i="1"/>
  <c r="AK13" i="1"/>
  <c r="E67" i="1"/>
  <c r="AJ20" i="1"/>
  <c r="AI22" i="1"/>
  <c r="AI23" i="1"/>
  <c r="I67" i="1"/>
  <c r="AJ32" i="1"/>
  <c r="AI34" i="1"/>
  <c r="AI35" i="1"/>
  <c r="AJ44" i="1"/>
  <c r="AI46" i="1"/>
  <c r="AI47" i="1"/>
  <c r="M24" i="1"/>
  <c r="AK12" i="1"/>
  <c r="M23" i="1"/>
  <c r="AK11" i="1"/>
  <c r="E66" i="1"/>
  <c r="AI20" i="1"/>
  <c r="AI21" i="1"/>
  <c r="I66" i="1"/>
  <c r="AI32" i="1"/>
  <c r="AI33" i="1"/>
  <c r="AI44" i="1"/>
  <c r="AI45" i="1"/>
  <c r="M22" i="1"/>
  <c r="AK10" i="1"/>
  <c r="M21" i="1"/>
  <c r="AJ18" i="1"/>
  <c r="AH28" i="1"/>
  <c r="AH40" i="1"/>
  <c r="AH52" i="1"/>
  <c r="L29" i="1"/>
  <c r="AJ17" i="1"/>
  <c r="AH26" i="1"/>
  <c r="AH27" i="1"/>
  <c r="AH38" i="1"/>
  <c r="AH39" i="1"/>
  <c r="AH50" i="1"/>
  <c r="AH51" i="1"/>
  <c r="L28" i="1"/>
  <c r="AJ16" i="1"/>
  <c r="L27" i="1"/>
  <c r="AJ15" i="1"/>
  <c r="AH24" i="1"/>
  <c r="AH25" i="1"/>
  <c r="AH36" i="1"/>
  <c r="AH37" i="1"/>
  <c r="AH48" i="1"/>
  <c r="AH49" i="1"/>
  <c r="L26" i="1"/>
  <c r="AJ14" i="1"/>
  <c r="L25" i="1"/>
  <c r="AJ13" i="1"/>
  <c r="AH22" i="1"/>
  <c r="AH23" i="1"/>
  <c r="AH34" i="1"/>
  <c r="AH35" i="1"/>
  <c r="AH46" i="1"/>
  <c r="AH47" i="1"/>
  <c r="L24" i="1"/>
  <c r="AJ12" i="1"/>
  <c r="L23" i="1"/>
  <c r="AJ11" i="1"/>
  <c r="E65" i="1"/>
  <c r="AH20" i="1"/>
  <c r="AH21" i="1"/>
  <c r="I65" i="1"/>
  <c r="AH32" i="1"/>
  <c r="AH33" i="1"/>
  <c r="AH44" i="1"/>
  <c r="AH45" i="1"/>
  <c r="L22" i="1"/>
  <c r="AJ10" i="1"/>
  <c r="L21" i="1"/>
  <c r="AI18" i="1"/>
  <c r="AG28" i="1"/>
  <c r="AG40" i="1"/>
  <c r="AG52" i="1"/>
  <c r="K29" i="1"/>
  <c r="AI17" i="1"/>
  <c r="AG26" i="1"/>
  <c r="AG27" i="1"/>
  <c r="AG38" i="1"/>
  <c r="AG39" i="1"/>
  <c r="AG50" i="1"/>
  <c r="AG51" i="1"/>
  <c r="K28" i="1"/>
  <c r="AI16" i="1"/>
  <c r="K27" i="1"/>
  <c r="AI15" i="1"/>
  <c r="AG24" i="1"/>
  <c r="AG25" i="1"/>
  <c r="AG36" i="1"/>
  <c r="AG37" i="1"/>
  <c r="AG48" i="1"/>
  <c r="AG49" i="1"/>
  <c r="K26" i="1"/>
  <c r="AI14" i="1"/>
  <c r="K25" i="1"/>
  <c r="AI13" i="1"/>
  <c r="AG22" i="1"/>
  <c r="AG23" i="1"/>
  <c r="AG34" i="1"/>
  <c r="AG35" i="1"/>
  <c r="AG46" i="1"/>
  <c r="AG47" i="1"/>
  <c r="K24" i="1"/>
  <c r="AI12" i="1"/>
  <c r="K23" i="1"/>
  <c r="AI11" i="1"/>
  <c r="E64" i="1"/>
  <c r="AG20" i="1"/>
  <c r="AG21" i="1"/>
  <c r="I64" i="1"/>
  <c r="AG32" i="1"/>
  <c r="AG33" i="1"/>
  <c r="AG44" i="1"/>
  <c r="AG45" i="1"/>
  <c r="K22" i="1"/>
  <c r="AI10" i="1"/>
  <c r="K21" i="1"/>
  <c r="AH18" i="1"/>
  <c r="AF28" i="1"/>
  <c r="AF40" i="1"/>
  <c r="AF52" i="1"/>
  <c r="J29" i="1"/>
  <c r="AH17" i="1"/>
  <c r="AF26" i="1"/>
  <c r="AF27" i="1"/>
  <c r="AF38" i="1"/>
  <c r="AF39" i="1"/>
  <c r="AF50" i="1"/>
  <c r="AF51" i="1"/>
  <c r="J28" i="1"/>
  <c r="AH16" i="1"/>
  <c r="J27" i="1"/>
  <c r="AH15" i="1"/>
  <c r="AF24" i="1"/>
  <c r="AF25" i="1"/>
  <c r="AF36" i="1"/>
  <c r="AF37" i="1"/>
  <c r="AF48" i="1"/>
  <c r="AF49" i="1"/>
  <c r="J26" i="1"/>
  <c r="AH14" i="1"/>
  <c r="J25" i="1"/>
  <c r="AH13" i="1"/>
  <c r="AF22" i="1"/>
  <c r="AF23" i="1"/>
  <c r="AF34" i="1"/>
  <c r="AF35" i="1"/>
  <c r="AF46" i="1"/>
  <c r="AF47" i="1"/>
  <c r="J24" i="1"/>
  <c r="AH12" i="1"/>
  <c r="J23" i="1"/>
  <c r="AH11" i="1"/>
  <c r="E63" i="1"/>
  <c r="AF20" i="1"/>
  <c r="AF21" i="1"/>
  <c r="I63" i="1"/>
  <c r="AF32" i="1"/>
  <c r="AF33" i="1"/>
  <c r="AF44" i="1"/>
  <c r="AF45" i="1"/>
  <c r="J22" i="1"/>
  <c r="AH10" i="1"/>
  <c r="J21" i="1"/>
  <c r="AG18" i="1"/>
  <c r="AE28" i="1"/>
  <c r="AE40" i="1"/>
  <c r="AE52" i="1"/>
  <c r="I29" i="1"/>
  <c r="AG17" i="1"/>
  <c r="AE26" i="1"/>
  <c r="AE27" i="1"/>
  <c r="AE38" i="1"/>
  <c r="AE39" i="1"/>
  <c r="AE50" i="1"/>
  <c r="AE51" i="1"/>
  <c r="I28" i="1"/>
  <c r="AG16" i="1"/>
  <c r="I27" i="1"/>
  <c r="AG15" i="1"/>
  <c r="AE24" i="1"/>
  <c r="AE25" i="1"/>
  <c r="AE36" i="1"/>
  <c r="AE37" i="1"/>
  <c r="AE48" i="1"/>
  <c r="AE49" i="1"/>
  <c r="I26" i="1"/>
  <c r="AG14" i="1"/>
  <c r="I25" i="1"/>
  <c r="AG13" i="1"/>
  <c r="AE22" i="1"/>
  <c r="AE23" i="1"/>
  <c r="AE34" i="1"/>
  <c r="AE35" i="1"/>
  <c r="AE46" i="1"/>
  <c r="AE47" i="1"/>
  <c r="I24" i="1"/>
  <c r="AG12" i="1"/>
  <c r="I23" i="1"/>
  <c r="AG11" i="1"/>
  <c r="E62" i="1"/>
  <c r="AE20" i="1"/>
  <c r="AE21" i="1"/>
  <c r="I62" i="1"/>
  <c r="AE32" i="1"/>
  <c r="AE33" i="1"/>
  <c r="AE44" i="1"/>
  <c r="AE45" i="1"/>
  <c r="I22" i="1"/>
  <c r="AG10" i="1"/>
  <c r="I21" i="1"/>
  <c r="AF18" i="1"/>
  <c r="AD28" i="1"/>
  <c r="AD40" i="1"/>
  <c r="AD52" i="1"/>
  <c r="H29" i="1"/>
  <c r="AF17" i="1"/>
  <c r="AD26" i="1"/>
  <c r="AD27" i="1"/>
  <c r="AD38" i="1"/>
  <c r="AD39" i="1"/>
  <c r="AD50" i="1"/>
  <c r="AD51" i="1"/>
  <c r="H28" i="1"/>
  <c r="AF16" i="1"/>
  <c r="H27" i="1"/>
  <c r="AF15" i="1"/>
  <c r="AD24" i="1"/>
  <c r="AD25" i="1"/>
  <c r="AD36" i="1"/>
  <c r="AD37" i="1"/>
  <c r="AD48" i="1"/>
  <c r="AD49" i="1"/>
  <c r="H26" i="1"/>
  <c r="AF14" i="1"/>
  <c r="H25" i="1"/>
  <c r="AF13" i="1"/>
  <c r="AD22" i="1"/>
  <c r="AD23" i="1"/>
  <c r="AD34" i="1"/>
  <c r="AD35" i="1"/>
  <c r="AD46" i="1"/>
  <c r="AD47" i="1"/>
  <c r="H24" i="1"/>
  <c r="AF12" i="1"/>
  <c r="H23" i="1"/>
  <c r="AF11" i="1"/>
  <c r="E61" i="1"/>
  <c r="AD20" i="1"/>
  <c r="AD21" i="1"/>
  <c r="I61" i="1"/>
  <c r="AD32" i="1"/>
  <c r="AD33" i="1"/>
  <c r="AD44" i="1"/>
  <c r="AD45" i="1"/>
  <c r="H22" i="1"/>
  <c r="AF10" i="1"/>
  <c r="H21" i="1"/>
  <c r="AE18" i="1"/>
  <c r="AC28" i="1"/>
  <c r="AC40" i="1"/>
  <c r="AC52" i="1"/>
  <c r="G29" i="1"/>
  <c r="AE17" i="1"/>
  <c r="AC26" i="1"/>
  <c r="AC27" i="1"/>
  <c r="AC38" i="1"/>
  <c r="AC39" i="1"/>
  <c r="AC50" i="1"/>
  <c r="AC51" i="1"/>
  <c r="G28" i="1"/>
  <c r="AE16" i="1"/>
  <c r="G27" i="1"/>
  <c r="AE15" i="1"/>
  <c r="AC24" i="1"/>
  <c r="AC25" i="1"/>
  <c r="AC36" i="1"/>
  <c r="AC37" i="1"/>
  <c r="AC48" i="1"/>
  <c r="AC49" i="1"/>
  <c r="G26" i="1"/>
  <c r="AE14" i="1"/>
  <c r="G25" i="1"/>
  <c r="AE13" i="1"/>
  <c r="AC22" i="1"/>
  <c r="AC23" i="1"/>
  <c r="AC34" i="1"/>
  <c r="AC35" i="1"/>
  <c r="AC46" i="1"/>
  <c r="AC47" i="1"/>
  <c r="G24" i="1"/>
  <c r="AE12" i="1"/>
  <c r="G23" i="1"/>
  <c r="AE11" i="1"/>
  <c r="AC20" i="1"/>
  <c r="AC21" i="1"/>
  <c r="I60" i="1"/>
  <c r="AC32" i="1"/>
  <c r="AC33" i="1"/>
  <c r="M60" i="1"/>
  <c r="AC44" i="1"/>
  <c r="AC45" i="1"/>
  <c r="G22" i="1"/>
  <c r="AE10" i="1"/>
  <c r="G21" i="1"/>
  <c r="AD18" i="1"/>
  <c r="AB28" i="1"/>
  <c r="AB40" i="1"/>
  <c r="AB52" i="1"/>
  <c r="F29" i="1"/>
  <c r="AD17" i="1"/>
  <c r="AB26" i="1"/>
  <c r="AB27" i="1"/>
  <c r="AB38" i="1"/>
  <c r="AB39" i="1"/>
  <c r="AB50" i="1"/>
  <c r="AB51" i="1"/>
  <c r="F28" i="1"/>
  <c r="AD16" i="1"/>
  <c r="F27" i="1"/>
  <c r="AD15" i="1"/>
  <c r="AB24" i="1"/>
  <c r="AB25" i="1"/>
  <c r="AB36" i="1"/>
  <c r="AB37" i="1"/>
  <c r="AB48" i="1"/>
  <c r="AB49" i="1"/>
  <c r="F26" i="1"/>
  <c r="AD14" i="1"/>
  <c r="F25" i="1"/>
  <c r="AD13" i="1"/>
  <c r="AB22" i="1"/>
  <c r="AB23" i="1"/>
  <c r="AB34" i="1"/>
  <c r="AB35" i="1"/>
  <c r="AB46" i="1"/>
  <c r="AB47" i="1"/>
  <c r="F24" i="1"/>
  <c r="AD12" i="1"/>
  <c r="F23" i="1"/>
  <c r="AD11" i="1"/>
  <c r="AB20" i="1"/>
  <c r="AB21" i="1"/>
  <c r="I59" i="1"/>
  <c r="AB32" i="1"/>
  <c r="AB33" i="1"/>
  <c r="M59" i="1"/>
  <c r="AB44" i="1"/>
  <c r="AB45" i="1"/>
  <c r="F22" i="1"/>
  <c r="AD10" i="1"/>
  <c r="F21" i="1"/>
  <c r="AC18" i="1"/>
  <c r="AA28" i="1"/>
  <c r="AA40" i="1"/>
  <c r="AA52" i="1"/>
  <c r="E29" i="1"/>
  <c r="AC17" i="1"/>
  <c r="AA26" i="1"/>
  <c r="AA27" i="1"/>
  <c r="AA38" i="1"/>
  <c r="AA39" i="1"/>
  <c r="AA50" i="1"/>
  <c r="AA51" i="1"/>
  <c r="E28" i="1"/>
  <c r="AC16" i="1"/>
  <c r="E27" i="1"/>
  <c r="AC15" i="1"/>
  <c r="AA24" i="1"/>
  <c r="AA25" i="1"/>
  <c r="AA36" i="1"/>
  <c r="AA37" i="1"/>
  <c r="AA48" i="1"/>
  <c r="AA49" i="1"/>
  <c r="E26" i="1"/>
  <c r="AC14" i="1"/>
  <c r="E25" i="1"/>
  <c r="AC13" i="1"/>
  <c r="AA22" i="1"/>
  <c r="AA23" i="1"/>
  <c r="AA34" i="1"/>
  <c r="AA35" i="1"/>
  <c r="AA46" i="1"/>
  <c r="AA47" i="1"/>
  <c r="E24" i="1"/>
  <c r="AC12" i="1"/>
  <c r="E23" i="1"/>
  <c r="AC11" i="1"/>
  <c r="AA20" i="1"/>
  <c r="AA21" i="1"/>
  <c r="I58" i="1"/>
  <c r="AA32" i="1"/>
  <c r="AA33" i="1"/>
  <c r="M58" i="1"/>
  <c r="AA44" i="1"/>
  <c r="AA45" i="1"/>
  <c r="E22" i="1"/>
  <c r="AC10" i="1"/>
  <c r="E21" i="1"/>
  <c r="AB18" i="1"/>
  <c r="Z28" i="1"/>
  <c r="Z40" i="1"/>
  <c r="Z52" i="1"/>
  <c r="D29" i="1"/>
  <c r="AB17" i="1"/>
  <c r="Z26" i="1"/>
  <c r="Z27" i="1"/>
  <c r="Z38" i="1"/>
  <c r="Z39" i="1"/>
  <c r="Z50" i="1"/>
  <c r="Z51" i="1"/>
  <c r="D28" i="1"/>
  <c r="AB16" i="1"/>
  <c r="D27" i="1"/>
  <c r="AB15" i="1"/>
  <c r="Z24" i="1"/>
  <c r="Z25" i="1"/>
  <c r="Z36" i="1"/>
  <c r="Z37" i="1"/>
  <c r="Z48" i="1"/>
  <c r="Z49" i="1"/>
  <c r="D26" i="1"/>
  <c r="AB14" i="1"/>
  <c r="D25" i="1"/>
  <c r="AB13" i="1"/>
  <c r="Z22" i="1"/>
  <c r="Z23" i="1"/>
  <c r="Z34" i="1"/>
  <c r="Z35" i="1"/>
  <c r="Z46" i="1"/>
  <c r="Z47" i="1"/>
  <c r="D24" i="1"/>
  <c r="AB12" i="1"/>
  <c r="D23" i="1"/>
  <c r="AB11" i="1"/>
  <c r="Z21" i="1"/>
  <c r="Z33" i="1"/>
  <c r="Z45" i="1"/>
  <c r="D22" i="1"/>
  <c r="AB10" i="1"/>
  <c r="D21" i="1"/>
  <c r="Z43" i="1"/>
  <c r="AM12" i="1"/>
  <c r="AM11" i="1"/>
  <c r="M71" i="1"/>
  <c r="M57" i="1"/>
  <c r="I71" i="1"/>
  <c r="I57" i="1"/>
  <c r="E71" i="1"/>
  <c r="I58" i="16"/>
  <c r="I55" i="16"/>
  <c r="I53" i="16"/>
  <c r="I39" i="16"/>
  <c r="I36" i="16"/>
  <c r="I34" i="16"/>
  <c r="I20" i="16"/>
  <c r="I17" i="16"/>
  <c r="I16" i="16"/>
  <c r="I15" i="16"/>
  <c r="I18" i="16"/>
  <c r="I19" i="16"/>
  <c r="G55" i="16"/>
  <c r="G58" i="16"/>
  <c r="G56" i="16"/>
  <c r="G57" i="16"/>
  <c r="G53" i="16"/>
  <c r="G54" i="16"/>
  <c r="G36" i="16"/>
  <c r="G39" i="16"/>
  <c r="G34" i="16"/>
  <c r="G35" i="16"/>
  <c r="G37" i="16"/>
  <c r="G38" i="16"/>
  <c r="G20" i="16"/>
  <c r="G18" i="16"/>
  <c r="G19" i="16"/>
  <c r="B64" i="16"/>
  <c r="B26" i="16"/>
  <c r="B7" i="16"/>
  <c r="M50" i="1"/>
  <c r="M39" i="1"/>
  <c r="H18" i="16"/>
  <c r="H19" i="16"/>
  <c r="H20" i="16"/>
  <c r="H34" i="16"/>
  <c r="H35" i="16"/>
  <c r="H36" i="16"/>
  <c r="H37" i="16"/>
  <c r="H38" i="16"/>
  <c r="H39" i="16"/>
  <c r="H58" i="16"/>
  <c r="H57" i="16"/>
  <c r="H56" i="16"/>
  <c r="H55" i="16"/>
  <c r="H54" i="16"/>
  <c r="H53" i="16"/>
  <c r="J18" i="16"/>
  <c r="J19" i="16"/>
  <c r="J20" i="16"/>
  <c r="F18" i="16"/>
  <c r="F19" i="16"/>
  <c r="F20" i="16"/>
  <c r="I35" i="16"/>
  <c r="I37" i="16"/>
  <c r="I38" i="16"/>
  <c r="I54" i="16"/>
  <c r="I56" i="16"/>
  <c r="I57" i="16"/>
  <c r="J58" i="16"/>
  <c r="J57" i="16"/>
  <c r="J56" i="16"/>
  <c r="J55" i="16"/>
  <c r="J54" i="16"/>
  <c r="J53" i="16"/>
  <c r="J39" i="16"/>
  <c r="J38" i="16"/>
  <c r="J37" i="16"/>
  <c r="J36" i="16"/>
  <c r="J35" i="16"/>
  <c r="J34" i="16"/>
  <c r="U18" i="16"/>
  <c r="C3" i="18"/>
  <c r="C3" i="17"/>
  <c r="C3" i="14"/>
  <c r="F53" i="16"/>
  <c r="F54" i="16"/>
  <c r="F55" i="16"/>
  <c r="F56" i="16"/>
  <c r="F57" i="16"/>
  <c r="F58" i="16"/>
  <c r="F34" i="16"/>
  <c r="F35" i="16"/>
  <c r="F36" i="16"/>
  <c r="F37" i="16"/>
  <c r="F38" i="16"/>
  <c r="F39" i="16"/>
  <c r="K58" i="16"/>
  <c r="K57" i="16"/>
  <c r="K56" i="16"/>
  <c r="K55" i="16"/>
  <c r="K54" i="16"/>
  <c r="K53" i="16"/>
  <c r="K39" i="16"/>
  <c r="K38" i="16"/>
  <c r="K37" i="16"/>
  <c r="K36" i="16"/>
  <c r="K35" i="16"/>
  <c r="K34" i="16"/>
  <c r="AK43" i="31"/>
  <c r="AM43" i="31"/>
  <c r="AM45" i="31"/>
  <c r="AO45" i="31"/>
  <c r="D43" i="1"/>
  <c r="D39" i="1"/>
  <c r="D47" i="1"/>
  <c r="I51" i="1"/>
  <c r="I35" i="1"/>
  <c r="I50" i="1"/>
  <c r="I34" i="1"/>
  <c r="I42" i="1"/>
  <c r="I39" i="1"/>
  <c r="D42" i="1"/>
  <c r="I47" i="1"/>
  <c r="D51" i="1"/>
  <c r="I46" i="1"/>
  <c r="D50" i="1"/>
  <c r="I43" i="1"/>
  <c r="D46" i="1"/>
  <c r="I38" i="1"/>
  <c r="I49" i="1"/>
  <c r="J49" i="1"/>
  <c r="K49" i="1"/>
  <c r="I41" i="1"/>
  <c r="K41" i="1"/>
  <c r="J41" i="1"/>
  <c r="I33" i="1"/>
  <c r="K33" i="1"/>
  <c r="J33" i="1"/>
  <c r="D45" i="1"/>
  <c r="E45" i="1"/>
  <c r="F45" i="1"/>
  <c r="D33" i="1"/>
  <c r="F33" i="1"/>
  <c r="D37" i="1"/>
  <c r="E37" i="1"/>
  <c r="F37" i="1"/>
  <c r="D41" i="1"/>
  <c r="F41" i="1"/>
  <c r="E41" i="1"/>
  <c r="D49" i="1"/>
  <c r="E49" i="1"/>
  <c r="F49" i="1"/>
  <c r="I37" i="1"/>
  <c r="J37" i="1"/>
  <c r="K37" i="1"/>
  <c r="I45" i="1"/>
  <c r="J45" i="1"/>
  <c r="K45" i="1"/>
  <c r="D38" i="1"/>
  <c r="D34" i="1"/>
  <c r="D35" i="1"/>
  <c r="E33" i="1"/>
  <c r="AN20" i="1"/>
  <c r="AN44" i="1"/>
  <c r="AN32" i="1"/>
  <c r="AK45" i="31"/>
  <c r="AO46" i="31"/>
  <c r="AM46" i="31"/>
  <c r="AK46" i="31"/>
  <c r="AM47" i="31"/>
  <c r="AO43" i="31"/>
  <c r="R72" i="16"/>
  <c r="R73" i="16"/>
  <c r="R74" i="16"/>
  <c r="Q34" i="16"/>
  <c r="Q35" i="16"/>
  <c r="Q36" i="16"/>
  <c r="S34" i="16"/>
  <c r="S35" i="16"/>
  <c r="S36" i="16"/>
  <c r="T34" i="16"/>
  <c r="T35" i="16"/>
  <c r="T36" i="16"/>
  <c r="T72" i="16"/>
  <c r="T73" i="16"/>
  <c r="T74" i="16"/>
  <c r="S72" i="16"/>
  <c r="S73" i="16"/>
  <c r="S74" i="16"/>
  <c r="Q72" i="16"/>
  <c r="Q73" i="16"/>
  <c r="Q74" i="16"/>
  <c r="R34" i="16"/>
  <c r="R35" i="16"/>
  <c r="R36" i="16"/>
  <c r="Q91" i="16"/>
  <c r="Q92" i="16"/>
  <c r="Q93" i="16"/>
  <c r="R91" i="16"/>
  <c r="R92" i="16"/>
  <c r="R93" i="16"/>
  <c r="S91" i="16"/>
  <c r="S92" i="16"/>
  <c r="S93" i="16"/>
  <c r="T91" i="16"/>
  <c r="T92" i="16"/>
  <c r="T93" i="16"/>
  <c r="Q110" i="16"/>
  <c r="Q111" i="16"/>
  <c r="Q112" i="16"/>
  <c r="R110" i="16"/>
  <c r="R111" i="16"/>
  <c r="R112" i="16"/>
  <c r="S110" i="16"/>
  <c r="S111" i="16"/>
  <c r="S112" i="16"/>
  <c r="T110" i="16"/>
  <c r="T111" i="16"/>
  <c r="T112" i="16"/>
  <c r="Z47" i="31"/>
  <c r="AA47" i="31"/>
  <c r="AB47" i="31"/>
  <c r="Z49" i="31"/>
  <c r="AA49" i="31"/>
  <c r="AB49" i="31"/>
  <c r="Z50" i="31"/>
  <c r="AA50" i="31"/>
  <c r="AB50" i="31"/>
  <c r="Z51" i="31"/>
  <c r="AA51" i="31"/>
  <c r="AB51" i="31"/>
  <c r="AO47" i="31"/>
  <c r="P36" i="16"/>
  <c r="P74" i="16"/>
  <c r="P93" i="16"/>
  <c r="P35" i="16"/>
  <c r="P73" i="16"/>
  <c r="P92" i="16"/>
  <c r="P34" i="16"/>
  <c r="P72" i="16"/>
  <c r="P91" i="16"/>
  <c r="Z59" i="31"/>
  <c r="Z61" i="31"/>
  <c r="Z62" i="31"/>
  <c r="AA59" i="31"/>
  <c r="AA61" i="31"/>
  <c r="AA62" i="31"/>
  <c r="AB59" i="31"/>
  <c r="AB61" i="31"/>
  <c r="AB62" i="31"/>
  <c r="AO44" i="31"/>
  <c r="N13" i="31"/>
  <c r="N9" i="31"/>
  <c r="AM44" i="31"/>
  <c r="N11" i="31"/>
  <c r="AK44" i="31"/>
  <c r="AM42" i="31"/>
  <c r="AO42" i="31"/>
  <c r="AK47" i="31"/>
  <c r="AK48" i="31"/>
  <c r="AM48" i="31"/>
  <c r="AM50" i="31"/>
  <c r="AM51" i="31"/>
  <c r="AO48" i="31"/>
  <c r="AO50" i="31"/>
  <c r="AO51" i="31"/>
  <c r="AB60" i="31"/>
  <c r="AB58" i="31"/>
  <c r="AA60" i="31"/>
  <c r="AA58" i="31"/>
  <c r="Z60" i="31"/>
  <c r="Z58" i="31"/>
  <c r="P18" i="16"/>
  <c r="AB46" i="31"/>
  <c r="AA46" i="31"/>
  <c r="Z46" i="31"/>
  <c r="Z48" i="31"/>
  <c r="AB48" i="31"/>
  <c r="AA48" i="31"/>
  <c r="S15" i="16"/>
  <c r="S16" i="16"/>
  <c r="S17" i="16"/>
  <c r="Q18" i="16"/>
  <c r="P129" i="16"/>
  <c r="P130" i="16"/>
  <c r="P131" i="16"/>
  <c r="Q129" i="16"/>
  <c r="Q130" i="16"/>
  <c r="Q131" i="16"/>
  <c r="Z52" i="31"/>
  <c r="AA52" i="31"/>
  <c r="AB52" i="31"/>
  <c r="Z64" i="31"/>
  <c r="AA64" i="31"/>
  <c r="AB64" i="31"/>
  <c r="V16" i="16" a="1"/>
  <c r="V16" i="16"/>
  <c r="AA23" i="31"/>
  <c r="V17" i="16" a="1"/>
  <c r="V17" i="16"/>
  <c r="AB23" i="31"/>
  <c r="V36" i="16" a="1"/>
  <c r="V36" i="16"/>
  <c r="AB24" i="31"/>
  <c r="V35" i="16" a="1"/>
  <c r="V35" i="16"/>
  <c r="AA24" i="31"/>
  <c r="V54" i="16" a="1"/>
  <c r="V54" i="16"/>
  <c r="AA25" i="31"/>
  <c r="V55" i="16" a="1"/>
  <c r="V55" i="16"/>
  <c r="AB25" i="31"/>
  <c r="V74" i="16" a="1"/>
  <c r="V74" i="16"/>
  <c r="AB26" i="31"/>
  <c r="V73" i="16" a="1"/>
  <c r="V73" i="16"/>
  <c r="AA26" i="31"/>
  <c r="V92" i="16" a="1"/>
  <c r="V92" i="16"/>
  <c r="AA27" i="31"/>
  <c r="V93" i="16" a="1"/>
  <c r="V93" i="16"/>
  <c r="AB27" i="31"/>
  <c r="V112" i="16" a="1"/>
  <c r="V112" i="16"/>
  <c r="AB28" i="31"/>
  <c r="V111" i="16" a="1"/>
  <c r="V111" i="16"/>
  <c r="AA28" i="31"/>
  <c r="V130" i="16" a="1"/>
  <c r="V130" i="16"/>
  <c r="AA29" i="31"/>
  <c r="J11" i="31"/>
  <c r="V131" i="16" a="1"/>
  <c r="V131" i="16"/>
  <c r="AB29" i="31"/>
  <c r="J13" i="31"/>
  <c r="V15" i="16" a="1"/>
  <c r="V15" i="16"/>
  <c r="V18" i="16"/>
  <c r="AG39" i="31"/>
  <c r="Z23" i="31"/>
  <c r="V34" i="16" a="1"/>
  <c r="V34" i="16"/>
  <c r="Z24" i="31"/>
  <c r="V37" i="16"/>
  <c r="AG40" i="31"/>
  <c r="V53" i="16" a="1"/>
  <c r="V53" i="16"/>
  <c r="Z25" i="31"/>
  <c r="V56" i="16"/>
  <c r="AG41" i="31"/>
  <c r="V72" i="16" a="1"/>
  <c r="V72" i="16"/>
  <c r="Z26" i="31"/>
  <c r="V75" i="16"/>
  <c r="AG42" i="31"/>
  <c r="V91" i="16" a="1"/>
  <c r="V91" i="16"/>
  <c r="Z27" i="31"/>
  <c r="V94" i="16"/>
  <c r="AG43" i="31"/>
  <c r="V110" i="16" a="1"/>
  <c r="V110" i="16"/>
  <c r="Z28" i="31"/>
  <c r="V113" i="16"/>
  <c r="AG44" i="31"/>
  <c r="V129" i="16" a="1"/>
  <c r="V129" i="16"/>
  <c r="Z29" i="31"/>
  <c r="J9" i="31"/>
  <c r="V132" i="16"/>
  <c r="AG45" i="31"/>
  <c r="AK42" i="31"/>
  <c r="AK50" i="31"/>
  <c r="AK51" i="31"/>
</calcChain>
</file>

<file path=xl/sharedStrings.xml><?xml version="1.0" encoding="utf-8"?>
<sst xmlns="http://schemas.openxmlformats.org/spreadsheetml/2006/main" count="1783" uniqueCount="209">
  <si>
    <t>Reps</t>
  </si>
  <si>
    <t>RPE 10</t>
  </si>
  <si>
    <t>RPE 9</t>
  </si>
  <si>
    <t>RPE 8</t>
  </si>
  <si>
    <t>e1RM</t>
  </si>
  <si>
    <t>RPE 7</t>
  </si>
  <si>
    <t>RPE 6</t>
  </si>
  <si>
    <t>RPE 9,5</t>
  </si>
  <si>
    <t>RPE 8,5</t>
  </si>
  <si>
    <t>RPE 7,5</t>
  </si>
  <si>
    <t>RPE 6,5</t>
  </si>
  <si>
    <t>1 @RPE 9</t>
  </si>
  <si>
    <t>1 @RPE 8</t>
  </si>
  <si>
    <t>1 @RPE 7</t>
  </si>
  <si>
    <t>2 @RPE 9</t>
  </si>
  <si>
    <t>2 @RPE 8</t>
  </si>
  <si>
    <t>2 @RPE 7</t>
  </si>
  <si>
    <t>3 @RPE 9</t>
  </si>
  <si>
    <t>3 @RPE 7</t>
  </si>
  <si>
    <t>3 @RPE 8</t>
  </si>
  <si>
    <t>4 @RPE 9</t>
  </si>
  <si>
    <t>4 @RPE 8</t>
  </si>
  <si>
    <t>4 @RPE 7</t>
  </si>
  <si>
    <t>5 @RPE 9</t>
  </si>
  <si>
    <t>5 @RPE 8</t>
  </si>
  <si>
    <t>5 @RPE 7</t>
  </si>
  <si>
    <t>6 @RPE 9</t>
  </si>
  <si>
    <t>6 @RPE 8</t>
  </si>
  <si>
    <t>6 @RPE 7</t>
  </si>
  <si>
    <t>7 @RPE 9</t>
  </si>
  <si>
    <t>7 @RPE 8</t>
  </si>
  <si>
    <t>7 @RPE 7</t>
  </si>
  <si>
    <t>8 @RPE 9</t>
  </si>
  <si>
    <t>8 @RPE 8</t>
  </si>
  <si>
    <t>8 @RPE 7</t>
  </si>
  <si>
    <t>9 @RPE 9</t>
  </si>
  <si>
    <t>9 @RPE 8</t>
  </si>
  <si>
    <t>10 @RPE 9</t>
  </si>
  <si>
    <t>9 @RPE 7</t>
  </si>
  <si>
    <t>10 @RPE 8</t>
  </si>
  <si>
    <t>10 @RPE 7</t>
  </si>
  <si>
    <t>Weight</t>
  </si>
  <si>
    <t>Squat</t>
  </si>
  <si>
    <t>Volume</t>
  </si>
  <si>
    <t>Bench</t>
  </si>
  <si>
    <t>Deadlift</t>
  </si>
  <si>
    <t>Day 1</t>
  </si>
  <si>
    <t>Day 2</t>
  </si>
  <si>
    <t>Day 3</t>
  </si>
  <si>
    <t>Day 4</t>
  </si>
  <si>
    <t>Reps @RPE</t>
  </si>
  <si>
    <t>Week 1</t>
  </si>
  <si>
    <t>Week 3</t>
  </si>
  <si>
    <t>Week 4</t>
  </si>
  <si>
    <t>Week 2</t>
  </si>
  <si>
    <t>e1RM :</t>
  </si>
  <si>
    <t>You are :</t>
  </si>
  <si>
    <t>GPP</t>
  </si>
  <si>
    <t>Training Plan Overview</t>
  </si>
  <si>
    <t>Week 1 Training Log</t>
  </si>
  <si>
    <t>Average Intensity</t>
  </si>
  <si>
    <t>Wilks Points Calculator</t>
  </si>
  <si>
    <t>Man</t>
  </si>
  <si>
    <t>Bodyweight :</t>
  </si>
  <si>
    <t>Total Lifted Weight :</t>
  </si>
  <si>
    <t>Maintenance Phase</t>
  </si>
  <si>
    <t>Exercise Name</t>
  </si>
  <si>
    <t>Average
Intensity</t>
  </si>
  <si>
    <t>Frequency</t>
  </si>
  <si>
    <t>Day 5</t>
  </si>
  <si>
    <t>Day 6</t>
  </si>
  <si>
    <t>Day 7</t>
  </si>
  <si>
    <t>Week 2 Training Log</t>
  </si>
  <si>
    <t>Analysis per Lift</t>
  </si>
  <si>
    <t>Week 3 Training Log</t>
  </si>
  <si>
    <t>Week 4 Training Log</t>
  </si>
  <si>
    <t>Exercise 1</t>
  </si>
  <si>
    <t>Exercise 2</t>
  </si>
  <si>
    <t>Exercise 3</t>
  </si>
  <si>
    <t>eTotal</t>
  </si>
  <si>
    <t>Average Weight</t>
  </si>
  <si>
    <t>Rest Periods</t>
  </si>
  <si>
    <t>Average
RPE</t>
  </si>
  <si>
    <t>Block Review</t>
  </si>
  <si>
    <t>Total/Average</t>
  </si>
  <si>
    <t>Average
Rep Range</t>
  </si>
  <si>
    <t>Exercise / Data to Track</t>
  </si>
  <si>
    <t>Comp
e1RM</t>
  </si>
  <si>
    <t>RPE 5,5</t>
  </si>
  <si>
    <t>Trop facile pour compter comme une vrai série</t>
  </si>
  <si>
    <t>Un peu trop lourd pour de l'échauffement?</t>
  </si>
  <si>
    <t>2 reps en réserve</t>
  </si>
  <si>
    <t>Rapide et facile comme un opener / 3 reps en réserve</t>
  </si>
  <si>
    <t>1 rep en réserve</t>
  </si>
  <si>
    <t>Peut-être 3 reps en réserve ou un peu plus de charge sur la barre</t>
  </si>
  <si>
    <t>Concernant l'échauffement</t>
  </si>
  <si>
    <t>IPF Points Calculator (Classic 3-Lift)</t>
  </si>
  <si>
    <t>Other(s)</t>
  </si>
  <si>
    <t>Indications</t>
  </si>
  <si>
    <t>Exercices</t>
  </si>
  <si>
    <t>Important Indications</t>
  </si>
  <si>
    <t>Informations</t>
  </si>
  <si>
    <t>Exposures</t>
  </si>
  <si>
    <t>Workload</t>
  </si>
  <si>
    <t>Time
To Peak</t>
  </si>
  <si>
    <t>Time To Peak</t>
  </si>
  <si>
    <t>Week</t>
  </si>
  <si>
    <t>sRPE</t>
  </si>
  <si>
    <t>Stress</t>
  </si>
  <si>
    <t>Sleep Quality</t>
  </si>
  <si>
    <t>Calorie Intake</t>
  </si>
  <si>
    <t>Perceived Recovery</t>
  </si>
  <si>
    <t>Surplus of 600 kcals or more</t>
  </si>
  <si>
    <t>Surplus of 250/500 kcals</t>
  </si>
  <si>
    <t>Deficit of 250/500 kcals</t>
  </si>
  <si>
    <t>Deficit of 600 kcals or more</t>
  </si>
  <si>
    <t>Well Recovered (little fatigued)</t>
  </si>
  <si>
    <t>Very Well (8h+ ; no disruptions)</t>
  </si>
  <si>
    <t>Well (6/7h ; weak disruptions)</t>
  </si>
  <si>
    <t>Moderate (5h ; little disruptions)</t>
  </si>
  <si>
    <t>Poor (4h ; some disruptions)</t>
  </si>
  <si>
    <t>Very Poor (-3h ; lot of disruptions)</t>
  </si>
  <si>
    <t>Moderate (some fatigue)</t>
  </si>
  <si>
    <t>Not Well Recovered (fatigued)</t>
  </si>
  <si>
    <t>Poorly Recovered (high fatigue)</t>
  </si>
  <si>
    <t>Completely Recovered (no fatigue)</t>
  </si>
  <si>
    <t>Low Stress Day</t>
  </si>
  <si>
    <t>Some Stress in the Day</t>
  </si>
  <si>
    <t>Moderate Stress Day</t>
  </si>
  <si>
    <t>A lot of Stress in the Day</t>
  </si>
  <si>
    <t>High Stress Day</t>
  </si>
  <si>
    <t>Perceived Stress</t>
  </si>
  <si>
    <t>calorie</t>
  </si>
  <si>
    <t>sleep</t>
  </si>
  <si>
    <t>recovery</t>
  </si>
  <si>
    <t>stress</t>
  </si>
  <si>
    <t>Calculators</t>
  </si>
  <si>
    <t>RPE Chart (by default)</t>
  </si>
  <si>
    <t>Rep(s)</t>
  </si>
  <si>
    <t>Percentage</t>
  </si>
  <si>
    <t>10RM</t>
  </si>
  <si>
    <t>9RM</t>
  </si>
  <si>
    <t>8RM</t>
  </si>
  <si>
    <t>7RM</t>
  </si>
  <si>
    <t>6RM</t>
  </si>
  <si>
    <t>5RM</t>
  </si>
  <si>
    <t>4RM</t>
  </si>
  <si>
    <t>1RM</t>
  </si>
  <si>
    <t>2RM</t>
  </si>
  <si>
    <t>3RM</t>
  </si>
  <si>
    <t>11RM</t>
  </si>
  <si>
    <t>12RM</t>
  </si>
  <si>
    <t>13RM</t>
  </si>
  <si>
    <t>14RM</t>
  </si>
  <si>
    <t>15RM</t>
  </si>
  <si>
    <t>RM's</t>
  </si>
  <si>
    <t>Enter your
RM's (in kg)</t>
  </si>
  <si>
    <t>Percentages
of 1RM</t>
  </si>
  <si>
    <t>Custom RPE Chart (Squat)</t>
  </si>
  <si>
    <t>Custom RPE Chart (Bench)</t>
  </si>
  <si>
    <t>Custom RPE Chart (Deadlift)</t>
  </si>
  <si>
    <t>Comment progresser avec l'utilisation du RPE?</t>
  </si>
  <si>
    <t>Back-off Calculator</t>
  </si>
  <si>
    <t>Start Date - End Date</t>
  </si>
  <si>
    <t>Fatigue Stops</t>
  </si>
  <si>
    <t>Assez facile (comme une charge d'échauffement) / 4 reps en réserve</t>
  </si>
  <si>
    <t>Peut-être 2 reps en réserve ou un peu plus de charge sur la barre</t>
  </si>
  <si>
    <t>Peut-être 1 rep en réserve ou un peu plus de charge sur la barre</t>
  </si>
  <si>
    <t>Table des RPE (Rating of Perceived Exertion ou Taux d'Effort Perçu)</t>
  </si>
  <si>
    <t>Effort maximal (RM)</t>
  </si>
  <si>
    <t>Recovery</t>
  </si>
  <si>
    <t>Calorie</t>
  </si>
  <si>
    <t>Sleep</t>
  </si>
  <si>
    <t>Week 5</t>
  </si>
  <si>
    <t>Week 5 Training Log</t>
  </si>
  <si>
    <t>Week 6</t>
  </si>
  <si>
    <t>Week 6 Training Log</t>
  </si>
  <si>
    <t>Fatigue Levels Tracker</t>
  </si>
  <si>
    <t>Total
Exposures</t>
  </si>
  <si>
    <t>Sets x Reps @RPE / %</t>
  </si>
  <si>
    <t>Sets</t>
  </si>
  <si>
    <t>RPE</t>
  </si>
  <si>
    <t>Relative
Intensity</t>
  </si>
  <si>
    <t>General Physical Prepardness (GPP)</t>
  </si>
  <si>
    <t>Log</t>
  </si>
  <si>
    <t>Session-RPE Overview</t>
  </si>
  <si>
    <t>Average</t>
  </si>
  <si>
    <t>Bodyweight (kg)</t>
  </si>
  <si>
    <t>Besoin d'aide? Sélectionnez le sujet qui vous intéresse dans la liste déroulante.</t>
  </si>
  <si>
    <t>Cliquez ici pour sélectionner dans la liste déroulante</t>
  </si>
  <si>
    <t>GPP (General Physical Prepardness ou Préparation Physique Générale)</t>
  </si>
  <si>
    <t>Le but ici est d'augmenter/maintenir sa condition physique, sa capacité de travail et faire quelques 
exercices d'assistances qui n'interfèrent pas trop avec la récupération. Concernant le cardio, la table des RPE est :
RPE 6 : Plus ennuyant que dure, peut tenir une conversation avec des phrases entières.
RPE 7 : Effort facile, peut seulement parler en courtes phrases.
RPE 8 : Effort modéré, ne peut pas parler confortablement.
RPE 9 : Effort intense, effort quasiment maximal.
RPE 10 : Effort maximal, très dure voire impossible à maintenir.
Concernant le type d'exercices d'assistances, c'est essentiellement destiné à travailler le haut du dos, le tronc et les bras.
Aucuns exercices n'est meilleur qu'un autre, le choix se fait en fonction de l’athlète (ses préférences, ses antécédents etc..).
En général, le mieux est de choisir des exercices peu traumatisant pour la bas du dos (rowing machine, tractions etc..);
pour le tronc, dans l'ordre de préférence : Ab Wheel, Gainage ventral, Enroulement de bassin, Crunch etc..;
pour les bras : biceps curl (haltères, barres, poulies), Extensions triceps etc..</t>
  </si>
  <si>
    <t>L’échauffement a pour but de vous préparer à la tâche physique à venir. Il comprend des éléments généraux et spécifiques. Un échauffement général est une activité différente de celle que vous ferez pour votre entraînement (comme faire 5 minutes de cardio facile avant de commencer vos squats). Cependant, dans le cadre de l’entrainement en force, je ne recommande aucun échauffement général particulier, à condition que vous puissiez démarrer l'échauffement spécifique sans aucun problème. Je ne recommande pas non plus la pratique de mobilité/automassages (ou alors de façon légère et occasionnelle si vous en ressentez le besoin). La pratique d’étirements dynamiques est préférable. Un échauffement spécifique est très similaire ou identique à l'activité à venir et utilise une intensité croissante. Par exemple, effectuer des squats d’abord avec la barre vide, puis ajouter progressivement de la charge jusqu'à atteindre votre charge de travail. La recommandation est de faire autant de séries barre à vide qu'il n'en faut pour que vous vous sentiez prêt mentalement et physiquement avant de charger votre barre petit à petit.
Prenons l'exemple d'un athlète dont la programmation dit : 5 reps @6RPE; 5 reps @7RPE; 3 x 5 reps @8RPE. Pour cet athlète, les charges seront 5@6 @100kg; 5@7 @107,5kg et 5@8 @115kg.
Il fera donc 2-5 séries barre à vide ; 5 reps @40kg ; 5 reps @70kg ; 5 reps @85kg puis sa première séries de 5 reps @6RPE @100kg.</t>
  </si>
  <si>
    <t xml:space="preserve">
Progresser avec les RPEs est assez simple, la progression se fait de façon linéaire ou ondulatoire. Evidemment, il est possible d'autoréguler la charge, le plus important étant de ne pas dépasser ou être en dessous des RPEs programmés (overshoot/undershoot). La progression se fait essentiellement par l'exploitation de l’estimated 1RM (e1RM), c'est-à-dire l'estimation de votre 1RM sur un exercice donné à un moment donné de votre block. La tendance générale de la courbe de votre e1RM doit être vers la hausse, autrement dit, votre e1RM doit augmenter de semaine en semaine, si ce n'est pas le cas durant une certaine période (entre 2/4 semaines), une révision de votre planification doit être faite. Venons-en au vif du sujet : comment gérer sa progression?
En général, il faut que l'écart entre le RPE planifié et celui réaliser à l'entrainement soit de 1. C'est-à-dire que si j'ai 4 répétitions @9 RPE de planifié, le RPE à l'entrainement doit être compris entre 8,5 et 9,5. Dans le cas où le RPE est de 8,5 (undershoot), j'augmente la charge de 1 à 3% pour la semaine d'après. Dans le cas où le RPE est de 9,5 (overshoot), je garde la même charge la semaine d'après et j'essaie d'être au bon RPE. Dans le cas, ou j'overshoot ou j'undershoot beaucoup trop (1+ RPE), je baisse/augmente la charge de 3 à 5%. Si je suis au bon RPE, j'augmente la charge de 1 à 2% la semaine d'après.
       Semaine 1     -1 RPE ou +     -0,5 RPE     Bon RPE     +0,5 RPE     +1 RPE ou +
Semaine 2         +3/5%            +1/3%        +1/2%         -1/3%            -3/5%</t>
  </si>
  <si>
    <t>Week 7</t>
  </si>
  <si>
    <t>Week 7 Training Log</t>
  </si>
  <si>
    <t>nReps</t>
  </si>
  <si>
    <t>nSets</t>
  </si>
  <si>
    <t>Weekly
Frequency</t>
  </si>
  <si>
    <t>Comp e1RM</t>
  </si>
  <si>
    <t>Fatigue Assessement &amp; Comments and Observations</t>
  </si>
  <si>
    <t>Comments and Observations</t>
  </si>
  <si>
    <t>In-depth Analysis</t>
  </si>
  <si>
    <t>Global Analysis</t>
  </si>
  <si>
    <t>Intensity</t>
  </si>
  <si>
    <t>7 Weeks / 3 Days + GPP / 3 Exercises (StrengthDevelopment©2019)</t>
  </si>
  <si>
    <t>Day-to-day Analysis</t>
  </si>
  <si>
    <t>nExercices</t>
  </si>
  <si>
    <t>Training Stress</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</si>
</sst>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43" formatCode="_-* #,##0.00\ _€_-;\-* #,##0.00\ _€_-;_-* &quot;-&quot;??\ _€_-;_-@_-"/>
    <numFmt numFmtId="164" formatCode="0&quot; Reps&quot;"/>
    <numFmt numFmtId="165" formatCode="0&quot; kg&quot;"/>
    <numFmt numFmtId="166" formatCode="0.0&quot; kg&quot;"/>
    <numFmt numFmtId="167" formatCode="0&quot; kcals&quot;"/>
    <numFmt numFmtId="168" formatCode="0&quot; times&quot;"/>
    <numFmt numFmtId="169" formatCode="0.0&quot; RPE&quot;"/>
    <numFmt numFmtId="170" formatCode="0.0&quot; Reps&quot;"/>
    <numFmt numFmtId="171" formatCode="0.00&quot; Points&quot;"/>
    <numFmt numFmtId="172" formatCode="0&quot; Time(s)&quot;"/>
    <numFmt numFmtId="173" formatCode="0&quot; Week(s)&quot;"/>
    <numFmt numFmtId="174" formatCode="0.0%"/>
    <numFmt numFmtId="175" formatCode="\-0&quot; kg&quot;"/>
    <numFmt numFmtId="176" formatCode="0&quot; A.U&quot;"/>
    <numFmt numFmtId="177" formatCode="0&quot; RPE&quot;"/>
    <numFmt numFmtId="178" formatCode="0&quot; Sets&quot;"/>
  </numFmts>
  <fonts count="52" x14ac:knownFonts="1">
    <font>
      <sz val="11"/>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b/>
      <sz val="16"/>
      <color theme="8" tint="-0.499984740745262"/>
      <name val="Calibri"/>
      <family val="2"/>
      <scheme val="minor"/>
    </font>
    <font>
      <b/>
      <sz val="11"/>
      <color theme="8" tint="-0.499984740745262"/>
      <name val="Calibri"/>
      <family val="2"/>
      <scheme val="minor"/>
    </font>
    <font>
      <u/>
      <sz val="11"/>
      <color theme="10"/>
      <name val="Calibri"/>
      <family val="2"/>
      <scheme val="minor"/>
    </font>
    <font>
      <b/>
      <sz val="11"/>
      <color theme="1"/>
      <name val="Calibri"/>
      <family val="2"/>
      <scheme val="minor"/>
    </font>
    <font>
      <b/>
      <sz val="11"/>
      <color theme="0"/>
      <name val="Calibri"/>
      <family val="2"/>
      <scheme val="minor"/>
    </font>
    <font>
      <sz val="11"/>
      <color theme="8" tint="0.79998168889431442"/>
      <name val="Calibri"/>
      <family val="2"/>
      <scheme val="minor"/>
    </font>
    <font>
      <sz val="11"/>
      <color theme="0"/>
      <name val="Calibri"/>
      <family val="2"/>
      <scheme val="minor"/>
    </font>
    <font>
      <sz val="11"/>
      <name val="Calibri"/>
      <family val="2"/>
      <scheme val="minor"/>
    </font>
    <font>
      <sz val="11"/>
      <color theme="8" tint="0.59999389629810485"/>
      <name val="Calibri"/>
      <family val="2"/>
      <scheme val="minor"/>
    </font>
    <font>
      <i/>
      <sz val="9"/>
      <color theme="1"/>
      <name val="Calibri"/>
      <family val="2"/>
      <scheme val="minor"/>
    </font>
    <font>
      <b/>
      <sz val="12"/>
      <color theme="0"/>
      <name val="Calibri"/>
      <family val="2"/>
      <scheme val="minor"/>
    </font>
    <font>
      <b/>
      <sz val="14"/>
      <color theme="0"/>
      <name val="Calibri"/>
      <family val="2"/>
      <scheme val="minor"/>
    </font>
    <font>
      <b/>
      <sz val="11"/>
      <name val="Calibri"/>
      <family val="2"/>
      <scheme val="minor"/>
    </font>
    <font>
      <b/>
      <i/>
      <sz val="11"/>
      <name val="Calibri"/>
      <family val="2"/>
      <scheme val="minor"/>
    </font>
    <font>
      <i/>
      <sz val="8"/>
      <color theme="1"/>
      <name val="Calibri"/>
      <family val="2"/>
      <scheme val="minor"/>
    </font>
    <font>
      <b/>
      <sz val="20"/>
      <color theme="0"/>
      <name val="Calibri"/>
      <family val="2"/>
      <scheme val="minor"/>
    </font>
    <font>
      <sz val="11"/>
      <color theme="1" tint="4.9989318521683403E-2"/>
      <name val="Calibri"/>
      <family val="2"/>
      <scheme val="minor"/>
    </font>
    <font>
      <b/>
      <sz val="11"/>
      <color theme="1" tint="4.9989318521683403E-2"/>
      <name val="Calibri"/>
      <family val="2"/>
      <scheme val="minor"/>
    </font>
    <font>
      <b/>
      <sz val="22"/>
      <color theme="0"/>
      <name val="Calibri"/>
      <family val="2"/>
      <scheme val="minor"/>
    </font>
    <font>
      <b/>
      <sz val="16"/>
      <color theme="0"/>
      <name val="Calibri"/>
      <family val="2"/>
      <scheme val="minor"/>
    </font>
    <font>
      <i/>
      <sz val="11"/>
      <color theme="8" tint="0.79998168889431442"/>
      <name val="Calibri"/>
      <family val="2"/>
      <scheme val="minor"/>
    </font>
    <font>
      <sz val="12"/>
      <color theme="0"/>
      <name val="Calibri"/>
      <family val="2"/>
      <scheme val="minor"/>
    </font>
    <font>
      <b/>
      <sz val="9"/>
      <color theme="0"/>
      <name val="Calibri"/>
      <family val="2"/>
      <scheme val="minor"/>
    </font>
    <font>
      <b/>
      <sz val="11"/>
      <color theme="8" tint="0.59999389629810485"/>
      <name val="Calibri"/>
      <family val="2"/>
      <scheme val="minor"/>
    </font>
    <font>
      <b/>
      <sz val="10"/>
      <color theme="0"/>
      <name val="Calibri"/>
      <family val="2"/>
      <scheme val="minor"/>
    </font>
    <font>
      <b/>
      <sz val="10"/>
      <color theme="0"/>
      <name val="Calibri"/>
      <family val="2"/>
    </font>
    <font>
      <sz val="10"/>
      <color theme="0"/>
      <name val="Calibri"/>
      <family val="2"/>
      <scheme val="minor"/>
    </font>
    <font>
      <b/>
      <i/>
      <sz val="12"/>
      <color theme="0"/>
      <name val="Calibri"/>
      <family val="2"/>
      <scheme val="minor"/>
    </font>
    <font>
      <b/>
      <sz val="10"/>
      <name val="Calibri"/>
      <family val="2"/>
      <scheme val="minor"/>
    </font>
    <font>
      <b/>
      <sz val="12"/>
      <name val="Calibri"/>
      <family val="2"/>
      <scheme val="minor"/>
    </font>
    <font>
      <b/>
      <sz val="20"/>
      <name val="Calibri"/>
      <family val="2"/>
      <scheme val="minor"/>
    </font>
    <font>
      <b/>
      <sz val="10"/>
      <name val="Calibri"/>
      <family val="2"/>
    </font>
    <font>
      <sz val="10"/>
      <name val="Calibri"/>
      <family val="2"/>
      <scheme val="minor"/>
    </font>
    <font>
      <sz val="11"/>
      <color rgb="FFFF0000"/>
      <name val="Calibri"/>
      <family val="2"/>
      <scheme val="minor"/>
    </font>
    <font>
      <b/>
      <sz val="22"/>
      <name val="Calibri"/>
      <family val="2"/>
      <scheme val="minor"/>
    </font>
    <font>
      <b/>
      <sz val="10"/>
      <color theme="8" tint="-0.499984740745262"/>
      <name val="Calibri"/>
      <family val="2"/>
      <scheme val="minor"/>
    </font>
    <font>
      <sz val="11"/>
      <color theme="8" tint="-0.499984740745262"/>
      <name val="Calibri"/>
      <family val="2"/>
      <scheme val="minor"/>
    </font>
    <font>
      <b/>
      <sz val="8.5"/>
      <color theme="0"/>
      <name val="Calibri"/>
      <family val="2"/>
      <scheme val="minor"/>
    </font>
    <font>
      <b/>
      <sz val="11"/>
      <color theme="8" tint="0.79998168889431442"/>
      <name val="Calibri"/>
      <family val="2"/>
      <scheme val="minor"/>
    </font>
    <font>
      <b/>
      <sz val="16"/>
      <color theme="8" tint="0.79998168889431442"/>
      <name val="Calibri"/>
      <family val="2"/>
      <scheme val="minor"/>
    </font>
    <font>
      <i/>
      <sz val="9"/>
      <color theme="8" tint="0.79998168889431442"/>
      <name val="Calibri"/>
      <family val="2"/>
      <scheme val="minor"/>
    </font>
    <font>
      <b/>
      <sz val="14"/>
      <color theme="8" tint="0.79998168889431442"/>
      <name val="Calibri"/>
      <family val="2"/>
      <scheme val="minor"/>
    </font>
    <font>
      <b/>
      <sz val="12"/>
      <color theme="8" tint="0.79998168889431442"/>
      <name val="Calibri"/>
      <family val="2"/>
      <scheme val="minor"/>
    </font>
    <font>
      <b/>
      <sz val="11"/>
      <color theme="0"/>
      <name val="Calibri"/>
      <family val="2"/>
    </font>
    <font>
      <b/>
      <sz val="12"/>
      <color theme="8" tint="-0.249977111117893"/>
      <name val="Calibri"/>
      <family val="2"/>
      <scheme val="minor"/>
    </font>
    <font>
      <sz val="12"/>
      <color theme="8" tint="-0.249977111117893"/>
      <name val="Calibri"/>
      <family val="2"/>
      <scheme val="minor"/>
    </font>
    <font>
      <sz val="8"/>
      <color theme="1"/>
      <name val="Calibri"/>
      <family val="2"/>
      <scheme val="minor"/>
    </font>
    <font>
      <b/>
      <sz val="15"/>
      <color theme="0"/>
      <name val="Calibri"/>
      <family val="2"/>
      <scheme val="minor"/>
    </font>
  </fonts>
  <fills count="11">
    <fill>
      <patternFill patternType="none"/>
    </fill>
    <fill>
      <patternFill patternType="gray125"/>
    </fill>
    <fill>
      <patternFill patternType="solid">
        <fgColor theme="4" tint="0.79998168889431442"/>
        <bgColor indexed="64"/>
      </patternFill>
    </fill>
    <fill>
      <patternFill patternType="solid">
        <fgColor theme="4" tint="-0.249977111117893"/>
        <bgColor indexed="64"/>
      </patternFill>
    </fill>
    <fill>
      <patternFill patternType="solid">
        <fgColor theme="4" tint="0.39997558519241921"/>
        <bgColor indexed="64"/>
      </patternFill>
    </fill>
    <fill>
      <patternFill patternType="solid">
        <fgColor theme="8" tint="0.39997558519241921"/>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theme="8" tint="-0.499984740745262"/>
        <bgColor indexed="64"/>
      </patternFill>
    </fill>
    <fill>
      <patternFill patternType="solid">
        <fgColor theme="8" tint="-0.249977111117893"/>
        <bgColor indexed="64"/>
      </patternFill>
    </fill>
    <fill>
      <patternFill patternType="solid">
        <fgColor theme="0"/>
        <bgColor indexed="64"/>
      </patternFill>
    </fill>
  </fills>
  <borders count="5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medium">
        <color indexed="64"/>
      </top>
      <bottom/>
      <diagonal/>
    </border>
    <border>
      <left style="thin">
        <color indexed="64"/>
      </left>
      <right/>
      <top/>
      <bottom/>
      <diagonal/>
    </border>
    <border>
      <left style="medium">
        <color indexed="64"/>
      </left>
      <right style="mediumDashed">
        <color theme="8" tint="0.59999389629810485"/>
      </right>
      <top/>
      <bottom style="mediumDashed">
        <color theme="8" tint="0.59999389629810485"/>
      </bottom>
      <diagonal/>
    </border>
    <border>
      <left style="mediumDashed">
        <color theme="8" tint="0.59999389629810485"/>
      </left>
      <right style="mediumDashed">
        <color theme="8" tint="0.59999389629810485"/>
      </right>
      <top/>
      <bottom style="mediumDashed">
        <color theme="8" tint="0.59999389629810485"/>
      </bottom>
      <diagonal/>
    </border>
    <border>
      <left style="mediumDashed">
        <color theme="8" tint="0.59999389629810485"/>
      </left>
      <right style="mediumDashed">
        <color indexed="64"/>
      </right>
      <top/>
      <bottom style="mediumDashed">
        <color theme="8" tint="0.59999389629810485"/>
      </bottom>
      <diagonal/>
    </border>
    <border>
      <left/>
      <right style="medium">
        <color indexed="64"/>
      </right>
      <top/>
      <bottom style="mediumDashed">
        <color theme="8" tint="0.59999389629810485"/>
      </bottom>
      <diagonal/>
    </border>
    <border>
      <left style="medium">
        <color indexed="64"/>
      </left>
      <right style="mediumDashed">
        <color theme="8" tint="0.59999389629810485"/>
      </right>
      <top style="mediumDashed">
        <color theme="8" tint="0.59999389629810485"/>
      </top>
      <bottom style="mediumDashed">
        <color theme="8" tint="0.59999389629810485"/>
      </bottom>
      <diagonal/>
    </border>
    <border>
      <left style="mediumDashed">
        <color theme="8" tint="0.59999389629810485"/>
      </left>
      <right style="mediumDashed">
        <color theme="8" tint="0.59999389629810485"/>
      </right>
      <top style="mediumDashed">
        <color theme="8" tint="0.59999389629810485"/>
      </top>
      <bottom style="mediumDashed">
        <color theme="8" tint="0.59999389629810485"/>
      </bottom>
      <diagonal/>
    </border>
    <border>
      <left style="mediumDashed">
        <color theme="8" tint="0.59999389629810485"/>
      </left>
      <right style="mediumDashed">
        <color indexed="64"/>
      </right>
      <top style="mediumDashed">
        <color theme="8" tint="0.59999389629810485"/>
      </top>
      <bottom style="mediumDashed">
        <color theme="8" tint="0.59999389629810485"/>
      </bottom>
      <diagonal/>
    </border>
    <border>
      <left/>
      <right style="medium">
        <color indexed="64"/>
      </right>
      <top style="mediumDashed">
        <color theme="8" tint="0.59999389629810485"/>
      </top>
      <bottom style="mediumDashed">
        <color theme="8" tint="0.59999389629810485"/>
      </bottom>
      <diagonal/>
    </border>
    <border>
      <left style="medium">
        <color indexed="64"/>
      </left>
      <right style="mediumDashed">
        <color theme="8" tint="0.59999389629810485"/>
      </right>
      <top/>
      <bottom style="medium">
        <color indexed="64"/>
      </bottom>
      <diagonal/>
    </border>
    <border>
      <left style="mediumDashed">
        <color theme="8" tint="0.59999389629810485"/>
      </left>
      <right style="mediumDashed">
        <color theme="8" tint="0.59999389629810485"/>
      </right>
      <top/>
      <bottom style="medium">
        <color indexed="64"/>
      </bottom>
      <diagonal/>
    </border>
    <border>
      <left style="mediumDashed">
        <color theme="8" tint="0.59999389629810485"/>
      </left>
      <right style="mediumDashed">
        <color indexed="64"/>
      </right>
      <top/>
      <bottom style="medium">
        <color indexed="64"/>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6" fillId="0" borderId="0" applyNumberFormat="0" applyFill="0" applyBorder="0" applyAlignment="0" applyProtection="0"/>
  </cellStyleXfs>
  <cellXfs count="604">
    <xf numFmtId="0" fontId="0" fillId="0" borderId="0" xfId="0"/>
    <xf numFmtId="0" fontId="0" fillId="7" borderId="0" xfId="0" applyFill="1"/>
    <xf numFmtId="0" fontId="9" fillId="7" borderId="0" xfId="0" applyFont="1" applyFill="1"/>
    <xf numFmtId="0" fontId="4" fillId="7" borderId="0" xfId="0" applyFont="1" applyFill="1"/>
    <xf numFmtId="0" fontId="5" fillId="7" borderId="0" xfId="0" applyFont="1" applyFill="1"/>
    <xf numFmtId="0" fontId="2" fillId="7" borderId="0" xfId="0" applyFont="1" applyFill="1" applyAlignment="1">
      <alignment horizontal="center" vertical="center"/>
    </xf>
    <xf numFmtId="0" fontId="3" fillId="7" borderId="0" xfId="0" applyFont="1" applyFill="1"/>
    <xf numFmtId="0" fontId="12" fillId="7" borderId="0" xfId="0" applyFont="1" applyFill="1"/>
    <xf numFmtId="0" fontId="11" fillId="7" borderId="0" xfId="0" applyFont="1" applyFill="1"/>
    <xf numFmtId="0" fontId="0" fillId="7" borderId="0" xfId="0" applyFill="1" applyBorder="1"/>
    <xf numFmtId="0" fontId="8" fillId="7" borderId="0" xfId="0" applyFont="1" applyFill="1" applyBorder="1" applyAlignment="1">
      <alignment vertical="center"/>
    </xf>
    <xf numFmtId="0" fontId="7" fillId="7" borderId="0" xfId="0" applyFont="1" applyFill="1" applyBorder="1" applyAlignment="1"/>
    <xf numFmtId="0" fontId="8" fillId="7" borderId="0" xfId="0" applyFont="1" applyFill="1" applyBorder="1" applyAlignment="1">
      <alignment horizontal="center" vertical="center"/>
    </xf>
    <xf numFmtId="0" fontId="7" fillId="7" borderId="0" xfId="0" applyFont="1" applyFill="1" applyBorder="1" applyAlignment="1">
      <alignment horizontal="center" vertical="center"/>
    </xf>
    <xf numFmtId="0" fontId="16" fillId="7" borderId="0" xfId="0" applyFont="1" applyFill="1" applyBorder="1" applyAlignment="1">
      <alignment vertical="center"/>
    </xf>
    <xf numFmtId="0" fontId="17" fillId="7" borderId="0" xfId="0" applyFont="1" applyFill="1" applyBorder="1" applyAlignment="1">
      <alignment vertical="center"/>
    </xf>
    <xf numFmtId="0" fontId="0" fillId="7" borderId="0" xfId="0" applyFill="1"/>
    <xf numFmtId="0" fontId="0" fillId="8" borderId="0" xfId="0" applyFill="1"/>
    <xf numFmtId="0" fontId="10" fillId="8" borderId="0" xfId="0" applyFont="1" applyFill="1"/>
    <xf numFmtId="0" fontId="11" fillId="8" borderId="0" xfId="0" applyFont="1" applyFill="1"/>
    <xf numFmtId="0" fontId="15" fillId="8" borderId="1" xfId="0" applyFont="1" applyFill="1" applyBorder="1" applyAlignment="1">
      <alignment horizontal="center" vertical="center"/>
    </xf>
    <xf numFmtId="0" fontId="15" fillId="8" borderId="5" xfId="0" applyFont="1" applyFill="1" applyBorder="1" applyAlignment="1">
      <alignment horizontal="center" vertical="center"/>
    </xf>
    <xf numFmtId="0" fontId="15" fillId="8" borderId="6" xfId="0" applyFont="1" applyFill="1" applyBorder="1" applyAlignment="1">
      <alignment horizontal="center" vertical="center"/>
    </xf>
    <xf numFmtId="0" fontId="15" fillId="8" borderId="7" xfId="0" applyFont="1" applyFill="1" applyBorder="1" applyAlignment="1">
      <alignment horizontal="center" vertical="center"/>
    </xf>
    <xf numFmtId="0" fontId="15" fillId="8" borderId="10" xfId="0" applyFont="1" applyFill="1" applyBorder="1" applyAlignment="1">
      <alignment horizontal="center" vertical="center"/>
    </xf>
    <xf numFmtId="0" fontId="15" fillId="8" borderId="13" xfId="0" applyFont="1" applyFill="1" applyBorder="1" applyAlignment="1">
      <alignment horizontal="center" vertical="center"/>
    </xf>
    <xf numFmtId="0" fontId="15" fillId="8" borderId="11" xfId="0" applyFont="1" applyFill="1" applyBorder="1" applyAlignment="1">
      <alignment horizontal="center" vertical="center"/>
    </xf>
    <xf numFmtId="0" fontId="15" fillId="8" borderId="15" xfId="0" applyFont="1" applyFill="1" applyBorder="1" applyAlignment="1">
      <alignment horizontal="center" vertical="center"/>
    </xf>
    <xf numFmtId="0" fontId="15" fillId="8" borderId="12" xfId="0" applyFont="1" applyFill="1" applyBorder="1" applyAlignment="1">
      <alignment horizontal="center" vertical="center"/>
    </xf>
    <xf numFmtId="0" fontId="15" fillId="8" borderId="14" xfId="0" applyFont="1" applyFill="1" applyBorder="1" applyAlignment="1">
      <alignment horizontal="center" vertical="center"/>
    </xf>
    <xf numFmtId="0" fontId="14" fillId="8" borderId="24" xfId="0" applyFont="1" applyFill="1" applyBorder="1" applyAlignment="1">
      <alignment horizontal="center" vertical="center"/>
    </xf>
    <xf numFmtId="0" fontId="14" fillId="8" borderId="17" xfId="0" applyFont="1" applyFill="1" applyBorder="1" applyAlignment="1">
      <alignment horizontal="center" vertical="center"/>
    </xf>
    <xf numFmtId="0" fontId="14" fillId="8" borderId="17" xfId="3" applyFont="1" applyFill="1" applyBorder="1" applyAlignment="1">
      <alignment horizontal="center" vertical="center"/>
    </xf>
    <xf numFmtId="0" fontId="14" fillId="8" borderId="18" xfId="0" applyFont="1" applyFill="1" applyBorder="1" applyAlignment="1">
      <alignment horizontal="center" vertical="center"/>
    </xf>
    <xf numFmtId="9" fontId="14" fillId="8" borderId="23" xfId="2" applyFont="1" applyFill="1" applyBorder="1" applyAlignment="1">
      <alignment horizontal="center" vertical="center"/>
    </xf>
    <xf numFmtId="9" fontId="14" fillId="8" borderId="4" xfId="2" applyFont="1" applyFill="1" applyBorder="1" applyAlignment="1">
      <alignment horizontal="center" vertical="center"/>
    </xf>
    <xf numFmtId="0" fontId="11" fillId="7" borderId="0" xfId="0" applyFont="1" applyFill="1" applyBorder="1"/>
    <xf numFmtId="0" fontId="13" fillId="7" borderId="0" xfId="0" applyFont="1" applyFill="1" applyBorder="1" applyAlignment="1"/>
    <xf numFmtId="0" fontId="15" fillId="7" borderId="0" xfId="0" applyFont="1" applyFill="1" applyBorder="1" applyAlignment="1">
      <alignment vertical="center"/>
    </xf>
    <xf numFmtId="0" fontId="4" fillId="7" borderId="0" xfId="0" applyFont="1" applyFill="1" applyAlignment="1">
      <alignment vertical="center"/>
    </xf>
    <xf numFmtId="0" fontId="0" fillId="7" borderId="0" xfId="0" applyFill="1" applyBorder="1" applyAlignment="1">
      <alignment vertical="center"/>
    </xf>
    <xf numFmtId="9" fontId="8" fillId="5" borderId="24" xfId="2" applyFont="1" applyFill="1" applyBorder="1" applyAlignment="1">
      <alignment horizontal="center" vertical="center"/>
    </xf>
    <xf numFmtId="164" fontId="8" fillId="5" borderId="24" xfId="0" applyNumberFormat="1" applyFont="1" applyFill="1" applyBorder="1" applyAlignment="1">
      <alignment horizontal="center" vertical="center"/>
    </xf>
    <xf numFmtId="165" fontId="8" fillId="5" borderId="24" xfId="0" applyNumberFormat="1" applyFont="1" applyFill="1" applyBorder="1" applyAlignment="1">
      <alignment horizontal="center" vertical="center"/>
    </xf>
    <xf numFmtId="9" fontId="14" fillId="8" borderId="23" xfId="2" applyNumberFormat="1" applyFont="1" applyFill="1" applyBorder="1" applyAlignment="1">
      <alignment horizontal="center" vertical="center"/>
    </xf>
    <xf numFmtId="164" fontId="8" fillId="5" borderId="1" xfId="0" applyNumberFormat="1" applyFont="1" applyFill="1" applyBorder="1" applyAlignment="1">
      <alignment horizontal="center" vertical="center"/>
    </xf>
    <xf numFmtId="165" fontId="8" fillId="5" borderId="1" xfId="0" applyNumberFormat="1" applyFont="1" applyFill="1" applyBorder="1" applyAlignment="1">
      <alignment horizontal="center" vertical="center"/>
    </xf>
    <xf numFmtId="9" fontId="8" fillId="5" borderId="1" xfId="2" applyFont="1" applyFill="1" applyBorder="1" applyAlignment="1">
      <alignment horizontal="center" vertical="center"/>
    </xf>
    <xf numFmtId="165" fontId="8" fillId="5" borderId="17" xfId="0" applyNumberFormat="1" applyFont="1" applyFill="1" applyBorder="1" applyAlignment="1">
      <alignment horizontal="center" vertical="center"/>
    </xf>
    <xf numFmtId="0" fontId="10" fillId="7" borderId="0" xfId="0" applyFont="1" applyFill="1"/>
    <xf numFmtId="0" fontId="23" fillId="7" borderId="0" xfId="0" applyFont="1" applyFill="1" applyAlignment="1">
      <alignment vertical="center"/>
    </xf>
    <xf numFmtId="0" fontId="15" fillId="7" borderId="0" xfId="0" applyFont="1" applyFill="1" applyAlignment="1">
      <alignment vertical="center"/>
    </xf>
    <xf numFmtId="0" fontId="22" fillId="8" borderId="0" xfId="0" applyFont="1" applyFill="1" applyAlignment="1">
      <alignment vertical="center"/>
    </xf>
    <xf numFmtId="165" fontId="24" fillId="7" borderId="0" xfId="0" applyNumberFormat="1" applyFont="1" applyFill="1" applyBorder="1" applyAlignment="1">
      <alignment horizontal="center" vertical="center"/>
    </xf>
    <xf numFmtId="0" fontId="14" fillId="7" borderId="0" xfId="0" applyFont="1" applyFill="1" applyBorder="1" applyAlignment="1">
      <alignment vertical="center"/>
    </xf>
    <xf numFmtId="0" fontId="21" fillId="7" borderId="0" xfId="0" applyFont="1" applyFill="1" applyBorder="1" applyAlignment="1">
      <alignment vertical="center"/>
    </xf>
    <xf numFmtId="0" fontId="20" fillId="7" borderId="0" xfId="0" applyFont="1" applyFill="1" applyBorder="1" applyAlignment="1">
      <alignment vertical="center"/>
    </xf>
    <xf numFmtId="0" fontId="0" fillId="7" borderId="0" xfId="0" applyFont="1" applyFill="1" applyBorder="1" applyAlignment="1">
      <alignment vertical="center"/>
    </xf>
    <xf numFmtId="0" fontId="19" fillId="7" borderId="0" xfId="0" applyFont="1" applyFill="1" applyBorder="1" applyAlignment="1">
      <alignment vertical="center" textRotation="90"/>
    </xf>
    <xf numFmtId="165" fontId="8" fillId="7" borderId="0" xfId="0" applyNumberFormat="1" applyFont="1" applyFill="1" applyBorder="1" applyAlignment="1">
      <alignment horizontal="center" vertical="center"/>
    </xf>
    <xf numFmtId="0" fontId="28" fillId="7" borderId="0" xfId="0" applyFont="1" applyFill="1" applyBorder="1" applyAlignment="1">
      <alignment vertical="center"/>
    </xf>
    <xf numFmtId="0" fontId="30" fillId="7" borderId="0" xfId="0" applyFont="1" applyFill="1" applyBorder="1" applyAlignment="1">
      <alignment vertical="center"/>
    </xf>
    <xf numFmtId="0" fontId="30" fillId="7" borderId="0" xfId="0" applyFont="1" applyFill="1" applyBorder="1" applyAlignment="1">
      <alignment vertical="center" wrapText="1"/>
    </xf>
    <xf numFmtId="0" fontId="27" fillId="7" borderId="0" xfId="0" applyFont="1" applyFill="1" applyBorder="1" applyAlignment="1">
      <alignment vertical="center"/>
    </xf>
    <xf numFmtId="0" fontId="29" fillId="7" borderId="0" xfId="0" applyFont="1" applyFill="1" applyBorder="1" applyAlignment="1">
      <alignment vertical="center" wrapText="1"/>
    </xf>
    <xf numFmtId="0" fontId="28" fillId="7" borderId="0" xfId="3" applyFont="1" applyFill="1" applyBorder="1" applyAlignment="1">
      <alignment vertical="center"/>
    </xf>
    <xf numFmtId="0" fontId="34" fillId="7" borderId="0" xfId="0" applyFont="1" applyFill="1" applyBorder="1" applyAlignment="1">
      <alignment vertical="center" textRotation="90"/>
    </xf>
    <xf numFmtId="0" fontId="33" fillId="7" borderId="0" xfId="0" applyFont="1" applyFill="1" applyBorder="1" applyAlignment="1">
      <alignment vertical="center"/>
    </xf>
    <xf numFmtId="0" fontId="11" fillId="7" borderId="0" xfId="0" applyFont="1" applyFill="1" applyBorder="1" applyAlignment="1">
      <alignment vertical="center"/>
    </xf>
    <xf numFmtId="0" fontId="32" fillId="7" borderId="0" xfId="0" applyFont="1" applyFill="1" applyBorder="1" applyAlignment="1">
      <alignment vertical="center"/>
    </xf>
    <xf numFmtId="0" fontId="36" fillId="7" borderId="0" xfId="0" applyFont="1" applyFill="1" applyBorder="1" applyAlignment="1">
      <alignment vertical="center"/>
    </xf>
    <xf numFmtId="0" fontId="36" fillId="7" borderId="0" xfId="0" applyFont="1" applyFill="1" applyBorder="1" applyAlignment="1">
      <alignment vertical="center" wrapText="1"/>
    </xf>
    <xf numFmtId="0" fontId="32" fillId="7" borderId="0" xfId="3" applyFont="1" applyFill="1" applyBorder="1" applyAlignment="1">
      <alignment vertical="center"/>
    </xf>
    <xf numFmtId="0" fontId="35" fillId="7" borderId="0" xfId="0" applyFont="1" applyFill="1" applyBorder="1" applyAlignment="1">
      <alignment vertical="center" wrapText="1"/>
    </xf>
    <xf numFmtId="0" fontId="37" fillId="7" borderId="0" xfId="0" applyFont="1" applyFill="1"/>
    <xf numFmtId="0" fontId="8" fillId="7" borderId="0" xfId="0" applyFont="1" applyFill="1" applyBorder="1" applyAlignment="1">
      <alignment horizontal="center" vertical="center"/>
    </xf>
    <xf numFmtId="0" fontId="11" fillId="7" borderId="22" xfId="0" applyFont="1" applyFill="1" applyBorder="1"/>
    <xf numFmtId="9" fontId="8" fillId="7" borderId="0" xfId="2" applyFont="1" applyFill="1" applyBorder="1" applyAlignment="1">
      <alignment horizontal="center" vertical="center" wrapText="1"/>
    </xf>
    <xf numFmtId="9" fontId="8" fillId="7" borderId="0" xfId="2" applyFont="1" applyFill="1" applyBorder="1" applyAlignment="1">
      <alignment horizontal="center" vertical="center"/>
    </xf>
    <xf numFmtId="169" fontId="8" fillId="5" borderId="24" xfId="2" applyNumberFormat="1" applyFont="1" applyFill="1" applyBorder="1" applyAlignment="1">
      <alignment horizontal="center" vertical="center"/>
    </xf>
    <xf numFmtId="169" fontId="8" fillId="5" borderId="1" xfId="2" applyNumberFormat="1" applyFont="1" applyFill="1" applyBorder="1" applyAlignment="1">
      <alignment horizontal="center" vertical="center"/>
    </xf>
    <xf numFmtId="0" fontId="8" fillId="5" borderId="20" xfId="0" applyNumberFormat="1" applyFont="1" applyFill="1" applyBorder="1" applyAlignment="1">
      <alignment horizontal="center" vertical="center"/>
    </xf>
    <xf numFmtId="0" fontId="8" fillId="5" borderId="9" xfId="0" applyNumberFormat="1" applyFont="1" applyFill="1" applyBorder="1" applyAlignment="1">
      <alignment horizontal="center" vertical="center"/>
    </xf>
    <xf numFmtId="0" fontId="8" fillId="5" borderId="16" xfId="0" applyNumberFormat="1" applyFont="1" applyFill="1" applyBorder="1" applyAlignment="1">
      <alignment horizontal="center" vertical="center"/>
    </xf>
    <xf numFmtId="0" fontId="38" fillId="7" borderId="0" xfId="0" applyFont="1" applyFill="1" applyAlignment="1">
      <alignment vertical="center"/>
    </xf>
    <xf numFmtId="0" fontId="3" fillId="7" borderId="0" xfId="0" applyFont="1" applyFill="1" applyAlignment="1">
      <alignment vertical="center"/>
    </xf>
    <xf numFmtId="170" fontId="8" fillId="5" borderId="24" xfId="0" applyNumberFormat="1" applyFont="1" applyFill="1" applyBorder="1" applyAlignment="1">
      <alignment horizontal="center" vertical="center"/>
    </xf>
    <xf numFmtId="170" fontId="8" fillId="5" borderId="1" xfId="0" applyNumberFormat="1" applyFont="1" applyFill="1" applyBorder="1" applyAlignment="1">
      <alignment horizontal="center" vertical="center"/>
    </xf>
    <xf numFmtId="0" fontId="10" fillId="8" borderId="0" xfId="0" applyFont="1" applyFill="1" applyAlignment="1">
      <alignment vertical="center"/>
    </xf>
    <xf numFmtId="0" fontId="39" fillId="5" borderId="33" xfId="0" applyFont="1" applyFill="1" applyBorder="1" applyAlignment="1">
      <alignment horizontal="center" vertical="center" wrapText="1"/>
    </xf>
    <xf numFmtId="0" fontId="39" fillId="5" borderId="38" xfId="0" applyFont="1" applyFill="1" applyBorder="1" applyAlignment="1">
      <alignment horizontal="center" vertical="center" wrapText="1"/>
    </xf>
    <xf numFmtId="0" fontId="22" fillId="7" borderId="0" xfId="0" applyFont="1" applyFill="1" applyAlignment="1">
      <alignment vertical="center"/>
    </xf>
    <xf numFmtId="0" fontId="8" fillId="7" borderId="0" xfId="0" applyFont="1" applyFill="1" applyBorder="1" applyAlignment="1">
      <alignment horizontal="center" vertical="center"/>
    </xf>
    <xf numFmtId="165" fontId="8" fillId="7" borderId="0" xfId="0" applyNumberFormat="1" applyFont="1" applyFill="1" applyBorder="1" applyAlignment="1">
      <alignment horizontal="center" vertical="center"/>
    </xf>
    <xf numFmtId="164" fontId="8" fillId="7" borderId="0" xfId="0" applyNumberFormat="1" applyFont="1" applyFill="1" applyBorder="1" applyAlignment="1">
      <alignment horizontal="center" vertical="center"/>
    </xf>
    <xf numFmtId="0" fontId="40" fillId="8" borderId="0" xfId="0" applyFont="1" applyFill="1"/>
    <xf numFmtId="0" fontId="8" fillId="7" borderId="0" xfId="0" applyFont="1" applyFill="1" applyBorder="1" applyAlignment="1">
      <alignment horizontal="center" vertical="center"/>
    </xf>
    <xf numFmtId="0" fontId="0" fillId="5" borderId="0" xfId="0" applyFill="1" applyBorder="1" applyAlignment="1"/>
    <xf numFmtId="0" fontId="0" fillId="5" borderId="2" xfId="0" applyFill="1" applyBorder="1" applyAlignment="1"/>
    <xf numFmtId="0" fontId="0" fillId="5" borderId="3" xfId="0" applyFill="1" applyBorder="1" applyAlignment="1"/>
    <xf numFmtId="0" fontId="8" fillId="5" borderId="22" xfId="0" applyFont="1" applyFill="1" applyBorder="1" applyAlignment="1">
      <alignment vertical="center"/>
    </xf>
    <xf numFmtId="0" fontId="23" fillId="5" borderId="0" xfId="0" applyFont="1" applyFill="1" applyBorder="1" applyAlignment="1">
      <alignment horizontal="center" vertical="center"/>
    </xf>
    <xf numFmtId="0" fontId="23" fillId="5" borderId="2" xfId="0" applyFont="1" applyFill="1" applyBorder="1" applyAlignment="1">
      <alignment horizontal="center" vertical="center"/>
    </xf>
    <xf numFmtId="0" fontId="14" fillId="7" borderId="0" xfId="0" applyFont="1" applyFill="1" applyAlignment="1">
      <alignment vertical="center"/>
    </xf>
    <xf numFmtId="9" fontId="0" fillId="5" borderId="0" xfId="0" applyNumberFormat="1" applyFill="1" applyBorder="1" applyAlignment="1"/>
    <xf numFmtId="9" fontId="8" fillId="5" borderId="22" xfId="2" applyFont="1" applyFill="1" applyBorder="1" applyAlignment="1">
      <alignment vertical="center"/>
    </xf>
    <xf numFmtId="0" fontId="9" fillId="7" borderId="0" xfId="0" applyFont="1" applyFill="1" applyAlignment="1"/>
    <xf numFmtId="0" fontId="23" fillId="7" borderId="22" xfId="0" applyFont="1" applyFill="1" applyBorder="1" applyAlignment="1">
      <alignment vertical="center"/>
    </xf>
    <xf numFmtId="165" fontId="2" fillId="5" borderId="0" xfId="0" applyNumberFormat="1" applyFont="1" applyFill="1" applyBorder="1" applyAlignment="1">
      <alignment horizontal="center" vertical="center"/>
    </xf>
    <xf numFmtId="165" fontId="2" fillId="5" borderId="2" xfId="0" applyNumberFormat="1" applyFont="1" applyFill="1" applyBorder="1" applyAlignment="1">
      <alignment horizontal="center" vertical="center"/>
    </xf>
    <xf numFmtId="165" fontId="15" fillId="8" borderId="6" xfId="0" applyNumberFormat="1" applyFont="1" applyFill="1" applyBorder="1" applyAlignment="1">
      <alignment horizontal="center" vertical="center"/>
    </xf>
    <xf numFmtId="165" fontId="15" fillId="8" borderId="7" xfId="0" applyNumberFormat="1" applyFont="1" applyFill="1" applyBorder="1" applyAlignment="1">
      <alignment horizontal="center" vertical="center"/>
    </xf>
    <xf numFmtId="165" fontId="2" fillId="3" borderId="0" xfId="1" applyNumberFormat="1" applyFont="1" applyFill="1" applyBorder="1" applyAlignment="1">
      <alignment horizontal="center" vertical="center"/>
    </xf>
    <xf numFmtId="165" fontId="2" fillId="2" borderId="0" xfId="1" applyNumberFormat="1" applyFont="1" applyFill="1" applyBorder="1" applyAlignment="1">
      <alignment horizontal="center" vertical="center"/>
    </xf>
    <xf numFmtId="165" fontId="2" fillId="4" borderId="0" xfId="1" applyNumberFormat="1" applyFont="1" applyFill="1" applyBorder="1" applyAlignment="1">
      <alignment horizontal="center" vertical="center"/>
    </xf>
    <xf numFmtId="165" fontId="2" fillId="2" borderId="2" xfId="1" applyNumberFormat="1" applyFont="1" applyFill="1" applyBorder="1" applyAlignment="1">
      <alignment horizontal="center" vertical="center"/>
    </xf>
    <xf numFmtId="165" fontId="2" fillId="2" borderId="3" xfId="1" applyNumberFormat="1" applyFont="1" applyFill="1" applyBorder="1" applyAlignment="1">
      <alignment horizontal="center" vertical="center"/>
    </xf>
    <xf numFmtId="165" fontId="2" fillId="4" borderId="3" xfId="1" applyNumberFormat="1" applyFont="1" applyFill="1" applyBorder="1" applyAlignment="1">
      <alignment horizontal="center" vertical="center"/>
    </xf>
    <xf numFmtId="165" fontId="2" fillId="2" borderId="4" xfId="1" applyNumberFormat="1" applyFont="1" applyFill="1" applyBorder="1" applyAlignment="1">
      <alignment horizontal="center" vertical="center"/>
    </xf>
    <xf numFmtId="165" fontId="0" fillId="9" borderId="0" xfId="0" applyNumberFormat="1" applyFont="1" applyFill="1" applyBorder="1" applyAlignment="1">
      <alignment horizontal="center" vertical="center"/>
    </xf>
    <xf numFmtId="165" fontId="0" fillId="5" borderId="0" xfId="0" applyNumberFormat="1" applyFont="1" applyFill="1" applyBorder="1" applyAlignment="1">
      <alignment horizontal="center" vertical="center"/>
    </xf>
    <xf numFmtId="165" fontId="0" fillId="6" borderId="2" xfId="0" applyNumberFormat="1" applyFont="1" applyFill="1" applyBorder="1" applyAlignment="1">
      <alignment horizontal="center" vertical="center"/>
    </xf>
    <xf numFmtId="165" fontId="0" fillId="9" borderId="3" xfId="0" applyNumberFormat="1" applyFont="1" applyFill="1" applyBorder="1" applyAlignment="1">
      <alignment horizontal="center" vertical="center"/>
    </xf>
    <xf numFmtId="165" fontId="0" fillId="5" borderId="3" xfId="0" applyNumberFormat="1" applyFont="1" applyFill="1" applyBorder="1" applyAlignment="1">
      <alignment horizontal="center" vertical="center"/>
    </xf>
    <xf numFmtId="165" fontId="0" fillId="6" borderId="4" xfId="0" applyNumberFormat="1" applyFont="1" applyFill="1" applyBorder="1" applyAlignment="1">
      <alignment horizontal="center" vertical="center"/>
    </xf>
    <xf numFmtId="0" fontId="8" fillId="8" borderId="24" xfId="0" applyFont="1" applyFill="1" applyBorder="1" applyAlignment="1">
      <alignment horizontal="center" vertical="center"/>
    </xf>
    <xf numFmtId="0" fontId="8" fillId="8" borderId="17" xfId="0" applyFont="1" applyFill="1" applyBorder="1" applyAlignment="1">
      <alignment horizontal="center" vertical="center"/>
    </xf>
    <xf numFmtId="0" fontId="8" fillId="8" borderId="18" xfId="0" applyFont="1" applyFill="1" applyBorder="1" applyAlignment="1">
      <alignment horizontal="center" vertical="center"/>
    </xf>
    <xf numFmtId="174" fontId="8" fillId="9" borderId="24" xfId="2" applyNumberFormat="1" applyFont="1" applyFill="1" applyBorder="1" applyAlignment="1">
      <alignment horizontal="center" vertical="center"/>
    </xf>
    <xf numFmtId="174" fontId="8" fillId="9" borderId="17" xfId="2" applyNumberFormat="1" applyFont="1" applyFill="1" applyBorder="1" applyAlignment="1">
      <alignment horizontal="center" vertical="center"/>
    </xf>
    <xf numFmtId="174" fontId="8" fillId="9" borderId="18" xfId="2" applyNumberFormat="1" applyFont="1" applyFill="1" applyBorder="1" applyAlignment="1">
      <alignment horizontal="center" vertical="center"/>
    </xf>
    <xf numFmtId="165" fontId="8" fillId="5" borderId="0" xfId="0" applyNumberFormat="1" applyFont="1" applyFill="1" applyBorder="1" applyAlignment="1">
      <alignment horizontal="center" vertical="center"/>
    </xf>
    <xf numFmtId="165" fontId="8" fillId="5" borderId="3" xfId="0" applyNumberFormat="1" applyFont="1" applyFill="1" applyBorder="1" applyAlignment="1">
      <alignment horizontal="center" vertical="center"/>
    </xf>
    <xf numFmtId="1" fontId="9" fillId="7" borderId="0" xfId="1" applyNumberFormat="1" applyFont="1" applyFill="1" applyBorder="1" applyAlignment="1">
      <alignment horizontal="center" vertical="center"/>
    </xf>
    <xf numFmtId="1" fontId="9" fillId="7" borderId="0" xfId="0" applyNumberFormat="1" applyFont="1" applyFill="1" applyAlignment="1">
      <alignment horizontal="center" vertical="center"/>
    </xf>
    <xf numFmtId="1" fontId="9" fillId="7" borderId="0" xfId="0" applyNumberFormat="1" applyFont="1" applyFill="1" applyBorder="1" applyAlignment="1">
      <alignment horizontal="center" vertical="center"/>
    </xf>
    <xf numFmtId="0" fontId="0" fillId="10" borderId="0" xfId="0" applyFill="1"/>
    <xf numFmtId="0" fontId="0" fillId="7" borderId="0" xfId="0" applyFill="1" applyAlignment="1"/>
    <xf numFmtId="0" fontId="18" fillId="7" borderId="0" xfId="0" applyFont="1" applyFill="1" applyBorder="1" applyAlignment="1">
      <alignment horizontal="center" vertical="center"/>
    </xf>
    <xf numFmtId="0" fontId="43" fillId="7" borderId="0" xfId="0" applyFont="1" applyFill="1" applyAlignment="1">
      <alignment vertical="center"/>
    </xf>
    <xf numFmtId="9" fontId="9" fillId="7" borderId="0" xfId="2" applyFont="1" applyFill="1" applyBorder="1" applyAlignment="1">
      <alignment vertical="center"/>
    </xf>
    <xf numFmtId="0" fontId="9" fillId="7" borderId="0" xfId="0" applyFont="1" applyFill="1" applyBorder="1"/>
    <xf numFmtId="0" fontId="44" fillId="7" borderId="0" xfId="0" applyFont="1" applyFill="1" applyBorder="1" applyAlignment="1"/>
    <xf numFmtId="0" fontId="45" fillId="7" borderId="0" xfId="0" applyFont="1" applyFill="1" applyBorder="1" applyAlignment="1">
      <alignment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70" fontId="8" fillId="5" borderId="24" xfId="0" applyNumberFormat="1" applyFont="1" applyFill="1" applyBorder="1" applyAlignment="1">
      <alignment horizontal="center" vertical="center"/>
    </xf>
    <xf numFmtId="0" fontId="23" fillId="5" borderId="0" xfId="0" applyFont="1" applyFill="1" applyBorder="1" applyAlignment="1">
      <alignment vertical="center"/>
    </xf>
    <xf numFmtId="0" fontId="8" fillId="5" borderId="0" xfId="0" applyFont="1" applyFill="1" applyBorder="1" applyAlignment="1">
      <alignment vertical="center"/>
    </xf>
    <xf numFmtId="9" fontId="8" fillId="5" borderId="0" xfId="2" applyFont="1" applyFill="1" applyBorder="1" applyAlignment="1">
      <alignment vertical="center"/>
    </xf>
    <xf numFmtId="9" fontId="8" fillId="5" borderId="0" xfId="2" applyFont="1" applyFill="1" applyBorder="1" applyAlignment="1">
      <alignment horizontal="center" vertical="center"/>
    </xf>
    <xf numFmtId="9" fontId="8" fillId="5" borderId="3" xfId="2" applyFont="1" applyFill="1" applyBorder="1" applyAlignment="1">
      <alignment horizontal="center" vertical="center"/>
    </xf>
    <xf numFmtId="9" fontId="8" fillId="5" borderId="23" xfId="2" applyFont="1" applyFill="1" applyBorder="1" applyAlignment="1">
      <alignment vertical="center"/>
    </xf>
    <xf numFmtId="0" fontId="46" fillId="7" borderId="0" xfId="0" applyFont="1" applyFill="1" applyBorder="1" applyAlignment="1">
      <alignment vertical="center"/>
    </xf>
    <xf numFmtId="170" fontId="8" fillId="5" borderId="24" xfId="0" applyNumberFormat="1" applyFont="1" applyFill="1" applyBorder="1" applyAlignment="1">
      <alignment horizontal="center" vertical="center"/>
    </xf>
    <xf numFmtId="0" fontId="8" fillId="7" borderId="0" xfId="0" applyFont="1" applyFill="1" applyBorder="1" applyAlignment="1">
      <alignment horizontal="center"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5" fontId="8" fillId="7" borderId="0" xfId="0" applyNumberFormat="1" applyFont="1" applyFill="1" applyBorder="1" applyAlignment="1">
      <alignment horizontal="center" vertical="center"/>
    </xf>
    <xf numFmtId="9" fontId="8" fillId="7" borderId="0" xfId="2" applyFont="1" applyFill="1" applyBorder="1" applyAlignment="1">
      <alignment horizontal="center" vertical="center" wrapText="1"/>
    </xf>
    <xf numFmtId="0" fontId="8" fillId="7" borderId="0" xfId="0" applyFont="1" applyFill="1" applyBorder="1" applyAlignment="1">
      <alignment horizontal="center"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0" fontId="8" fillId="8" borderId="1" xfId="0" applyFont="1" applyFill="1" applyBorder="1" applyAlignment="1">
      <alignment horizontal="center" vertical="center"/>
    </xf>
    <xf numFmtId="0" fontId="8" fillId="8" borderId="9" xfId="0" applyFont="1" applyFill="1" applyBorder="1" applyAlignment="1">
      <alignment horizontal="center" vertical="center" wrapText="1"/>
    </xf>
    <xf numFmtId="0" fontId="8" fillId="8" borderId="22" xfId="0" applyFont="1" applyFill="1" applyBorder="1" applyAlignment="1">
      <alignment horizontal="center" vertical="center"/>
    </xf>
    <xf numFmtId="164" fontId="0" fillId="5" borderId="46" xfId="0" applyNumberFormat="1" applyFont="1" applyFill="1" applyBorder="1" applyAlignment="1">
      <alignment horizontal="center" vertical="center"/>
    </xf>
    <xf numFmtId="166" fontId="0" fillId="5" borderId="47" xfId="0" applyNumberFormat="1" applyFont="1" applyFill="1" applyBorder="1" applyAlignment="1">
      <alignment horizontal="center" vertical="center"/>
    </xf>
    <xf numFmtId="169" fontId="0" fillId="5" borderId="48" xfId="0" applyNumberFormat="1" applyFont="1" applyFill="1" applyBorder="1" applyAlignment="1">
      <alignment horizontal="center" vertical="center"/>
    </xf>
    <xf numFmtId="9" fontId="42" fillId="9" borderId="49" xfId="2" applyFont="1" applyFill="1" applyBorder="1" applyAlignment="1">
      <alignment horizontal="center" vertical="center"/>
    </xf>
    <xf numFmtId="164" fontId="0" fillId="5" borderId="50" xfId="0" applyNumberFormat="1" applyFont="1" applyFill="1" applyBorder="1" applyAlignment="1">
      <alignment horizontal="center" vertical="center"/>
    </xf>
    <xf numFmtId="166" fontId="0" fillId="5" borderId="51" xfId="0" applyNumberFormat="1" applyFont="1" applyFill="1" applyBorder="1" applyAlignment="1">
      <alignment horizontal="center" vertical="center"/>
    </xf>
    <xf numFmtId="169" fontId="0" fillId="5" borderId="52" xfId="0" applyNumberFormat="1" applyFont="1" applyFill="1" applyBorder="1" applyAlignment="1">
      <alignment horizontal="center" vertical="center"/>
    </xf>
    <xf numFmtId="9" fontId="9" fillId="9" borderId="53" xfId="2" applyFont="1" applyFill="1" applyBorder="1" applyAlignment="1">
      <alignment horizontal="center" vertical="center"/>
    </xf>
    <xf numFmtId="9" fontId="42" fillId="9" borderId="53" xfId="2" applyFont="1" applyFill="1" applyBorder="1" applyAlignment="1">
      <alignment horizontal="center" vertical="center"/>
    </xf>
    <xf numFmtId="0" fontId="48" fillId="7" borderId="0" xfId="0" applyFont="1" applyFill="1" applyBorder="1" applyAlignment="1">
      <alignment vertical="center"/>
    </xf>
    <xf numFmtId="0" fontId="0" fillId="7" borderId="0" xfId="0" applyFill="1" applyBorder="1" applyAlignment="1">
      <alignment horizontal="center" vertical="center"/>
    </xf>
    <xf numFmtId="0" fontId="8" fillId="8" borderId="23" xfId="0" applyFont="1" applyFill="1" applyBorder="1" applyAlignment="1">
      <alignment horizontal="center" vertical="center"/>
    </xf>
    <xf numFmtId="164" fontId="0" fillId="5" borderId="54" xfId="0" applyNumberFormat="1" applyFont="1" applyFill="1" applyBorder="1" applyAlignment="1">
      <alignment horizontal="center" vertical="center"/>
    </xf>
    <xf numFmtId="166" fontId="0" fillId="5" borderId="55" xfId="0" applyNumberFormat="1" applyFont="1" applyFill="1" applyBorder="1" applyAlignment="1">
      <alignment horizontal="center" vertical="center"/>
    </xf>
    <xf numFmtId="169" fontId="0" fillId="5" borderId="56" xfId="0" applyNumberFormat="1" applyFont="1" applyFill="1" applyBorder="1" applyAlignment="1">
      <alignment horizontal="center" vertical="center"/>
    </xf>
    <xf numFmtId="1" fontId="9" fillId="7" borderId="0" xfId="0" applyNumberFormat="1" applyFont="1" applyFill="1"/>
    <xf numFmtId="165" fontId="15" fillId="8" borderId="14" xfId="0" applyNumberFormat="1" applyFont="1" applyFill="1" applyBorder="1" applyAlignment="1">
      <alignment horizontal="center" vertical="center"/>
    </xf>
    <xf numFmtId="177" fontId="9" fillId="7" borderId="0" xfId="0" applyNumberFormat="1" applyFont="1" applyFill="1" applyAlignment="1">
      <alignment horizontal="left" vertical="center"/>
    </xf>
    <xf numFmtId="164" fontId="9" fillId="7" borderId="0" xfId="0" applyNumberFormat="1" applyFont="1" applyFill="1" applyAlignment="1">
      <alignment horizontal="left" vertical="center"/>
    </xf>
    <xf numFmtId="9" fontId="8" fillId="5" borderId="2" xfId="2" applyFont="1" applyFill="1" applyBorder="1" applyAlignment="1">
      <alignment horizontal="center" vertical="center"/>
    </xf>
    <xf numFmtId="9" fontId="8" fillId="5" borderId="4" xfId="2" applyFont="1" applyFill="1" applyBorder="1" applyAlignment="1">
      <alignment horizontal="center" vertical="center"/>
    </xf>
    <xf numFmtId="0" fontId="42" fillId="7" borderId="0" xfId="0" applyFont="1" applyFill="1" applyBorder="1" applyAlignment="1">
      <alignment vertical="center" wrapText="1"/>
    </xf>
    <xf numFmtId="0" fontId="14" fillId="7" borderId="0" xfId="0" applyNumberFormat="1" applyFont="1" applyFill="1" applyBorder="1" applyAlignment="1">
      <alignment vertical="center"/>
    </xf>
    <xf numFmtId="165" fontId="49" fillId="5" borderId="20" xfId="1" applyNumberFormat="1" applyFont="1" applyFill="1" applyBorder="1" applyAlignment="1">
      <alignment horizontal="center" vertical="center"/>
    </xf>
    <xf numFmtId="9" fontId="49" fillId="5" borderId="20" xfId="2" applyNumberFormat="1" applyFont="1" applyFill="1" applyBorder="1" applyAlignment="1">
      <alignment horizontal="center" vertical="center"/>
    </xf>
    <xf numFmtId="165" fontId="14" fillId="8" borderId="24" xfId="1" applyNumberFormat="1" applyFont="1" applyFill="1" applyBorder="1" applyAlignment="1">
      <alignment horizontal="center" vertical="center"/>
    </xf>
    <xf numFmtId="0" fontId="50" fillId="5" borderId="3" xfId="0" applyFont="1" applyFill="1" applyBorder="1" applyAlignment="1">
      <alignment horizontal="center" vertical="center"/>
    </xf>
    <xf numFmtId="175" fontId="30" fillId="8" borderId="18" xfId="0" applyNumberFormat="1" applyFont="1" applyFill="1" applyBorder="1" applyAlignment="1">
      <alignment horizontal="center" vertical="center"/>
    </xf>
    <xf numFmtId="0" fontId="8" fillId="7" borderId="0" xfId="0" applyFont="1" applyFill="1" applyBorder="1" applyAlignment="1">
      <alignment horizontal="center" vertical="center"/>
    </xf>
    <xf numFmtId="0" fontId="8" fillId="8" borderId="23" xfId="0" applyFont="1" applyFill="1" applyBorder="1" applyAlignment="1">
      <alignment horizontal="center" vertical="center"/>
    </xf>
    <xf numFmtId="170" fontId="8" fillId="5" borderId="24" xfId="0" applyNumberFormat="1" applyFont="1" applyFill="1" applyBorder="1" applyAlignment="1">
      <alignment horizontal="center"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0" fontId="8" fillId="7" borderId="0" xfId="0" applyFont="1" applyFill="1" applyBorder="1" applyAlignment="1">
      <alignment horizontal="center" vertical="center"/>
    </xf>
    <xf numFmtId="0" fontId="15" fillId="8" borderId="36" xfId="0" applyFont="1" applyFill="1" applyBorder="1" applyAlignment="1">
      <alignment horizontal="center" vertical="center"/>
    </xf>
    <xf numFmtId="0" fontId="15" fillId="8" borderId="25" xfId="0" applyFont="1" applyFill="1" applyBorder="1" applyAlignment="1">
      <alignment horizontal="center" vertical="center"/>
    </xf>
    <xf numFmtId="178" fontId="8" fillId="5" borderId="21" xfId="0" applyNumberFormat="1" applyFont="1" applyFill="1" applyBorder="1" applyAlignment="1">
      <alignment horizontal="center" vertical="center"/>
    </xf>
    <xf numFmtId="178" fontId="8" fillId="5" borderId="9" xfId="0" applyNumberFormat="1" applyFont="1" applyFill="1" applyBorder="1" applyAlignment="1">
      <alignment horizontal="center" vertical="center"/>
    </xf>
    <xf numFmtId="0" fontId="9" fillId="7" borderId="0" xfId="0" applyFont="1" applyFill="1" applyAlignment="1">
      <alignment horizontal="center" vertical="center"/>
    </xf>
    <xf numFmtId="0" fontId="9" fillId="7" borderId="0" xfId="0" applyFont="1" applyFill="1" applyAlignment="1">
      <alignment vertical="center"/>
    </xf>
    <xf numFmtId="166" fontId="9" fillId="7" borderId="0" xfId="0" applyNumberFormat="1" applyFont="1" applyFill="1" applyAlignment="1">
      <alignment horizontal="center" vertical="center"/>
    </xf>
    <xf numFmtId="0" fontId="8" fillId="9" borderId="9" xfId="0" applyFont="1" applyFill="1" applyBorder="1" applyAlignment="1">
      <alignment horizontal="center" vertical="center"/>
    </xf>
    <xf numFmtId="165" fontId="8" fillId="7" borderId="0" xfId="0" applyNumberFormat="1" applyFont="1" applyFill="1" applyBorder="1" applyAlignment="1">
      <alignment horizontal="center" vertical="center"/>
    </xf>
    <xf numFmtId="0" fontId="8" fillId="7" borderId="0" xfId="0" applyFont="1" applyFill="1" applyBorder="1" applyAlignment="1">
      <alignment horizontal="center" vertical="center"/>
    </xf>
    <xf numFmtId="164" fontId="8" fillId="7" borderId="0" xfId="0" applyNumberFormat="1" applyFont="1" applyFill="1" applyBorder="1" applyAlignment="1">
      <alignment horizontal="center" vertical="center"/>
    </xf>
    <xf numFmtId="9" fontId="8" fillId="7" borderId="0"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0" fontId="8" fillId="5" borderId="18" xfId="0" applyFont="1" applyFill="1" applyBorder="1" applyAlignment="1">
      <alignment horizontal="center" vertical="center"/>
    </xf>
    <xf numFmtId="169" fontId="8" fillId="5" borderId="18"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178" fontId="8" fillId="5" borderId="18"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76" fontId="8" fillId="5" borderId="4" xfId="0" applyNumberFormat="1" applyFont="1" applyFill="1" applyBorder="1" applyAlignment="1">
      <alignment horizontal="center" vertical="center"/>
    </xf>
    <xf numFmtId="0" fontId="8" fillId="9" borderId="1" xfId="0" applyFont="1" applyFill="1" applyBorder="1" applyAlignment="1">
      <alignment horizontal="center" vertical="center" wrapText="1"/>
    </xf>
    <xf numFmtId="0" fontId="8" fillId="9" borderId="1" xfId="0" applyFont="1" applyFill="1" applyBorder="1" applyAlignment="1">
      <alignment horizontal="center" vertical="center"/>
    </xf>
    <xf numFmtId="0" fontId="8" fillId="5" borderId="1" xfId="0" applyFont="1" applyFill="1" applyBorder="1" applyAlignment="1">
      <alignment horizontal="center" vertical="center"/>
    </xf>
    <xf numFmtId="178" fontId="8" fillId="5" borderId="1" xfId="0" applyNumberFormat="1" applyFont="1" applyFill="1" applyBorder="1" applyAlignment="1">
      <alignment horizontal="center" vertical="center"/>
    </xf>
    <xf numFmtId="9" fontId="8" fillId="5" borderId="1" xfId="0" applyNumberFormat="1" applyFont="1" applyFill="1" applyBorder="1" applyAlignment="1">
      <alignment horizontal="center" vertical="center"/>
    </xf>
    <xf numFmtId="169" fontId="8" fillId="5" borderId="1" xfId="0" applyNumberFormat="1" applyFont="1" applyFill="1" applyBorder="1" applyAlignment="1">
      <alignment horizontal="center" vertical="center"/>
    </xf>
    <xf numFmtId="176" fontId="8" fillId="5" borderId="9" xfId="0" applyNumberFormat="1" applyFont="1" applyFill="1" applyBorder="1" applyAlignment="1">
      <alignment horizontal="center" vertical="center"/>
    </xf>
    <xf numFmtId="170" fontId="8" fillId="5" borderId="18" xfId="0" applyNumberFormat="1" applyFont="1" applyFill="1" applyBorder="1" applyAlignment="1">
      <alignment horizontal="center" vertical="center"/>
    </xf>
    <xf numFmtId="178" fontId="8" fillId="7" borderId="0" xfId="0" applyNumberFormat="1" applyFont="1" applyFill="1" applyBorder="1" applyAlignment="1">
      <alignment horizontal="center" vertical="center"/>
    </xf>
    <xf numFmtId="170" fontId="8" fillId="7" borderId="0" xfId="0" applyNumberFormat="1" applyFont="1" applyFill="1" applyBorder="1" applyAlignment="1">
      <alignment horizontal="center" vertical="center"/>
    </xf>
    <xf numFmtId="169" fontId="8" fillId="7" borderId="0" xfId="0" applyNumberFormat="1" applyFont="1" applyFill="1" applyBorder="1" applyAlignment="1">
      <alignment horizontal="center" vertical="center"/>
    </xf>
    <xf numFmtId="176" fontId="8" fillId="7" borderId="0" xfId="0" applyNumberFormat="1" applyFont="1" applyFill="1" applyBorder="1" applyAlignment="1">
      <alignment horizontal="center" vertical="center"/>
    </xf>
    <xf numFmtId="178" fontId="8" fillId="9" borderId="9" xfId="0" applyNumberFormat="1" applyFont="1" applyFill="1" applyBorder="1" applyAlignment="1">
      <alignment horizontal="center" vertical="center"/>
    </xf>
    <xf numFmtId="164" fontId="8" fillId="9" borderId="1" xfId="0" applyNumberFormat="1" applyFont="1" applyFill="1" applyBorder="1" applyAlignment="1">
      <alignment horizontal="center" vertical="center"/>
    </xf>
    <xf numFmtId="165" fontId="8" fillId="9" borderId="1" xfId="0" applyNumberFormat="1" applyFont="1" applyFill="1" applyBorder="1" applyAlignment="1">
      <alignment horizontal="center" vertical="center"/>
    </xf>
    <xf numFmtId="170" fontId="8" fillId="9" borderId="1" xfId="0" applyNumberFormat="1" applyFont="1" applyFill="1" applyBorder="1" applyAlignment="1">
      <alignment horizontal="center" vertical="center"/>
    </xf>
    <xf numFmtId="9" fontId="8" fillId="9" borderId="1" xfId="0" applyNumberFormat="1" applyFont="1" applyFill="1" applyBorder="1" applyAlignment="1">
      <alignment horizontal="center" vertical="center"/>
    </xf>
    <xf numFmtId="169" fontId="8" fillId="9" borderId="1" xfId="0" applyNumberFormat="1" applyFont="1" applyFill="1" applyBorder="1" applyAlignment="1">
      <alignment horizontal="center" vertical="center"/>
    </xf>
    <xf numFmtId="0" fontId="8" fillId="9" borderId="16" xfId="0" applyNumberFormat="1" applyFont="1" applyFill="1" applyBorder="1" applyAlignment="1">
      <alignment horizontal="center" vertical="center"/>
    </xf>
    <xf numFmtId="0" fontId="27" fillId="9" borderId="29" xfId="0" applyFont="1" applyFill="1" applyBorder="1" applyAlignment="1">
      <alignment horizontal="center" vertical="center"/>
    </xf>
    <xf numFmtId="0" fontId="27" fillId="9" borderId="28" xfId="0" applyFont="1" applyFill="1" applyBorder="1" applyAlignment="1">
      <alignment horizontal="center" vertical="center"/>
    </xf>
    <xf numFmtId="0" fontId="27" fillId="9" borderId="30" xfId="0" applyFont="1" applyFill="1" applyBorder="1" applyAlignment="1">
      <alignment horizontal="center" vertical="center"/>
    </xf>
    <xf numFmtId="0" fontId="28" fillId="9" borderId="29" xfId="0" applyFont="1" applyFill="1" applyBorder="1" applyAlignment="1">
      <alignment horizontal="center" vertical="center"/>
    </xf>
    <xf numFmtId="0" fontId="28" fillId="9" borderId="28" xfId="0" applyFont="1" applyFill="1" applyBorder="1" applyAlignment="1">
      <alignment horizontal="center" vertical="center"/>
    </xf>
    <xf numFmtId="0" fontId="28" fillId="9" borderId="30" xfId="0" applyFont="1" applyFill="1" applyBorder="1" applyAlignment="1">
      <alignment horizontal="center" vertical="center"/>
    </xf>
    <xf numFmtId="0" fontId="39" fillId="5" borderId="29" xfId="3" applyFont="1" applyFill="1" applyBorder="1" applyAlignment="1">
      <alignment horizontal="center" vertical="center"/>
    </xf>
    <xf numFmtId="0" fontId="39" fillId="5" borderId="28" xfId="3" applyFont="1" applyFill="1" applyBorder="1" applyAlignment="1">
      <alignment horizontal="center" vertical="center"/>
    </xf>
    <xf numFmtId="0" fontId="39" fillId="5" borderId="30" xfId="3" applyFont="1" applyFill="1" applyBorder="1" applyAlignment="1">
      <alignment horizontal="center" vertical="center"/>
    </xf>
    <xf numFmtId="0" fontId="30" fillId="5" borderId="33" xfId="0" applyFont="1" applyFill="1" applyBorder="1" applyAlignment="1">
      <alignment horizontal="center" vertical="center" wrapText="1"/>
    </xf>
    <xf numFmtId="0" fontId="30" fillId="5" borderId="36" xfId="0" applyFont="1" applyFill="1" applyBorder="1" applyAlignment="1">
      <alignment horizontal="center" vertical="center"/>
    </xf>
    <xf numFmtId="0" fontId="30" fillId="5" borderId="37" xfId="0" applyFont="1" applyFill="1" applyBorder="1" applyAlignment="1">
      <alignment horizontal="center" vertical="center"/>
    </xf>
    <xf numFmtId="0" fontId="30" fillId="5" borderId="22" xfId="0" applyFont="1" applyFill="1" applyBorder="1" applyAlignment="1">
      <alignment horizontal="center" vertical="center"/>
    </xf>
    <xf numFmtId="0" fontId="30" fillId="5" borderId="0" xfId="0" applyFont="1" applyFill="1" applyBorder="1" applyAlignment="1">
      <alignment horizontal="center" vertical="center"/>
    </xf>
    <xf numFmtId="0" fontId="30" fillId="5" borderId="2" xfId="0" applyFont="1" applyFill="1" applyBorder="1" applyAlignment="1">
      <alignment horizontal="center" vertical="center"/>
    </xf>
    <xf numFmtId="0" fontId="30" fillId="5" borderId="26" xfId="0" applyFont="1" applyFill="1" applyBorder="1" applyAlignment="1">
      <alignment horizontal="center" vertical="center"/>
    </xf>
    <xf numFmtId="0" fontId="30" fillId="5" borderId="25" xfId="0" applyFont="1" applyFill="1" applyBorder="1" applyAlignment="1">
      <alignment horizontal="center" vertical="center"/>
    </xf>
    <xf numFmtId="0" fontId="30" fillId="5" borderId="27" xfId="0" applyFont="1" applyFill="1" applyBorder="1" applyAlignment="1">
      <alignment horizontal="center" vertical="center"/>
    </xf>
    <xf numFmtId="0" fontId="30" fillId="5" borderId="33" xfId="3" applyFont="1" applyFill="1" applyBorder="1" applyAlignment="1">
      <alignment horizontal="center" vertical="center" wrapText="1"/>
    </xf>
    <xf numFmtId="0" fontId="30" fillId="5" borderId="36" xfId="3" applyFont="1" applyFill="1" applyBorder="1" applyAlignment="1">
      <alignment horizontal="center" vertical="center"/>
    </xf>
    <xf numFmtId="0" fontId="30" fillId="5" borderId="37" xfId="3" applyFont="1" applyFill="1" applyBorder="1" applyAlignment="1">
      <alignment horizontal="center" vertical="center"/>
    </xf>
    <xf numFmtId="0" fontId="30" fillId="5" borderId="22" xfId="3" applyFont="1" applyFill="1" applyBorder="1" applyAlignment="1">
      <alignment horizontal="center" vertical="center"/>
    </xf>
    <xf numFmtId="0" fontId="30" fillId="5" borderId="0" xfId="3" applyFont="1" applyFill="1" applyBorder="1" applyAlignment="1">
      <alignment horizontal="center" vertical="center"/>
    </xf>
    <xf numFmtId="0" fontId="30" fillId="5" borderId="2" xfId="3" applyFont="1" applyFill="1" applyBorder="1" applyAlignment="1">
      <alignment horizontal="center" vertical="center"/>
    </xf>
    <xf numFmtId="0" fontId="30" fillId="5" borderId="26" xfId="3" applyFont="1" applyFill="1" applyBorder="1" applyAlignment="1">
      <alignment horizontal="center" vertical="center"/>
    </xf>
    <xf numFmtId="0" fontId="30" fillId="5" borderId="25" xfId="3" applyFont="1" applyFill="1" applyBorder="1" applyAlignment="1">
      <alignment horizontal="center" vertical="center"/>
    </xf>
    <xf numFmtId="0" fontId="30" fillId="5" borderId="27" xfId="3" applyFont="1" applyFill="1" applyBorder="1" applyAlignment="1">
      <alignment horizontal="center" vertical="center"/>
    </xf>
    <xf numFmtId="0" fontId="30" fillId="5" borderId="36" xfId="3" applyFont="1" applyFill="1" applyBorder="1" applyAlignment="1">
      <alignment horizontal="center" vertical="center" wrapText="1"/>
    </xf>
    <xf numFmtId="0" fontId="30" fillId="5" borderId="37" xfId="3" applyFont="1" applyFill="1" applyBorder="1" applyAlignment="1">
      <alignment horizontal="center" vertical="center" wrapText="1"/>
    </xf>
    <xf numFmtId="0" fontId="30" fillId="5" borderId="22" xfId="3" applyFont="1" applyFill="1" applyBorder="1" applyAlignment="1">
      <alignment horizontal="center" vertical="center" wrapText="1"/>
    </xf>
    <xf numFmtId="0" fontId="30" fillId="5" borderId="0" xfId="3" applyFont="1" applyFill="1" applyBorder="1" applyAlignment="1">
      <alignment horizontal="center" vertical="center" wrapText="1"/>
    </xf>
    <xf numFmtId="0" fontId="30" fillId="5" borderId="2" xfId="3" applyFont="1" applyFill="1" applyBorder="1" applyAlignment="1">
      <alignment horizontal="center" vertical="center" wrapText="1"/>
    </xf>
    <xf numFmtId="0" fontId="30" fillId="5" borderId="26" xfId="3" applyFont="1" applyFill="1" applyBorder="1" applyAlignment="1">
      <alignment horizontal="center" vertical="center" wrapText="1"/>
    </xf>
    <xf numFmtId="0" fontId="30" fillId="5" borderId="25" xfId="3" applyFont="1" applyFill="1" applyBorder="1" applyAlignment="1">
      <alignment horizontal="center" vertical="center" wrapText="1"/>
    </xf>
    <xf numFmtId="0" fontId="30" fillId="5" borderId="27" xfId="3" applyFont="1" applyFill="1" applyBorder="1" applyAlignment="1">
      <alignment horizontal="center" vertical="center" wrapText="1"/>
    </xf>
    <xf numFmtId="0" fontId="30" fillId="5" borderId="33" xfId="0" applyFont="1" applyFill="1" applyBorder="1" applyAlignment="1">
      <alignment horizontal="center" vertical="center"/>
    </xf>
    <xf numFmtId="0" fontId="30" fillId="5" borderId="23" xfId="0" applyFont="1" applyFill="1" applyBorder="1" applyAlignment="1">
      <alignment horizontal="center" vertical="center"/>
    </xf>
    <xf numFmtId="0" fontId="30" fillId="5" borderId="3" xfId="0" applyFont="1" applyFill="1" applyBorder="1" applyAlignment="1">
      <alignment horizontal="center" vertical="center"/>
    </xf>
    <xf numFmtId="0" fontId="30" fillId="5" borderId="4" xfId="0" applyFont="1" applyFill="1" applyBorder="1" applyAlignment="1">
      <alignment horizontal="center" vertical="center"/>
    </xf>
    <xf numFmtId="0" fontId="30" fillId="5" borderId="39" xfId="0" applyFont="1" applyFill="1" applyBorder="1" applyAlignment="1">
      <alignment horizontal="center" vertical="center" wrapText="1"/>
    </xf>
    <xf numFmtId="0" fontId="30" fillId="5" borderId="40" xfId="0" applyFont="1" applyFill="1" applyBorder="1" applyAlignment="1">
      <alignment horizontal="center" vertical="center" wrapText="1"/>
    </xf>
    <xf numFmtId="0" fontId="30" fillId="5" borderId="28" xfId="0" applyFont="1" applyFill="1" applyBorder="1" applyAlignment="1">
      <alignment horizontal="center" vertical="center" wrapText="1"/>
    </xf>
    <xf numFmtId="0" fontId="30" fillId="5" borderId="30" xfId="0" applyFont="1" applyFill="1" applyBorder="1" applyAlignment="1">
      <alignment horizontal="center" vertical="center" wrapText="1"/>
    </xf>
    <xf numFmtId="0" fontId="26" fillId="8" borderId="19" xfId="0" applyFont="1" applyFill="1" applyBorder="1" applyAlignment="1">
      <alignment horizontal="center" vertical="center"/>
    </xf>
    <xf numFmtId="0" fontId="26" fillId="8" borderId="22" xfId="0" applyFont="1" applyFill="1" applyBorder="1" applyAlignment="1">
      <alignment horizontal="center" vertical="center"/>
    </xf>
    <xf numFmtId="0" fontId="26" fillId="8" borderId="23" xfId="0" applyFont="1" applyFill="1" applyBorder="1" applyAlignment="1">
      <alignment horizontal="center" vertical="center"/>
    </xf>
    <xf numFmtId="0" fontId="14" fillId="8" borderId="19" xfId="0" applyFont="1" applyFill="1" applyBorder="1" applyAlignment="1">
      <alignment horizontal="center" vertical="center"/>
    </xf>
    <xf numFmtId="0" fontId="14" fillId="8" borderId="20" xfId="0" applyFont="1" applyFill="1" applyBorder="1" applyAlignment="1">
      <alignment horizontal="center" vertical="center"/>
    </xf>
    <xf numFmtId="0" fontId="14" fillId="8" borderId="21" xfId="0" applyFont="1" applyFill="1" applyBorder="1" applyAlignment="1">
      <alignment horizontal="center" vertical="center"/>
    </xf>
    <xf numFmtId="0" fontId="14" fillId="8" borderId="22" xfId="0" applyFont="1" applyFill="1" applyBorder="1" applyAlignment="1">
      <alignment horizontal="center" vertical="center"/>
    </xf>
    <xf numFmtId="0" fontId="14" fillId="8" borderId="0" xfId="0" applyFont="1" applyFill="1" applyBorder="1" applyAlignment="1">
      <alignment horizontal="center" vertical="center"/>
    </xf>
    <xf numFmtId="0" fontId="14" fillId="8" borderId="2" xfId="0" applyFont="1" applyFill="1" applyBorder="1" applyAlignment="1">
      <alignment horizontal="center" vertical="center"/>
    </xf>
    <xf numFmtId="0" fontId="14" fillId="8" borderId="23" xfId="0" applyFont="1" applyFill="1" applyBorder="1" applyAlignment="1">
      <alignment horizontal="center" vertical="center"/>
    </xf>
    <xf numFmtId="0" fontId="14" fillId="8" borderId="3" xfId="0" applyFont="1" applyFill="1" applyBorder="1" applyAlignment="1">
      <alignment horizontal="center" vertical="center"/>
    </xf>
    <xf numFmtId="0" fontId="14" fillId="8" borderId="4" xfId="0" applyFont="1" applyFill="1" applyBorder="1" applyAlignment="1">
      <alignment horizontal="center" vertical="center"/>
    </xf>
    <xf numFmtId="0" fontId="19" fillId="8" borderId="22" xfId="0" applyFont="1" applyFill="1" applyBorder="1" applyAlignment="1">
      <alignment horizontal="center" vertical="center" textRotation="90"/>
    </xf>
    <xf numFmtId="0" fontId="19" fillId="8" borderId="23" xfId="0" applyFont="1" applyFill="1" applyBorder="1" applyAlignment="1">
      <alignment horizontal="center" vertical="center" textRotation="90"/>
    </xf>
    <xf numFmtId="0" fontId="27" fillId="9" borderId="26" xfId="0" applyFont="1" applyFill="1" applyBorder="1" applyAlignment="1">
      <alignment horizontal="center" vertical="center"/>
    </xf>
    <xf numFmtId="0" fontId="27" fillId="9" borderId="25" xfId="0" applyFont="1" applyFill="1" applyBorder="1" applyAlignment="1">
      <alignment horizontal="center" vertical="center"/>
    </xf>
    <xf numFmtId="0" fontId="27" fillId="9" borderId="27" xfId="0" applyFont="1" applyFill="1" applyBorder="1" applyAlignment="1">
      <alignment horizontal="center" vertical="center"/>
    </xf>
    <xf numFmtId="0" fontId="27" fillId="9" borderId="41" xfId="0" applyFont="1" applyFill="1" applyBorder="1" applyAlignment="1">
      <alignment horizontal="center" vertical="center"/>
    </xf>
    <xf numFmtId="0" fontId="27" fillId="9" borderId="42" xfId="0" applyFont="1" applyFill="1" applyBorder="1" applyAlignment="1">
      <alignment horizontal="center" vertical="center"/>
    </xf>
    <xf numFmtId="0" fontId="27" fillId="9" borderId="43" xfId="0" applyFont="1" applyFill="1" applyBorder="1" applyAlignment="1">
      <alignment horizontal="center" vertical="center"/>
    </xf>
    <xf numFmtId="0" fontId="29" fillId="9" borderId="41" xfId="0" applyFont="1" applyFill="1" applyBorder="1" applyAlignment="1">
      <alignment horizontal="center" vertical="center" wrapText="1"/>
    </xf>
    <xf numFmtId="0" fontId="29" fillId="9" borderId="42" xfId="0" applyFont="1" applyFill="1" applyBorder="1" applyAlignment="1">
      <alignment horizontal="center" vertical="center" wrapText="1"/>
    </xf>
    <xf numFmtId="0" fontId="29" fillId="9" borderId="43" xfId="0" applyFont="1" applyFill="1" applyBorder="1" applyAlignment="1">
      <alignment horizontal="center" vertical="center" wrapText="1"/>
    </xf>
    <xf numFmtId="0" fontId="19" fillId="8" borderId="17" xfId="0" applyFont="1" applyFill="1" applyBorder="1" applyAlignment="1">
      <alignment horizontal="center" vertical="center" textRotation="90"/>
    </xf>
    <xf numFmtId="0" fontId="19" fillId="8" borderId="18" xfId="0" applyFont="1" applyFill="1" applyBorder="1" applyAlignment="1">
      <alignment horizontal="center" vertical="center" textRotation="90"/>
    </xf>
    <xf numFmtId="0" fontId="13" fillId="7" borderId="0" xfId="0" applyFont="1" applyFill="1" applyAlignment="1">
      <alignment horizontal="center" vertical="center"/>
    </xf>
    <xf numFmtId="0" fontId="22" fillId="8" borderId="0" xfId="0" applyFont="1" applyFill="1" applyBorder="1" applyAlignment="1">
      <alignment horizontal="center" vertical="center"/>
    </xf>
    <xf numFmtId="0" fontId="26" fillId="8" borderId="24" xfId="0" applyFont="1" applyFill="1" applyBorder="1" applyAlignment="1">
      <alignment horizontal="center" vertical="center"/>
    </xf>
    <xf numFmtId="0" fontId="26" fillId="8" borderId="17" xfId="0" applyFont="1" applyFill="1" applyBorder="1" applyAlignment="1">
      <alignment horizontal="center" vertical="center"/>
    </xf>
    <xf numFmtId="0" fontId="26" fillId="8" borderId="18" xfId="0" applyFont="1" applyFill="1" applyBorder="1" applyAlignment="1">
      <alignment horizontal="center" vertical="center"/>
    </xf>
    <xf numFmtId="0" fontId="51" fillId="8" borderId="0" xfId="0" applyFont="1" applyFill="1" applyAlignment="1">
      <alignment horizontal="center" vertical="center"/>
    </xf>
    <xf numFmtId="0" fontId="10" fillId="8" borderId="0" xfId="0" applyFont="1" applyFill="1" applyAlignment="1">
      <alignment horizontal="center" vertical="center"/>
    </xf>
    <xf numFmtId="0" fontId="42" fillId="7" borderId="0" xfId="0" applyFont="1" applyFill="1" applyBorder="1" applyAlignment="1">
      <alignment horizontal="center" vertical="center" wrapText="1"/>
    </xf>
    <xf numFmtId="0" fontId="42" fillId="7" borderId="0" xfId="0" applyFont="1" applyFill="1" applyBorder="1" applyAlignment="1">
      <alignment horizontal="center" vertical="top" wrapText="1"/>
    </xf>
    <xf numFmtId="0" fontId="8" fillId="5" borderId="19" xfId="0" applyFont="1" applyFill="1" applyBorder="1" applyAlignment="1">
      <alignment horizontal="center" vertical="center" wrapText="1"/>
    </xf>
    <xf numFmtId="0" fontId="8" fillId="5" borderId="20" xfId="0" applyFont="1" applyFill="1" applyBorder="1" applyAlignment="1">
      <alignment horizontal="center" vertical="center" wrapText="1"/>
    </xf>
    <xf numFmtId="0" fontId="8" fillId="5" borderId="21" xfId="0" applyFont="1" applyFill="1" applyBorder="1" applyAlignment="1">
      <alignment horizontal="center" vertical="center" wrapText="1"/>
    </xf>
    <xf numFmtId="0" fontId="8" fillId="5" borderId="22" xfId="0" applyFont="1" applyFill="1" applyBorder="1" applyAlignment="1">
      <alignment horizontal="center" vertical="center" wrapText="1"/>
    </xf>
    <xf numFmtId="0" fontId="8" fillId="5" borderId="0" xfId="0" applyFont="1" applyFill="1" applyBorder="1" applyAlignment="1">
      <alignment horizontal="center" vertical="center" wrapText="1"/>
    </xf>
    <xf numFmtId="0" fontId="8" fillId="5" borderId="2" xfId="0" applyFont="1" applyFill="1" applyBorder="1" applyAlignment="1">
      <alignment horizontal="center" vertical="center" wrapText="1"/>
    </xf>
    <xf numFmtId="0" fontId="8" fillId="5" borderId="23" xfId="0" applyFont="1" applyFill="1" applyBorder="1" applyAlignment="1">
      <alignment horizontal="center" vertical="center" wrapText="1"/>
    </xf>
    <xf numFmtId="0" fontId="8" fillId="5" borderId="3" xfId="0" applyFont="1" applyFill="1" applyBorder="1" applyAlignment="1">
      <alignment horizontal="center" vertical="center" wrapText="1"/>
    </xf>
    <xf numFmtId="0" fontId="8" fillId="5" borderId="4" xfId="0" applyFont="1" applyFill="1" applyBorder="1" applyAlignment="1">
      <alignment horizontal="center" vertical="center" wrapText="1"/>
    </xf>
    <xf numFmtId="0" fontId="46" fillId="7" borderId="0" xfId="0" applyFont="1" applyFill="1" applyBorder="1" applyAlignment="1">
      <alignment horizontal="center" vertical="center"/>
    </xf>
    <xf numFmtId="0" fontId="14" fillId="8" borderId="17" xfId="0" applyFont="1" applyFill="1" applyBorder="1" applyAlignment="1">
      <alignment horizontal="center" vertical="center"/>
    </xf>
    <xf numFmtId="0" fontId="14" fillId="5" borderId="22" xfId="0" applyFont="1" applyFill="1" applyBorder="1" applyAlignment="1">
      <alignment horizontal="center" vertical="center"/>
    </xf>
    <xf numFmtId="0" fontId="14" fillId="5" borderId="0" xfId="0" applyFont="1" applyFill="1" applyBorder="1" applyAlignment="1">
      <alignment horizontal="center" vertical="center"/>
    </xf>
    <xf numFmtId="0" fontId="14" fillId="5" borderId="2" xfId="0" applyFont="1" applyFill="1" applyBorder="1" applyAlignment="1">
      <alignment horizontal="center" vertical="center"/>
    </xf>
    <xf numFmtId="0" fontId="15" fillId="8" borderId="19" xfId="0" applyFont="1" applyFill="1" applyBorder="1" applyAlignment="1">
      <alignment horizontal="center" vertical="center"/>
    </xf>
    <xf numFmtId="0" fontId="15" fillId="8" borderId="20" xfId="0" applyFont="1" applyFill="1" applyBorder="1" applyAlignment="1">
      <alignment horizontal="center" vertical="center"/>
    </xf>
    <xf numFmtId="0" fontId="15" fillId="8" borderId="21" xfId="0" applyFont="1" applyFill="1" applyBorder="1" applyAlignment="1">
      <alignment horizontal="center" vertical="center"/>
    </xf>
    <xf numFmtId="0" fontId="15" fillId="8" borderId="23" xfId="0" applyFont="1" applyFill="1" applyBorder="1" applyAlignment="1">
      <alignment horizontal="center" vertical="center"/>
    </xf>
    <xf numFmtId="0" fontId="15" fillId="8" borderId="3" xfId="0" applyFont="1" applyFill="1" applyBorder="1" applyAlignment="1">
      <alignment horizontal="center" vertical="center"/>
    </xf>
    <xf numFmtId="0" fontId="15" fillId="8" borderId="4" xfId="0" applyFont="1" applyFill="1" applyBorder="1" applyAlignment="1">
      <alignment horizontal="center" vertical="center"/>
    </xf>
    <xf numFmtId="0" fontId="14" fillId="8" borderId="18" xfId="0" applyFont="1" applyFill="1" applyBorder="1" applyAlignment="1">
      <alignment horizontal="center" vertical="center"/>
    </xf>
    <xf numFmtId="0" fontId="14" fillId="5" borderId="23" xfId="0" applyFont="1" applyFill="1" applyBorder="1" applyAlignment="1">
      <alignment horizontal="center" vertical="center"/>
    </xf>
    <xf numFmtId="0" fontId="14" fillId="5" borderId="3" xfId="0" applyFont="1" applyFill="1" applyBorder="1" applyAlignment="1">
      <alignment horizontal="center" vertical="center"/>
    </xf>
    <xf numFmtId="0" fontId="14" fillId="5" borderId="4" xfId="0" applyFont="1" applyFill="1" applyBorder="1" applyAlignment="1">
      <alignment horizontal="center" vertical="center"/>
    </xf>
    <xf numFmtId="0" fontId="22" fillId="8" borderId="0" xfId="0" applyFont="1" applyFill="1" applyAlignment="1">
      <alignment horizontal="center" vertical="center"/>
    </xf>
    <xf numFmtId="0" fontId="15" fillId="8" borderId="22" xfId="0" applyFont="1" applyFill="1" applyBorder="1" applyAlignment="1">
      <alignment horizontal="center" vertical="center"/>
    </xf>
    <xf numFmtId="0" fontId="15" fillId="8" borderId="0" xfId="0" applyFont="1" applyFill="1" applyBorder="1" applyAlignment="1">
      <alignment horizontal="center" vertical="center"/>
    </xf>
    <xf numFmtId="0" fontId="15" fillId="8" borderId="2" xfId="0" applyFont="1" applyFill="1" applyBorder="1" applyAlignment="1">
      <alignment horizontal="center" vertical="center"/>
    </xf>
    <xf numFmtId="0" fontId="14" fillId="9" borderId="19" xfId="0" applyFont="1" applyFill="1" applyBorder="1" applyAlignment="1">
      <alignment horizontal="center" vertical="center"/>
    </xf>
    <xf numFmtId="0" fontId="14" fillId="9" borderId="20" xfId="0" applyFont="1" applyFill="1" applyBorder="1" applyAlignment="1">
      <alignment horizontal="center" vertical="center"/>
    </xf>
    <xf numFmtId="0" fontId="14" fillId="9" borderId="21" xfId="0" applyFont="1" applyFill="1" applyBorder="1" applyAlignment="1">
      <alignment horizontal="center" vertical="center"/>
    </xf>
    <xf numFmtId="0" fontId="14" fillId="9" borderId="22" xfId="0" applyFont="1" applyFill="1" applyBorder="1" applyAlignment="1">
      <alignment horizontal="center" vertical="center"/>
    </xf>
    <xf numFmtId="0" fontId="14" fillId="9" borderId="0" xfId="0" applyFont="1" applyFill="1" applyBorder="1" applyAlignment="1">
      <alignment horizontal="center" vertical="center"/>
    </xf>
    <xf numFmtId="0" fontId="14" fillId="9" borderId="2" xfId="0" applyFont="1" applyFill="1" applyBorder="1" applyAlignment="1">
      <alignment horizontal="center" vertical="center"/>
    </xf>
    <xf numFmtId="0" fontId="14" fillId="9" borderId="23" xfId="0" applyFont="1" applyFill="1" applyBorder="1" applyAlignment="1">
      <alignment horizontal="center" vertical="center"/>
    </xf>
    <xf numFmtId="0" fontId="14" fillId="9" borderId="3" xfId="0" applyFont="1" applyFill="1" applyBorder="1" applyAlignment="1">
      <alignment horizontal="center" vertical="center"/>
    </xf>
    <xf numFmtId="0" fontId="14" fillId="9" borderId="4" xfId="0" applyFont="1" applyFill="1" applyBorder="1" applyAlignment="1">
      <alignment horizontal="center" vertical="center"/>
    </xf>
    <xf numFmtId="0" fontId="25" fillId="5" borderId="19" xfId="0" applyFont="1" applyFill="1" applyBorder="1" applyAlignment="1">
      <alignment horizontal="center" vertical="center"/>
    </xf>
    <xf numFmtId="0" fontId="25" fillId="5" borderId="20" xfId="0" applyFont="1" applyFill="1" applyBorder="1" applyAlignment="1">
      <alignment horizontal="center" vertical="center"/>
    </xf>
    <xf numFmtId="0" fontId="25" fillId="5" borderId="21" xfId="0" applyFont="1" applyFill="1" applyBorder="1" applyAlignment="1">
      <alignment horizontal="center" vertical="center"/>
    </xf>
    <xf numFmtId="0" fontId="25" fillId="5" borderId="22" xfId="0" applyFont="1" applyFill="1" applyBorder="1" applyAlignment="1">
      <alignment horizontal="center" vertical="center"/>
    </xf>
    <xf numFmtId="0" fontId="25" fillId="5" borderId="0" xfId="0" applyFont="1" applyFill="1" applyBorder="1" applyAlignment="1">
      <alignment horizontal="center" vertical="center"/>
    </xf>
    <xf numFmtId="0" fontId="25" fillId="5" borderId="2" xfId="0" applyFont="1" applyFill="1" applyBorder="1" applyAlignment="1">
      <alignment horizontal="center" vertical="center"/>
    </xf>
    <xf numFmtId="0" fontId="25" fillId="5" borderId="23"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14" fillId="8" borderId="24" xfId="0" applyFont="1" applyFill="1" applyBorder="1" applyAlignment="1">
      <alignment horizontal="center" vertical="center"/>
    </xf>
    <xf numFmtId="0" fontId="14" fillId="8" borderId="17" xfId="0" applyNumberFormat="1" applyFont="1" applyFill="1" applyBorder="1" applyAlignment="1">
      <alignment horizontal="center" vertical="center"/>
    </xf>
    <xf numFmtId="0" fontId="9" fillId="7" borderId="0" xfId="0" applyFont="1" applyFill="1" applyBorder="1" applyAlignment="1">
      <alignment horizontal="center"/>
    </xf>
    <xf numFmtId="165" fontId="15" fillId="8" borderId="21" xfId="1" applyNumberFormat="1" applyFont="1" applyFill="1" applyBorder="1" applyAlignment="1">
      <alignment horizontal="center" vertical="center"/>
    </xf>
    <xf numFmtId="165" fontId="15" fillId="8" borderId="4" xfId="1" applyNumberFormat="1" applyFont="1" applyFill="1" applyBorder="1" applyAlignment="1">
      <alignment horizontal="center" vertical="center"/>
    </xf>
    <xf numFmtId="0" fontId="8" fillId="8" borderId="24" xfId="0" applyFont="1" applyFill="1" applyBorder="1" applyAlignment="1">
      <alignment horizontal="center" vertical="center"/>
    </xf>
    <xf numFmtId="0" fontId="8" fillId="8" borderId="18" xfId="0" applyFont="1" applyFill="1" applyBorder="1" applyAlignment="1">
      <alignment horizontal="center" vertical="center"/>
    </xf>
    <xf numFmtId="0" fontId="8" fillId="8" borderId="24" xfId="0" applyFont="1" applyFill="1" applyBorder="1" applyAlignment="1">
      <alignment horizontal="center" vertical="center" wrapText="1"/>
    </xf>
    <xf numFmtId="0" fontId="9" fillId="7" borderId="0" xfId="0" applyFont="1" applyFill="1" applyAlignment="1">
      <alignment horizontal="center"/>
    </xf>
    <xf numFmtId="165" fontId="31" fillId="5" borderId="20" xfId="0" applyNumberFormat="1" applyFont="1" applyFill="1" applyBorder="1" applyAlignment="1">
      <alignment horizontal="center" vertical="center"/>
    </xf>
    <xf numFmtId="165" fontId="31" fillId="5" borderId="21" xfId="0" applyNumberFormat="1" applyFont="1" applyFill="1" applyBorder="1" applyAlignment="1">
      <alignment horizontal="center" vertical="center"/>
    </xf>
    <xf numFmtId="165" fontId="31" fillId="5" borderId="3" xfId="0" applyNumberFormat="1" applyFont="1" applyFill="1" applyBorder="1" applyAlignment="1">
      <alignment horizontal="center" vertical="center"/>
    </xf>
    <xf numFmtId="165" fontId="31" fillId="5" borderId="4" xfId="0" applyNumberFormat="1" applyFont="1" applyFill="1" applyBorder="1" applyAlignment="1">
      <alignment horizontal="center" vertical="center"/>
    </xf>
    <xf numFmtId="171" fontId="14" fillId="8" borderId="19" xfId="0" applyNumberFormat="1" applyFont="1" applyFill="1" applyBorder="1" applyAlignment="1">
      <alignment horizontal="center" vertical="center"/>
    </xf>
    <xf numFmtId="171" fontId="14" fillId="8" borderId="20" xfId="0" applyNumberFormat="1" applyFont="1" applyFill="1" applyBorder="1" applyAlignment="1">
      <alignment horizontal="center" vertical="center"/>
    </xf>
    <xf numFmtId="171" fontId="14" fillId="8" borderId="21" xfId="0" applyNumberFormat="1" applyFont="1" applyFill="1" applyBorder="1" applyAlignment="1">
      <alignment horizontal="center" vertical="center"/>
    </xf>
    <xf numFmtId="171" fontId="14" fillId="8" borderId="23" xfId="0" applyNumberFormat="1" applyFont="1" applyFill="1" applyBorder="1" applyAlignment="1">
      <alignment horizontal="center" vertical="center"/>
    </xf>
    <xf numFmtId="171" fontId="14" fillId="8" borderId="3" xfId="0" applyNumberFormat="1" applyFont="1" applyFill="1" applyBorder="1" applyAlignment="1">
      <alignment horizontal="center" vertical="center"/>
    </xf>
    <xf numFmtId="171" fontId="14" fillId="8" borderId="4" xfId="0" applyNumberFormat="1" applyFont="1" applyFill="1" applyBorder="1" applyAlignment="1">
      <alignment horizontal="center" vertical="center"/>
    </xf>
    <xf numFmtId="0" fontId="31" fillId="5" borderId="20" xfId="0" applyFont="1" applyFill="1" applyBorder="1" applyAlignment="1">
      <alignment horizontal="center" vertical="center"/>
    </xf>
    <xf numFmtId="0" fontId="31" fillId="5" borderId="21" xfId="0" applyFont="1" applyFill="1" applyBorder="1" applyAlignment="1">
      <alignment horizontal="center" vertical="center"/>
    </xf>
    <xf numFmtId="0" fontId="31" fillId="5" borderId="3" xfId="0" applyFont="1" applyFill="1" applyBorder="1" applyAlignment="1">
      <alignment horizontal="center" vertical="center"/>
    </xf>
    <xf numFmtId="0" fontId="31" fillId="5" borderId="4" xfId="0" applyFont="1" applyFill="1" applyBorder="1" applyAlignment="1">
      <alignment horizontal="center" vertical="center"/>
    </xf>
    <xf numFmtId="166" fontId="31" fillId="5" borderId="20" xfId="0" applyNumberFormat="1" applyFont="1" applyFill="1" applyBorder="1" applyAlignment="1">
      <alignment horizontal="center" vertical="center"/>
    </xf>
    <xf numFmtId="166" fontId="31" fillId="5" borderId="21" xfId="0" applyNumberFormat="1" applyFont="1" applyFill="1" applyBorder="1" applyAlignment="1">
      <alignment horizontal="center" vertical="center"/>
    </xf>
    <xf numFmtId="166" fontId="31" fillId="5" borderId="3" xfId="0" applyNumberFormat="1" applyFont="1" applyFill="1" applyBorder="1" applyAlignment="1">
      <alignment horizontal="center" vertical="center"/>
    </xf>
    <xf numFmtId="166" fontId="31" fillId="5" borderId="4" xfId="0" applyNumberFormat="1" applyFont="1" applyFill="1" applyBorder="1" applyAlignment="1">
      <alignment horizontal="center" vertical="center"/>
    </xf>
    <xf numFmtId="0" fontId="0" fillId="5" borderId="19" xfId="0" applyFont="1" applyFill="1" applyBorder="1" applyAlignment="1">
      <alignment horizontal="center" vertical="center"/>
    </xf>
    <xf numFmtId="0" fontId="0" fillId="5" borderId="20" xfId="0" applyFont="1" applyFill="1" applyBorder="1" applyAlignment="1">
      <alignment horizontal="center" vertical="center"/>
    </xf>
    <xf numFmtId="0" fontId="0" fillId="5" borderId="21" xfId="0" applyFont="1" applyFill="1" applyBorder="1" applyAlignment="1">
      <alignment horizontal="center" vertical="center"/>
    </xf>
    <xf numFmtId="0" fontId="0" fillId="5" borderId="22" xfId="0" applyFont="1" applyFill="1" applyBorder="1" applyAlignment="1">
      <alignment horizontal="center" vertical="center"/>
    </xf>
    <xf numFmtId="0" fontId="0" fillId="5" borderId="0" xfId="0" applyFont="1" applyFill="1" applyBorder="1" applyAlignment="1">
      <alignment horizontal="center" vertical="center"/>
    </xf>
    <xf numFmtId="0" fontId="0" fillId="5" borderId="2" xfId="0" applyFont="1" applyFill="1" applyBorder="1" applyAlignment="1">
      <alignment horizontal="center" vertical="center"/>
    </xf>
    <xf numFmtId="0" fontId="0" fillId="5" borderId="23" xfId="0" applyFont="1" applyFill="1" applyBorder="1" applyAlignment="1">
      <alignment horizontal="center" vertical="center"/>
    </xf>
    <xf numFmtId="0" fontId="0" fillId="5" borderId="3" xfId="0" applyFont="1" applyFill="1" applyBorder="1" applyAlignment="1">
      <alignment horizontal="center" vertical="center"/>
    </xf>
    <xf numFmtId="0" fontId="0" fillId="5" borderId="4" xfId="0" applyFont="1" applyFill="1" applyBorder="1" applyAlignment="1">
      <alignment horizontal="center" vertical="center"/>
    </xf>
    <xf numFmtId="0" fontId="8" fillId="9" borderId="19" xfId="0" applyFont="1" applyFill="1" applyBorder="1" applyAlignment="1">
      <alignment horizontal="center" vertical="center"/>
    </xf>
    <xf numFmtId="0" fontId="8" fillId="9" borderId="20" xfId="0" applyFont="1" applyFill="1" applyBorder="1" applyAlignment="1">
      <alignment horizontal="center" vertical="center"/>
    </xf>
    <xf numFmtId="0" fontId="8" fillId="9" borderId="21" xfId="0" applyFont="1" applyFill="1" applyBorder="1" applyAlignment="1">
      <alignment horizontal="center" vertical="center"/>
    </xf>
    <xf numFmtId="0" fontId="23" fillId="8" borderId="0" xfId="0" applyFont="1" applyFill="1" applyAlignment="1">
      <alignment horizontal="center" vertical="center"/>
    </xf>
    <xf numFmtId="165" fontId="8" fillId="9" borderId="21" xfId="0" applyNumberFormat="1" applyFont="1" applyFill="1" applyBorder="1" applyAlignment="1">
      <alignment horizontal="center" vertical="center"/>
    </xf>
    <xf numFmtId="165" fontId="8" fillId="9" borderId="4" xfId="0" applyNumberFormat="1" applyFont="1" applyFill="1" applyBorder="1" applyAlignment="1">
      <alignment horizontal="center" vertical="center"/>
    </xf>
    <xf numFmtId="165" fontId="14" fillId="9" borderId="17" xfId="0" applyNumberFormat="1" applyFont="1" applyFill="1" applyBorder="1" applyAlignment="1">
      <alignment horizontal="center" vertical="center"/>
    </xf>
    <xf numFmtId="165" fontId="14" fillId="9" borderId="18" xfId="0" applyNumberFormat="1" applyFont="1" applyFill="1" applyBorder="1" applyAlignment="1">
      <alignment horizontal="center" vertical="center"/>
    </xf>
    <xf numFmtId="0" fontId="8" fillId="9" borderId="19" xfId="0" applyFont="1" applyFill="1" applyBorder="1" applyAlignment="1">
      <alignment horizontal="center" vertical="center" wrapText="1"/>
    </xf>
    <xf numFmtId="0" fontId="8" fillId="9" borderId="23" xfId="0" applyFont="1" applyFill="1" applyBorder="1" applyAlignment="1">
      <alignment horizontal="center" vertical="center"/>
    </xf>
    <xf numFmtId="164" fontId="8" fillId="9" borderId="21" xfId="0" applyNumberFormat="1" applyFont="1" applyFill="1" applyBorder="1" applyAlignment="1">
      <alignment horizontal="center" vertical="center"/>
    </xf>
    <xf numFmtId="164" fontId="8" fillId="9" borderId="4" xfId="0" applyNumberFormat="1" applyFont="1" applyFill="1" applyBorder="1" applyAlignment="1">
      <alignment horizontal="center" vertical="center"/>
    </xf>
    <xf numFmtId="9" fontId="8" fillId="9" borderId="20" xfId="0" applyNumberFormat="1" applyFont="1" applyFill="1" applyBorder="1" applyAlignment="1">
      <alignment horizontal="center" vertical="center" wrapText="1"/>
    </xf>
    <xf numFmtId="0" fontId="8" fillId="9" borderId="21" xfId="0"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9" borderId="4" xfId="0" applyFont="1" applyFill="1" applyBorder="1" applyAlignment="1">
      <alignment horizontal="center" vertical="center" wrapText="1"/>
    </xf>
    <xf numFmtId="0" fontId="14" fillId="9" borderId="24" xfId="0" applyFont="1" applyFill="1" applyBorder="1" applyAlignment="1">
      <alignment horizontal="center" vertical="center"/>
    </xf>
    <xf numFmtId="0" fontId="14" fillId="9" borderId="17" xfId="0" applyFont="1" applyFill="1" applyBorder="1" applyAlignment="1">
      <alignment horizontal="center" vertical="center"/>
    </xf>
    <xf numFmtId="9" fontId="8" fillId="9" borderId="20" xfId="2" applyFont="1" applyFill="1" applyBorder="1" applyAlignment="1">
      <alignment horizontal="center" vertical="center"/>
    </xf>
    <xf numFmtId="9" fontId="8" fillId="9" borderId="3" xfId="2" applyFont="1" applyFill="1" applyBorder="1" applyAlignment="1">
      <alignment horizontal="center" vertical="center"/>
    </xf>
    <xf numFmtId="9" fontId="8" fillId="9" borderId="19" xfId="0" applyNumberFormat="1" applyFont="1" applyFill="1" applyBorder="1" applyAlignment="1">
      <alignment horizontal="center" vertical="center" wrapText="1"/>
    </xf>
    <xf numFmtId="9" fontId="8" fillId="9" borderId="23" xfId="0" applyNumberFormat="1" applyFont="1" applyFill="1" applyBorder="1" applyAlignment="1">
      <alignment horizontal="center" vertical="center" wrapText="1"/>
    </xf>
    <xf numFmtId="0" fontId="8" fillId="9" borderId="3" xfId="0" applyFont="1" applyFill="1" applyBorder="1" applyAlignment="1">
      <alignment horizontal="center" vertical="center"/>
    </xf>
    <xf numFmtId="0" fontId="20" fillId="5" borderId="44" xfId="0" applyFont="1" applyFill="1" applyBorder="1" applyAlignment="1">
      <alignment horizontal="center" vertical="center" wrapText="1"/>
    </xf>
    <xf numFmtId="0" fontId="20" fillId="5" borderId="20" xfId="0" applyFont="1" applyFill="1" applyBorder="1" applyAlignment="1">
      <alignment horizontal="center" vertical="center" wrapText="1"/>
    </xf>
    <xf numFmtId="0" fontId="20" fillId="5" borderId="21" xfId="0" applyFont="1" applyFill="1" applyBorder="1" applyAlignment="1">
      <alignment horizontal="center" vertical="center" wrapText="1"/>
    </xf>
    <xf numFmtId="0" fontId="20" fillId="5" borderId="45" xfId="0" applyFont="1" applyFill="1" applyBorder="1" applyAlignment="1">
      <alignment horizontal="center" vertical="center" wrapText="1"/>
    </xf>
    <xf numFmtId="0" fontId="20" fillId="5" borderId="0" xfId="0" applyFont="1" applyFill="1" applyBorder="1" applyAlignment="1">
      <alignment horizontal="center" vertical="center" wrapText="1"/>
    </xf>
    <xf numFmtId="0" fontId="20" fillId="5" borderId="2" xfId="0" applyFont="1" applyFill="1" applyBorder="1" applyAlignment="1">
      <alignment horizontal="center" vertical="center" wrapText="1"/>
    </xf>
    <xf numFmtId="0" fontId="8" fillId="8" borderId="19" xfId="0" applyFont="1" applyFill="1" applyBorder="1" applyAlignment="1">
      <alignment horizontal="center" vertical="center"/>
    </xf>
    <xf numFmtId="0" fontId="8" fillId="8" borderId="21" xfId="0" applyFont="1" applyFill="1" applyBorder="1" applyAlignment="1">
      <alignment horizontal="center" vertical="center"/>
    </xf>
    <xf numFmtId="0" fontId="8" fillId="8" borderId="23" xfId="0" applyFont="1" applyFill="1" applyBorder="1" applyAlignment="1">
      <alignment horizontal="center" vertical="center"/>
    </xf>
    <xf numFmtId="0" fontId="8" fillId="8" borderId="4" xfId="0" applyFont="1" applyFill="1" applyBorder="1" applyAlignment="1">
      <alignment horizontal="center" vertical="center"/>
    </xf>
    <xf numFmtId="0" fontId="20" fillId="5" borderId="19" xfId="0" applyFont="1" applyFill="1" applyBorder="1" applyAlignment="1">
      <alignment horizontal="center" vertical="center"/>
    </xf>
    <xf numFmtId="0" fontId="20" fillId="5" borderId="20" xfId="0" applyFont="1" applyFill="1" applyBorder="1" applyAlignment="1">
      <alignment horizontal="center" vertical="center"/>
    </xf>
    <xf numFmtId="0" fontId="20" fillId="5" borderId="21" xfId="0" applyFont="1" applyFill="1" applyBorder="1" applyAlignment="1">
      <alignment horizontal="center" vertical="center"/>
    </xf>
    <xf numFmtId="0" fontId="20" fillId="5" borderId="23" xfId="0" applyFont="1" applyFill="1" applyBorder="1" applyAlignment="1">
      <alignment horizontal="center" vertical="center"/>
    </xf>
    <xf numFmtId="0" fontId="20" fillId="5" borderId="3" xfId="0" applyFont="1" applyFill="1" applyBorder="1" applyAlignment="1">
      <alignment horizontal="center" vertical="center"/>
    </xf>
    <xf numFmtId="0" fontId="20" fillId="5" borderId="4" xfId="0" applyFont="1" applyFill="1" applyBorder="1" applyAlignment="1">
      <alignment horizontal="center" vertical="center"/>
    </xf>
    <xf numFmtId="0" fontId="47" fillId="8" borderId="19" xfId="0" applyFont="1" applyFill="1" applyBorder="1" applyAlignment="1">
      <alignment horizontal="center" vertical="center" wrapText="1"/>
    </xf>
    <xf numFmtId="0" fontId="47" fillId="8" borderId="21" xfId="0" applyFont="1" applyFill="1" applyBorder="1" applyAlignment="1">
      <alignment horizontal="center" vertical="center" wrapText="1"/>
    </xf>
    <xf numFmtId="0" fontId="47" fillId="8" borderId="22" xfId="0" applyFont="1" applyFill="1" applyBorder="1" applyAlignment="1">
      <alignment horizontal="center" vertical="center" wrapText="1"/>
    </xf>
    <xf numFmtId="0" fontId="47" fillId="8" borderId="2" xfId="0" applyFont="1" applyFill="1" applyBorder="1" applyAlignment="1">
      <alignment horizontal="center" vertical="center" wrapText="1"/>
    </xf>
    <xf numFmtId="0" fontId="47" fillId="8" borderId="23" xfId="0" applyFont="1" applyFill="1" applyBorder="1" applyAlignment="1">
      <alignment horizontal="center" vertical="center" wrapText="1"/>
    </xf>
    <xf numFmtId="0" fontId="47" fillId="8" borderId="4" xfId="0" applyFont="1" applyFill="1" applyBorder="1" applyAlignment="1">
      <alignment horizontal="center" vertical="center" wrapText="1"/>
    </xf>
    <xf numFmtId="176" fontId="8" fillId="9" borderId="21" xfId="0" applyNumberFormat="1" applyFont="1" applyFill="1" applyBorder="1" applyAlignment="1">
      <alignment horizontal="center" vertical="center" wrapText="1"/>
    </xf>
    <xf numFmtId="176" fontId="8" fillId="9" borderId="4" xfId="0" applyNumberFormat="1" applyFont="1" applyFill="1" applyBorder="1" applyAlignment="1">
      <alignment horizontal="center" vertical="center" wrapText="1"/>
    </xf>
    <xf numFmtId="0" fontId="8" fillId="9" borderId="23" xfId="0" applyFont="1" applyFill="1" applyBorder="1" applyAlignment="1">
      <alignment horizontal="center" vertical="center" wrapText="1"/>
    </xf>
    <xf numFmtId="0" fontId="23" fillId="8" borderId="19" xfId="0" applyFont="1" applyFill="1" applyBorder="1" applyAlignment="1">
      <alignment horizontal="center" vertical="center"/>
    </xf>
    <xf numFmtId="0" fontId="23" fillId="8" borderId="21" xfId="0" applyFont="1" applyFill="1" applyBorder="1" applyAlignment="1">
      <alignment horizontal="center" vertical="center"/>
    </xf>
    <xf numFmtId="0" fontId="23" fillId="8" borderId="22" xfId="0" applyFont="1" applyFill="1" applyBorder="1" applyAlignment="1">
      <alignment horizontal="center" vertical="center"/>
    </xf>
    <xf numFmtId="0" fontId="23" fillId="8" borderId="2" xfId="0" applyFont="1" applyFill="1" applyBorder="1" applyAlignment="1">
      <alignment horizontal="center" vertical="center"/>
    </xf>
    <xf numFmtId="0" fontId="23" fillId="8" borderId="23" xfId="0" applyFont="1" applyFill="1" applyBorder="1" applyAlignment="1">
      <alignment horizontal="center" vertical="center"/>
    </xf>
    <xf numFmtId="0" fontId="23" fillId="8" borderId="4" xfId="0" applyFont="1" applyFill="1" applyBorder="1" applyAlignment="1">
      <alignment horizontal="center" vertical="center"/>
    </xf>
    <xf numFmtId="0" fontId="22" fillId="8" borderId="20" xfId="0" applyFont="1" applyFill="1" applyBorder="1" applyAlignment="1">
      <alignment horizontal="center" vertical="center"/>
    </xf>
    <xf numFmtId="0" fontId="22" fillId="8" borderId="21" xfId="0" applyFont="1" applyFill="1" applyBorder="1" applyAlignment="1">
      <alignment horizontal="center" vertical="center"/>
    </xf>
    <xf numFmtId="0" fontId="22" fillId="8" borderId="2" xfId="0" applyFont="1" applyFill="1" applyBorder="1" applyAlignment="1">
      <alignment horizontal="center" vertical="center"/>
    </xf>
    <xf numFmtId="0" fontId="22" fillId="8" borderId="3" xfId="0" applyFont="1" applyFill="1" applyBorder="1" applyAlignment="1">
      <alignment horizontal="center" vertical="center"/>
    </xf>
    <xf numFmtId="0" fontId="22" fillId="8" borderId="4" xfId="0" applyFont="1" applyFill="1" applyBorder="1" applyAlignment="1">
      <alignment horizontal="center" vertical="center"/>
    </xf>
    <xf numFmtId="0" fontId="41" fillId="5" borderId="19" xfId="0" applyFont="1" applyFill="1" applyBorder="1" applyAlignment="1">
      <alignment horizontal="center" vertical="center"/>
    </xf>
    <xf numFmtId="0" fontId="41" fillId="5" borderId="21" xfId="0" applyFont="1" applyFill="1" applyBorder="1" applyAlignment="1">
      <alignment horizontal="center" vertical="center"/>
    </xf>
    <xf numFmtId="0" fontId="41" fillId="5" borderId="22" xfId="0" applyFont="1" applyFill="1" applyBorder="1" applyAlignment="1">
      <alignment horizontal="center" vertical="center"/>
    </xf>
    <xf numFmtId="0" fontId="41" fillId="5" borderId="2" xfId="0" applyFont="1" applyFill="1" applyBorder="1" applyAlignment="1">
      <alignment horizontal="center" vertical="center"/>
    </xf>
    <xf numFmtId="166" fontId="8" fillId="5" borderId="19" xfId="0" applyNumberFormat="1" applyFont="1" applyFill="1" applyBorder="1" applyAlignment="1">
      <alignment horizontal="center" vertical="center"/>
    </xf>
    <xf numFmtId="166" fontId="8" fillId="5" borderId="21" xfId="0" applyNumberFormat="1" applyFont="1" applyFill="1" applyBorder="1" applyAlignment="1">
      <alignment horizontal="center" vertical="center"/>
    </xf>
    <xf numFmtId="166" fontId="8" fillId="5" borderId="22" xfId="0" applyNumberFormat="1" applyFont="1" applyFill="1" applyBorder="1" applyAlignment="1">
      <alignment horizontal="center" vertical="center"/>
    </xf>
    <xf numFmtId="166" fontId="8" fillId="5" borderId="2" xfId="0" applyNumberFormat="1" applyFont="1" applyFill="1" applyBorder="1" applyAlignment="1">
      <alignment horizontal="center" vertical="center"/>
    </xf>
    <xf numFmtId="0" fontId="8" fillId="5" borderId="19" xfId="0" applyFont="1" applyFill="1" applyBorder="1" applyAlignment="1">
      <alignment horizontal="center" vertical="center"/>
    </xf>
    <xf numFmtId="0" fontId="8" fillId="5" borderId="20" xfId="0" applyFont="1" applyFill="1" applyBorder="1" applyAlignment="1">
      <alignment horizontal="center" vertical="center"/>
    </xf>
    <xf numFmtId="0" fontId="8" fillId="5" borderId="21" xfId="0" applyFont="1" applyFill="1" applyBorder="1" applyAlignment="1">
      <alignment horizontal="center" vertical="center"/>
    </xf>
    <xf numFmtId="0" fontId="8" fillId="5" borderId="22" xfId="0" applyFont="1" applyFill="1" applyBorder="1" applyAlignment="1">
      <alignment horizontal="center" vertical="center"/>
    </xf>
    <xf numFmtId="0" fontId="8" fillId="5" borderId="0" xfId="0" applyFont="1" applyFill="1" applyBorder="1" applyAlignment="1">
      <alignment horizontal="center" vertical="center"/>
    </xf>
    <xf numFmtId="0" fontId="8" fillId="5" borderId="2" xfId="0" applyFont="1" applyFill="1" applyBorder="1" applyAlignment="1">
      <alignment horizontal="center" vertical="center"/>
    </xf>
    <xf numFmtId="0" fontId="8" fillId="5" borderId="23" xfId="0" applyFont="1" applyFill="1" applyBorder="1" applyAlignment="1">
      <alignment horizontal="center" vertical="center"/>
    </xf>
    <xf numFmtId="0" fontId="8" fillId="5" borderId="3" xfId="0" applyFont="1" applyFill="1" applyBorder="1" applyAlignment="1">
      <alignment horizontal="center" vertical="center"/>
    </xf>
    <xf numFmtId="0" fontId="8" fillId="5" borderId="4" xfId="0" applyFont="1" applyFill="1" applyBorder="1" applyAlignment="1">
      <alignment horizontal="center" vertical="center"/>
    </xf>
    <xf numFmtId="166" fontId="8" fillId="5" borderId="23" xfId="0" applyNumberFormat="1" applyFont="1" applyFill="1" applyBorder="1" applyAlignment="1">
      <alignment horizontal="center" vertical="center"/>
    </xf>
    <xf numFmtId="166" fontId="8" fillId="5" borderId="4" xfId="0" applyNumberFormat="1" applyFont="1" applyFill="1" applyBorder="1" applyAlignment="1">
      <alignment horizontal="center" vertical="center"/>
    </xf>
    <xf numFmtId="0" fontId="41" fillId="5" borderId="23" xfId="0" applyFont="1" applyFill="1" applyBorder="1" applyAlignment="1">
      <alignment horizontal="center" vertical="center"/>
    </xf>
    <xf numFmtId="0" fontId="41" fillId="5" borderId="4" xfId="0" applyFont="1" applyFill="1" applyBorder="1" applyAlignment="1">
      <alignment horizontal="center" vertical="center"/>
    </xf>
    <xf numFmtId="0" fontId="8" fillId="9" borderId="8" xfId="0" applyFont="1" applyFill="1" applyBorder="1" applyAlignment="1">
      <alignment horizontal="center" vertical="center"/>
    </xf>
    <xf numFmtId="0" fontId="8" fillId="9" borderId="16" xfId="0" applyFont="1" applyFill="1" applyBorder="1" applyAlignment="1">
      <alignment horizontal="center" vertical="center"/>
    </xf>
    <xf numFmtId="0" fontId="8" fillId="9" borderId="9" xfId="0" applyFont="1" applyFill="1" applyBorder="1" applyAlignment="1">
      <alignment horizontal="center" vertical="center"/>
    </xf>
    <xf numFmtId="0" fontId="0" fillId="5" borderId="19" xfId="0" applyFill="1" applyBorder="1" applyAlignment="1">
      <alignment horizontal="center" vertical="center"/>
    </xf>
    <xf numFmtId="0" fontId="0" fillId="5" borderId="20" xfId="0" applyFill="1" applyBorder="1" applyAlignment="1">
      <alignment horizontal="center" vertical="center"/>
    </xf>
    <xf numFmtId="0" fontId="0" fillId="5" borderId="21" xfId="0" applyFill="1" applyBorder="1" applyAlignment="1">
      <alignment horizontal="center" vertical="center"/>
    </xf>
    <xf numFmtId="0" fontId="0" fillId="5" borderId="22" xfId="0" applyFill="1" applyBorder="1" applyAlignment="1">
      <alignment horizontal="center" vertical="center"/>
    </xf>
    <xf numFmtId="0" fontId="0" fillId="5" borderId="0" xfId="0" applyFill="1" applyBorder="1" applyAlignment="1">
      <alignment horizontal="center" vertical="center"/>
    </xf>
    <xf numFmtId="0" fontId="0" fillId="5" borderId="2" xfId="0" applyFill="1" applyBorder="1" applyAlignment="1">
      <alignment horizontal="center" vertical="center"/>
    </xf>
    <xf numFmtId="0" fontId="0" fillId="5" borderId="23" xfId="0" applyFill="1" applyBorder="1" applyAlignment="1">
      <alignment horizontal="center" vertical="center"/>
    </xf>
    <xf numFmtId="0" fontId="0" fillId="5" borderId="3" xfId="0" applyFill="1" applyBorder="1" applyAlignment="1">
      <alignment horizontal="center" vertical="center"/>
    </xf>
    <xf numFmtId="0" fontId="0" fillId="5" borderId="4" xfId="0" applyFill="1" applyBorder="1" applyAlignment="1">
      <alignment horizontal="center" vertical="center"/>
    </xf>
    <xf numFmtId="9" fontId="8" fillId="9" borderId="20" xfId="2" applyNumberFormat="1" applyFont="1" applyFill="1" applyBorder="1" applyAlignment="1">
      <alignment horizontal="center" vertical="center"/>
    </xf>
    <xf numFmtId="9" fontId="8" fillId="9" borderId="3" xfId="2" applyNumberFormat="1" applyFont="1" applyFill="1" applyBorder="1" applyAlignment="1">
      <alignment horizontal="center" vertical="center"/>
    </xf>
    <xf numFmtId="0" fontId="7" fillId="5" borderId="22" xfId="0" applyFont="1" applyFill="1" applyBorder="1" applyAlignment="1">
      <alignment horizontal="center" vertical="center"/>
    </xf>
    <xf numFmtId="0" fontId="7" fillId="5" borderId="0" xfId="0" applyFont="1" applyFill="1" applyBorder="1" applyAlignment="1">
      <alignment horizontal="center" vertical="center"/>
    </xf>
    <xf numFmtId="0" fontId="7" fillId="5" borderId="2" xfId="0" applyFont="1" applyFill="1" applyBorder="1" applyAlignment="1">
      <alignment horizontal="center" vertical="center"/>
    </xf>
    <xf numFmtId="0" fontId="7" fillId="5" borderId="23" xfId="0" applyFont="1" applyFill="1" applyBorder="1" applyAlignment="1">
      <alignment horizontal="center" vertical="center"/>
    </xf>
    <xf numFmtId="0" fontId="7" fillId="5" borderId="3" xfId="0" applyFont="1" applyFill="1" applyBorder="1" applyAlignment="1">
      <alignment horizontal="center" vertical="center"/>
    </xf>
    <xf numFmtId="0" fontId="7" fillId="5" borderId="4" xfId="0" applyFont="1" applyFill="1" applyBorder="1" applyAlignment="1">
      <alignment horizontal="center" vertical="center"/>
    </xf>
    <xf numFmtId="9" fontId="8" fillId="9" borderId="20" xfId="2" applyFont="1" applyFill="1" applyBorder="1" applyAlignment="1">
      <alignment horizontal="center" vertical="center" wrapText="1"/>
    </xf>
    <xf numFmtId="9" fontId="8" fillId="9" borderId="3" xfId="2" applyFont="1" applyFill="1" applyBorder="1" applyAlignment="1">
      <alignment horizontal="center" vertical="center" wrapText="1"/>
    </xf>
    <xf numFmtId="0" fontId="15" fillId="8" borderId="8" xfId="0" applyFont="1" applyFill="1" applyBorder="1" applyAlignment="1">
      <alignment horizontal="center" vertical="center"/>
    </xf>
    <xf numFmtId="0" fontId="15" fillId="8" borderId="16" xfId="0" applyFont="1" applyFill="1" applyBorder="1" applyAlignment="1">
      <alignment horizontal="center" vertical="center"/>
    </xf>
    <xf numFmtId="0" fontId="15" fillId="8" borderId="9" xfId="0" applyFont="1" applyFill="1" applyBorder="1" applyAlignment="1">
      <alignment horizontal="center" vertical="center"/>
    </xf>
    <xf numFmtId="0" fontId="15" fillId="8" borderId="35" xfId="0" applyFont="1" applyFill="1" applyBorder="1" applyAlignment="1">
      <alignment horizontal="center" vertical="center"/>
    </xf>
    <xf numFmtId="0" fontId="15" fillId="8" borderId="36" xfId="0" applyFont="1" applyFill="1" applyBorder="1" applyAlignment="1">
      <alignment horizontal="center" vertical="center"/>
    </xf>
    <xf numFmtId="0" fontId="15" fillId="8" borderId="34" xfId="0" applyFont="1" applyFill="1" applyBorder="1" applyAlignment="1">
      <alignment horizontal="center" vertical="center"/>
    </xf>
    <xf numFmtId="0" fontId="15" fillId="8" borderId="32" xfId="0" applyFont="1" applyFill="1" applyBorder="1" applyAlignment="1">
      <alignment horizontal="center" vertical="center"/>
    </xf>
    <xf numFmtId="0" fontId="15" fillId="8" borderId="25" xfId="0" applyFont="1" applyFill="1" applyBorder="1" applyAlignment="1">
      <alignment horizontal="center" vertical="center"/>
    </xf>
    <xf numFmtId="0" fontId="15" fillId="8" borderId="31" xfId="0" applyFont="1" applyFill="1" applyBorder="1" applyAlignment="1">
      <alignment horizontal="center" vertical="center"/>
    </xf>
    <xf numFmtId="0" fontId="8" fillId="9" borderId="4" xfId="0" applyFont="1" applyFill="1" applyBorder="1" applyAlignment="1">
      <alignment horizontal="center" vertical="center"/>
    </xf>
    <xf numFmtId="0" fontId="8" fillId="9" borderId="24" xfId="0" applyFont="1" applyFill="1" applyBorder="1" applyAlignment="1">
      <alignment horizontal="center" vertical="center"/>
    </xf>
    <xf numFmtId="0" fontId="8" fillId="9" borderId="18" xfId="0" applyFont="1" applyFill="1" applyBorder="1" applyAlignment="1">
      <alignment horizontal="center" vertical="center"/>
    </xf>
    <xf numFmtId="0" fontId="8" fillId="9" borderId="24" xfId="0" applyFont="1" applyFill="1" applyBorder="1" applyAlignment="1">
      <alignment horizontal="center" vertical="center" wrapText="1"/>
    </xf>
    <xf numFmtId="0" fontId="8" fillId="9" borderId="18" xfId="0" applyFont="1" applyFill="1" applyBorder="1" applyAlignment="1">
      <alignment horizontal="center" vertical="center" wrapText="1"/>
    </xf>
    <xf numFmtId="0" fontId="23" fillId="8" borderId="36" xfId="0" applyFont="1" applyFill="1" applyBorder="1" applyAlignment="1">
      <alignment horizontal="center" vertical="center"/>
    </xf>
    <xf numFmtId="0" fontId="23" fillId="8" borderId="34" xfId="0" applyFont="1" applyFill="1" applyBorder="1" applyAlignment="1">
      <alignment horizontal="center" vertical="center"/>
    </xf>
    <xf numFmtId="0" fontId="23" fillId="8" borderId="25" xfId="0" applyFont="1" applyFill="1" applyBorder="1" applyAlignment="1">
      <alignment horizontal="center" vertical="center"/>
    </xf>
    <xf numFmtId="0" fontId="23" fillId="8" borderId="31" xfId="0" applyFont="1" applyFill="1" applyBorder="1" applyAlignment="1">
      <alignment horizontal="center" vertical="center"/>
    </xf>
    <xf numFmtId="165" fontId="8" fillId="7" borderId="0" xfId="0" applyNumberFormat="1" applyFont="1" applyFill="1" applyBorder="1" applyAlignment="1">
      <alignment horizontal="center" vertical="center"/>
    </xf>
    <xf numFmtId="0" fontId="8" fillId="9" borderId="22" xfId="0" applyFont="1" applyFill="1" applyBorder="1" applyAlignment="1">
      <alignment horizontal="center" vertical="center"/>
    </xf>
    <xf numFmtId="0" fontId="8" fillId="9" borderId="2" xfId="0" applyFont="1" applyFill="1" applyBorder="1" applyAlignment="1">
      <alignment horizontal="center" vertical="center"/>
    </xf>
    <xf numFmtId="0" fontId="8" fillId="7" borderId="0" xfId="0" applyFont="1" applyFill="1" applyBorder="1" applyAlignment="1">
      <alignment horizontal="center" vertical="center"/>
    </xf>
    <xf numFmtId="9" fontId="8" fillId="7" borderId="0" xfId="2" applyFont="1" applyFill="1" applyBorder="1" applyAlignment="1">
      <alignment horizontal="center" vertical="center" wrapText="1"/>
    </xf>
    <xf numFmtId="164" fontId="8" fillId="7" borderId="0" xfId="0" applyNumberFormat="1" applyFont="1" applyFill="1" applyBorder="1" applyAlignment="1">
      <alignment horizontal="center" vertical="center"/>
    </xf>
    <xf numFmtId="0" fontId="8" fillId="9" borderId="0" xfId="0" applyFont="1" applyFill="1" applyBorder="1" applyAlignment="1">
      <alignment horizontal="center" vertical="center" wrapText="1"/>
    </xf>
    <xf numFmtId="0" fontId="8" fillId="9" borderId="17" xfId="0" applyFont="1" applyFill="1" applyBorder="1" applyAlignment="1">
      <alignment horizontal="center" vertical="center" wrapText="1"/>
    </xf>
    <xf numFmtId="9" fontId="8" fillId="7" borderId="0" xfId="0" applyNumberFormat="1" applyFont="1" applyFill="1" applyBorder="1" applyAlignment="1">
      <alignment horizontal="center" vertical="center"/>
    </xf>
    <xf numFmtId="164" fontId="8" fillId="7" borderId="20" xfId="0" applyNumberFormat="1" applyFont="1" applyFill="1" applyBorder="1" applyAlignment="1">
      <alignment horizontal="center" vertical="center"/>
    </xf>
    <xf numFmtId="0" fontId="23" fillId="8" borderId="35" xfId="0" applyFont="1" applyFill="1" applyBorder="1" applyAlignment="1">
      <alignment horizontal="center" vertical="center"/>
    </xf>
    <xf numFmtId="0" fontId="23" fillId="8" borderId="32" xfId="0" applyFont="1" applyFill="1" applyBorder="1" applyAlignment="1">
      <alignment horizontal="center" vertical="center"/>
    </xf>
    <xf numFmtId="0" fontId="8" fillId="8" borderId="18" xfId="0" applyFont="1" applyFill="1" applyBorder="1" applyAlignment="1">
      <alignment horizontal="center" vertical="center" wrapText="1"/>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173" fontId="8" fillId="5" borderId="24" xfId="0" applyNumberFormat="1" applyFont="1" applyFill="1" applyBorder="1" applyAlignment="1">
      <alignment horizontal="center" vertical="center"/>
    </xf>
    <xf numFmtId="173" fontId="8" fillId="5" borderId="18" xfId="0" applyNumberFormat="1" applyFont="1" applyFill="1" applyBorder="1" applyAlignment="1">
      <alignment horizontal="center" vertical="center"/>
    </xf>
    <xf numFmtId="0" fontId="8" fillId="5" borderId="24" xfId="0" applyFont="1" applyFill="1" applyBorder="1" applyAlignment="1">
      <alignment horizontal="center" vertical="center"/>
    </xf>
    <xf numFmtId="0" fontId="8" fillId="5" borderId="18" xfId="0" applyFont="1" applyFill="1" applyBorder="1" applyAlignment="1">
      <alignment horizontal="center" vertical="center"/>
    </xf>
    <xf numFmtId="172" fontId="8" fillId="5" borderId="24" xfId="0" applyNumberFormat="1" applyFont="1" applyFill="1" applyBorder="1" applyAlignment="1">
      <alignment horizontal="center" vertical="center"/>
    </xf>
    <xf numFmtId="172" fontId="8" fillId="5" borderId="18" xfId="0" applyNumberFormat="1" applyFont="1" applyFill="1" applyBorder="1" applyAlignment="1">
      <alignment horizontal="center" vertical="center"/>
    </xf>
    <xf numFmtId="169" fontId="8" fillId="5" borderId="24" xfId="0" applyNumberFormat="1" applyFont="1" applyFill="1" applyBorder="1" applyAlignment="1">
      <alignment horizontal="center" vertical="center"/>
    </xf>
    <xf numFmtId="169" fontId="8" fillId="5" borderId="18" xfId="0" applyNumberFormat="1" applyFont="1" applyFill="1" applyBorder="1" applyAlignment="1">
      <alignment horizontal="center" vertical="center"/>
    </xf>
    <xf numFmtId="9" fontId="8" fillId="5" borderId="24"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xf>
    <xf numFmtId="178" fontId="8" fillId="5" borderId="18"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76" fontId="8" fillId="5" borderId="20" xfId="2" applyNumberFormat="1" applyFont="1" applyFill="1" applyBorder="1" applyAlignment="1">
      <alignment horizontal="center" vertical="center"/>
    </xf>
    <xf numFmtId="176" fontId="8" fillId="5" borderId="21" xfId="2" applyNumberFormat="1" applyFont="1" applyFill="1" applyBorder="1" applyAlignment="1">
      <alignment horizontal="center" vertical="center"/>
    </xf>
    <xf numFmtId="176" fontId="8" fillId="5" borderId="3" xfId="2" applyNumberFormat="1" applyFont="1" applyFill="1" applyBorder="1" applyAlignment="1">
      <alignment horizontal="center" vertical="center"/>
    </xf>
    <xf numFmtId="176" fontId="8" fillId="5" borderId="4" xfId="2" applyNumberFormat="1" applyFont="1" applyFill="1" applyBorder="1" applyAlignment="1">
      <alignment horizontal="center" vertical="center"/>
    </xf>
    <xf numFmtId="0" fontId="23" fillId="8" borderId="20" xfId="0" applyFont="1" applyFill="1" applyBorder="1" applyAlignment="1">
      <alignment horizontal="center" vertical="center"/>
    </xf>
    <xf numFmtId="0" fontId="23" fillId="8" borderId="0" xfId="0" applyFont="1" applyFill="1" applyBorder="1" applyAlignment="1">
      <alignment horizontal="center" vertical="center"/>
    </xf>
    <xf numFmtId="0" fontId="23" fillId="8" borderId="3" xfId="0" applyFont="1" applyFill="1" applyBorder="1" applyAlignment="1">
      <alignment horizontal="center" vertical="center"/>
    </xf>
    <xf numFmtId="176" fontId="8" fillId="5" borderId="20" xfId="0" applyNumberFormat="1" applyFont="1" applyFill="1" applyBorder="1" applyAlignment="1">
      <alignment horizontal="center" vertical="center"/>
    </xf>
    <xf numFmtId="176" fontId="8" fillId="5" borderId="21" xfId="0" applyNumberFormat="1" applyFont="1" applyFill="1" applyBorder="1" applyAlignment="1">
      <alignment horizontal="center" vertical="center"/>
    </xf>
    <xf numFmtId="176" fontId="8" fillId="5" borderId="3" xfId="0" applyNumberFormat="1" applyFont="1" applyFill="1" applyBorder="1" applyAlignment="1">
      <alignment horizontal="center" vertical="center"/>
    </xf>
    <xf numFmtId="176" fontId="8" fillId="5" borderId="4" xfId="0" applyNumberFormat="1" applyFont="1" applyFill="1" applyBorder="1" applyAlignment="1">
      <alignment horizontal="center" vertical="center"/>
    </xf>
    <xf numFmtId="176" fontId="8" fillId="5" borderId="19" xfId="2" applyNumberFormat="1" applyFont="1" applyFill="1" applyBorder="1" applyAlignment="1">
      <alignment horizontal="center" vertical="center"/>
    </xf>
    <xf numFmtId="176" fontId="8" fillId="5" borderId="23" xfId="2" applyNumberFormat="1" applyFont="1" applyFill="1" applyBorder="1" applyAlignment="1">
      <alignment horizontal="center" vertical="center"/>
    </xf>
    <xf numFmtId="0" fontId="8" fillId="8" borderId="20" xfId="0" applyFont="1" applyFill="1" applyBorder="1" applyAlignment="1">
      <alignment horizontal="center" vertical="center"/>
    </xf>
    <xf numFmtId="0" fontId="8" fillId="8" borderId="3" xfId="0" applyFont="1" applyFill="1" applyBorder="1" applyAlignment="1">
      <alignment horizontal="center" vertical="center"/>
    </xf>
    <xf numFmtId="0" fontId="11" fillId="7" borderId="0" xfId="0" applyFont="1" applyFill="1" applyAlignment="1">
      <alignment horizontal="center" vertical="center"/>
    </xf>
    <xf numFmtId="0" fontId="16" fillId="7" borderId="0" xfId="0" applyFont="1" applyFill="1" applyBorder="1" applyAlignment="1">
      <alignment vertical="center" wrapText="1"/>
    </xf>
    <xf numFmtId="9" fontId="16" fillId="7" borderId="0" xfId="2" applyFont="1" applyFill="1" applyBorder="1" applyAlignment="1">
      <alignment vertical="center"/>
    </xf>
    <xf numFmtId="10" fontId="11" fillId="7" borderId="0" xfId="2" applyNumberFormat="1" applyFont="1" applyFill="1" applyAlignment="1">
      <alignment horizontal="center" vertical="center"/>
    </xf>
    <xf numFmtId="10" fontId="11" fillId="7" borderId="0" xfId="2" applyNumberFormat="1" applyFont="1" applyFill="1"/>
    <xf numFmtId="9" fontId="11" fillId="7" borderId="0" xfId="0" applyNumberFormat="1" applyFont="1" applyFill="1" applyAlignment="1">
      <alignment horizontal="center" vertical="center"/>
    </xf>
    <xf numFmtId="9" fontId="11" fillId="7" borderId="0" xfId="2" applyNumberFormat="1" applyFont="1" applyFill="1" applyAlignment="1">
      <alignment horizontal="center" vertical="center"/>
    </xf>
    <xf numFmtId="9" fontId="11" fillId="7" borderId="0" xfId="2" applyNumberFormat="1" applyFont="1" applyFill="1"/>
    <xf numFmtId="0" fontId="11" fillId="7" borderId="0" xfId="0" applyFont="1" applyFill="1" applyAlignment="1">
      <alignment horizontal="center"/>
    </xf>
    <xf numFmtId="9" fontId="16" fillId="7" borderId="0" xfId="2" applyFont="1" applyFill="1" applyBorder="1" applyAlignment="1">
      <alignment horizontal="center" vertical="center"/>
    </xf>
    <xf numFmtId="0" fontId="16" fillId="7" borderId="0" xfId="2" applyNumberFormat="1" applyFont="1" applyFill="1" applyBorder="1" applyAlignment="1">
      <alignment horizontal="center" vertical="center"/>
    </xf>
    <xf numFmtId="0" fontId="11" fillId="7" borderId="0" xfId="0" applyFont="1" applyFill="1" applyAlignment="1">
      <alignment horizontal="center"/>
    </xf>
    <xf numFmtId="165" fontId="11" fillId="7" borderId="0" xfId="0" applyNumberFormat="1" applyFont="1" applyFill="1" applyAlignment="1">
      <alignment horizontal="center"/>
    </xf>
    <xf numFmtId="169" fontId="11" fillId="7" borderId="0" xfId="0" applyNumberFormat="1" applyFont="1" applyFill="1" applyAlignment="1">
      <alignment horizontal="center"/>
    </xf>
    <xf numFmtId="9" fontId="11" fillId="7" borderId="0" xfId="0" applyNumberFormat="1" applyFont="1" applyFill="1" applyAlignment="1">
      <alignment horizontal="center"/>
    </xf>
    <xf numFmtId="0" fontId="11" fillId="7" borderId="0" xfId="0" applyFont="1" applyFill="1" applyBorder="1" applyAlignment="1">
      <alignment horizontal="center" vertical="center"/>
    </xf>
    <xf numFmtId="165" fontId="11" fillId="7" borderId="0" xfId="0" applyNumberFormat="1" applyFont="1" applyFill="1"/>
    <xf numFmtId="0" fontId="11" fillId="7" borderId="0" xfId="0" applyFont="1" applyFill="1" applyBorder="1" applyAlignment="1">
      <alignment horizontal="center" vertical="center"/>
    </xf>
    <xf numFmtId="165" fontId="11" fillId="7" borderId="0" xfId="0" applyNumberFormat="1" applyFont="1" applyFill="1" applyBorder="1" applyAlignment="1">
      <alignment horizontal="center" vertical="center"/>
    </xf>
    <xf numFmtId="165" fontId="11" fillId="7" borderId="0" xfId="2" applyNumberFormat="1" applyFont="1" applyFill="1"/>
    <xf numFmtId="0" fontId="11" fillId="7" borderId="0" xfId="0" applyNumberFormat="1" applyFont="1" applyFill="1" applyBorder="1" applyAlignment="1">
      <alignment vertical="center"/>
    </xf>
    <xf numFmtId="0" fontId="11" fillId="7" borderId="0" xfId="0" applyNumberFormat="1" applyFont="1" applyFill="1" applyAlignment="1">
      <alignment vertical="center"/>
    </xf>
    <xf numFmtId="0" fontId="11" fillId="7" borderId="0" xfId="0" applyFont="1" applyFill="1" applyAlignment="1"/>
    <xf numFmtId="9" fontId="11" fillId="7" borderId="0" xfId="2" applyFont="1" applyFill="1"/>
    <xf numFmtId="0" fontId="11" fillId="7" borderId="0" xfId="2" applyNumberFormat="1" applyFont="1" applyFill="1" applyAlignment="1">
      <alignment vertical="center"/>
    </xf>
    <xf numFmtId="168" fontId="11" fillId="7" borderId="0" xfId="2" applyNumberFormat="1" applyFont="1" applyFill="1"/>
    <xf numFmtId="168" fontId="11" fillId="7" borderId="0" xfId="2" applyNumberFormat="1" applyFont="1" applyFill="1" applyAlignment="1">
      <alignment vertical="center"/>
    </xf>
    <xf numFmtId="1" fontId="11" fillId="7" borderId="0" xfId="2" applyNumberFormat="1" applyFont="1" applyFill="1"/>
    <xf numFmtId="0" fontId="11" fillId="7" borderId="0" xfId="2" applyNumberFormat="1" applyFont="1" applyFill="1"/>
    <xf numFmtId="166" fontId="11" fillId="7" borderId="0" xfId="0" applyNumberFormat="1" applyFont="1" applyFill="1"/>
    <xf numFmtId="167" fontId="11" fillId="7" borderId="0" xfId="0" applyNumberFormat="1" applyFont="1" applyFill="1"/>
    <xf numFmtId="20" fontId="11" fillId="7" borderId="0" xfId="0" applyNumberFormat="1" applyFont="1" applyFill="1"/>
    <xf numFmtId="0" fontId="11" fillId="7" borderId="0" xfId="0" applyFont="1" applyFill="1" applyAlignment="1">
      <alignment vertical="center"/>
    </xf>
    <xf numFmtId="166" fontId="11" fillId="7" borderId="0" xfId="0" applyNumberFormat="1" applyFont="1" applyFill="1" applyAlignment="1">
      <alignment horizontal="center" vertical="center"/>
    </xf>
    <xf numFmtId="0" fontId="11" fillId="7" borderId="19" xfId="0" applyFont="1" applyFill="1" applyBorder="1"/>
    <xf numFmtId="0" fontId="11" fillId="7" borderId="21" xfId="0" applyFont="1" applyFill="1" applyBorder="1"/>
    <xf numFmtId="0" fontId="11" fillId="7" borderId="2" xfId="0" applyFont="1" applyFill="1" applyBorder="1"/>
    <xf numFmtId="0" fontId="11" fillId="7" borderId="22" xfId="0" applyFont="1" applyFill="1" applyBorder="1" applyAlignment="1">
      <alignment horizontal="center"/>
    </xf>
    <xf numFmtId="0" fontId="11" fillId="7" borderId="2" xfId="0" applyFont="1" applyFill="1" applyBorder="1" applyAlignment="1">
      <alignment horizontal="center"/>
    </xf>
    <xf numFmtId="0" fontId="11" fillId="7" borderId="22" xfId="0" applyFont="1" applyFill="1" applyBorder="1" applyAlignment="1">
      <alignment horizontal="center" vertical="center"/>
    </xf>
    <xf numFmtId="0" fontId="11" fillId="7" borderId="2" xfId="0" applyFont="1" applyFill="1" applyBorder="1" applyAlignment="1">
      <alignment horizontal="center" vertical="center"/>
    </xf>
    <xf numFmtId="0" fontId="11" fillId="7" borderId="23" xfId="0" applyFont="1" applyFill="1" applyBorder="1"/>
    <xf numFmtId="0" fontId="11" fillId="7" borderId="4" xfId="0" applyFont="1" applyFill="1" applyBorder="1"/>
  </cellXfs>
  <cellStyles count="4">
    <cellStyle name="Lien hypertexte" xfId="3" builtinId="8"/>
    <cellStyle name="Milliers" xfId="1" builtinId="3"/>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en-US" b="1">
                <a:solidFill>
                  <a:schemeClr val="bg1"/>
                </a:solidFill>
              </a:rPr>
              <a:t>Estimated</a:t>
            </a:r>
            <a:r>
              <a:rPr lang="en-US" b="1" baseline="0">
                <a:solidFill>
                  <a:schemeClr val="bg1"/>
                </a:solidFill>
              </a:rPr>
              <a:t> Total per Week</a:t>
            </a:r>
          </a:p>
        </c:rich>
      </c:tx>
      <c:layout>
        <c:manualLayout>
          <c:xMode val="edge"/>
          <c:yMode val="edge"/>
          <c:x val="0.35596290849673196"/>
          <c:y val="1.767630373178784E-2"/>
        </c:manualLayout>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5">
                  <a:lumMod val="50000"/>
                </a:schemeClr>
              </a:solidFill>
              <a:round/>
            </a:ln>
            <a:effectLst/>
          </c:spPr>
          <c:marker>
            <c:symbol val="none"/>
          </c:marker>
          <c:cat>
            <c:strRef>
              <c:f>'Block Review'!$AF$39:$AF$45</c:f>
              <c:strCache>
                <c:ptCount val="7"/>
                <c:pt idx="0">
                  <c:v>Week 1</c:v>
                </c:pt>
                <c:pt idx="1">
                  <c:v>Week 2</c:v>
                </c:pt>
                <c:pt idx="2">
                  <c:v>Week 3</c:v>
                </c:pt>
                <c:pt idx="3">
                  <c:v>Week 4</c:v>
                </c:pt>
                <c:pt idx="4">
                  <c:v>Week 5</c:v>
                </c:pt>
                <c:pt idx="5">
                  <c:v>Week 6</c:v>
                </c:pt>
                <c:pt idx="6">
                  <c:v>Week 7</c:v>
                </c:pt>
              </c:strCache>
            </c:strRef>
          </c:cat>
          <c:val>
            <c:numRef>
              <c:f>'Block Review'!$AG$39:$AG$45</c:f>
              <c:numCache>
                <c:formatCode>0" kg"</c:formatCode>
                <c:ptCount val="7"/>
                <c:pt idx="0">
                  <c:v>0</c:v>
                </c:pt>
                <c:pt idx="1">
                  <c:v>0</c:v>
                </c:pt>
                <c:pt idx="2">
                  <c:v>0</c:v>
                </c:pt>
                <c:pt idx="3">
                  <c:v>0</c:v>
                </c:pt>
                <c:pt idx="4">
                  <c:v>0</c:v>
                </c:pt>
                <c:pt idx="5">
                  <c:v>0</c:v>
                </c:pt>
                <c:pt idx="6">
                  <c:v>0</c:v>
                </c:pt>
              </c:numCache>
            </c:numRef>
          </c:val>
          <c:smooth val="1"/>
        </c:ser>
        <c:dLbls>
          <c:showLegendKey val="0"/>
          <c:showVal val="0"/>
          <c:showCatName val="0"/>
          <c:showSerName val="0"/>
          <c:showPercent val="0"/>
          <c:showBubbleSize val="0"/>
        </c:dLbls>
        <c:smooth val="0"/>
        <c:axId val="185357712"/>
        <c:axId val="185352816"/>
      </c:lineChart>
      <c:catAx>
        <c:axId val="1853577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0" i="0" u="none" strike="noStrike" kern="1200" baseline="0">
                <a:solidFill>
                  <a:schemeClr val="bg1"/>
                </a:solidFill>
                <a:latin typeface="+mn-lt"/>
                <a:ea typeface="+mn-ea"/>
                <a:cs typeface="+mn-cs"/>
              </a:defRPr>
            </a:pPr>
            <a:endParaRPr lang="fr-FR"/>
          </a:p>
        </c:txPr>
        <c:crossAx val="185352816"/>
        <c:crosses val="autoZero"/>
        <c:auto val="1"/>
        <c:lblAlgn val="ctr"/>
        <c:lblOffset val="100"/>
        <c:noMultiLvlLbl val="0"/>
      </c:catAx>
      <c:valAx>
        <c:axId val="185352816"/>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0"/>
        <c:majorTickMark val="none"/>
        <c:minorTickMark val="none"/>
        <c:tickLblPos val="nextTo"/>
        <c:spPr>
          <a:noFill/>
          <a:ln>
            <a:noFill/>
          </a:ln>
          <a:effectLst/>
        </c:spPr>
        <c:txPr>
          <a:bodyPr rot="-60000000" spcFirstLastPara="1" vertOverflow="ellipsis" vert="horz" wrap="square" anchor="ctr" anchorCtr="1"/>
          <a:lstStyle/>
          <a:p>
            <a:pPr>
              <a:defRPr sz="1000" b="0" i="0" u="none" strike="noStrike" kern="1200" baseline="0">
                <a:solidFill>
                  <a:schemeClr val="bg1"/>
                </a:solidFill>
                <a:latin typeface="+mn-lt"/>
                <a:ea typeface="+mn-ea"/>
                <a:cs typeface="+mn-cs"/>
              </a:defRPr>
            </a:pPr>
            <a:endParaRPr lang="fr-FR"/>
          </a:p>
        </c:txPr>
        <c:crossAx val="185357712"/>
        <c:crosses val="autoZero"/>
        <c:crossBetween val="between"/>
      </c:valAx>
      <c:spPr>
        <a:noFill/>
        <a:ln>
          <a:no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Volume per Week</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tx>
            <c:strRef>
              <c:f>'Block Review'!$Z$45</c:f>
              <c:strCache>
                <c:ptCount val="1"/>
                <c:pt idx="0">
                  <c:v>Squat</c:v>
                </c:pt>
              </c:strCache>
            </c:strRef>
          </c:tx>
          <c:spPr>
            <a:ln w="28575" cap="rnd">
              <a:solidFill>
                <a:schemeClr val="accent5">
                  <a:lumMod val="75000"/>
                </a:schemeClr>
              </a:solidFill>
              <a:round/>
            </a:ln>
            <a:effectLst/>
          </c:spPr>
          <c:marker>
            <c:symbol val="none"/>
          </c:marker>
          <c:cat>
            <c:strRef>
              <c:f>'Block Review'!$Y$46:$Y$52</c:f>
              <c:strCache>
                <c:ptCount val="7"/>
                <c:pt idx="0">
                  <c:v>Week 1</c:v>
                </c:pt>
                <c:pt idx="1">
                  <c:v>Week 2</c:v>
                </c:pt>
                <c:pt idx="2">
                  <c:v>Week 3</c:v>
                </c:pt>
                <c:pt idx="3">
                  <c:v>Week 4</c:v>
                </c:pt>
                <c:pt idx="4">
                  <c:v>Week 5</c:v>
                </c:pt>
                <c:pt idx="5">
                  <c:v>Week 6</c:v>
                </c:pt>
                <c:pt idx="6">
                  <c:v>Week 7</c:v>
                </c:pt>
              </c:strCache>
            </c:strRef>
          </c:cat>
          <c:val>
            <c:numRef>
              <c:f>'Block Review'!$Z$46:$Z$52</c:f>
              <c:numCache>
                <c:formatCode>0" kg"</c:formatCode>
                <c:ptCount val="7"/>
                <c:pt idx="0">
                  <c:v>0</c:v>
                </c:pt>
                <c:pt idx="1">
                  <c:v>0</c:v>
                </c:pt>
                <c:pt idx="2">
                  <c:v>0</c:v>
                </c:pt>
                <c:pt idx="3">
                  <c:v>0</c:v>
                </c:pt>
                <c:pt idx="4">
                  <c:v>0</c:v>
                </c:pt>
                <c:pt idx="5">
                  <c:v>0</c:v>
                </c:pt>
                <c:pt idx="6">
                  <c:v>0</c:v>
                </c:pt>
              </c:numCache>
            </c:numRef>
          </c:val>
          <c:smooth val="1"/>
        </c:ser>
        <c:ser>
          <c:idx val="1"/>
          <c:order val="1"/>
          <c:tx>
            <c:strRef>
              <c:f>'Block Review'!$AA$45</c:f>
              <c:strCache>
                <c:ptCount val="1"/>
                <c:pt idx="0">
                  <c:v>Bench</c:v>
                </c:pt>
              </c:strCache>
            </c:strRef>
          </c:tx>
          <c:spPr>
            <a:ln w="28575" cap="rnd">
              <a:solidFill>
                <a:schemeClr val="accent2">
                  <a:lumMod val="75000"/>
                </a:schemeClr>
              </a:solidFill>
              <a:round/>
            </a:ln>
            <a:effectLst/>
          </c:spPr>
          <c:marker>
            <c:symbol val="none"/>
          </c:marker>
          <c:cat>
            <c:strRef>
              <c:f>'Block Review'!$Y$46:$Y$52</c:f>
              <c:strCache>
                <c:ptCount val="7"/>
                <c:pt idx="0">
                  <c:v>Week 1</c:v>
                </c:pt>
                <c:pt idx="1">
                  <c:v>Week 2</c:v>
                </c:pt>
                <c:pt idx="2">
                  <c:v>Week 3</c:v>
                </c:pt>
                <c:pt idx="3">
                  <c:v>Week 4</c:v>
                </c:pt>
                <c:pt idx="4">
                  <c:v>Week 5</c:v>
                </c:pt>
                <c:pt idx="5">
                  <c:v>Week 6</c:v>
                </c:pt>
                <c:pt idx="6">
                  <c:v>Week 7</c:v>
                </c:pt>
              </c:strCache>
            </c:strRef>
          </c:cat>
          <c:val>
            <c:numRef>
              <c:f>'Block Review'!$AA$46:$AA$52</c:f>
              <c:numCache>
                <c:formatCode>0" kg"</c:formatCode>
                <c:ptCount val="7"/>
                <c:pt idx="0">
                  <c:v>0</c:v>
                </c:pt>
                <c:pt idx="1">
                  <c:v>0</c:v>
                </c:pt>
                <c:pt idx="2">
                  <c:v>0</c:v>
                </c:pt>
                <c:pt idx="3">
                  <c:v>0</c:v>
                </c:pt>
                <c:pt idx="4">
                  <c:v>0</c:v>
                </c:pt>
                <c:pt idx="5">
                  <c:v>0</c:v>
                </c:pt>
                <c:pt idx="6">
                  <c:v>0</c:v>
                </c:pt>
              </c:numCache>
            </c:numRef>
          </c:val>
          <c:smooth val="1"/>
        </c:ser>
        <c:ser>
          <c:idx val="2"/>
          <c:order val="2"/>
          <c:tx>
            <c:strRef>
              <c:f>'Block Review'!$AB$45</c:f>
              <c:strCache>
                <c:ptCount val="1"/>
                <c:pt idx="0">
                  <c:v>Deadlift</c:v>
                </c:pt>
              </c:strCache>
            </c:strRef>
          </c:tx>
          <c:spPr>
            <a:ln w="28575" cap="rnd">
              <a:solidFill>
                <a:schemeClr val="accent6">
                  <a:lumMod val="75000"/>
                </a:schemeClr>
              </a:solidFill>
              <a:round/>
            </a:ln>
            <a:effectLst/>
          </c:spPr>
          <c:marker>
            <c:symbol val="none"/>
          </c:marker>
          <c:cat>
            <c:strRef>
              <c:f>'Block Review'!$Y$46:$Y$52</c:f>
              <c:strCache>
                <c:ptCount val="7"/>
                <c:pt idx="0">
                  <c:v>Week 1</c:v>
                </c:pt>
                <c:pt idx="1">
                  <c:v>Week 2</c:v>
                </c:pt>
                <c:pt idx="2">
                  <c:v>Week 3</c:v>
                </c:pt>
                <c:pt idx="3">
                  <c:v>Week 4</c:v>
                </c:pt>
                <c:pt idx="4">
                  <c:v>Week 5</c:v>
                </c:pt>
                <c:pt idx="5">
                  <c:v>Week 6</c:v>
                </c:pt>
                <c:pt idx="6">
                  <c:v>Week 7</c:v>
                </c:pt>
              </c:strCache>
            </c:strRef>
          </c:cat>
          <c:val>
            <c:numRef>
              <c:f>'Block Review'!$AB$46:$AB$52</c:f>
              <c:numCache>
                <c:formatCode>0" kg"</c:formatCode>
                <c:ptCount val="7"/>
                <c:pt idx="0">
                  <c:v>0</c:v>
                </c:pt>
                <c:pt idx="1">
                  <c:v>0</c:v>
                </c:pt>
                <c:pt idx="2">
                  <c:v>0</c:v>
                </c:pt>
                <c:pt idx="3">
                  <c:v>0</c:v>
                </c:pt>
                <c:pt idx="4">
                  <c:v>0</c:v>
                </c:pt>
                <c:pt idx="5">
                  <c:v>0</c:v>
                </c:pt>
                <c:pt idx="6">
                  <c:v>0</c:v>
                </c:pt>
              </c:numCache>
            </c:numRef>
          </c:val>
          <c:smooth val="1"/>
        </c:ser>
        <c:dLbls>
          <c:showLegendKey val="0"/>
          <c:showVal val="0"/>
          <c:showCatName val="0"/>
          <c:showSerName val="0"/>
          <c:showPercent val="0"/>
          <c:showBubbleSize val="0"/>
        </c:dLbls>
        <c:smooth val="0"/>
        <c:axId val="185344656"/>
        <c:axId val="185357168"/>
      </c:lineChart>
      <c:catAx>
        <c:axId val="1853446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0" i="0" u="none" strike="noStrike" kern="1200" baseline="0">
                <a:solidFill>
                  <a:schemeClr val="bg1"/>
                </a:solidFill>
                <a:latin typeface="+mn-lt"/>
                <a:ea typeface="+mn-ea"/>
                <a:cs typeface="+mn-cs"/>
              </a:defRPr>
            </a:pPr>
            <a:endParaRPr lang="fr-FR"/>
          </a:p>
        </c:txPr>
        <c:crossAx val="185357168"/>
        <c:crosses val="autoZero"/>
        <c:auto val="1"/>
        <c:lblAlgn val="ctr"/>
        <c:lblOffset val="100"/>
        <c:noMultiLvlLbl val="0"/>
      </c:catAx>
      <c:valAx>
        <c:axId val="185357168"/>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85344656"/>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baseline="0">
                <a:solidFill>
                  <a:schemeClr val="bg1"/>
                </a:solidFill>
              </a:rPr>
              <a:t>nReps per Week</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tx>
            <c:strRef>
              <c:f>'Block Review'!$Z$57</c:f>
              <c:strCache>
                <c:ptCount val="1"/>
                <c:pt idx="0">
                  <c:v>Squat</c:v>
                </c:pt>
              </c:strCache>
            </c:strRef>
          </c:tx>
          <c:spPr>
            <a:ln w="28575" cap="rnd">
              <a:solidFill>
                <a:schemeClr val="accent5">
                  <a:lumMod val="75000"/>
                </a:schemeClr>
              </a:solidFill>
              <a:round/>
            </a:ln>
            <a:effectLst/>
          </c:spPr>
          <c:marker>
            <c:symbol val="none"/>
          </c:marker>
          <c:cat>
            <c:strRef>
              <c:f>'Block Review'!$Y$58:$Y$64</c:f>
              <c:strCache>
                <c:ptCount val="7"/>
                <c:pt idx="0">
                  <c:v>Week 1</c:v>
                </c:pt>
                <c:pt idx="1">
                  <c:v>Week 2</c:v>
                </c:pt>
                <c:pt idx="2">
                  <c:v>Week 3</c:v>
                </c:pt>
                <c:pt idx="3">
                  <c:v>Week 4</c:v>
                </c:pt>
                <c:pt idx="4">
                  <c:v>Week 5</c:v>
                </c:pt>
                <c:pt idx="5">
                  <c:v>Week 6</c:v>
                </c:pt>
                <c:pt idx="6">
                  <c:v>Week 7</c:v>
                </c:pt>
              </c:strCache>
            </c:strRef>
          </c:cat>
          <c:val>
            <c:numRef>
              <c:f>'Block Review'!$Z$58:$Z$64</c:f>
              <c:numCache>
                <c:formatCode>0%</c:formatCode>
                <c:ptCount val="7"/>
                <c:pt idx="0">
                  <c:v>0</c:v>
                </c:pt>
                <c:pt idx="1">
                  <c:v>0</c:v>
                </c:pt>
                <c:pt idx="2">
                  <c:v>0</c:v>
                </c:pt>
                <c:pt idx="3">
                  <c:v>0</c:v>
                </c:pt>
                <c:pt idx="4">
                  <c:v>0</c:v>
                </c:pt>
                <c:pt idx="5">
                  <c:v>0</c:v>
                </c:pt>
                <c:pt idx="6">
                  <c:v>0</c:v>
                </c:pt>
              </c:numCache>
            </c:numRef>
          </c:val>
          <c:smooth val="1"/>
        </c:ser>
        <c:ser>
          <c:idx val="1"/>
          <c:order val="1"/>
          <c:tx>
            <c:strRef>
              <c:f>'Block Review'!$AA$57</c:f>
              <c:strCache>
                <c:ptCount val="1"/>
                <c:pt idx="0">
                  <c:v>Bench</c:v>
                </c:pt>
              </c:strCache>
            </c:strRef>
          </c:tx>
          <c:spPr>
            <a:ln w="28575" cap="rnd">
              <a:solidFill>
                <a:schemeClr val="accent2">
                  <a:lumMod val="75000"/>
                </a:schemeClr>
              </a:solidFill>
              <a:round/>
            </a:ln>
            <a:effectLst/>
          </c:spPr>
          <c:marker>
            <c:symbol val="none"/>
          </c:marker>
          <c:cat>
            <c:strRef>
              <c:f>'Block Review'!$Y$58:$Y$64</c:f>
              <c:strCache>
                <c:ptCount val="7"/>
                <c:pt idx="0">
                  <c:v>Week 1</c:v>
                </c:pt>
                <c:pt idx="1">
                  <c:v>Week 2</c:v>
                </c:pt>
                <c:pt idx="2">
                  <c:v>Week 3</c:v>
                </c:pt>
                <c:pt idx="3">
                  <c:v>Week 4</c:v>
                </c:pt>
                <c:pt idx="4">
                  <c:v>Week 5</c:v>
                </c:pt>
                <c:pt idx="5">
                  <c:v>Week 6</c:v>
                </c:pt>
                <c:pt idx="6">
                  <c:v>Week 7</c:v>
                </c:pt>
              </c:strCache>
            </c:strRef>
          </c:cat>
          <c:val>
            <c:numRef>
              <c:f>'Block Review'!$AA$58:$AA$64</c:f>
              <c:numCache>
                <c:formatCode>0%</c:formatCode>
                <c:ptCount val="7"/>
                <c:pt idx="0">
                  <c:v>0</c:v>
                </c:pt>
                <c:pt idx="1">
                  <c:v>0</c:v>
                </c:pt>
                <c:pt idx="2">
                  <c:v>0</c:v>
                </c:pt>
                <c:pt idx="3">
                  <c:v>0</c:v>
                </c:pt>
                <c:pt idx="4">
                  <c:v>0</c:v>
                </c:pt>
                <c:pt idx="5">
                  <c:v>0</c:v>
                </c:pt>
                <c:pt idx="6">
                  <c:v>0</c:v>
                </c:pt>
              </c:numCache>
            </c:numRef>
          </c:val>
          <c:smooth val="1"/>
        </c:ser>
        <c:ser>
          <c:idx val="2"/>
          <c:order val="2"/>
          <c:tx>
            <c:strRef>
              <c:f>'Block Review'!$AB$57</c:f>
              <c:strCache>
                <c:ptCount val="1"/>
                <c:pt idx="0">
                  <c:v>Deadlift</c:v>
                </c:pt>
              </c:strCache>
            </c:strRef>
          </c:tx>
          <c:spPr>
            <a:ln w="28575" cap="rnd">
              <a:solidFill>
                <a:schemeClr val="accent6">
                  <a:lumMod val="75000"/>
                </a:schemeClr>
              </a:solidFill>
              <a:round/>
            </a:ln>
            <a:effectLst/>
          </c:spPr>
          <c:marker>
            <c:symbol val="none"/>
          </c:marker>
          <c:cat>
            <c:strRef>
              <c:f>'Block Review'!$Y$58:$Y$64</c:f>
              <c:strCache>
                <c:ptCount val="7"/>
                <c:pt idx="0">
                  <c:v>Week 1</c:v>
                </c:pt>
                <c:pt idx="1">
                  <c:v>Week 2</c:v>
                </c:pt>
                <c:pt idx="2">
                  <c:v>Week 3</c:v>
                </c:pt>
                <c:pt idx="3">
                  <c:v>Week 4</c:v>
                </c:pt>
                <c:pt idx="4">
                  <c:v>Week 5</c:v>
                </c:pt>
                <c:pt idx="5">
                  <c:v>Week 6</c:v>
                </c:pt>
                <c:pt idx="6">
                  <c:v>Week 7</c:v>
                </c:pt>
              </c:strCache>
            </c:strRef>
          </c:cat>
          <c:val>
            <c:numRef>
              <c:f>'Block Review'!$AB$58:$AB$64</c:f>
              <c:numCache>
                <c:formatCode>0%</c:formatCode>
                <c:ptCount val="7"/>
                <c:pt idx="0">
                  <c:v>0</c:v>
                </c:pt>
                <c:pt idx="1">
                  <c:v>0</c:v>
                </c:pt>
                <c:pt idx="2">
                  <c:v>0</c:v>
                </c:pt>
                <c:pt idx="3">
                  <c:v>0</c:v>
                </c:pt>
                <c:pt idx="4">
                  <c:v>0</c:v>
                </c:pt>
                <c:pt idx="5">
                  <c:v>0</c:v>
                </c:pt>
                <c:pt idx="6">
                  <c:v>0</c:v>
                </c:pt>
              </c:numCache>
            </c:numRef>
          </c:val>
          <c:smooth val="1"/>
        </c:ser>
        <c:dLbls>
          <c:showLegendKey val="0"/>
          <c:showVal val="0"/>
          <c:showCatName val="0"/>
          <c:showSerName val="0"/>
          <c:showPercent val="0"/>
          <c:showBubbleSize val="0"/>
        </c:dLbls>
        <c:smooth val="0"/>
        <c:axId val="185347920"/>
        <c:axId val="185353904"/>
      </c:lineChart>
      <c:catAx>
        <c:axId val="1853479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0" i="0" u="none" strike="noStrike" kern="1200" baseline="0">
                <a:solidFill>
                  <a:schemeClr val="bg1"/>
                </a:solidFill>
                <a:latin typeface="+mn-lt"/>
                <a:ea typeface="+mn-ea"/>
                <a:cs typeface="+mn-cs"/>
              </a:defRPr>
            </a:pPr>
            <a:endParaRPr lang="fr-FR"/>
          </a:p>
        </c:txPr>
        <c:crossAx val="185353904"/>
        <c:crosses val="autoZero"/>
        <c:auto val="1"/>
        <c:lblAlgn val="ctr"/>
        <c:lblOffset val="100"/>
        <c:noMultiLvlLbl val="0"/>
      </c:catAx>
      <c:valAx>
        <c:axId val="185353904"/>
        <c:scaling>
          <c:orientation val="minMax"/>
        </c:scaling>
        <c:delete val="0"/>
        <c:axPos val="l"/>
        <c:majorGridlines>
          <c:spPr>
            <a:ln w="9525" cap="flat" cmpd="sng" algn="ctr">
              <a:solidFill>
                <a:schemeClr val="accent5">
                  <a:lumMod val="40000"/>
                  <a:lumOff val="60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85347920"/>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Bodyweight</a:t>
            </a:r>
            <a:r>
              <a:rPr lang="fr-FR" b="1" baseline="0">
                <a:solidFill>
                  <a:schemeClr val="bg1"/>
                </a:solidFill>
              </a:rPr>
              <a:t> per Week</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5">
                  <a:lumMod val="50000"/>
                </a:schemeClr>
              </a:solidFill>
              <a:round/>
            </a:ln>
            <a:effectLst/>
          </c:spPr>
          <c:marker>
            <c:symbol val="none"/>
          </c:marker>
          <c:cat>
            <c:strRef>
              <c:f>'Block Review'!$Z$74:$Z$80</c:f>
              <c:strCache>
                <c:ptCount val="7"/>
                <c:pt idx="0">
                  <c:v>Week 1</c:v>
                </c:pt>
                <c:pt idx="1">
                  <c:v>Week 2</c:v>
                </c:pt>
                <c:pt idx="2">
                  <c:v>Week 3</c:v>
                </c:pt>
                <c:pt idx="3">
                  <c:v>Week 4</c:v>
                </c:pt>
                <c:pt idx="4">
                  <c:v>Week 5</c:v>
                </c:pt>
                <c:pt idx="5">
                  <c:v>Week 6</c:v>
                </c:pt>
                <c:pt idx="6">
                  <c:v>Week 7</c:v>
                </c:pt>
              </c:strCache>
            </c:strRef>
          </c:cat>
          <c:val>
            <c:numRef>
              <c:f>'Block Review'!$AA$74:$AA$80</c:f>
              <c:numCache>
                <c:formatCode>0.0" kg"</c:formatCode>
                <c:ptCount val="7"/>
                <c:pt idx="0">
                  <c:v>0</c:v>
                </c:pt>
                <c:pt idx="1">
                  <c:v>0</c:v>
                </c:pt>
                <c:pt idx="2">
                  <c:v>0</c:v>
                </c:pt>
                <c:pt idx="3">
                  <c:v>0</c:v>
                </c:pt>
                <c:pt idx="4">
                  <c:v>0</c:v>
                </c:pt>
                <c:pt idx="5">
                  <c:v>0</c:v>
                </c:pt>
                <c:pt idx="6">
                  <c:v>0</c:v>
                </c:pt>
              </c:numCache>
            </c:numRef>
          </c:val>
          <c:smooth val="1"/>
        </c:ser>
        <c:dLbls>
          <c:showLegendKey val="0"/>
          <c:showVal val="0"/>
          <c:showCatName val="0"/>
          <c:showSerName val="0"/>
          <c:showPercent val="0"/>
          <c:showBubbleSize val="0"/>
        </c:dLbls>
        <c:smooth val="0"/>
        <c:axId val="185355536"/>
        <c:axId val="185345200"/>
      </c:lineChart>
      <c:catAx>
        <c:axId val="18535553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85345200"/>
        <c:crosses val="autoZero"/>
        <c:auto val="1"/>
        <c:lblAlgn val="ctr"/>
        <c:lblOffset val="100"/>
        <c:noMultiLvlLbl val="0"/>
      </c:catAx>
      <c:valAx>
        <c:axId val="185345200"/>
        <c:scaling>
          <c:orientation val="minMax"/>
        </c:scaling>
        <c:delete val="0"/>
        <c:axPos val="l"/>
        <c:majorGridlines>
          <c:spPr>
            <a:ln w="9525" cap="flat" cmpd="sng" algn="ctr">
              <a:solidFill>
                <a:schemeClr val="accent5">
                  <a:lumMod val="40000"/>
                  <a:lumOff val="60000"/>
                </a:schemeClr>
              </a:solidFill>
              <a:round/>
            </a:ln>
            <a:effectLst/>
          </c:spPr>
        </c:majorGridlines>
        <c:numFmt formatCode="0.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85355536"/>
        <c:crosses val="autoZero"/>
        <c:crossBetween val="between"/>
      </c:valAx>
      <c:spPr>
        <a:noFill/>
        <a:ln>
          <a:no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1508867048553238E-2"/>
          <c:y val="2.7572889985137398E-2"/>
          <c:w val="0.93170281178356351"/>
          <c:h val="0.88107034436960441"/>
        </c:manualLayout>
      </c:layout>
      <c:areaChart>
        <c:grouping val="stacked"/>
        <c:varyColors val="0"/>
        <c:ser>
          <c:idx val="0"/>
          <c:order val="0"/>
          <c:spPr>
            <a:solidFill>
              <a:schemeClr val="accent5">
                <a:lumMod val="50000"/>
              </a:schemeClr>
            </a:solidFill>
            <a:ln>
              <a:noFill/>
            </a:ln>
            <a:effectLst>
              <a:softEdge rad="0"/>
            </a:effectLst>
          </c:spPr>
          <c:cat>
            <c:strRef>
              <c:f>'Block Review'!$AB$9:$AH$9</c:f>
              <c:strCache>
                <c:ptCount val="7"/>
                <c:pt idx="0">
                  <c:v>Week 1</c:v>
                </c:pt>
                <c:pt idx="1">
                  <c:v>Week 2</c:v>
                </c:pt>
                <c:pt idx="2">
                  <c:v>Week 3</c:v>
                </c:pt>
                <c:pt idx="3">
                  <c:v>Week 4</c:v>
                </c:pt>
                <c:pt idx="4">
                  <c:v>Week 5</c:v>
                </c:pt>
                <c:pt idx="5">
                  <c:v>Week 6</c:v>
                </c:pt>
                <c:pt idx="6">
                  <c:v>Week 7</c:v>
                </c:pt>
              </c:strCache>
            </c:strRef>
          </c:cat>
          <c:val>
            <c:numRef>
              <c:f>'Block Review'!$AB$15:$AH$15</c:f>
              <c:numCache>
                <c:formatCode>0%</c:formatCode>
                <c:ptCount val="7"/>
                <c:pt idx="0">
                  <c:v>0</c:v>
                </c:pt>
                <c:pt idx="1">
                  <c:v>0</c:v>
                </c:pt>
                <c:pt idx="2">
                  <c:v>0</c:v>
                </c:pt>
                <c:pt idx="3">
                  <c:v>0</c:v>
                </c:pt>
                <c:pt idx="4">
                  <c:v>0</c:v>
                </c:pt>
                <c:pt idx="5">
                  <c:v>0</c:v>
                </c:pt>
                <c:pt idx="6">
                  <c:v>0</c:v>
                </c:pt>
              </c:numCache>
            </c:numRef>
          </c:val>
        </c:ser>
        <c:dLbls>
          <c:showLegendKey val="0"/>
          <c:showVal val="0"/>
          <c:showCatName val="0"/>
          <c:showSerName val="0"/>
          <c:showPercent val="0"/>
          <c:showBubbleSize val="0"/>
        </c:dLbls>
        <c:axId val="185346288"/>
        <c:axId val="2114079600"/>
      </c:areaChart>
      <c:catAx>
        <c:axId val="185346288"/>
        <c:scaling>
          <c:orientation val="minMax"/>
        </c:scaling>
        <c:delete val="0"/>
        <c:axPos val="b"/>
        <c:numFmt formatCode="General" sourceLinked="1"/>
        <c:majorTickMark val="out"/>
        <c:minorTickMark val="none"/>
        <c:tickLblPos val="nextTo"/>
        <c:spPr>
          <a:solidFill>
            <a:schemeClr val="accent5">
              <a:lumMod val="60000"/>
              <a:lumOff val="40000"/>
            </a:schemeClr>
          </a:solidFill>
          <a:ln w="9525" cap="flat" cmpd="sng" algn="ctr">
            <a:no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2114079600"/>
        <c:crosses val="autoZero"/>
        <c:auto val="1"/>
        <c:lblAlgn val="ctr"/>
        <c:lblOffset val="100"/>
        <c:noMultiLvlLbl val="0"/>
      </c:catAx>
      <c:valAx>
        <c:axId val="2114079600"/>
        <c:scaling>
          <c:orientation val="minMax"/>
        </c:scaling>
        <c:delete val="0"/>
        <c:axPos val="l"/>
        <c:majorGridlines>
          <c:spPr>
            <a:ln w="9525" cap="flat" cmpd="sng" algn="ctr">
              <a:solidFill>
                <a:schemeClr val="bg1"/>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85346288"/>
        <c:crosses val="autoZero"/>
        <c:crossBetween val="midCat"/>
      </c:valAx>
      <c:spPr>
        <a:solidFill>
          <a:schemeClr val="accent5">
            <a:lumMod val="60000"/>
            <a:lumOff val="40000"/>
          </a:schemeClr>
        </a:solidFill>
        <a:ln>
          <a:noFill/>
        </a:ln>
        <a:effectLst/>
      </c:spPr>
    </c:plotArea>
    <c:plotVisOnly val="1"/>
    <c:dispBlanksAs val="zero"/>
    <c:showDLblsOverMax val="0"/>
  </c:chart>
  <c:spPr>
    <a:solidFill>
      <a:schemeClr val="accent5">
        <a:lumMod val="60000"/>
        <a:lumOff val="40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e1RM Comp Squat</a:t>
            </a:r>
          </a:p>
        </c:rich>
      </c:tx>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5">
                  <a:lumMod val="75000"/>
                </a:schemeClr>
              </a:solidFill>
              <a:round/>
            </a:ln>
            <a:effectLst/>
          </c:spPr>
          <c:marker>
            <c:symbol val="none"/>
          </c:marker>
          <c:cat>
            <c:strRef>
              <c:f>'Block Review'!$Y$23:$Y$29</c:f>
              <c:strCache>
                <c:ptCount val="7"/>
                <c:pt idx="0">
                  <c:v>Week 1</c:v>
                </c:pt>
                <c:pt idx="1">
                  <c:v>Week 2</c:v>
                </c:pt>
                <c:pt idx="2">
                  <c:v>Week 3</c:v>
                </c:pt>
                <c:pt idx="3">
                  <c:v>Week 4</c:v>
                </c:pt>
                <c:pt idx="4">
                  <c:v>Week 5</c:v>
                </c:pt>
                <c:pt idx="5">
                  <c:v>Week 6</c:v>
                </c:pt>
                <c:pt idx="6">
                  <c:v>Week 7</c:v>
                </c:pt>
              </c:strCache>
            </c:strRef>
          </c:cat>
          <c:val>
            <c:numRef>
              <c:f>'Block Review'!$Z$23:$Z$29</c:f>
              <c:numCache>
                <c:formatCode>0" kg"</c:formatCode>
                <c:ptCount val="7"/>
                <c:pt idx="0">
                  <c:v>0</c:v>
                </c:pt>
                <c:pt idx="1">
                  <c:v>0</c:v>
                </c:pt>
                <c:pt idx="2">
                  <c:v>0</c:v>
                </c:pt>
                <c:pt idx="3">
                  <c:v>0</c:v>
                </c:pt>
                <c:pt idx="4">
                  <c:v>0</c:v>
                </c:pt>
                <c:pt idx="5">
                  <c:v>0</c:v>
                </c:pt>
                <c:pt idx="6">
                  <c:v>0</c:v>
                </c:pt>
              </c:numCache>
            </c:numRef>
          </c:val>
          <c:smooth val="0"/>
        </c:ser>
        <c:dLbls>
          <c:showLegendKey val="0"/>
          <c:showVal val="0"/>
          <c:showCatName val="0"/>
          <c:showSerName val="0"/>
          <c:showPercent val="0"/>
          <c:showBubbleSize val="0"/>
        </c:dLbls>
        <c:smooth val="0"/>
        <c:axId val="297823264"/>
        <c:axId val="297827616"/>
      </c:lineChart>
      <c:catAx>
        <c:axId val="29782326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97827616"/>
        <c:crosses val="autoZero"/>
        <c:auto val="1"/>
        <c:lblAlgn val="ctr"/>
        <c:lblOffset val="100"/>
        <c:noMultiLvlLbl val="0"/>
      </c:catAx>
      <c:valAx>
        <c:axId val="297827616"/>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97823264"/>
        <c:crosses val="autoZero"/>
        <c:crossBetween val="between"/>
      </c:valAx>
      <c:spPr>
        <a:solidFill>
          <a:schemeClr val="accent5">
            <a:lumMod val="60000"/>
            <a:lumOff val="40000"/>
          </a:schemeClr>
        </a:solidFill>
        <a:ln>
          <a:solidFill>
            <a:schemeClr val="accent5">
              <a:lumMod val="60000"/>
              <a:lumOff val="40000"/>
            </a:schemeClr>
          </a:solid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e1RM Comp Bench</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2">
                  <a:lumMod val="75000"/>
                </a:schemeClr>
              </a:solidFill>
              <a:round/>
            </a:ln>
            <a:effectLst/>
          </c:spPr>
          <c:marker>
            <c:symbol val="none"/>
          </c:marker>
          <c:cat>
            <c:strRef>
              <c:f>'Block Review'!$Y$23:$Y$29</c:f>
              <c:strCache>
                <c:ptCount val="7"/>
                <c:pt idx="0">
                  <c:v>Week 1</c:v>
                </c:pt>
                <c:pt idx="1">
                  <c:v>Week 2</c:v>
                </c:pt>
                <c:pt idx="2">
                  <c:v>Week 3</c:v>
                </c:pt>
                <c:pt idx="3">
                  <c:v>Week 4</c:v>
                </c:pt>
                <c:pt idx="4">
                  <c:v>Week 5</c:v>
                </c:pt>
                <c:pt idx="5">
                  <c:v>Week 6</c:v>
                </c:pt>
                <c:pt idx="6">
                  <c:v>Week 7</c:v>
                </c:pt>
              </c:strCache>
            </c:strRef>
          </c:cat>
          <c:val>
            <c:numRef>
              <c:f>'Block Review'!$AA$23:$AA$29</c:f>
              <c:numCache>
                <c:formatCode>0" kg"</c:formatCode>
                <c:ptCount val="7"/>
                <c:pt idx="0">
                  <c:v>0</c:v>
                </c:pt>
                <c:pt idx="1">
                  <c:v>0</c:v>
                </c:pt>
                <c:pt idx="2">
                  <c:v>0</c:v>
                </c:pt>
                <c:pt idx="3">
                  <c:v>0</c:v>
                </c:pt>
                <c:pt idx="4">
                  <c:v>0</c:v>
                </c:pt>
                <c:pt idx="5">
                  <c:v>0</c:v>
                </c:pt>
                <c:pt idx="6">
                  <c:v>0</c:v>
                </c:pt>
              </c:numCache>
            </c:numRef>
          </c:val>
          <c:smooth val="1"/>
        </c:ser>
        <c:dLbls>
          <c:showLegendKey val="0"/>
          <c:showVal val="0"/>
          <c:showCatName val="0"/>
          <c:showSerName val="0"/>
          <c:showPercent val="0"/>
          <c:showBubbleSize val="0"/>
        </c:dLbls>
        <c:smooth val="0"/>
        <c:axId val="297818368"/>
        <c:axId val="297828160"/>
      </c:lineChart>
      <c:catAx>
        <c:axId val="29781836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97828160"/>
        <c:crosses val="autoZero"/>
        <c:auto val="1"/>
        <c:lblAlgn val="ctr"/>
        <c:lblOffset val="100"/>
        <c:noMultiLvlLbl val="0"/>
      </c:catAx>
      <c:valAx>
        <c:axId val="297828160"/>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97818368"/>
        <c:crosses val="autoZero"/>
        <c:crossBetween val="between"/>
      </c:valAx>
      <c:spPr>
        <a:solidFill>
          <a:schemeClr val="accent5">
            <a:lumMod val="60000"/>
            <a:lumOff val="40000"/>
          </a:schemeClr>
        </a:solidFill>
        <a:ln>
          <a:solidFill>
            <a:schemeClr val="accent5">
              <a:lumMod val="60000"/>
              <a:lumOff val="40000"/>
            </a:schemeClr>
          </a:solid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e1RM Comp Deadlift</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6">
                  <a:lumMod val="75000"/>
                </a:schemeClr>
              </a:solidFill>
              <a:round/>
            </a:ln>
            <a:effectLst/>
          </c:spPr>
          <c:marker>
            <c:symbol val="none"/>
          </c:marker>
          <c:cat>
            <c:strRef>
              <c:f>'Block Review'!$Y$23:$Y$29</c:f>
              <c:strCache>
                <c:ptCount val="7"/>
                <c:pt idx="0">
                  <c:v>Week 1</c:v>
                </c:pt>
                <c:pt idx="1">
                  <c:v>Week 2</c:v>
                </c:pt>
                <c:pt idx="2">
                  <c:v>Week 3</c:v>
                </c:pt>
                <c:pt idx="3">
                  <c:v>Week 4</c:v>
                </c:pt>
                <c:pt idx="4">
                  <c:v>Week 5</c:v>
                </c:pt>
                <c:pt idx="5">
                  <c:v>Week 6</c:v>
                </c:pt>
                <c:pt idx="6">
                  <c:v>Week 7</c:v>
                </c:pt>
              </c:strCache>
            </c:strRef>
          </c:cat>
          <c:val>
            <c:numRef>
              <c:f>'Block Review'!$AB$23:$AB$29</c:f>
              <c:numCache>
                <c:formatCode>0" kg"</c:formatCode>
                <c:ptCount val="7"/>
                <c:pt idx="0">
                  <c:v>0</c:v>
                </c:pt>
                <c:pt idx="1">
                  <c:v>0</c:v>
                </c:pt>
                <c:pt idx="2">
                  <c:v>0</c:v>
                </c:pt>
                <c:pt idx="3">
                  <c:v>0</c:v>
                </c:pt>
                <c:pt idx="4">
                  <c:v>0</c:v>
                </c:pt>
                <c:pt idx="5">
                  <c:v>0</c:v>
                </c:pt>
                <c:pt idx="6">
                  <c:v>0</c:v>
                </c:pt>
              </c:numCache>
            </c:numRef>
          </c:val>
          <c:smooth val="1"/>
        </c:ser>
        <c:dLbls>
          <c:showLegendKey val="0"/>
          <c:showVal val="0"/>
          <c:showCatName val="0"/>
          <c:showSerName val="0"/>
          <c:showPercent val="0"/>
          <c:showBubbleSize val="0"/>
        </c:dLbls>
        <c:smooth val="0"/>
        <c:axId val="297829248"/>
        <c:axId val="297821088"/>
      </c:lineChart>
      <c:catAx>
        <c:axId val="29782924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97821088"/>
        <c:crosses val="autoZero"/>
        <c:auto val="1"/>
        <c:lblAlgn val="ctr"/>
        <c:lblOffset val="100"/>
        <c:noMultiLvlLbl val="0"/>
      </c:catAx>
      <c:valAx>
        <c:axId val="297821088"/>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97829248"/>
        <c:crosses val="autoZero"/>
        <c:crossBetween val="between"/>
      </c:valAx>
      <c:spPr>
        <a:solidFill>
          <a:schemeClr val="accent5">
            <a:lumMod val="60000"/>
            <a:lumOff val="40000"/>
          </a:schemeClr>
        </a:solidFill>
        <a:ln>
          <a:solidFill>
            <a:schemeClr val="accent5">
              <a:lumMod val="60000"/>
              <a:lumOff val="40000"/>
            </a:schemeClr>
          </a:solid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7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ln w="9525" cap="flat" cmpd="sng" algn="ctr">
        <a:solidFill>
          <a:schemeClr val="tx1">
            <a:lumMod val="15000"/>
            <a:lumOff val="85000"/>
          </a:schemeClr>
        </a:solidFill>
        <a:round/>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1" Type="http://schemas.openxmlformats.org/officeDocument/2006/relationships/image" Target="../media/image2.png"/></Relationships>
</file>

<file path=xl/drawings/_rels/drawing12.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3.xml"/><Relationship Id="rId7" Type="http://schemas.openxmlformats.org/officeDocument/2006/relationships/chart" Target="../charts/chart6.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image" Target="../media/image2.png"/><Relationship Id="rId5" Type="http://schemas.openxmlformats.org/officeDocument/2006/relationships/chart" Target="../charts/chart5.xml"/><Relationship Id="rId4" Type="http://schemas.openxmlformats.org/officeDocument/2006/relationships/chart" Target="../charts/chart4.xml"/><Relationship Id="rId9"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editAs="oneCell">
    <xdr:from>
      <xdr:col>0</xdr:col>
      <xdr:colOff>411480</xdr:colOff>
      <xdr:row>1</xdr:row>
      <xdr:rowOff>53340</xdr:rowOff>
    </xdr:from>
    <xdr:to>
      <xdr:col>3</xdr:col>
      <xdr:colOff>365760</xdr:colOff>
      <xdr:row>13</xdr:row>
      <xdr:rowOff>45720</xdr:rowOff>
    </xdr:to>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11480" y="243840"/>
          <a:ext cx="2278380" cy="22783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335280</xdr:colOff>
      <xdr:row>5</xdr:row>
      <xdr:rowOff>175260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127760" cy="11277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213360</xdr:colOff>
      <xdr:row>5</xdr:row>
      <xdr:rowOff>152400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127760" cy="112776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0</xdr:colOff>
      <xdr:row>0</xdr:row>
      <xdr:rowOff>8465</xdr:rowOff>
    </xdr:from>
    <xdr:to>
      <xdr:col>2</xdr:col>
      <xdr:colOff>128693</xdr:colOff>
      <xdr:row>5</xdr:row>
      <xdr:rowOff>162558</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8465"/>
          <a:ext cx="1127760" cy="112776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xdr:from>
      <xdr:col>1</xdr:col>
      <xdr:colOff>55920</xdr:colOff>
      <xdr:row>35</xdr:row>
      <xdr:rowOff>76201</xdr:rowOff>
    </xdr:from>
    <xdr:to>
      <xdr:col>8</xdr:col>
      <xdr:colOff>628560</xdr:colOff>
      <xdr:row>55</xdr:row>
      <xdr:rowOff>114301</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189360</xdr:colOff>
      <xdr:row>35</xdr:row>
      <xdr:rowOff>72841</xdr:rowOff>
    </xdr:from>
    <xdr:to>
      <xdr:col>16</xdr:col>
      <xdr:colOff>769620</xdr:colOff>
      <xdr:row>55</xdr:row>
      <xdr:rowOff>114301</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53340</xdr:colOff>
      <xdr:row>57</xdr:row>
      <xdr:rowOff>22860</xdr:rowOff>
    </xdr:from>
    <xdr:to>
      <xdr:col>8</xdr:col>
      <xdr:colOff>625980</xdr:colOff>
      <xdr:row>76</xdr:row>
      <xdr:rowOff>148140</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9</xdr:col>
      <xdr:colOff>182880</xdr:colOff>
      <xdr:row>57</xdr:row>
      <xdr:rowOff>41910</xdr:rowOff>
    </xdr:from>
    <xdr:to>
      <xdr:col>16</xdr:col>
      <xdr:colOff>762000</xdr:colOff>
      <xdr:row>76</xdr:row>
      <xdr:rowOff>167640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7</xdr:col>
      <xdr:colOff>68580</xdr:colOff>
      <xdr:row>17</xdr:row>
      <xdr:rowOff>22860</xdr:rowOff>
    </xdr:from>
    <xdr:to>
      <xdr:col>14</xdr:col>
      <xdr:colOff>784860</xdr:colOff>
      <xdr:row>32</xdr:row>
      <xdr:rowOff>175260</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0</xdr:col>
      <xdr:colOff>0</xdr:colOff>
      <xdr:row>0</xdr:row>
      <xdr:rowOff>0</xdr:rowOff>
    </xdr:from>
    <xdr:to>
      <xdr:col>1</xdr:col>
      <xdr:colOff>388620</xdr:colOff>
      <xdr:row>5</xdr:row>
      <xdr:rowOff>175260</xdr:rowOff>
    </xdr:to>
    <xdr:pic>
      <xdr:nvPicPr>
        <xdr:cNvPr id="10" name="Image 9"/>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0" y="0"/>
          <a:ext cx="1127760" cy="1127760"/>
        </a:xfrm>
        <a:prstGeom prst="rect">
          <a:avLst/>
        </a:prstGeom>
      </xdr:spPr>
    </xdr:pic>
    <xdr:clientData/>
  </xdr:twoCellAnchor>
  <xdr:twoCellAnchor>
    <xdr:from>
      <xdr:col>1</xdr:col>
      <xdr:colOff>35923</xdr:colOff>
      <xdr:row>78</xdr:row>
      <xdr:rowOff>53933</xdr:rowOff>
    </xdr:from>
    <xdr:to>
      <xdr:col>6</xdr:col>
      <xdr:colOff>275409</xdr:colOff>
      <xdr:row>92</xdr:row>
      <xdr:rowOff>108362</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6</xdr:col>
      <xdr:colOff>284018</xdr:colOff>
      <xdr:row>78</xdr:row>
      <xdr:rowOff>53495</xdr:rowOff>
    </xdr:from>
    <xdr:to>
      <xdr:col>11</xdr:col>
      <xdr:colOff>533399</xdr:colOff>
      <xdr:row>92</xdr:row>
      <xdr:rowOff>107951</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11</xdr:col>
      <xdr:colOff>540328</xdr:colOff>
      <xdr:row>78</xdr:row>
      <xdr:rowOff>52647</xdr:rowOff>
    </xdr:from>
    <xdr:to>
      <xdr:col>16</xdr:col>
      <xdr:colOff>779813</xdr:colOff>
      <xdr:row>92</xdr:row>
      <xdr:rowOff>107076</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trength%20Development/Coachings/Templates/Version%204/3%20Days%20;%203%20Exercises/5%20Weeks%20Template%20V.4%20(3D+GPP;3E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aining Plan"/>
      <sheetName val="Indications &amp; Informations"/>
      <sheetName val="Calculators"/>
      <sheetName val="Week 1"/>
      <sheetName val="Week 2"/>
      <sheetName val="Week 3"/>
      <sheetName val="Week 4"/>
      <sheetName val="Week 5"/>
      <sheetName val="Analysis"/>
      <sheetName val="Block Review"/>
      <sheetName val="Data Collection"/>
    </sheetNames>
    <sheetDataSet>
      <sheetData sheetId="0">
        <row r="33">
          <cell r="K33"/>
        </row>
        <row r="74">
          <cell r="K74"/>
        </row>
      </sheetData>
      <sheetData sheetId="1"/>
      <sheetData sheetId="2"/>
      <sheetData sheetId="3"/>
      <sheetData sheetId="4"/>
      <sheetData sheetId="5"/>
      <sheetData sheetId="6"/>
      <sheetData sheetId="7"/>
      <sheetData sheetId="8"/>
      <sheetData sheetId="9"/>
      <sheetData sheetId="1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8" tint="-0.499984740745262"/>
  </sheetPr>
  <dimension ref="A1:AP306"/>
  <sheetViews>
    <sheetView showGridLines="0" zoomScaleNormal="100" workbookViewId="0"/>
  </sheetViews>
  <sheetFormatPr baseColWidth="10" defaultRowHeight="14.4" x14ac:dyDescent="0.3"/>
  <cols>
    <col min="1" max="1" width="10.77734375" customWidth="1"/>
  </cols>
  <sheetData>
    <row r="1" spans="1:42" ht="15" customHeight="1" x14ac:dyDescent="0.3">
      <c r="A1" s="1"/>
      <c r="B1" s="1"/>
      <c r="C1" s="1"/>
      <c r="D1" s="1"/>
      <c r="E1" s="1"/>
      <c r="F1" s="1"/>
      <c r="G1" s="1"/>
      <c r="H1" s="1"/>
      <c r="I1" s="1"/>
      <c r="J1" s="1"/>
      <c r="K1" s="1"/>
      <c r="L1" s="1"/>
      <c r="M1" s="1"/>
      <c r="N1" s="1"/>
      <c r="O1" s="1"/>
      <c r="P1" s="1"/>
      <c r="Q1" s="1"/>
      <c r="R1" s="1"/>
      <c r="S1" s="1"/>
      <c r="T1" s="1"/>
      <c r="U1" s="1"/>
      <c r="V1" s="1"/>
      <c r="W1" s="1"/>
      <c r="X1" s="1"/>
      <c r="Y1" s="1"/>
      <c r="Z1" s="16"/>
      <c r="AA1" s="16"/>
      <c r="AB1" s="16"/>
      <c r="AC1" s="16"/>
      <c r="AD1" s="16"/>
      <c r="AE1" s="16"/>
      <c r="AF1" s="16"/>
      <c r="AG1" s="16"/>
      <c r="AH1" s="16"/>
      <c r="AI1" s="16"/>
      <c r="AJ1" s="16"/>
      <c r="AK1" s="16"/>
      <c r="AL1" s="16"/>
      <c r="AM1" s="16"/>
      <c r="AN1" s="16"/>
      <c r="AO1" s="16"/>
      <c r="AP1" s="16"/>
    </row>
    <row r="2" spans="1:42" ht="15" customHeight="1" x14ac:dyDescent="0.3">
      <c r="A2" s="1"/>
      <c r="B2" s="306"/>
      <c r="C2" s="306"/>
      <c r="D2" s="306"/>
      <c r="E2" s="306"/>
      <c r="F2" s="306"/>
      <c r="G2" s="306"/>
      <c r="H2" s="306"/>
      <c r="I2" s="306"/>
      <c r="J2" s="306"/>
      <c r="K2" s="306"/>
      <c r="L2" s="306"/>
      <c r="M2" s="306"/>
      <c r="N2" s="306"/>
      <c r="O2" s="306"/>
      <c r="P2" s="306"/>
      <c r="Q2" s="306"/>
      <c r="R2" s="1"/>
      <c r="S2" s="1"/>
      <c r="T2" s="1"/>
      <c r="U2" s="1"/>
      <c r="V2" s="1"/>
      <c r="W2" s="1"/>
      <c r="X2" s="1"/>
      <c r="Y2" s="1"/>
      <c r="Z2" s="16"/>
      <c r="AA2" s="16"/>
      <c r="AB2" s="16"/>
      <c r="AC2" s="16"/>
      <c r="AD2" s="16"/>
      <c r="AE2" s="16"/>
      <c r="AF2" s="16"/>
      <c r="AG2" s="16"/>
      <c r="AH2" s="16"/>
      <c r="AI2" s="16"/>
      <c r="AJ2" s="16"/>
      <c r="AK2" s="16"/>
      <c r="AL2" s="16"/>
      <c r="AM2" s="16"/>
      <c r="AN2" s="16"/>
      <c r="AO2" s="16"/>
      <c r="AP2" s="16"/>
    </row>
    <row r="3" spans="1:42" ht="15" customHeight="1" x14ac:dyDescent="0.3">
      <c r="A3" s="18"/>
      <c r="B3" s="311" t="s">
        <v>205</v>
      </c>
      <c r="C3" s="311"/>
      <c r="D3" s="311"/>
      <c r="E3" s="311"/>
      <c r="F3" s="311"/>
      <c r="G3" s="311"/>
      <c r="H3" s="311"/>
      <c r="I3" s="311"/>
      <c r="J3" s="311"/>
      <c r="K3" s="311"/>
      <c r="L3" s="311"/>
      <c r="M3" s="311"/>
      <c r="N3" s="311"/>
      <c r="O3" s="311"/>
      <c r="P3" s="311"/>
      <c r="Q3" s="311"/>
      <c r="R3" s="18"/>
      <c r="S3" s="18"/>
      <c r="T3" s="18"/>
      <c r="U3" s="18"/>
      <c r="V3" s="18"/>
      <c r="W3" s="18"/>
      <c r="X3" s="18"/>
      <c r="Y3" s="18"/>
      <c r="Z3" s="17"/>
      <c r="AA3" s="17"/>
      <c r="AB3" s="17"/>
      <c r="AC3" s="17"/>
      <c r="AD3" s="17"/>
      <c r="AE3" s="17"/>
      <c r="AF3" s="17"/>
      <c r="AG3" s="17"/>
      <c r="AH3" s="17"/>
      <c r="AI3" s="17"/>
      <c r="AJ3" s="17"/>
      <c r="AK3" s="17"/>
      <c r="AL3" s="17"/>
      <c r="AM3" s="17"/>
      <c r="AN3" s="17"/>
      <c r="AO3" s="17"/>
      <c r="AP3" s="17"/>
    </row>
    <row r="4" spans="1:42" ht="15" customHeight="1" x14ac:dyDescent="0.3">
      <c r="A4" s="18"/>
      <c r="B4" s="312" t="s">
        <v>163</v>
      </c>
      <c r="C4" s="312"/>
      <c r="D4" s="312"/>
      <c r="E4" s="312"/>
      <c r="F4" s="312"/>
      <c r="G4" s="312"/>
      <c r="H4" s="312"/>
      <c r="I4" s="312"/>
      <c r="J4" s="312"/>
      <c r="K4" s="312"/>
      <c r="L4" s="312"/>
      <c r="M4" s="312"/>
      <c r="N4" s="312"/>
      <c r="O4" s="312"/>
      <c r="P4" s="312"/>
      <c r="Q4" s="312"/>
      <c r="R4" s="18"/>
      <c r="S4" s="18"/>
      <c r="T4" s="18"/>
      <c r="U4" s="18"/>
      <c r="V4" s="18"/>
      <c r="W4" s="18"/>
      <c r="X4" s="18"/>
      <c r="Y4" s="18"/>
      <c r="Z4" s="17"/>
      <c r="AA4" s="17"/>
      <c r="AB4" s="17"/>
      <c r="AC4" s="17"/>
      <c r="AD4" s="17"/>
      <c r="AE4" s="17"/>
      <c r="AF4" s="17"/>
      <c r="AG4" s="17"/>
      <c r="AH4" s="17"/>
      <c r="AI4" s="17"/>
      <c r="AJ4" s="17"/>
      <c r="AK4" s="17"/>
      <c r="AL4" s="17"/>
      <c r="AM4" s="17"/>
      <c r="AN4" s="17"/>
      <c r="AO4" s="17"/>
      <c r="AP4" s="17"/>
    </row>
    <row r="5" spans="1:42" ht="15" customHeight="1" x14ac:dyDescent="0.3">
      <c r="A5" s="1"/>
      <c r="B5" s="1"/>
      <c r="C5" s="1"/>
      <c r="D5" s="1"/>
      <c r="E5" s="1"/>
      <c r="F5" s="1"/>
      <c r="G5" s="1"/>
      <c r="H5" s="1"/>
      <c r="I5" s="1"/>
      <c r="J5" s="1"/>
      <c r="K5" s="1"/>
      <c r="L5" s="1"/>
      <c r="M5" s="1"/>
      <c r="N5" s="1"/>
      <c r="O5" s="1"/>
      <c r="P5" s="1"/>
      <c r="Q5" s="1"/>
      <c r="R5" s="1"/>
      <c r="S5" s="1"/>
      <c r="T5" s="1"/>
      <c r="U5" s="1"/>
      <c r="V5" s="1"/>
      <c r="W5" s="1"/>
      <c r="X5" s="1"/>
      <c r="Y5" s="1"/>
      <c r="Z5" s="16"/>
      <c r="AA5" s="16"/>
      <c r="AB5" s="16"/>
      <c r="AC5" s="16"/>
      <c r="AD5" s="16"/>
      <c r="AE5" s="16"/>
      <c r="AF5" s="16"/>
      <c r="AG5" s="16"/>
      <c r="AH5" s="16"/>
      <c r="AI5" s="16"/>
      <c r="AJ5" s="16"/>
      <c r="AK5" s="16"/>
      <c r="AL5" s="16"/>
      <c r="AM5" s="16"/>
      <c r="AN5" s="16"/>
      <c r="AO5" s="16"/>
      <c r="AP5" s="16"/>
    </row>
    <row r="6" spans="1:42" ht="15" customHeight="1" x14ac:dyDescent="0.3">
      <c r="A6" s="1"/>
      <c r="B6" s="1"/>
      <c r="C6" s="1"/>
      <c r="D6" s="1"/>
      <c r="E6" s="1"/>
      <c r="F6" s="1"/>
      <c r="G6" s="1"/>
      <c r="H6" s="1"/>
      <c r="I6" s="1"/>
      <c r="J6" s="1"/>
      <c r="K6" s="1"/>
      <c r="L6" s="1"/>
      <c r="M6" s="1"/>
      <c r="N6" s="12"/>
      <c r="O6" s="12"/>
      <c r="P6" s="1"/>
      <c r="Q6" s="1"/>
      <c r="R6" s="1"/>
      <c r="S6" s="1"/>
      <c r="T6" s="1"/>
      <c r="U6" s="1"/>
      <c r="V6" s="1"/>
      <c r="W6" s="1"/>
      <c r="X6" s="1"/>
      <c r="Y6" s="1"/>
      <c r="Z6" s="16"/>
      <c r="AA6" s="16"/>
      <c r="AB6" s="16"/>
      <c r="AC6" s="16"/>
      <c r="AD6" s="16"/>
      <c r="AE6" s="16"/>
      <c r="AF6" s="16"/>
      <c r="AG6" s="16"/>
      <c r="AH6" s="16"/>
      <c r="AI6" s="16"/>
      <c r="AJ6" s="16"/>
      <c r="AK6" s="16"/>
      <c r="AL6" s="16"/>
      <c r="AM6" s="16"/>
      <c r="AN6" s="16"/>
      <c r="AO6" s="16"/>
      <c r="AP6" s="16"/>
    </row>
    <row r="7" spans="1:42" ht="15" customHeight="1" x14ac:dyDescent="0.3">
      <c r="A7" s="9"/>
      <c r="B7" s="307" t="s">
        <v>58</v>
      </c>
      <c r="C7" s="307"/>
      <c r="D7" s="307"/>
      <c r="E7" s="307"/>
      <c r="F7" s="307"/>
      <c r="G7" s="307"/>
      <c r="H7" s="307"/>
      <c r="I7" s="307"/>
      <c r="J7" s="307"/>
      <c r="K7" s="307"/>
      <c r="L7" s="307"/>
      <c r="M7" s="307"/>
      <c r="N7" s="307"/>
      <c r="O7" s="307"/>
      <c r="P7" s="307"/>
      <c r="Q7" s="307"/>
      <c r="R7" s="1"/>
      <c r="S7" s="1"/>
      <c r="T7" s="1"/>
      <c r="U7" s="1"/>
      <c r="V7" s="1"/>
      <c r="W7" s="1"/>
      <c r="X7" s="1"/>
      <c r="Y7" s="1"/>
      <c r="Z7" s="16"/>
      <c r="AA7" s="16"/>
      <c r="AB7" s="16"/>
      <c r="AC7" s="16"/>
      <c r="AD7" s="16"/>
      <c r="AE7" s="16"/>
      <c r="AF7" s="16"/>
      <c r="AG7" s="16"/>
      <c r="AH7" s="16"/>
      <c r="AI7" s="16"/>
      <c r="AJ7" s="16"/>
      <c r="AK7" s="16"/>
      <c r="AL7" s="16"/>
      <c r="AM7" s="16"/>
      <c r="AN7" s="16"/>
      <c r="AO7" s="16"/>
      <c r="AP7" s="16"/>
    </row>
    <row r="8" spans="1:42" ht="15" customHeight="1" x14ac:dyDescent="0.3">
      <c r="A8" s="9"/>
      <c r="B8" s="307"/>
      <c r="C8" s="307"/>
      <c r="D8" s="307"/>
      <c r="E8" s="307"/>
      <c r="F8" s="307"/>
      <c r="G8" s="307"/>
      <c r="H8" s="307"/>
      <c r="I8" s="307"/>
      <c r="J8" s="307"/>
      <c r="K8" s="307"/>
      <c r="L8" s="307"/>
      <c r="M8" s="307"/>
      <c r="N8" s="307"/>
      <c r="O8" s="307"/>
      <c r="P8" s="307"/>
      <c r="Q8" s="307"/>
      <c r="R8" s="1"/>
      <c r="S8" s="1"/>
      <c r="T8" s="1"/>
      <c r="U8" s="1"/>
      <c r="V8" s="1"/>
      <c r="W8" s="1"/>
      <c r="X8" s="1"/>
      <c r="Y8" s="1"/>
      <c r="Z8" s="16"/>
      <c r="AA8" s="16"/>
      <c r="AB8" s="16"/>
      <c r="AC8" s="16"/>
      <c r="AD8" s="16"/>
      <c r="AE8" s="16"/>
      <c r="AF8" s="16"/>
      <c r="AG8" s="16"/>
      <c r="AH8" s="16"/>
      <c r="AI8" s="16"/>
      <c r="AJ8" s="16"/>
      <c r="AK8" s="16"/>
      <c r="AL8" s="16"/>
      <c r="AM8" s="16"/>
      <c r="AN8" s="16"/>
      <c r="AO8" s="16"/>
      <c r="AP8" s="16"/>
    </row>
    <row r="9" spans="1:42" ht="15" customHeight="1" x14ac:dyDescent="0.3">
      <c r="A9" s="9"/>
      <c r="B9" s="307"/>
      <c r="C9" s="307"/>
      <c r="D9" s="307"/>
      <c r="E9" s="307"/>
      <c r="F9" s="307"/>
      <c r="G9" s="307"/>
      <c r="H9" s="307"/>
      <c r="I9" s="307"/>
      <c r="J9" s="307"/>
      <c r="K9" s="307"/>
      <c r="L9" s="307"/>
      <c r="M9" s="307"/>
      <c r="N9" s="307"/>
      <c r="O9" s="307"/>
      <c r="P9" s="307"/>
      <c r="Q9" s="307"/>
      <c r="R9" s="1"/>
      <c r="S9" s="1"/>
      <c r="T9" s="1"/>
      <c r="U9" s="1"/>
      <c r="V9" s="1"/>
      <c r="W9" s="1"/>
      <c r="X9" s="1"/>
      <c r="Y9" s="1"/>
      <c r="Z9" s="16"/>
      <c r="AA9" s="16"/>
      <c r="AB9" s="16"/>
      <c r="AC9" s="16"/>
      <c r="AD9" s="16"/>
      <c r="AE9" s="16"/>
      <c r="AF9" s="16"/>
      <c r="AG9" s="16"/>
      <c r="AH9" s="16"/>
      <c r="AI9" s="16"/>
      <c r="AJ9" s="16"/>
      <c r="AK9" s="16"/>
      <c r="AL9" s="16"/>
      <c r="AM9" s="16"/>
      <c r="AN9" s="16"/>
      <c r="AO9" s="16"/>
      <c r="AP9" s="16"/>
    </row>
    <row r="10" spans="1:42" ht="15" customHeight="1" x14ac:dyDescent="0.3">
      <c r="A10" s="9"/>
      <c r="B10" s="14"/>
      <c r="C10" s="14"/>
      <c r="D10" s="14"/>
      <c r="E10" s="14"/>
      <c r="F10" s="15"/>
      <c r="G10" s="15"/>
      <c r="H10" s="14"/>
      <c r="I10" s="14"/>
      <c r="J10" s="14"/>
      <c r="K10" s="14"/>
      <c r="L10" s="1"/>
      <c r="M10" s="1"/>
      <c r="N10" s="12"/>
      <c r="O10" s="53"/>
      <c r="P10" s="1"/>
      <c r="Q10" s="1"/>
      <c r="R10" s="1"/>
      <c r="S10" s="1"/>
      <c r="T10" s="1"/>
      <c r="U10" s="1"/>
      <c r="V10" s="1"/>
      <c r="W10" s="1"/>
      <c r="X10" s="1"/>
      <c r="Y10" s="1"/>
      <c r="Z10" s="16"/>
      <c r="AA10" s="16"/>
      <c r="AB10" s="16"/>
      <c r="AC10" s="16"/>
      <c r="AD10" s="16"/>
      <c r="AE10" s="16"/>
      <c r="AF10" s="16"/>
      <c r="AG10" s="16"/>
      <c r="AH10" s="16"/>
      <c r="AI10" s="16"/>
      <c r="AJ10" s="16"/>
      <c r="AK10" s="16"/>
      <c r="AL10" s="16"/>
      <c r="AM10" s="16"/>
      <c r="AN10" s="16"/>
      <c r="AO10" s="16"/>
      <c r="AP10" s="16"/>
    </row>
    <row r="11" spans="1:42" ht="15" customHeight="1" thickBot="1" x14ac:dyDescent="0.35">
      <c r="A11" s="9"/>
      <c r="B11" s="9"/>
      <c r="C11" s="9"/>
      <c r="D11" s="9"/>
      <c r="E11" s="9"/>
      <c r="F11" s="9"/>
      <c r="G11" s="9"/>
      <c r="H11" s="9"/>
      <c r="I11" s="9"/>
      <c r="J11" s="9"/>
      <c r="K11" s="9"/>
      <c r="L11" s="1"/>
      <c r="M11" s="1"/>
      <c r="N11" s="1"/>
      <c r="O11" s="1"/>
      <c r="P11" s="1"/>
      <c r="Q11" s="1"/>
      <c r="R11" s="1"/>
      <c r="S11" s="1"/>
      <c r="T11" s="1"/>
      <c r="U11" s="1"/>
      <c r="V11" s="1"/>
      <c r="W11" s="1"/>
      <c r="X11" s="1"/>
      <c r="Y11" s="1"/>
      <c r="Z11" s="16"/>
      <c r="AA11" s="16"/>
      <c r="AB11" s="16"/>
      <c r="AC11" s="16"/>
      <c r="AD11" s="16"/>
      <c r="AE11" s="16"/>
      <c r="AF11" s="16"/>
      <c r="AG11" s="16"/>
      <c r="AH11" s="16"/>
      <c r="AI11" s="16"/>
      <c r="AJ11" s="16"/>
      <c r="AK11" s="16"/>
      <c r="AL11" s="16"/>
      <c r="AM11" s="16"/>
      <c r="AN11" s="16"/>
      <c r="AO11" s="16"/>
      <c r="AP11" s="16"/>
    </row>
    <row r="12" spans="1:42" ht="15" customHeight="1" x14ac:dyDescent="0.3">
      <c r="A12" s="9"/>
      <c r="B12" s="308"/>
      <c r="C12" s="284" t="s">
        <v>46</v>
      </c>
      <c r="D12" s="285"/>
      <c r="E12" s="285"/>
      <c r="F12" s="286"/>
      <c r="G12" s="285" t="s">
        <v>47</v>
      </c>
      <c r="H12" s="285"/>
      <c r="I12" s="285"/>
      <c r="J12" s="286"/>
      <c r="K12" s="284" t="s">
        <v>48</v>
      </c>
      <c r="L12" s="285"/>
      <c r="M12" s="285"/>
      <c r="N12" s="286"/>
      <c r="O12" s="284" t="s">
        <v>57</v>
      </c>
      <c r="P12" s="285"/>
      <c r="Q12" s="286"/>
      <c r="R12" s="1"/>
      <c r="S12" s="1"/>
      <c r="T12" s="1"/>
      <c r="U12" s="1"/>
      <c r="V12" s="1"/>
      <c r="W12" s="1"/>
      <c r="X12" s="1"/>
      <c r="Y12" s="1"/>
      <c r="Z12" s="16"/>
      <c r="AA12" s="16"/>
      <c r="AB12" s="16"/>
      <c r="AC12" s="16"/>
      <c r="AD12" s="16"/>
      <c r="AE12" s="16"/>
      <c r="AF12" s="16"/>
      <c r="AG12" s="16"/>
      <c r="AH12" s="16"/>
      <c r="AI12" s="16"/>
      <c r="AJ12" s="16"/>
      <c r="AK12" s="16"/>
      <c r="AL12" s="16"/>
      <c r="AM12" s="16"/>
      <c r="AN12" s="16"/>
      <c r="AO12" s="16"/>
      <c r="AP12" s="16"/>
    </row>
    <row r="13" spans="1:42" ht="15" customHeight="1" x14ac:dyDescent="0.3">
      <c r="A13" s="9"/>
      <c r="B13" s="309"/>
      <c r="C13" s="287"/>
      <c r="D13" s="288"/>
      <c r="E13" s="288"/>
      <c r="F13" s="289"/>
      <c r="G13" s="288"/>
      <c r="H13" s="288"/>
      <c r="I13" s="288"/>
      <c r="J13" s="289"/>
      <c r="K13" s="287"/>
      <c r="L13" s="288"/>
      <c r="M13" s="288"/>
      <c r="N13" s="289"/>
      <c r="O13" s="287"/>
      <c r="P13" s="288"/>
      <c r="Q13" s="289"/>
      <c r="R13" s="1"/>
      <c r="S13" s="1"/>
      <c r="T13" s="1"/>
      <c r="U13" s="1"/>
      <c r="V13" s="1"/>
      <c r="W13" s="1"/>
      <c r="X13" s="1"/>
      <c r="Y13" s="1"/>
      <c r="Z13" s="16"/>
      <c r="AA13" s="16"/>
      <c r="AB13" s="16"/>
      <c r="AC13" s="16"/>
      <c r="AD13" s="16"/>
      <c r="AE13" s="16"/>
      <c r="AF13" s="16"/>
      <c r="AG13" s="16"/>
      <c r="AH13" s="16"/>
      <c r="AI13" s="16"/>
      <c r="AJ13" s="16"/>
      <c r="AK13" s="16"/>
      <c r="AL13" s="16"/>
      <c r="AM13" s="16"/>
      <c r="AN13" s="16"/>
      <c r="AO13" s="16"/>
      <c r="AP13" s="16"/>
    </row>
    <row r="14" spans="1:42" ht="15" customHeight="1" thickBot="1" x14ac:dyDescent="0.35">
      <c r="A14" s="9"/>
      <c r="B14" s="310"/>
      <c r="C14" s="290"/>
      <c r="D14" s="291"/>
      <c r="E14" s="291"/>
      <c r="F14" s="292"/>
      <c r="G14" s="291"/>
      <c r="H14" s="291"/>
      <c r="I14" s="291"/>
      <c r="J14" s="292"/>
      <c r="K14" s="290"/>
      <c r="L14" s="291"/>
      <c r="M14" s="291"/>
      <c r="N14" s="292"/>
      <c r="O14" s="290"/>
      <c r="P14" s="291"/>
      <c r="Q14" s="292"/>
      <c r="R14" s="1"/>
      <c r="S14" s="1"/>
      <c r="T14" s="1"/>
      <c r="U14" s="1"/>
      <c r="V14" s="1"/>
      <c r="W14" s="1"/>
      <c r="X14" s="1"/>
      <c r="Y14" s="1"/>
      <c r="Z14" s="16"/>
      <c r="AA14" s="16"/>
      <c r="AB14" s="16"/>
      <c r="AC14" s="16"/>
      <c r="AD14" s="16"/>
      <c r="AE14" s="16"/>
      <c r="AF14" s="16"/>
      <c r="AG14" s="16"/>
      <c r="AH14" s="16"/>
      <c r="AI14" s="16"/>
      <c r="AJ14" s="16"/>
      <c r="AK14" s="16"/>
      <c r="AL14" s="16"/>
      <c r="AM14" s="16"/>
      <c r="AN14" s="16"/>
      <c r="AO14" s="16"/>
      <c r="AP14" s="16"/>
    </row>
    <row r="15" spans="1:42" ht="15" customHeight="1" x14ac:dyDescent="0.3">
      <c r="A15" s="9"/>
      <c r="B15" s="304" t="s">
        <v>51</v>
      </c>
      <c r="C15" s="295" t="s">
        <v>76</v>
      </c>
      <c r="D15" s="296"/>
      <c r="E15" s="296"/>
      <c r="F15" s="297"/>
      <c r="G15" s="295" t="s">
        <v>76</v>
      </c>
      <c r="H15" s="296"/>
      <c r="I15" s="296"/>
      <c r="J15" s="297"/>
      <c r="K15" s="298" t="s">
        <v>76</v>
      </c>
      <c r="L15" s="299"/>
      <c r="M15" s="299"/>
      <c r="N15" s="300"/>
      <c r="O15" s="301"/>
      <c r="P15" s="302"/>
      <c r="Q15" s="303"/>
      <c r="R15" s="1"/>
      <c r="S15" s="1"/>
      <c r="T15" s="1"/>
      <c r="U15" s="1"/>
      <c r="V15" s="1"/>
      <c r="W15" s="1"/>
      <c r="X15" s="1"/>
      <c r="Y15" s="1"/>
      <c r="Z15" s="16"/>
      <c r="AA15" s="16"/>
      <c r="AB15" s="16"/>
      <c r="AC15" s="16"/>
      <c r="AD15" s="16"/>
      <c r="AE15" s="16"/>
      <c r="AF15" s="16"/>
      <c r="AG15" s="16"/>
      <c r="AH15" s="16"/>
      <c r="AI15" s="16"/>
      <c r="AJ15" s="16"/>
      <c r="AK15" s="16"/>
      <c r="AL15" s="16"/>
      <c r="AM15" s="16"/>
      <c r="AN15" s="16"/>
      <c r="AO15" s="16"/>
      <c r="AP15" s="16"/>
    </row>
    <row r="16" spans="1:42" ht="15" customHeight="1" x14ac:dyDescent="0.3">
      <c r="A16" s="9"/>
      <c r="B16" s="304"/>
      <c r="C16" s="244"/>
      <c r="D16" s="245"/>
      <c r="E16" s="245"/>
      <c r="F16" s="246"/>
      <c r="G16" s="244"/>
      <c r="H16" s="245"/>
      <c r="I16" s="245"/>
      <c r="J16" s="246"/>
      <c r="K16" s="244"/>
      <c r="L16" s="245"/>
      <c r="M16" s="245"/>
      <c r="N16" s="246"/>
      <c r="O16" s="273"/>
      <c r="P16" s="248"/>
      <c r="Q16" s="249"/>
      <c r="R16" s="1"/>
      <c r="S16" s="1"/>
      <c r="T16" s="1"/>
      <c r="U16" s="1"/>
      <c r="V16" s="1"/>
      <c r="W16" s="1"/>
      <c r="X16" s="1"/>
      <c r="Y16" s="1"/>
      <c r="Z16" s="16"/>
      <c r="AA16" s="16"/>
      <c r="AB16" s="16"/>
      <c r="AC16" s="16"/>
      <c r="AD16" s="16"/>
      <c r="AE16" s="16"/>
      <c r="AF16" s="16"/>
      <c r="AG16" s="16"/>
      <c r="AH16" s="16"/>
      <c r="AI16" s="16"/>
      <c r="AJ16" s="16"/>
      <c r="AK16" s="16"/>
      <c r="AL16" s="16"/>
      <c r="AM16" s="16"/>
      <c r="AN16" s="16"/>
      <c r="AO16" s="16"/>
      <c r="AP16" s="16"/>
    </row>
    <row r="17" spans="1:42" ht="15" customHeight="1" x14ac:dyDescent="0.3">
      <c r="A17" s="9"/>
      <c r="B17" s="304"/>
      <c r="C17" s="256"/>
      <c r="D17" s="257"/>
      <c r="E17" s="257"/>
      <c r="F17" s="258"/>
      <c r="G17" s="256"/>
      <c r="H17" s="257"/>
      <c r="I17" s="257"/>
      <c r="J17" s="258"/>
      <c r="K17" s="256"/>
      <c r="L17" s="265"/>
      <c r="M17" s="265"/>
      <c r="N17" s="266"/>
      <c r="O17" s="250"/>
      <c r="P17" s="251"/>
      <c r="Q17" s="252"/>
      <c r="R17" s="16"/>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row>
    <row r="18" spans="1:42" ht="15" customHeight="1" x14ac:dyDescent="0.3">
      <c r="A18" s="9"/>
      <c r="B18" s="304"/>
      <c r="C18" s="259"/>
      <c r="D18" s="260"/>
      <c r="E18" s="260"/>
      <c r="F18" s="261"/>
      <c r="G18" s="259"/>
      <c r="H18" s="260"/>
      <c r="I18" s="260"/>
      <c r="J18" s="261"/>
      <c r="K18" s="267"/>
      <c r="L18" s="268"/>
      <c r="M18" s="268"/>
      <c r="N18" s="269"/>
      <c r="O18" s="253"/>
      <c r="P18" s="254"/>
      <c r="Q18" s="255"/>
      <c r="R18" s="16"/>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row>
    <row r="19" spans="1:42" ht="15" customHeight="1" x14ac:dyDescent="0.3">
      <c r="A19" s="9"/>
      <c r="B19" s="304"/>
      <c r="C19" s="259"/>
      <c r="D19" s="260"/>
      <c r="E19" s="260"/>
      <c r="F19" s="261"/>
      <c r="G19" s="259"/>
      <c r="H19" s="260"/>
      <c r="I19" s="260"/>
      <c r="J19" s="261"/>
      <c r="K19" s="267"/>
      <c r="L19" s="268"/>
      <c r="M19" s="268"/>
      <c r="N19" s="269"/>
      <c r="O19" s="241"/>
      <c r="P19" s="242"/>
      <c r="Q19" s="243"/>
      <c r="R19" s="16"/>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row>
    <row r="20" spans="1:42" ht="15" customHeight="1" x14ac:dyDescent="0.3">
      <c r="A20" s="9"/>
      <c r="B20" s="304"/>
      <c r="C20" s="259"/>
      <c r="D20" s="260"/>
      <c r="E20" s="260"/>
      <c r="F20" s="261"/>
      <c r="G20" s="259"/>
      <c r="H20" s="260"/>
      <c r="I20" s="260"/>
      <c r="J20" s="261"/>
      <c r="K20" s="267"/>
      <c r="L20" s="268"/>
      <c r="M20" s="268"/>
      <c r="N20" s="269"/>
      <c r="O20" s="247"/>
      <c r="P20" s="248"/>
      <c r="Q20" s="249"/>
      <c r="R20" s="16"/>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row>
    <row r="21" spans="1:42" ht="15" customHeight="1" x14ac:dyDescent="0.3">
      <c r="A21" s="9"/>
      <c r="B21" s="304"/>
      <c r="C21" s="262"/>
      <c r="D21" s="263"/>
      <c r="E21" s="263"/>
      <c r="F21" s="264"/>
      <c r="G21" s="262"/>
      <c r="H21" s="263"/>
      <c r="I21" s="263"/>
      <c r="J21" s="264"/>
      <c r="K21" s="270"/>
      <c r="L21" s="271"/>
      <c r="M21" s="271"/>
      <c r="N21" s="272"/>
      <c r="O21" s="250"/>
      <c r="P21" s="251"/>
      <c r="Q21" s="252"/>
      <c r="R21" s="16"/>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row>
    <row r="22" spans="1:42" ht="15" customHeight="1" x14ac:dyDescent="0.3">
      <c r="A22" s="9"/>
      <c r="B22" s="304"/>
      <c r="C22" s="89" t="s">
        <v>81</v>
      </c>
      <c r="D22" s="279"/>
      <c r="E22" s="279"/>
      <c r="F22" s="280"/>
      <c r="G22" s="89" t="s">
        <v>81</v>
      </c>
      <c r="H22" s="279"/>
      <c r="I22" s="279"/>
      <c r="J22" s="280"/>
      <c r="K22" s="89" t="s">
        <v>81</v>
      </c>
      <c r="L22" s="279"/>
      <c r="M22" s="279"/>
      <c r="N22" s="280"/>
      <c r="O22" s="253"/>
      <c r="P22" s="254"/>
      <c r="Q22" s="255"/>
      <c r="R22" s="1"/>
      <c r="S22" s="1"/>
      <c r="T22" s="1"/>
      <c r="U22" s="1"/>
      <c r="V22" s="1"/>
      <c r="W22" s="1"/>
      <c r="X22" s="1"/>
      <c r="Y22" s="1"/>
      <c r="Z22" s="16"/>
      <c r="AA22" s="16"/>
      <c r="AB22" s="16"/>
      <c r="AC22" s="16"/>
      <c r="AD22" s="16"/>
      <c r="AE22" s="16"/>
      <c r="AF22" s="16"/>
      <c r="AG22" s="16"/>
      <c r="AH22" s="16"/>
      <c r="AI22" s="16"/>
      <c r="AJ22" s="16"/>
      <c r="AK22" s="16"/>
      <c r="AL22" s="16"/>
      <c r="AM22" s="16"/>
      <c r="AN22" s="16"/>
      <c r="AO22" s="16"/>
      <c r="AP22" s="16"/>
    </row>
    <row r="23" spans="1:42" ht="15" customHeight="1" x14ac:dyDescent="0.3">
      <c r="A23" s="9"/>
      <c r="B23" s="304"/>
      <c r="C23" s="238" t="s">
        <v>77</v>
      </c>
      <c r="D23" s="239"/>
      <c r="E23" s="239"/>
      <c r="F23" s="240"/>
      <c r="G23" s="238" t="s">
        <v>77</v>
      </c>
      <c r="H23" s="239"/>
      <c r="I23" s="239"/>
      <c r="J23" s="240"/>
      <c r="K23" s="238" t="s">
        <v>77</v>
      </c>
      <c r="L23" s="239"/>
      <c r="M23" s="239"/>
      <c r="N23" s="240"/>
      <c r="O23" s="241"/>
      <c r="P23" s="242"/>
      <c r="Q23" s="243"/>
      <c r="R23" s="1"/>
      <c r="S23" s="1"/>
      <c r="T23" s="1"/>
      <c r="U23" s="1"/>
      <c r="V23" s="1"/>
      <c r="W23" s="1"/>
      <c r="X23" s="1"/>
      <c r="Y23" s="1"/>
      <c r="Z23" s="16"/>
      <c r="AA23" s="16"/>
      <c r="AB23" s="16"/>
      <c r="AC23" s="16"/>
      <c r="AD23" s="16"/>
      <c r="AE23" s="16"/>
      <c r="AF23" s="16"/>
      <c r="AG23" s="16"/>
      <c r="AH23" s="16"/>
      <c r="AI23" s="16"/>
      <c r="AJ23" s="16"/>
      <c r="AK23" s="16"/>
      <c r="AL23" s="16"/>
      <c r="AM23" s="16"/>
      <c r="AN23" s="16"/>
      <c r="AO23" s="16"/>
      <c r="AP23" s="16"/>
    </row>
    <row r="24" spans="1:42" ht="15" customHeight="1" x14ac:dyDescent="0.3">
      <c r="A24" s="9"/>
      <c r="B24" s="304"/>
      <c r="C24" s="244"/>
      <c r="D24" s="245"/>
      <c r="E24" s="245"/>
      <c r="F24" s="246"/>
      <c r="G24" s="244"/>
      <c r="H24" s="245"/>
      <c r="I24" s="245"/>
      <c r="J24" s="246"/>
      <c r="K24" s="244"/>
      <c r="L24" s="245"/>
      <c r="M24" s="245"/>
      <c r="N24" s="246"/>
      <c r="O24" s="273"/>
      <c r="P24" s="248"/>
      <c r="Q24" s="249"/>
      <c r="R24" s="1"/>
      <c r="S24" s="1"/>
      <c r="T24" s="1"/>
      <c r="U24" s="1"/>
      <c r="V24" s="1"/>
      <c r="W24" s="1"/>
      <c r="X24" s="1"/>
      <c r="Y24" s="1"/>
      <c r="Z24" s="16"/>
      <c r="AA24" s="16"/>
      <c r="AB24" s="16"/>
      <c r="AC24" s="16"/>
      <c r="AD24" s="16"/>
      <c r="AE24" s="16"/>
      <c r="AF24" s="16"/>
      <c r="AG24" s="16"/>
      <c r="AH24" s="16"/>
      <c r="AI24" s="16"/>
      <c r="AJ24" s="16"/>
      <c r="AK24" s="16"/>
      <c r="AL24" s="16"/>
      <c r="AM24" s="16"/>
      <c r="AN24" s="16"/>
      <c r="AO24" s="16"/>
      <c r="AP24" s="16"/>
    </row>
    <row r="25" spans="1:42" ht="15" customHeight="1" x14ac:dyDescent="0.3">
      <c r="A25" s="9"/>
      <c r="B25" s="304"/>
      <c r="C25" s="256"/>
      <c r="D25" s="257"/>
      <c r="E25" s="257"/>
      <c r="F25" s="258"/>
      <c r="G25" s="256"/>
      <c r="H25" s="257"/>
      <c r="I25" s="257"/>
      <c r="J25" s="258"/>
      <c r="K25" s="256"/>
      <c r="L25" s="265"/>
      <c r="M25" s="265"/>
      <c r="N25" s="266"/>
      <c r="O25" s="250"/>
      <c r="P25" s="251"/>
      <c r="Q25" s="252"/>
      <c r="R25" s="16"/>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row>
    <row r="26" spans="1:42" ht="15" customHeight="1" x14ac:dyDescent="0.3">
      <c r="A26" s="9"/>
      <c r="B26" s="304"/>
      <c r="C26" s="259"/>
      <c r="D26" s="260"/>
      <c r="E26" s="260"/>
      <c r="F26" s="261"/>
      <c r="G26" s="259"/>
      <c r="H26" s="260"/>
      <c r="I26" s="260"/>
      <c r="J26" s="261"/>
      <c r="K26" s="267"/>
      <c r="L26" s="268"/>
      <c r="M26" s="268"/>
      <c r="N26" s="269"/>
      <c r="O26" s="253"/>
      <c r="P26" s="254"/>
      <c r="Q26" s="255"/>
      <c r="R26" s="16"/>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row>
    <row r="27" spans="1:42" ht="15" customHeight="1" x14ac:dyDescent="0.3">
      <c r="A27" s="9"/>
      <c r="B27" s="304"/>
      <c r="C27" s="259"/>
      <c r="D27" s="260"/>
      <c r="E27" s="260"/>
      <c r="F27" s="261"/>
      <c r="G27" s="259"/>
      <c r="H27" s="260"/>
      <c r="I27" s="260"/>
      <c r="J27" s="261"/>
      <c r="K27" s="267"/>
      <c r="L27" s="268"/>
      <c r="M27" s="268"/>
      <c r="N27" s="269"/>
      <c r="O27" s="241"/>
      <c r="P27" s="242"/>
      <c r="Q27" s="243"/>
      <c r="R27" s="16"/>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row>
    <row r="28" spans="1:42" ht="15" customHeight="1" x14ac:dyDescent="0.3">
      <c r="A28" s="9"/>
      <c r="B28" s="304"/>
      <c r="C28" s="259"/>
      <c r="D28" s="260"/>
      <c r="E28" s="260"/>
      <c r="F28" s="261"/>
      <c r="G28" s="259"/>
      <c r="H28" s="260"/>
      <c r="I28" s="260"/>
      <c r="J28" s="261"/>
      <c r="K28" s="267"/>
      <c r="L28" s="268"/>
      <c r="M28" s="268"/>
      <c r="N28" s="269"/>
      <c r="O28" s="247"/>
      <c r="P28" s="248"/>
      <c r="Q28" s="249"/>
      <c r="R28" s="16"/>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row>
    <row r="29" spans="1:42" ht="15" customHeight="1" x14ac:dyDescent="0.3">
      <c r="A29" s="9"/>
      <c r="B29" s="304"/>
      <c r="C29" s="262"/>
      <c r="D29" s="263"/>
      <c r="E29" s="263"/>
      <c r="F29" s="264"/>
      <c r="G29" s="262"/>
      <c r="H29" s="263"/>
      <c r="I29" s="263"/>
      <c r="J29" s="264"/>
      <c r="K29" s="270"/>
      <c r="L29" s="271"/>
      <c r="M29" s="271"/>
      <c r="N29" s="272"/>
      <c r="O29" s="250"/>
      <c r="P29" s="251"/>
      <c r="Q29" s="252"/>
      <c r="R29" s="1"/>
      <c r="S29" s="1"/>
      <c r="T29" s="1"/>
      <c r="U29" s="1"/>
      <c r="V29" s="1"/>
      <c r="W29" s="1"/>
      <c r="X29" s="1"/>
      <c r="Y29" s="1"/>
      <c r="Z29" s="16"/>
      <c r="AA29" s="16"/>
      <c r="AB29" s="16"/>
      <c r="AC29" s="16"/>
      <c r="AD29" s="16"/>
      <c r="AE29" s="16"/>
      <c r="AF29" s="16"/>
      <c r="AG29" s="16"/>
      <c r="AH29" s="16"/>
      <c r="AI29" s="16"/>
      <c r="AJ29" s="16"/>
      <c r="AK29" s="16"/>
      <c r="AL29" s="16"/>
      <c r="AM29" s="16"/>
      <c r="AN29" s="16"/>
      <c r="AO29" s="16"/>
      <c r="AP29" s="16"/>
    </row>
    <row r="30" spans="1:42" ht="15" customHeight="1" x14ac:dyDescent="0.3">
      <c r="A30" s="9"/>
      <c r="B30" s="304"/>
      <c r="C30" s="89" t="s">
        <v>81</v>
      </c>
      <c r="D30" s="279"/>
      <c r="E30" s="279"/>
      <c r="F30" s="280"/>
      <c r="G30" s="89" t="s">
        <v>81</v>
      </c>
      <c r="H30" s="279"/>
      <c r="I30" s="279"/>
      <c r="J30" s="280"/>
      <c r="K30" s="89" t="s">
        <v>81</v>
      </c>
      <c r="L30" s="279"/>
      <c r="M30" s="279"/>
      <c r="N30" s="280"/>
      <c r="O30" s="253"/>
      <c r="P30" s="254"/>
      <c r="Q30" s="255"/>
      <c r="R30" s="1"/>
      <c r="S30" s="1"/>
      <c r="T30" s="1"/>
      <c r="U30" s="1"/>
      <c r="V30" s="1"/>
      <c r="W30" s="1"/>
      <c r="X30" s="1"/>
      <c r="Y30" s="1"/>
      <c r="Z30" s="16"/>
      <c r="AA30" s="16"/>
      <c r="AB30" s="16"/>
      <c r="AC30" s="16"/>
      <c r="AD30" s="16"/>
      <c r="AE30" s="16"/>
      <c r="AF30" s="16"/>
      <c r="AG30" s="16"/>
      <c r="AH30" s="16"/>
      <c r="AI30" s="16"/>
      <c r="AJ30" s="16"/>
      <c r="AK30" s="16"/>
      <c r="AL30" s="16"/>
      <c r="AM30" s="16"/>
      <c r="AN30" s="16"/>
      <c r="AO30" s="16"/>
      <c r="AP30" s="16"/>
    </row>
    <row r="31" spans="1:42" ht="15" customHeight="1" x14ac:dyDescent="0.3">
      <c r="A31" s="9"/>
      <c r="B31" s="304"/>
      <c r="C31" s="238" t="s">
        <v>78</v>
      </c>
      <c r="D31" s="239"/>
      <c r="E31" s="239"/>
      <c r="F31" s="240"/>
      <c r="G31" s="238" t="s">
        <v>78</v>
      </c>
      <c r="H31" s="239"/>
      <c r="I31" s="239"/>
      <c r="J31" s="240"/>
      <c r="K31" s="238" t="s">
        <v>78</v>
      </c>
      <c r="L31" s="239"/>
      <c r="M31" s="239"/>
      <c r="N31" s="240"/>
      <c r="O31" s="241"/>
      <c r="P31" s="242"/>
      <c r="Q31" s="243"/>
      <c r="R31" s="1"/>
      <c r="S31" s="1"/>
      <c r="T31" s="1"/>
      <c r="U31" s="1"/>
      <c r="V31" s="1"/>
      <c r="W31" s="1"/>
      <c r="X31" s="1"/>
      <c r="Y31" s="1"/>
      <c r="Z31" s="16"/>
      <c r="AA31" s="16"/>
      <c r="AB31" s="16"/>
      <c r="AC31" s="16"/>
      <c r="AD31" s="16"/>
      <c r="AE31" s="16"/>
      <c r="AF31" s="16"/>
      <c r="AG31" s="16"/>
      <c r="AH31" s="16"/>
      <c r="AI31" s="16"/>
      <c r="AJ31" s="16"/>
      <c r="AK31" s="16"/>
      <c r="AL31" s="16"/>
      <c r="AM31" s="16"/>
      <c r="AN31" s="16"/>
      <c r="AO31" s="16"/>
      <c r="AP31" s="16"/>
    </row>
    <row r="32" spans="1:42" ht="15" customHeight="1" x14ac:dyDescent="0.3">
      <c r="A32" s="9"/>
      <c r="B32" s="304"/>
      <c r="C32" s="244"/>
      <c r="D32" s="245"/>
      <c r="E32" s="245"/>
      <c r="F32" s="246"/>
      <c r="G32" s="244"/>
      <c r="H32" s="245"/>
      <c r="I32" s="245"/>
      <c r="J32" s="246"/>
      <c r="K32" s="244"/>
      <c r="L32" s="245"/>
      <c r="M32" s="245"/>
      <c r="N32" s="246"/>
      <c r="O32" s="247"/>
      <c r="P32" s="248"/>
      <c r="Q32" s="249"/>
      <c r="R32" s="1"/>
      <c r="S32" s="1"/>
      <c r="T32" s="1"/>
      <c r="U32" s="1"/>
      <c r="V32" s="1"/>
      <c r="W32" s="1"/>
      <c r="X32" s="1"/>
      <c r="Y32" s="1"/>
      <c r="Z32" s="16"/>
      <c r="AA32" s="16"/>
      <c r="AB32" s="16"/>
      <c r="AC32" s="16"/>
      <c r="AD32" s="16"/>
      <c r="AE32" s="16"/>
      <c r="AF32" s="16"/>
      <c r="AG32" s="16"/>
      <c r="AH32" s="16"/>
      <c r="AI32" s="16"/>
      <c r="AJ32" s="16"/>
      <c r="AK32" s="16"/>
      <c r="AL32" s="16"/>
      <c r="AM32" s="16"/>
      <c r="AN32" s="16"/>
      <c r="AO32" s="16"/>
      <c r="AP32" s="16"/>
    </row>
    <row r="33" spans="1:42" ht="15" customHeight="1" x14ac:dyDescent="0.3">
      <c r="A33" s="9"/>
      <c r="B33" s="304"/>
      <c r="C33" s="256"/>
      <c r="D33" s="257"/>
      <c r="E33" s="257"/>
      <c r="F33" s="258"/>
      <c r="G33" s="256"/>
      <c r="H33" s="257"/>
      <c r="I33" s="257"/>
      <c r="J33" s="258"/>
      <c r="K33" s="256"/>
      <c r="L33" s="265"/>
      <c r="M33" s="265"/>
      <c r="N33" s="266"/>
      <c r="O33" s="250"/>
      <c r="P33" s="251"/>
      <c r="Q33" s="252"/>
      <c r="R33" s="16"/>
      <c r="S33" s="16"/>
      <c r="T33" s="16"/>
      <c r="U33" s="16"/>
      <c r="V33" s="16"/>
      <c r="W33" s="16"/>
      <c r="X33" s="16"/>
      <c r="Y33" s="16"/>
      <c r="Z33" s="16"/>
      <c r="AA33" s="16"/>
      <c r="AB33" s="16"/>
      <c r="AC33" s="16"/>
      <c r="AD33" s="16"/>
      <c r="AE33" s="16"/>
      <c r="AF33" s="16"/>
      <c r="AG33" s="16"/>
      <c r="AH33" s="16"/>
      <c r="AI33" s="16"/>
      <c r="AJ33" s="16"/>
      <c r="AK33" s="16"/>
      <c r="AL33" s="16"/>
      <c r="AM33" s="16"/>
      <c r="AN33" s="16"/>
      <c r="AO33" s="16"/>
      <c r="AP33" s="16"/>
    </row>
    <row r="34" spans="1:42" ht="15" customHeight="1" x14ac:dyDescent="0.3">
      <c r="A34" s="9"/>
      <c r="B34" s="304"/>
      <c r="C34" s="259"/>
      <c r="D34" s="260"/>
      <c r="E34" s="260"/>
      <c r="F34" s="261"/>
      <c r="G34" s="259"/>
      <c r="H34" s="260"/>
      <c r="I34" s="260"/>
      <c r="J34" s="261"/>
      <c r="K34" s="267"/>
      <c r="L34" s="268"/>
      <c r="M34" s="268"/>
      <c r="N34" s="269"/>
      <c r="O34" s="253"/>
      <c r="P34" s="254"/>
      <c r="Q34" s="255"/>
      <c r="R34" s="16"/>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row>
    <row r="35" spans="1:42" ht="15" customHeight="1" x14ac:dyDescent="0.3">
      <c r="A35" s="9"/>
      <c r="B35" s="304"/>
      <c r="C35" s="259"/>
      <c r="D35" s="260"/>
      <c r="E35" s="260"/>
      <c r="F35" s="261"/>
      <c r="G35" s="259"/>
      <c r="H35" s="260"/>
      <c r="I35" s="260"/>
      <c r="J35" s="261"/>
      <c r="K35" s="267"/>
      <c r="L35" s="268"/>
      <c r="M35" s="268"/>
      <c r="N35" s="269"/>
      <c r="O35" s="241" t="s">
        <v>97</v>
      </c>
      <c r="P35" s="242"/>
      <c r="Q35" s="243"/>
      <c r="R35" s="16"/>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row>
    <row r="36" spans="1:42" ht="15" customHeight="1" x14ac:dyDescent="0.3">
      <c r="A36" s="9"/>
      <c r="B36" s="304"/>
      <c r="C36" s="259"/>
      <c r="D36" s="260"/>
      <c r="E36" s="260"/>
      <c r="F36" s="261"/>
      <c r="G36" s="259"/>
      <c r="H36" s="260"/>
      <c r="I36" s="260"/>
      <c r="J36" s="261"/>
      <c r="K36" s="267"/>
      <c r="L36" s="268"/>
      <c r="M36" s="268"/>
      <c r="N36" s="269"/>
      <c r="O36" s="273"/>
      <c r="P36" s="248"/>
      <c r="Q36" s="249"/>
      <c r="R36" s="16"/>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row>
    <row r="37" spans="1:42" ht="15" customHeight="1" x14ac:dyDescent="0.3">
      <c r="A37" s="9"/>
      <c r="B37" s="304"/>
      <c r="C37" s="262"/>
      <c r="D37" s="263"/>
      <c r="E37" s="263"/>
      <c r="F37" s="264"/>
      <c r="G37" s="262"/>
      <c r="H37" s="263"/>
      <c r="I37" s="263"/>
      <c r="J37" s="264"/>
      <c r="K37" s="270"/>
      <c r="L37" s="271"/>
      <c r="M37" s="271"/>
      <c r="N37" s="272"/>
      <c r="O37" s="250"/>
      <c r="P37" s="251"/>
      <c r="Q37" s="252"/>
      <c r="R37" s="1"/>
      <c r="S37" s="1"/>
      <c r="T37" s="1"/>
      <c r="U37" s="1"/>
      <c r="V37" s="1"/>
      <c r="W37" s="1"/>
      <c r="X37" s="1"/>
      <c r="Y37" s="1"/>
      <c r="Z37" s="16"/>
      <c r="AA37" s="16"/>
      <c r="AB37" s="16"/>
      <c r="AC37" s="16"/>
      <c r="AD37" s="16"/>
      <c r="AE37" s="16"/>
      <c r="AF37" s="16"/>
      <c r="AG37" s="16"/>
      <c r="AH37" s="16"/>
      <c r="AI37" s="16"/>
      <c r="AJ37" s="16"/>
      <c r="AK37" s="16"/>
      <c r="AL37" s="16"/>
      <c r="AM37" s="16"/>
      <c r="AN37" s="16"/>
      <c r="AO37" s="16"/>
      <c r="AP37" s="16"/>
    </row>
    <row r="38" spans="1:42" ht="15" customHeight="1" thickBot="1" x14ac:dyDescent="0.35">
      <c r="A38" s="1"/>
      <c r="B38" s="305"/>
      <c r="C38" s="90" t="s">
        <v>81</v>
      </c>
      <c r="D38" s="277"/>
      <c r="E38" s="277"/>
      <c r="F38" s="278"/>
      <c r="G38" s="90" t="s">
        <v>81</v>
      </c>
      <c r="H38" s="277"/>
      <c r="I38" s="277"/>
      <c r="J38" s="278"/>
      <c r="K38" s="90" t="s">
        <v>81</v>
      </c>
      <c r="L38" s="277"/>
      <c r="M38" s="277"/>
      <c r="N38" s="278"/>
      <c r="O38" s="274"/>
      <c r="P38" s="275"/>
      <c r="Q38" s="276"/>
      <c r="R38" s="1"/>
      <c r="S38" s="1"/>
      <c r="T38" s="1"/>
      <c r="U38" s="1"/>
      <c r="V38" s="1"/>
      <c r="W38" s="1"/>
      <c r="X38" s="1"/>
      <c r="Y38" s="1"/>
      <c r="Z38" s="16"/>
      <c r="AA38" s="16"/>
      <c r="AB38" s="16"/>
      <c r="AC38" s="16"/>
      <c r="AD38" s="16"/>
      <c r="AE38" s="16"/>
      <c r="AF38" s="16"/>
      <c r="AG38" s="16"/>
      <c r="AH38" s="16"/>
      <c r="AI38" s="16"/>
      <c r="AJ38" s="16"/>
      <c r="AK38" s="16"/>
      <c r="AL38" s="16"/>
      <c r="AM38" s="16"/>
      <c r="AN38" s="16"/>
      <c r="AO38" s="16"/>
      <c r="AP38" s="16"/>
    </row>
    <row r="39" spans="1:42" ht="15" customHeight="1" x14ac:dyDescent="0.3">
      <c r="A39" s="1"/>
      <c r="B39" s="58"/>
      <c r="C39" s="54"/>
      <c r="D39" s="54"/>
      <c r="E39" s="54"/>
      <c r="F39" s="54"/>
      <c r="G39" s="54"/>
      <c r="H39" s="54"/>
      <c r="I39" s="54"/>
      <c r="J39" s="54"/>
      <c r="K39" s="54"/>
      <c r="L39" s="54"/>
      <c r="M39" s="54"/>
      <c r="N39" s="54"/>
      <c r="O39" s="54"/>
      <c r="P39" s="54"/>
      <c r="Q39" s="54"/>
      <c r="R39" s="1"/>
      <c r="S39" s="1"/>
      <c r="T39" s="1"/>
      <c r="U39" s="1"/>
      <c r="V39" s="1"/>
      <c r="W39" s="1"/>
      <c r="X39" s="1"/>
      <c r="Y39" s="1"/>
      <c r="Z39" s="16"/>
      <c r="AA39" s="16"/>
      <c r="AB39" s="16"/>
      <c r="AC39" s="16"/>
      <c r="AD39" s="16"/>
      <c r="AE39" s="16"/>
      <c r="AF39" s="16"/>
      <c r="AG39" s="16"/>
      <c r="AH39" s="16"/>
      <c r="AI39" s="16"/>
      <c r="AJ39" s="16"/>
      <c r="AK39" s="16"/>
      <c r="AL39" s="16"/>
      <c r="AM39" s="16"/>
      <c r="AN39" s="16"/>
      <c r="AO39" s="16"/>
      <c r="AP39" s="16"/>
    </row>
    <row r="40" spans="1:42" ht="15" customHeight="1" thickBot="1" x14ac:dyDescent="0.35">
      <c r="A40" s="1"/>
      <c r="B40" s="58"/>
      <c r="C40" s="54"/>
      <c r="D40" s="54"/>
      <c r="E40" s="54"/>
      <c r="F40" s="54"/>
      <c r="G40" s="54"/>
      <c r="H40" s="54"/>
      <c r="I40" s="54"/>
      <c r="J40" s="54"/>
      <c r="K40" s="54"/>
      <c r="L40" s="54"/>
      <c r="M40" s="54"/>
      <c r="N40" s="54"/>
      <c r="O40" s="54"/>
      <c r="P40" s="54"/>
      <c r="Q40" s="54"/>
      <c r="R40" s="1"/>
      <c r="S40" s="1"/>
      <c r="T40" s="1"/>
      <c r="U40" s="1"/>
      <c r="V40" s="1"/>
      <c r="W40" s="1"/>
      <c r="X40" s="1"/>
      <c r="Y40" s="1"/>
      <c r="Z40" s="16"/>
      <c r="AA40" s="16"/>
      <c r="AB40" s="16"/>
      <c r="AC40" s="16"/>
      <c r="AD40" s="16"/>
      <c r="AE40" s="16"/>
      <c r="AF40" s="16"/>
      <c r="AG40" s="16"/>
      <c r="AH40" s="16"/>
      <c r="AI40" s="16"/>
      <c r="AJ40" s="16"/>
      <c r="AK40" s="16"/>
      <c r="AL40" s="16"/>
      <c r="AM40" s="16"/>
      <c r="AN40" s="16"/>
      <c r="AO40" s="16"/>
      <c r="AP40" s="16"/>
    </row>
    <row r="41" spans="1:42" ht="15" customHeight="1" x14ac:dyDescent="0.3">
      <c r="A41" s="1"/>
      <c r="B41" s="281"/>
      <c r="C41" s="284" t="s">
        <v>46</v>
      </c>
      <c r="D41" s="285"/>
      <c r="E41" s="285"/>
      <c r="F41" s="286"/>
      <c r="G41" s="285" t="s">
        <v>47</v>
      </c>
      <c r="H41" s="285"/>
      <c r="I41" s="285"/>
      <c r="J41" s="286"/>
      <c r="K41" s="284" t="s">
        <v>48</v>
      </c>
      <c r="L41" s="285"/>
      <c r="M41" s="285"/>
      <c r="N41" s="286"/>
      <c r="O41" s="284" t="s">
        <v>57</v>
      </c>
      <c r="P41" s="285"/>
      <c r="Q41" s="286"/>
      <c r="R41" s="1"/>
      <c r="S41" s="1"/>
      <c r="T41" s="1"/>
      <c r="U41" s="1"/>
      <c r="V41" s="1"/>
      <c r="W41" s="1"/>
      <c r="X41" s="1"/>
      <c r="Y41" s="1"/>
      <c r="Z41" s="16"/>
      <c r="AA41" s="16"/>
      <c r="AB41" s="16"/>
      <c r="AC41" s="16"/>
      <c r="AD41" s="16"/>
      <c r="AE41" s="16"/>
      <c r="AF41" s="16"/>
      <c r="AG41" s="16"/>
      <c r="AH41" s="16"/>
      <c r="AI41" s="16"/>
      <c r="AJ41" s="16"/>
      <c r="AK41" s="16"/>
      <c r="AL41" s="16"/>
      <c r="AM41" s="16"/>
      <c r="AN41" s="16"/>
      <c r="AO41" s="16"/>
      <c r="AP41" s="16"/>
    </row>
    <row r="42" spans="1:42" ht="15" customHeight="1" x14ac:dyDescent="0.3">
      <c r="A42" s="1"/>
      <c r="B42" s="282"/>
      <c r="C42" s="287"/>
      <c r="D42" s="288"/>
      <c r="E42" s="288"/>
      <c r="F42" s="289"/>
      <c r="G42" s="288"/>
      <c r="H42" s="288"/>
      <c r="I42" s="288"/>
      <c r="J42" s="289"/>
      <c r="K42" s="287"/>
      <c r="L42" s="288"/>
      <c r="M42" s="288"/>
      <c r="N42" s="289"/>
      <c r="O42" s="287"/>
      <c r="P42" s="288"/>
      <c r="Q42" s="289"/>
      <c r="R42" s="1"/>
      <c r="S42" s="1"/>
      <c r="T42" s="1"/>
      <c r="U42" s="1"/>
      <c r="V42" s="1"/>
      <c r="W42" s="1"/>
      <c r="X42" s="1"/>
      <c r="Y42" s="1"/>
      <c r="Z42" s="16"/>
      <c r="AA42" s="16"/>
      <c r="AB42" s="16"/>
      <c r="AC42" s="16"/>
      <c r="AD42" s="16"/>
      <c r="AE42" s="16"/>
      <c r="AF42" s="16"/>
      <c r="AG42" s="16"/>
      <c r="AH42" s="16"/>
      <c r="AI42" s="16"/>
      <c r="AJ42" s="16"/>
      <c r="AK42" s="16"/>
      <c r="AL42" s="16"/>
      <c r="AM42" s="16"/>
      <c r="AN42" s="16"/>
      <c r="AO42" s="16"/>
      <c r="AP42" s="16"/>
    </row>
    <row r="43" spans="1:42" ht="15" customHeight="1" thickBot="1" x14ac:dyDescent="0.35">
      <c r="A43" s="1"/>
      <c r="B43" s="283"/>
      <c r="C43" s="290"/>
      <c r="D43" s="291"/>
      <c r="E43" s="291"/>
      <c r="F43" s="292"/>
      <c r="G43" s="291"/>
      <c r="H43" s="291"/>
      <c r="I43" s="291"/>
      <c r="J43" s="292"/>
      <c r="K43" s="290"/>
      <c r="L43" s="291"/>
      <c r="M43" s="291"/>
      <c r="N43" s="292"/>
      <c r="O43" s="290"/>
      <c r="P43" s="291"/>
      <c r="Q43" s="292"/>
      <c r="R43" s="1"/>
      <c r="S43" s="1"/>
      <c r="T43" s="1"/>
      <c r="U43" s="1"/>
      <c r="V43" s="1"/>
      <c r="W43" s="1"/>
      <c r="X43" s="1"/>
      <c r="Y43" s="1"/>
      <c r="Z43" s="16"/>
      <c r="AA43" s="16"/>
      <c r="AB43" s="16"/>
      <c r="AC43" s="16"/>
      <c r="AD43" s="16"/>
      <c r="AE43" s="16"/>
      <c r="AF43" s="16"/>
      <c r="AG43" s="16"/>
      <c r="AH43" s="16"/>
      <c r="AI43" s="16"/>
      <c r="AJ43" s="16"/>
      <c r="AK43" s="16"/>
      <c r="AL43" s="16"/>
      <c r="AM43" s="16"/>
      <c r="AN43" s="16"/>
      <c r="AO43" s="16"/>
      <c r="AP43" s="16"/>
    </row>
    <row r="44" spans="1:42" ht="15" customHeight="1" x14ac:dyDescent="0.3">
      <c r="A44" s="1"/>
      <c r="B44" s="293" t="s">
        <v>54</v>
      </c>
      <c r="C44" s="295" t="s">
        <v>76</v>
      </c>
      <c r="D44" s="296"/>
      <c r="E44" s="296"/>
      <c r="F44" s="297"/>
      <c r="G44" s="295" t="s">
        <v>76</v>
      </c>
      <c r="H44" s="296"/>
      <c r="I44" s="296"/>
      <c r="J44" s="297"/>
      <c r="K44" s="298" t="s">
        <v>76</v>
      </c>
      <c r="L44" s="299"/>
      <c r="M44" s="299"/>
      <c r="N44" s="300"/>
      <c r="O44" s="301"/>
      <c r="P44" s="302"/>
      <c r="Q44" s="303"/>
      <c r="R44" s="1"/>
      <c r="S44" s="1"/>
      <c r="T44" s="1"/>
      <c r="U44" s="1"/>
      <c r="V44" s="1"/>
      <c r="W44" s="1"/>
      <c r="X44" s="1"/>
      <c r="Y44" s="1"/>
      <c r="Z44" s="16"/>
      <c r="AA44" s="16"/>
      <c r="AB44" s="16"/>
      <c r="AC44" s="16"/>
      <c r="AD44" s="16"/>
      <c r="AE44" s="16"/>
      <c r="AF44" s="16"/>
      <c r="AG44" s="16"/>
      <c r="AH44" s="16"/>
      <c r="AI44" s="16"/>
      <c r="AJ44" s="16"/>
      <c r="AK44" s="16"/>
      <c r="AL44" s="16"/>
      <c r="AM44" s="16"/>
      <c r="AN44" s="16"/>
      <c r="AO44" s="16"/>
      <c r="AP44" s="16"/>
    </row>
    <row r="45" spans="1:42" ht="15" customHeight="1" x14ac:dyDescent="0.3">
      <c r="A45" s="1"/>
      <c r="B45" s="293"/>
      <c r="C45" s="244"/>
      <c r="D45" s="245"/>
      <c r="E45" s="245"/>
      <c r="F45" s="246"/>
      <c r="G45" s="244"/>
      <c r="H45" s="245"/>
      <c r="I45" s="245"/>
      <c r="J45" s="246"/>
      <c r="K45" s="244"/>
      <c r="L45" s="245"/>
      <c r="M45" s="245"/>
      <c r="N45" s="246"/>
      <c r="O45" s="273"/>
      <c r="P45" s="248"/>
      <c r="Q45" s="249"/>
      <c r="R45" s="1"/>
      <c r="S45" s="1"/>
      <c r="T45" s="1"/>
      <c r="U45" s="1"/>
      <c r="V45" s="1"/>
      <c r="W45" s="1"/>
      <c r="X45" s="1"/>
      <c r="Y45" s="1"/>
      <c r="Z45" s="16"/>
      <c r="AA45" s="16"/>
      <c r="AB45" s="16"/>
      <c r="AC45" s="16"/>
      <c r="AD45" s="16"/>
      <c r="AE45" s="16"/>
      <c r="AF45" s="16"/>
      <c r="AG45" s="16"/>
      <c r="AH45" s="16"/>
      <c r="AI45" s="16"/>
      <c r="AJ45" s="16"/>
      <c r="AK45" s="16"/>
      <c r="AL45" s="16"/>
      <c r="AM45" s="16"/>
      <c r="AN45" s="16"/>
      <c r="AO45" s="16"/>
      <c r="AP45" s="16"/>
    </row>
    <row r="46" spans="1:42" ht="15" customHeight="1" x14ac:dyDescent="0.3">
      <c r="A46" s="16"/>
      <c r="B46" s="293"/>
      <c r="C46" s="256"/>
      <c r="D46" s="257"/>
      <c r="E46" s="257"/>
      <c r="F46" s="258"/>
      <c r="G46" s="256"/>
      <c r="H46" s="257"/>
      <c r="I46" s="257"/>
      <c r="J46" s="258"/>
      <c r="K46" s="256"/>
      <c r="L46" s="265"/>
      <c r="M46" s="265"/>
      <c r="N46" s="266"/>
      <c r="O46" s="250"/>
      <c r="P46" s="251"/>
      <c r="Q46" s="252"/>
      <c r="R46" s="16"/>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row>
    <row r="47" spans="1:42" ht="15" customHeight="1" x14ac:dyDescent="0.3">
      <c r="A47" s="16"/>
      <c r="B47" s="293"/>
      <c r="C47" s="259"/>
      <c r="D47" s="260"/>
      <c r="E47" s="260"/>
      <c r="F47" s="261"/>
      <c r="G47" s="259"/>
      <c r="H47" s="260"/>
      <c r="I47" s="260"/>
      <c r="J47" s="261"/>
      <c r="K47" s="267"/>
      <c r="L47" s="268"/>
      <c r="M47" s="268"/>
      <c r="N47" s="269"/>
      <c r="O47" s="253"/>
      <c r="P47" s="254"/>
      <c r="Q47" s="255"/>
      <c r="R47" s="16"/>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row>
    <row r="48" spans="1:42" ht="15" customHeight="1" x14ac:dyDescent="0.3">
      <c r="A48" s="16"/>
      <c r="B48" s="293"/>
      <c r="C48" s="259"/>
      <c r="D48" s="260"/>
      <c r="E48" s="260"/>
      <c r="F48" s="261"/>
      <c r="G48" s="259"/>
      <c r="H48" s="260"/>
      <c r="I48" s="260"/>
      <c r="J48" s="261"/>
      <c r="K48" s="267"/>
      <c r="L48" s="268"/>
      <c r="M48" s="268"/>
      <c r="N48" s="269"/>
      <c r="O48" s="241"/>
      <c r="P48" s="242"/>
      <c r="Q48" s="243"/>
      <c r="R48" s="16"/>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row>
    <row r="49" spans="1:42" ht="15" customHeight="1" x14ac:dyDescent="0.3">
      <c r="A49" s="16"/>
      <c r="B49" s="293"/>
      <c r="C49" s="259"/>
      <c r="D49" s="260"/>
      <c r="E49" s="260"/>
      <c r="F49" s="261"/>
      <c r="G49" s="259"/>
      <c r="H49" s="260"/>
      <c r="I49" s="260"/>
      <c r="J49" s="261"/>
      <c r="K49" s="267"/>
      <c r="L49" s="268"/>
      <c r="M49" s="268"/>
      <c r="N49" s="269"/>
      <c r="O49" s="247"/>
      <c r="P49" s="248"/>
      <c r="Q49" s="249"/>
      <c r="R49" s="16"/>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row>
    <row r="50" spans="1:42" ht="15" customHeight="1" x14ac:dyDescent="0.3">
      <c r="A50" s="1"/>
      <c r="B50" s="293"/>
      <c r="C50" s="262"/>
      <c r="D50" s="263"/>
      <c r="E50" s="263"/>
      <c r="F50" s="264"/>
      <c r="G50" s="262"/>
      <c r="H50" s="263"/>
      <c r="I50" s="263"/>
      <c r="J50" s="264"/>
      <c r="K50" s="270"/>
      <c r="L50" s="271"/>
      <c r="M50" s="271"/>
      <c r="N50" s="272"/>
      <c r="O50" s="250"/>
      <c r="P50" s="251"/>
      <c r="Q50" s="252"/>
      <c r="R50" s="1"/>
      <c r="S50" s="1"/>
      <c r="T50" s="1"/>
      <c r="U50" s="1"/>
      <c r="V50" s="1"/>
      <c r="W50" s="1"/>
      <c r="X50" s="1"/>
      <c r="Y50" s="1"/>
      <c r="Z50" s="16"/>
      <c r="AA50" s="16"/>
      <c r="AB50" s="16"/>
      <c r="AC50" s="16"/>
      <c r="AD50" s="16"/>
      <c r="AE50" s="16"/>
      <c r="AF50" s="16"/>
      <c r="AG50" s="16"/>
      <c r="AH50" s="16"/>
      <c r="AI50" s="16"/>
      <c r="AJ50" s="16"/>
      <c r="AK50" s="16"/>
      <c r="AL50" s="16"/>
      <c r="AM50" s="16"/>
      <c r="AN50" s="16"/>
      <c r="AO50" s="16"/>
      <c r="AP50" s="16"/>
    </row>
    <row r="51" spans="1:42" ht="15" customHeight="1" x14ac:dyDescent="0.3">
      <c r="A51" s="1"/>
      <c r="B51" s="293"/>
      <c r="C51" s="89" t="s">
        <v>81</v>
      </c>
      <c r="D51" s="279"/>
      <c r="E51" s="279"/>
      <c r="F51" s="280"/>
      <c r="G51" s="89" t="s">
        <v>81</v>
      </c>
      <c r="H51" s="279"/>
      <c r="I51" s="279"/>
      <c r="J51" s="280"/>
      <c r="K51" s="89" t="s">
        <v>81</v>
      </c>
      <c r="L51" s="279"/>
      <c r="M51" s="279"/>
      <c r="N51" s="280"/>
      <c r="O51" s="253"/>
      <c r="P51" s="254"/>
      <c r="Q51" s="255"/>
      <c r="R51" s="1"/>
      <c r="S51" s="1"/>
      <c r="T51" s="1"/>
      <c r="U51" s="1"/>
      <c r="V51" s="1"/>
      <c r="W51" s="1"/>
      <c r="X51" s="1"/>
      <c r="Y51" s="1"/>
      <c r="Z51" s="16"/>
      <c r="AA51" s="16"/>
      <c r="AB51" s="16"/>
      <c r="AC51" s="16"/>
      <c r="AD51" s="16"/>
      <c r="AE51" s="16"/>
      <c r="AF51" s="16"/>
      <c r="AG51" s="16"/>
      <c r="AH51" s="16"/>
      <c r="AI51" s="16"/>
      <c r="AJ51" s="16"/>
      <c r="AK51" s="16"/>
      <c r="AL51" s="16"/>
      <c r="AM51" s="16"/>
      <c r="AN51" s="16"/>
      <c r="AO51" s="16"/>
      <c r="AP51" s="16"/>
    </row>
    <row r="52" spans="1:42" ht="15" customHeight="1" x14ac:dyDescent="0.3">
      <c r="A52" s="1"/>
      <c r="B52" s="293"/>
      <c r="C52" s="238" t="s">
        <v>77</v>
      </c>
      <c r="D52" s="239"/>
      <c r="E52" s="239"/>
      <c r="F52" s="240"/>
      <c r="G52" s="238" t="s">
        <v>77</v>
      </c>
      <c r="H52" s="239"/>
      <c r="I52" s="239"/>
      <c r="J52" s="240"/>
      <c r="K52" s="238" t="s">
        <v>77</v>
      </c>
      <c r="L52" s="239"/>
      <c r="M52" s="239"/>
      <c r="N52" s="240"/>
      <c r="O52" s="241"/>
      <c r="P52" s="242"/>
      <c r="Q52" s="243"/>
      <c r="R52" s="1"/>
      <c r="S52" s="1"/>
      <c r="T52" s="1"/>
      <c r="U52" s="1"/>
      <c r="V52" s="1"/>
      <c r="W52" s="1"/>
      <c r="X52" s="1"/>
      <c r="Y52" s="1"/>
      <c r="Z52" s="16"/>
      <c r="AA52" s="16"/>
      <c r="AB52" s="16"/>
      <c r="AC52" s="16"/>
      <c r="AD52" s="16"/>
      <c r="AE52" s="16"/>
      <c r="AF52" s="16"/>
      <c r="AG52" s="16"/>
      <c r="AH52" s="16"/>
      <c r="AI52" s="16"/>
      <c r="AJ52" s="16"/>
      <c r="AK52" s="16"/>
      <c r="AL52" s="16"/>
      <c r="AM52" s="16"/>
      <c r="AN52" s="16"/>
      <c r="AO52" s="16"/>
      <c r="AP52" s="16"/>
    </row>
    <row r="53" spans="1:42" ht="15" customHeight="1" x14ac:dyDescent="0.3">
      <c r="A53" s="1"/>
      <c r="B53" s="293"/>
      <c r="C53" s="244"/>
      <c r="D53" s="245"/>
      <c r="E53" s="245"/>
      <c r="F53" s="246"/>
      <c r="G53" s="244"/>
      <c r="H53" s="245"/>
      <c r="I53" s="245"/>
      <c r="J53" s="246"/>
      <c r="K53" s="244"/>
      <c r="L53" s="245"/>
      <c r="M53" s="245"/>
      <c r="N53" s="246"/>
      <c r="O53" s="273"/>
      <c r="P53" s="248"/>
      <c r="Q53" s="249"/>
      <c r="R53" s="1"/>
      <c r="S53" s="1"/>
      <c r="T53" s="1"/>
      <c r="U53" s="1"/>
      <c r="V53" s="1"/>
      <c r="W53" s="1"/>
      <c r="X53" s="1"/>
      <c r="Y53" s="1"/>
      <c r="Z53" s="16"/>
      <c r="AA53" s="16"/>
      <c r="AB53" s="16"/>
      <c r="AC53" s="16"/>
      <c r="AD53" s="16"/>
      <c r="AE53" s="16"/>
      <c r="AF53" s="16"/>
      <c r="AG53" s="16"/>
      <c r="AH53" s="16"/>
      <c r="AI53" s="16"/>
      <c r="AJ53" s="16"/>
      <c r="AK53" s="16"/>
      <c r="AL53" s="16"/>
      <c r="AM53" s="16"/>
      <c r="AN53" s="16"/>
      <c r="AO53" s="16"/>
      <c r="AP53" s="16"/>
    </row>
    <row r="54" spans="1:42" ht="15" customHeight="1" x14ac:dyDescent="0.3">
      <c r="A54" s="16"/>
      <c r="B54" s="293"/>
      <c r="C54" s="256"/>
      <c r="D54" s="257"/>
      <c r="E54" s="257"/>
      <c r="F54" s="258"/>
      <c r="G54" s="256"/>
      <c r="H54" s="257"/>
      <c r="I54" s="257"/>
      <c r="J54" s="258"/>
      <c r="K54" s="256"/>
      <c r="L54" s="265"/>
      <c r="M54" s="265"/>
      <c r="N54" s="266"/>
      <c r="O54" s="250"/>
      <c r="P54" s="251"/>
      <c r="Q54" s="252"/>
      <c r="R54" s="16"/>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row>
    <row r="55" spans="1:42" ht="15" customHeight="1" x14ac:dyDescent="0.3">
      <c r="A55" s="16"/>
      <c r="B55" s="293"/>
      <c r="C55" s="259"/>
      <c r="D55" s="260"/>
      <c r="E55" s="260"/>
      <c r="F55" s="261"/>
      <c r="G55" s="259"/>
      <c r="H55" s="260"/>
      <c r="I55" s="260"/>
      <c r="J55" s="261"/>
      <c r="K55" s="267"/>
      <c r="L55" s="268"/>
      <c r="M55" s="268"/>
      <c r="N55" s="269"/>
      <c r="O55" s="253"/>
      <c r="P55" s="254"/>
      <c r="Q55" s="255"/>
      <c r="R55" s="16"/>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row>
    <row r="56" spans="1:42" ht="15" customHeight="1" x14ac:dyDescent="0.3">
      <c r="A56" s="16"/>
      <c r="B56" s="293"/>
      <c r="C56" s="259"/>
      <c r="D56" s="260"/>
      <c r="E56" s="260"/>
      <c r="F56" s="261"/>
      <c r="G56" s="259"/>
      <c r="H56" s="260"/>
      <c r="I56" s="260"/>
      <c r="J56" s="261"/>
      <c r="K56" s="267"/>
      <c r="L56" s="268"/>
      <c r="M56" s="268"/>
      <c r="N56" s="269"/>
      <c r="O56" s="241"/>
      <c r="P56" s="242"/>
      <c r="Q56" s="243"/>
      <c r="R56" s="16"/>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row>
    <row r="57" spans="1:42" ht="15" customHeight="1" x14ac:dyDescent="0.3">
      <c r="A57" s="16"/>
      <c r="B57" s="293"/>
      <c r="C57" s="259"/>
      <c r="D57" s="260"/>
      <c r="E57" s="260"/>
      <c r="F57" s="261"/>
      <c r="G57" s="259"/>
      <c r="H57" s="260"/>
      <c r="I57" s="260"/>
      <c r="J57" s="261"/>
      <c r="K57" s="267"/>
      <c r="L57" s="268"/>
      <c r="M57" s="268"/>
      <c r="N57" s="269"/>
      <c r="O57" s="247"/>
      <c r="P57" s="248"/>
      <c r="Q57" s="249"/>
      <c r="R57" s="16"/>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row>
    <row r="58" spans="1:42" ht="15" customHeight="1" x14ac:dyDescent="0.3">
      <c r="A58" s="1"/>
      <c r="B58" s="293"/>
      <c r="C58" s="262"/>
      <c r="D58" s="263"/>
      <c r="E58" s="263"/>
      <c r="F58" s="264"/>
      <c r="G58" s="262"/>
      <c r="H58" s="263"/>
      <c r="I58" s="263"/>
      <c r="J58" s="264"/>
      <c r="K58" s="270"/>
      <c r="L58" s="271"/>
      <c r="M58" s="271"/>
      <c r="N58" s="272"/>
      <c r="O58" s="250"/>
      <c r="P58" s="251"/>
      <c r="Q58" s="252"/>
      <c r="R58" s="1"/>
      <c r="S58" s="1"/>
      <c r="T58" s="1"/>
      <c r="U58" s="1"/>
      <c r="V58" s="1"/>
      <c r="W58" s="1"/>
      <c r="X58" s="1"/>
      <c r="Y58" s="1"/>
      <c r="Z58" s="16"/>
      <c r="AA58" s="16"/>
      <c r="AB58" s="16"/>
      <c r="AC58" s="16"/>
      <c r="AD58" s="16"/>
      <c r="AE58" s="16"/>
      <c r="AF58" s="16"/>
      <c r="AG58" s="16"/>
      <c r="AH58" s="16"/>
      <c r="AI58" s="16"/>
      <c r="AJ58" s="16"/>
      <c r="AK58" s="16"/>
      <c r="AL58" s="16"/>
      <c r="AM58" s="16"/>
      <c r="AN58" s="16"/>
      <c r="AO58" s="16"/>
      <c r="AP58" s="16"/>
    </row>
    <row r="59" spans="1:42" ht="15" customHeight="1" x14ac:dyDescent="0.3">
      <c r="A59" s="1"/>
      <c r="B59" s="293"/>
      <c r="C59" s="89" t="s">
        <v>81</v>
      </c>
      <c r="D59" s="279"/>
      <c r="E59" s="279"/>
      <c r="F59" s="280"/>
      <c r="G59" s="89" t="s">
        <v>81</v>
      </c>
      <c r="H59" s="279"/>
      <c r="I59" s="279"/>
      <c r="J59" s="280"/>
      <c r="K59" s="89" t="s">
        <v>81</v>
      </c>
      <c r="L59" s="279"/>
      <c r="M59" s="279"/>
      <c r="N59" s="280"/>
      <c r="O59" s="253"/>
      <c r="P59" s="254"/>
      <c r="Q59" s="255"/>
      <c r="R59" s="1"/>
      <c r="S59" s="1"/>
      <c r="T59" s="1"/>
      <c r="U59" s="1"/>
      <c r="V59" s="1"/>
      <c r="W59" s="1"/>
      <c r="X59" s="1"/>
      <c r="Y59" s="1"/>
      <c r="Z59" s="16"/>
      <c r="AA59" s="16"/>
      <c r="AB59" s="16"/>
      <c r="AC59" s="16"/>
      <c r="AD59" s="16"/>
      <c r="AE59" s="16"/>
      <c r="AF59" s="16"/>
      <c r="AG59" s="16"/>
      <c r="AH59" s="16"/>
      <c r="AI59" s="16"/>
      <c r="AJ59" s="16"/>
      <c r="AK59" s="16"/>
      <c r="AL59" s="16"/>
      <c r="AM59" s="16"/>
      <c r="AN59" s="16"/>
      <c r="AO59" s="16"/>
      <c r="AP59" s="16"/>
    </row>
    <row r="60" spans="1:42" ht="15" customHeight="1" x14ac:dyDescent="0.3">
      <c r="A60" s="1"/>
      <c r="B60" s="293"/>
      <c r="C60" s="238" t="s">
        <v>78</v>
      </c>
      <c r="D60" s="239"/>
      <c r="E60" s="239"/>
      <c r="F60" s="240"/>
      <c r="G60" s="238" t="s">
        <v>78</v>
      </c>
      <c r="H60" s="239"/>
      <c r="I60" s="239"/>
      <c r="J60" s="240"/>
      <c r="K60" s="238" t="s">
        <v>78</v>
      </c>
      <c r="L60" s="239"/>
      <c r="M60" s="239"/>
      <c r="N60" s="240"/>
      <c r="O60" s="241"/>
      <c r="P60" s="242"/>
      <c r="Q60" s="243"/>
      <c r="R60" s="11"/>
      <c r="S60" s="11"/>
      <c r="T60" s="1"/>
      <c r="U60" s="1"/>
      <c r="V60" s="1"/>
      <c r="W60" s="1"/>
      <c r="X60" s="1"/>
      <c r="Y60" s="1"/>
      <c r="Z60" s="16"/>
      <c r="AA60" s="16"/>
      <c r="AB60" s="16"/>
      <c r="AC60" s="16"/>
      <c r="AD60" s="16"/>
      <c r="AE60" s="16"/>
      <c r="AF60" s="16"/>
      <c r="AG60" s="16"/>
      <c r="AH60" s="16"/>
      <c r="AI60" s="16"/>
      <c r="AJ60" s="16"/>
      <c r="AK60" s="16"/>
      <c r="AL60" s="16"/>
      <c r="AM60" s="16"/>
      <c r="AN60" s="16"/>
      <c r="AO60" s="16"/>
      <c r="AP60" s="16"/>
    </row>
    <row r="61" spans="1:42" ht="15" customHeight="1" x14ac:dyDescent="0.3">
      <c r="A61" s="1"/>
      <c r="B61" s="293"/>
      <c r="C61" s="244"/>
      <c r="D61" s="245"/>
      <c r="E61" s="245"/>
      <c r="F61" s="246"/>
      <c r="G61" s="244"/>
      <c r="H61" s="245"/>
      <c r="I61" s="245"/>
      <c r="J61" s="246"/>
      <c r="K61" s="244"/>
      <c r="L61" s="245"/>
      <c r="M61" s="245"/>
      <c r="N61" s="246"/>
      <c r="O61" s="247"/>
      <c r="P61" s="248"/>
      <c r="Q61" s="249"/>
      <c r="R61" s="11"/>
      <c r="S61" s="11"/>
      <c r="T61" s="1"/>
      <c r="U61" s="1"/>
      <c r="V61" s="1"/>
      <c r="W61" s="1"/>
      <c r="X61" s="1"/>
      <c r="Y61" s="1"/>
      <c r="Z61" s="16"/>
      <c r="AA61" s="16"/>
      <c r="AB61" s="16"/>
      <c r="AC61" s="16"/>
      <c r="AD61" s="16"/>
      <c r="AE61" s="16"/>
      <c r="AF61" s="16"/>
      <c r="AG61" s="16"/>
      <c r="AH61" s="16"/>
      <c r="AI61" s="16"/>
      <c r="AJ61" s="16"/>
      <c r="AK61" s="16"/>
      <c r="AL61" s="16"/>
      <c r="AM61" s="16"/>
      <c r="AN61" s="16"/>
      <c r="AO61" s="16"/>
      <c r="AP61" s="16"/>
    </row>
    <row r="62" spans="1:42" ht="15" customHeight="1" x14ac:dyDescent="0.3">
      <c r="A62" s="16"/>
      <c r="B62" s="293"/>
      <c r="C62" s="256"/>
      <c r="D62" s="257"/>
      <c r="E62" s="257"/>
      <c r="F62" s="258"/>
      <c r="G62" s="256"/>
      <c r="H62" s="257"/>
      <c r="I62" s="257"/>
      <c r="J62" s="258"/>
      <c r="K62" s="256"/>
      <c r="L62" s="265"/>
      <c r="M62" s="265"/>
      <c r="N62" s="266"/>
      <c r="O62" s="250"/>
      <c r="P62" s="251"/>
      <c r="Q62" s="252"/>
      <c r="R62" s="11"/>
      <c r="S62" s="11"/>
      <c r="T62" s="16"/>
      <c r="U62" s="16"/>
      <c r="V62" s="16"/>
      <c r="W62" s="16"/>
      <c r="X62" s="16"/>
      <c r="Y62" s="16"/>
      <c r="Z62" s="16"/>
      <c r="AA62" s="16"/>
      <c r="AB62" s="16"/>
      <c r="AC62" s="16"/>
      <c r="AD62" s="16"/>
      <c r="AE62" s="16"/>
      <c r="AF62" s="16"/>
      <c r="AG62" s="16"/>
      <c r="AH62" s="16"/>
      <c r="AI62" s="16"/>
      <c r="AJ62" s="16"/>
      <c r="AK62" s="16"/>
      <c r="AL62" s="16"/>
      <c r="AM62" s="16"/>
      <c r="AN62" s="16"/>
      <c r="AO62" s="16"/>
      <c r="AP62" s="16"/>
    </row>
    <row r="63" spans="1:42" ht="15" customHeight="1" x14ac:dyDescent="0.3">
      <c r="A63" s="16"/>
      <c r="B63" s="293"/>
      <c r="C63" s="259"/>
      <c r="D63" s="260"/>
      <c r="E63" s="260"/>
      <c r="F63" s="261"/>
      <c r="G63" s="259"/>
      <c r="H63" s="260"/>
      <c r="I63" s="260"/>
      <c r="J63" s="261"/>
      <c r="K63" s="267"/>
      <c r="L63" s="268"/>
      <c r="M63" s="268"/>
      <c r="N63" s="269"/>
      <c r="O63" s="253"/>
      <c r="P63" s="254"/>
      <c r="Q63" s="255"/>
      <c r="R63" s="11"/>
      <c r="S63" s="11"/>
      <c r="T63" s="16"/>
      <c r="U63" s="16"/>
      <c r="V63" s="16"/>
      <c r="W63" s="16"/>
      <c r="X63" s="16"/>
      <c r="Y63" s="16"/>
      <c r="Z63" s="16"/>
      <c r="AA63" s="16"/>
      <c r="AB63" s="16"/>
      <c r="AC63" s="16"/>
      <c r="AD63" s="16"/>
      <c r="AE63" s="16"/>
      <c r="AF63" s="16"/>
      <c r="AG63" s="16"/>
      <c r="AH63" s="16"/>
      <c r="AI63" s="16"/>
      <c r="AJ63" s="16"/>
      <c r="AK63" s="16"/>
      <c r="AL63" s="16"/>
      <c r="AM63" s="16"/>
      <c r="AN63" s="16"/>
      <c r="AO63" s="16"/>
      <c r="AP63" s="16"/>
    </row>
    <row r="64" spans="1:42" ht="15" customHeight="1" x14ac:dyDescent="0.3">
      <c r="A64" s="16"/>
      <c r="B64" s="293"/>
      <c r="C64" s="259"/>
      <c r="D64" s="260"/>
      <c r="E64" s="260"/>
      <c r="F64" s="261"/>
      <c r="G64" s="259"/>
      <c r="H64" s="260"/>
      <c r="I64" s="260"/>
      <c r="J64" s="261"/>
      <c r="K64" s="267"/>
      <c r="L64" s="268"/>
      <c r="M64" s="268"/>
      <c r="N64" s="269"/>
      <c r="O64" s="241" t="s">
        <v>97</v>
      </c>
      <c r="P64" s="242"/>
      <c r="Q64" s="243"/>
      <c r="R64" s="11"/>
      <c r="S64" s="11"/>
      <c r="T64" s="16"/>
      <c r="U64" s="16"/>
      <c r="V64" s="16"/>
      <c r="W64" s="16"/>
      <c r="X64" s="16"/>
      <c r="Y64" s="16"/>
      <c r="Z64" s="16"/>
      <c r="AA64" s="16"/>
      <c r="AB64" s="16"/>
      <c r="AC64" s="16"/>
      <c r="AD64" s="16"/>
      <c r="AE64" s="16"/>
      <c r="AF64" s="16"/>
      <c r="AG64" s="16"/>
      <c r="AH64" s="16"/>
      <c r="AI64" s="16"/>
      <c r="AJ64" s="16"/>
      <c r="AK64" s="16"/>
      <c r="AL64" s="16"/>
      <c r="AM64" s="16"/>
      <c r="AN64" s="16"/>
      <c r="AO64" s="16"/>
      <c r="AP64" s="16"/>
    </row>
    <row r="65" spans="1:42" ht="15" customHeight="1" x14ac:dyDescent="0.3">
      <c r="A65" s="16"/>
      <c r="B65" s="293"/>
      <c r="C65" s="259"/>
      <c r="D65" s="260"/>
      <c r="E65" s="260"/>
      <c r="F65" s="261"/>
      <c r="G65" s="259"/>
      <c r="H65" s="260"/>
      <c r="I65" s="260"/>
      <c r="J65" s="261"/>
      <c r="K65" s="267"/>
      <c r="L65" s="268"/>
      <c r="M65" s="268"/>
      <c r="N65" s="269"/>
      <c r="O65" s="273"/>
      <c r="P65" s="248"/>
      <c r="Q65" s="249"/>
      <c r="R65" s="11"/>
      <c r="S65" s="11"/>
      <c r="T65" s="16"/>
      <c r="U65" s="16"/>
      <c r="V65" s="16"/>
      <c r="W65" s="16"/>
      <c r="X65" s="16"/>
      <c r="Y65" s="16"/>
      <c r="Z65" s="16"/>
      <c r="AA65" s="16"/>
      <c r="AB65" s="16"/>
      <c r="AC65" s="16"/>
      <c r="AD65" s="16"/>
      <c r="AE65" s="16"/>
      <c r="AF65" s="16"/>
      <c r="AG65" s="16"/>
      <c r="AH65" s="16"/>
      <c r="AI65" s="16"/>
      <c r="AJ65" s="16"/>
      <c r="AK65" s="16"/>
      <c r="AL65" s="16"/>
      <c r="AM65" s="16"/>
      <c r="AN65" s="16"/>
      <c r="AO65" s="16"/>
      <c r="AP65" s="16"/>
    </row>
    <row r="66" spans="1:42" ht="15" customHeight="1" x14ac:dyDescent="0.3">
      <c r="A66" s="1"/>
      <c r="B66" s="293"/>
      <c r="C66" s="262"/>
      <c r="D66" s="263"/>
      <c r="E66" s="263"/>
      <c r="F66" s="264"/>
      <c r="G66" s="262"/>
      <c r="H66" s="263"/>
      <c r="I66" s="263"/>
      <c r="J66" s="264"/>
      <c r="K66" s="270"/>
      <c r="L66" s="271"/>
      <c r="M66" s="271"/>
      <c r="N66" s="272"/>
      <c r="O66" s="250"/>
      <c r="P66" s="251"/>
      <c r="Q66" s="252"/>
      <c r="R66" s="11"/>
      <c r="S66" s="11"/>
      <c r="T66" s="1"/>
      <c r="U66" s="1"/>
      <c r="V66" s="1"/>
      <c r="W66" s="1"/>
      <c r="X66" s="1"/>
      <c r="Y66" s="1"/>
      <c r="Z66" s="16"/>
      <c r="AA66" s="16"/>
      <c r="AB66" s="16"/>
      <c r="AC66" s="16"/>
      <c r="AD66" s="16"/>
      <c r="AE66" s="16"/>
      <c r="AF66" s="16"/>
      <c r="AG66" s="16"/>
      <c r="AH66" s="16"/>
      <c r="AI66" s="16"/>
      <c r="AJ66" s="16"/>
      <c r="AK66" s="16"/>
      <c r="AL66" s="16"/>
      <c r="AM66" s="16"/>
      <c r="AN66" s="16"/>
      <c r="AO66" s="16"/>
      <c r="AP66" s="16"/>
    </row>
    <row r="67" spans="1:42" ht="15" customHeight="1" thickBot="1" x14ac:dyDescent="0.35">
      <c r="A67" s="1"/>
      <c r="B67" s="294"/>
      <c r="C67" s="90" t="s">
        <v>81</v>
      </c>
      <c r="D67" s="277"/>
      <c r="E67" s="277"/>
      <c r="F67" s="278"/>
      <c r="G67" s="90" t="s">
        <v>81</v>
      </c>
      <c r="H67" s="277"/>
      <c r="I67" s="277"/>
      <c r="J67" s="278"/>
      <c r="K67" s="90" t="s">
        <v>81</v>
      </c>
      <c r="L67" s="277"/>
      <c r="M67" s="277"/>
      <c r="N67" s="278"/>
      <c r="O67" s="274"/>
      <c r="P67" s="275"/>
      <c r="Q67" s="276"/>
      <c r="R67" s="11"/>
      <c r="S67" s="11"/>
      <c r="T67" s="1"/>
      <c r="U67" s="1"/>
      <c r="V67" s="1"/>
      <c r="W67" s="1"/>
      <c r="X67" s="1"/>
      <c r="Y67" s="1"/>
      <c r="Z67" s="16"/>
      <c r="AA67" s="16"/>
      <c r="AB67" s="16"/>
      <c r="AC67" s="16"/>
      <c r="AD67" s="16"/>
      <c r="AE67" s="16"/>
      <c r="AF67" s="16"/>
      <c r="AG67" s="16"/>
      <c r="AH67" s="16"/>
      <c r="AI67" s="16"/>
      <c r="AJ67" s="16"/>
      <c r="AK67" s="16"/>
      <c r="AL67" s="16"/>
      <c r="AM67" s="16"/>
      <c r="AN67" s="16"/>
      <c r="AO67" s="16"/>
      <c r="AP67" s="16"/>
    </row>
    <row r="68" spans="1:42" ht="15" customHeight="1" x14ac:dyDescent="0.3">
      <c r="A68" s="1"/>
      <c r="B68" s="58"/>
      <c r="C68" s="54"/>
      <c r="D68" s="54"/>
      <c r="E68" s="54"/>
      <c r="F68" s="54"/>
      <c r="G68" s="54"/>
      <c r="H68" s="54"/>
      <c r="I68" s="54"/>
      <c r="J68" s="54"/>
      <c r="K68" s="54"/>
      <c r="L68" s="54"/>
      <c r="M68" s="54"/>
      <c r="N68" s="54"/>
      <c r="O68" s="54"/>
      <c r="P68" s="54"/>
      <c r="Q68" s="54"/>
      <c r="R68" s="11"/>
      <c r="S68" s="11"/>
      <c r="T68" s="1"/>
      <c r="U68" s="1"/>
      <c r="V68" s="1"/>
      <c r="W68" s="1"/>
      <c r="X68" s="1"/>
      <c r="Y68" s="1"/>
      <c r="Z68" s="16"/>
      <c r="AA68" s="16"/>
      <c r="AB68" s="16"/>
      <c r="AC68" s="16"/>
      <c r="AD68" s="16"/>
      <c r="AE68" s="16"/>
      <c r="AF68" s="16"/>
      <c r="AG68" s="16"/>
      <c r="AH68" s="16"/>
      <c r="AI68" s="16"/>
      <c r="AJ68" s="16"/>
      <c r="AK68" s="16"/>
      <c r="AL68" s="16"/>
      <c r="AM68" s="16"/>
      <c r="AN68" s="16"/>
      <c r="AO68" s="16"/>
      <c r="AP68" s="16"/>
    </row>
    <row r="69" spans="1:42" ht="15" customHeight="1" thickBot="1" x14ac:dyDescent="0.35">
      <c r="A69" s="1"/>
      <c r="B69" s="58"/>
      <c r="C69" s="55"/>
      <c r="D69" s="55"/>
      <c r="E69" s="55"/>
      <c r="F69" s="55"/>
      <c r="G69" s="56"/>
      <c r="H69" s="56"/>
      <c r="I69" s="56"/>
      <c r="J69" s="56"/>
      <c r="K69" s="57"/>
      <c r="L69" s="57"/>
      <c r="M69" s="57"/>
      <c r="N69" s="57"/>
      <c r="O69" s="57"/>
      <c r="P69" s="57"/>
      <c r="Q69" s="57"/>
      <c r="R69" s="11"/>
      <c r="S69" s="11"/>
      <c r="T69" s="1"/>
      <c r="U69" s="1"/>
      <c r="V69" s="1"/>
      <c r="W69" s="1"/>
      <c r="X69" s="1"/>
      <c r="Y69" s="1"/>
      <c r="Z69" s="16"/>
      <c r="AA69" s="16"/>
      <c r="AB69" s="16"/>
      <c r="AC69" s="16"/>
      <c r="AD69" s="16"/>
      <c r="AE69" s="16"/>
      <c r="AF69" s="16"/>
      <c r="AG69" s="16"/>
      <c r="AH69" s="16"/>
      <c r="AI69" s="16"/>
      <c r="AJ69" s="16"/>
      <c r="AK69" s="16"/>
      <c r="AL69" s="16"/>
      <c r="AM69" s="16"/>
      <c r="AN69" s="16"/>
      <c r="AO69" s="16"/>
      <c r="AP69" s="16"/>
    </row>
    <row r="70" spans="1:42" ht="15" customHeight="1" x14ac:dyDescent="0.3">
      <c r="A70" s="1"/>
      <c r="B70" s="281"/>
      <c r="C70" s="284" t="s">
        <v>46</v>
      </c>
      <c r="D70" s="285"/>
      <c r="E70" s="285"/>
      <c r="F70" s="286"/>
      <c r="G70" s="285" t="s">
        <v>47</v>
      </c>
      <c r="H70" s="285"/>
      <c r="I70" s="285"/>
      <c r="J70" s="286"/>
      <c r="K70" s="284" t="s">
        <v>48</v>
      </c>
      <c r="L70" s="285"/>
      <c r="M70" s="285"/>
      <c r="N70" s="286"/>
      <c r="O70" s="284" t="s">
        <v>57</v>
      </c>
      <c r="P70" s="285"/>
      <c r="Q70" s="286"/>
      <c r="R70" s="11"/>
      <c r="S70" s="11"/>
      <c r="T70" s="1"/>
      <c r="U70" s="1"/>
      <c r="V70" s="1"/>
      <c r="W70" s="1"/>
      <c r="X70" s="1"/>
      <c r="Y70" s="1"/>
      <c r="Z70" s="16"/>
      <c r="AA70" s="16"/>
      <c r="AB70" s="16"/>
      <c r="AC70" s="16"/>
      <c r="AD70" s="16"/>
      <c r="AE70" s="16"/>
      <c r="AF70" s="16"/>
      <c r="AG70" s="16"/>
      <c r="AH70" s="16"/>
      <c r="AI70" s="16"/>
      <c r="AJ70" s="16"/>
      <c r="AK70" s="16"/>
      <c r="AL70" s="16"/>
      <c r="AM70" s="16"/>
      <c r="AN70" s="16"/>
      <c r="AO70" s="16"/>
      <c r="AP70" s="16"/>
    </row>
    <row r="71" spans="1:42" ht="15" customHeight="1" x14ac:dyDescent="0.3">
      <c r="A71" s="1"/>
      <c r="B71" s="282"/>
      <c r="C71" s="287"/>
      <c r="D71" s="288"/>
      <c r="E71" s="288"/>
      <c r="F71" s="289"/>
      <c r="G71" s="288"/>
      <c r="H71" s="288"/>
      <c r="I71" s="288"/>
      <c r="J71" s="289"/>
      <c r="K71" s="287"/>
      <c r="L71" s="288"/>
      <c r="M71" s="288"/>
      <c r="N71" s="289"/>
      <c r="O71" s="287"/>
      <c r="P71" s="288"/>
      <c r="Q71" s="289"/>
      <c r="R71" s="11"/>
      <c r="S71" s="11"/>
      <c r="T71" s="1"/>
      <c r="U71" s="1"/>
      <c r="V71" s="1"/>
      <c r="W71" s="1"/>
      <c r="X71" s="1"/>
      <c r="Y71" s="1"/>
      <c r="Z71" s="16"/>
      <c r="AA71" s="16"/>
      <c r="AB71" s="16"/>
      <c r="AC71" s="16"/>
      <c r="AD71" s="16"/>
      <c r="AE71" s="16"/>
      <c r="AF71" s="16"/>
      <c r="AG71" s="16"/>
      <c r="AH71" s="16"/>
      <c r="AI71" s="16"/>
      <c r="AJ71" s="16"/>
      <c r="AK71" s="16"/>
      <c r="AL71" s="16"/>
      <c r="AM71" s="16"/>
      <c r="AN71" s="16"/>
      <c r="AO71" s="16"/>
      <c r="AP71" s="16"/>
    </row>
    <row r="72" spans="1:42" ht="15" customHeight="1" thickBot="1" x14ac:dyDescent="0.35">
      <c r="A72" s="1"/>
      <c r="B72" s="283"/>
      <c r="C72" s="290"/>
      <c r="D72" s="291"/>
      <c r="E72" s="291"/>
      <c r="F72" s="292"/>
      <c r="G72" s="291"/>
      <c r="H72" s="291"/>
      <c r="I72" s="291"/>
      <c r="J72" s="292"/>
      <c r="K72" s="290"/>
      <c r="L72" s="291"/>
      <c r="M72" s="291"/>
      <c r="N72" s="292"/>
      <c r="O72" s="290"/>
      <c r="P72" s="291"/>
      <c r="Q72" s="292"/>
      <c r="R72" s="11"/>
      <c r="S72" s="11"/>
      <c r="T72" s="1"/>
      <c r="U72" s="1"/>
      <c r="V72" s="1"/>
      <c r="W72" s="1"/>
      <c r="X72" s="1"/>
      <c r="Y72" s="1"/>
      <c r="Z72" s="16"/>
      <c r="AA72" s="16"/>
      <c r="AB72" s="16"/>
      <c r="AC72" s="16"/>
      <c r="AD72" s="16"/>
      <c r="AE72" s="16"/>
      <c r="AF72" s="16"/>
      <c r="AG72" s="16"/>
      <c r="AH72" s="16"/>
      <c r="AI72" s="16"/>
      <c r="AJ72" s="16"/>
      <c r="AK72" s="16"/>
      <c r="AL72" s="16"/>
      <c r="AM72" s="16"/>
      <c r="AN72" s="16"/>
      <c r="AO72" s="16"/>
      <c r="AP72" s="16"/>
    </row>
    <row r="73" spans="1:42" ht="15" customHeight="1" x14ac:dyDescent="0.3">
      <c r="A73" s="1"/>
      <c r="B73" s="293" t="s">
        <v>52</v>
      </c>
      <c r="C73" s="295" t="s">
        <v>76</v>
      </c>
      <c r="D73" s="296"/>
      <c r="E73" s="296"/>
      <c r="F73" s="297"/>
      <c r="G73" s="295" t="s">
        <v>76</v>
      </c>
      <c r="H73" s="296"/>
      <c r="I73" s="296"/>
      <c r="J73" s="297"/>
      <c r="K73" s="298" t="s">
        <v>76</v>
      </c>
      <c r="L73" s="299"/>
      <c r="M73" s="299"/>
      <c r="N73" s="300"/>
      <c r="O73" s="301"/>
      <c r="P73" s="302"/>
      <c r="Q73" s="303"/>
      <c r="R73" s="11"/>
      <c r="S73" s="11"/>
      <c r="T73" s="1"/>
      <c r="U73" s="1"/>
      <c r="V73" s="1"/>
      <c r="W73" s="1"/>
      <c r="X73" s="1"/>
      <c r="Y73" s="1"/>
      <c r="Z73" s="16"/>
      <c r="AA73" s="16"/>
      <c r="AB73" s="16"/>
      <c r="AC73" s="16"/>
      <c r="AD73" s="16"/>
      <c r="AE73" s="16"/>
      <c r="AF73" s="16"/>
      <c r="AG73" s="16"/>
      <c r="AH73" s="16"/>
      <c r="AI73" s="16"/>
      <c r="AJ73" s="16"/>
      <c r="AK73" s="16"/>
      <c r="AL73" s="16"/>
      <c r="AM73" s="16"/>
      <c r="AN73" s="16"/>
      <c r="AO73" s="16"/>
      <c r="AP73" s="16"/>
    </row>
    <row r="74" spans="1:42" ht="15" customHeight="1" x14ac:dyDescent="0.3">
      <c r="A74" s="1"/>
      <c r="B74" s="293"/>
      <c r="C74" s="244"/>
      <c r="D74" s="245"/>
      <c r="E74" s="245"/>
      <c r="F74" s="246"/>
      <c r="G74" s="244"/>
      <c r="H74" s="245"/>
      <c r="I74" s="245"/>
      <c r="J74" s="246"/>
      <c r="K74" s="244"/>
      <c r="L74" s="245"/>
      <c r="M74" s="245"/>
      <c r="N74" s="246"/>
      <c r="O74" s="273"/>
      <c r="P74" s="248"/>
      <c r="Q74" s="249"/>
      <c r="R74" s="11"/>
      <c r="S74" s="11"/>
      <c r="T74" s="1"/>
      <c r="U74" s="1"/>
      <c r="V74" s="1"/>
      <c r="W74" s="1"/>
      <c r="X74" s="1"/>
      <c r="Y74" s="1"/>
      <c r="Z74" s="16"/>
      <c r="AA74" s="16"/>
      <c r="AB74" s="16"/>
      <c r="AC74" s="16"/>
      <c r="AD74" s="16"/>
      <c r="AE74" s="16"/>
      <c r="AF74" s="16"/>
      <c r="AG74" s="16"/>
      <c r="AH74" s="16"/>
      <c r="AI74" s="16"/>
      <c r="AJ74" s="16"/>
      <c r="AK74" s="16"/>
      <c r="AL74" s="16"/>
      <c r="AM74" s="16"/>
      <c r="AN74" s="16"/>
      <c r="AO74" s="16"/>
      <c r="AP74" s="16"/>
    </row>
    <row r="75" spans="1:42" ht="15" customHeight="1" x14ac:dyDescent="0.3">
      <c r="A75" s="16"/>
      <c r="B75" s="293"/>
      <c r="C75" s="256"/>
      <c r="D75" s="257"/>
      <c r="E75" s="257"/>
      <c r="F75" s="258"/>
      <c r="G75" s="256"/>
      <c r="H75" s="257"/>
      <c r="I75" s="257"/>
      <c r="J75" s="258"/>
      <c r="K75" s="256"/>
      <c r="L75" s="265"/>
      <c r="M75" s="265"/>
      <c r="N75" s="266"/>
      <c r="O75" s="250"/>
      <c r="P75" s="251"/>
      <c r="Q75" s="252"/>
      <c r="R75" s="11"/>
      <c r="S75" s="11"/>
      <c r="T75" s="16"/>
      <c r="U75" s="16"/>
      <c r="V75" s="16"/>
      <c r="W75" s="16"/>
      <c r="X75" s="16"/>
      <c r="Y75" s="16"/>
      <c r="Z75" s="16"/>
      <c r="AA75" s="16"/>
      <c r="AB75" s="16"/>
      <c r="AC75" s="16"/>
      <c r="AD75" s="16"/>
      <c r="AE75" s="16"/>
      <c r="AF75" s="16"/>
      <c r="AG75" s="16"/>
      <c r="AH75" s="16"/>
      <c r="AI75" s="16"/>
      <c r="AJ75" s="16"/>
      <c r="AK75" s="16"/>
      <c r="AL75" s="16"/>
      <c r="AM75" s="16"/>
      <c r="AN75" s="16"/>
      <c r="AO75" s="16"/>
      <c r="AP75" s="16"/>
    </row>
    <row r="76" spans="1:42" ht="15" customHeight="1" x14ac:dyDescent="0.3">
      <c r="A76" s="16"/>
      <c r="B76" s="293"/>
      <c r="C76" s="259"/>
      <c r="D76" s="260"/>
      <c r="E76" s="260"/>
      <c r="F76" s="261"/>
      <c r="G76" s="259"/>
      <c r="H76" s="260"/>
      <c r="I76" s="260"/>
      <c r="J76" s="261"/>
      <c r="K76" s="267"/>
      <c r="L76" s="268"/>
      <c r="M76" s="268"/>
      <c r="N76" s="269"/>
      <c r="O76" s="253"/>
      <c r="P76" s="254"/>
      <c r="Q76" s="255"/>
      <c r="R76" s="11"/>
      <c r="S76" s="11"/>
      <c r="T76" s="16"/>
      <c r="U76" s="16"/>
      <c r="V76" s="16"/>
      <c r="W76" s="16"/>
      <c r="X76" s="16"/>
      <c r="Y76" s="16"/>
      <c r="Z76" s="16"/>
      <c r="AA76" s="16"/>
      <c r="AB76" s="16"/>
      <c r="AC76" s="16"/>
      <c r="AD76" s="16"/>
      <c r="AE76" s="16"/>
      <c r="AF76" s="16"/>
      <c r="AG76" s="16"/>
      <c r="AH76" s="16"/>
      <c r="AI76" s="16"/>
      <c r="AJ76" s="16"/>
      <c r="AK76" s="16"/>
      <c r="AL76" s="16"/>
      <c r="AM76" s="16"/>
      <c r="AN76" s="16"/>
      <c r="AO76" s="16"/>
      <c r="AP76" s="16"/>
    </row>
    <row r="77" spans="1:42" ht="15" customHeight="1" x14ac:dyDescent="0.3">
      <c r="A77" s="16"/>
      <c r="B77" s="293"/>
      <c r="C77" s="259"/>
      <c r="D77" s="260"/>
      <c r="E77" s="260"/>
      <c r="F77" s="261"/>
      <c r="G77" s="259"/>
      <c r="H77" s="260"/>
      <c r="I77" s="260"/>
      <c r="J77" s="261"/>
      <c r="K77" s="267"/>
      <c r="L77" s="268"/>
      <c r="M77" s="268"/>
      <c r="N77" s="269"/>
      <c r="O77" s="241"/>
      <c r="P77" s="242"/>
      <c r="Q77" s="243"/>
      <c r="R77" s="11"/>
      <c r="S77" s="11"/>
      <c r="T77" s="16"/>
      <c r="U77" s="16"/>
      <c r="V77" s="16"/>
      <c r="W77" s="16"/>
      <c r="X77" s="16"/>
      <c r="Y77" s="16"/>
      <c r="Z77" s="16"/>
      <c r="AA77" s="16"/>
      <c r="AB77" s="16"/>
      <c r="AC77" s="16"/>
      <c r="AD77" s="16"/>
      <c r="AE77" s="16"/>
      <c r="AF77" s="16"/>
      <c r="AG77" s="16"/>
      <c r="AH77" s="16"/>
      <c r="AI77" s="16"/>
      <c r="AJ77" s="16"/>
      <c r="AK77" s="16"/>
      <c r="AL77" s="16"/>
      <c r="AM77" s="16"/>
      <c r="AN77" s="16"/>
      <c r="AO77" s="16"/>
      <c r="AP77" s="16"/>
    </row>
    <row r="78" spans="1:42" ht="15" customHeight="1" x14ac:dyDescent="0.3">
      <c r="A78" s="16"/>
      <c r="B78" s="293"/>
      <c r="C78" s="259"/>
      <c r="D78" s="260"/>
      <c r="E78" s="260"/>
      <c r="F78" s="261"/>
      <c r="G78" s="259"/>
      <c r="H78" s="260"/>
      <c r="I78" s="260"/>
      <c r="J78" s="261"/>
      <c r="K78" s="267"/>
      <c r="L78" s="268"/>
      <c r="M78" s="268"/>
      <c r="N78" s="269"/>
      <c r="O78" s="247"/>
      <c r="P78" s="248"/>
      <c r="Q78" s="249"/>
      <c r="R78" s="11"/>
      <c r="S78" s="11"/>
      <c r="T78" s="16"/>
      <c r="U78" s="16"/>
      <c r="V78" s="16"/>
      <c r="W78" s="16"/>
      <c r="X78" s="16"/>
      <c r="Y78" s="16"/>
      <c r="Z78" s="16"/>
      <c r="AA78" s="16"/>
      <c r="AB78" s="16"/>
      <c r="AC78" s="16"/>
      <c r="AD78" s="16"/>
      <c r="AE78" s="16"/>
      <c r="AF78" s="16"/>
      <c r="AG78" s="16"/>
      <c r="AH78" s="16"/>
      <c r="AI78" s="16"/>
      <c r="AJ78" s="16"/>
      <c r="AK78" s="16"/>
      <c r="AL78" s="16"/>
      <c r="AM78" s="16"/>
      <c r="AN78" s="16"/>
      <c r="AO78" s="16"/>
      <c r="AP78" s="16"/>
    </row>
    <row r="79" spans="1:42" ht="15" customHeight="1" x14ac:dyDescent="0.3">
      <c r="A79" s="1"/>
      <c r="B79" s="293"/>
      <c r="C79" s="262"/>
      <c r="D79" s="263"/>
      <c r="E79" s="263"/>
      <c r="F79" s="264"/>
      <c r="G79" s="262"/>
      <c r="H79" s="263"/>
      <c r="I79" s="263"/>
      <c r="J79" s="264"/>
      <c r="K79" s="270"/>
      <c r="L79" s="271"/>
      <c r="M79" s="271"/>
      <c r="N79" s="272"/>
      <c r="O79" s="250"/>
      <c r="P79" s="251"/>
      <c r="Q79" s="252"/>
      <c r="R79" s="11"/>
      <c r="S79" s="11"/>
      <c r="T79" s="1"/>
      <c r="U79" s="1"/>
      <c r="V79" s="1"/>
      <c r="W79" s="1"/>
      <c r="X79" s="1"/>
      <c r="Y79" s="1"/>
      <c r="Z79" s="16"/>
      <c r="AA79" s="16"/>
      <c r="AB79" s="16"/>
      <c r="AC79" s="16"/>
      <c r="AD79" s="16"/>
      <c r="AE79" s="16"/>
      <c r="AF79" s="16"/>
      <c r="AG79" s="16"/>
      <c r="AH79" s="16"/>
      <c r="AI79" s="16"/>
      <c r="AJ79" s="16"/>
      <c r="AK79" s="16"/>
      <c r="AL79" s="16"/>
      <c r="AM79" s="16"/>
      <c r="AN79" s="16"/>
      <c r="AO79" s="16"/>
      <c r="AP79" s="16"/>
    </row>
    <row r="80" spans="1:42" ht="15" customHeight="1" x14ac:dyDescent="0.3">
      <c r="A80" s="1"/>
      <c r="B80" s="293"/>
      <c r="C80" s="89" t="s">
        <v>81</v>
      </c>
      <c r="D80" s="279"/>
      <c r="E80" s="279"/>
      <c r="F80" s="280"/>
      <c r="G80" s="89" t="s">
        <v>81</v>
      </c>
      <c r="H80" s="279"/>
      <c r="I80" s="279"/>
      <c r="J80" s="280"/>
      <c r="K80" s="89" t="s">
        <v>81</v>
      </c>
      <c r="L80" s="279"/>
      <c r="M80" s="279"/>
      <c r="N80" s="280"/>
      <c r="O80" s="253"/>
      <c r="P80" s="254"/>
      <c r="Q80" s="255"/>
      <c r="R80" s="11"/>
      <c r="S80" s="11"/>
      <c r="T80" s="1"/>
      <c r="U80" s="1"/>
      <c r="V80" s="1"/>
      <c r="W80" s="1"/>
      <c r="X80" s="1"/>
      <c r="Y80" s="1"/>
      <c r="Z80" s="16"/>
      <c r="AA80" s="16"/>
      <c r="AB80" s="16"/>
      <c r="AC80" s="16"/>
      <c r="AD80" s="16"/>
      <c r="AE80" s="16"/>
      <c r="AF80" s="16"/>
      <c r="AG80" s="16"/>
      <c r="AH80" s="16"/>
      <c r="AI80" s="16"/>
      <c r="AJ80" s="16"/>
      <c r="AK80" s="16"/>
      <c r="AL80" s="16"/>
      <c r="AM80" s="16"/>
      <c r="AN80" s="16"/>
      <c r="AO80" s="16"/>
      <c r="AP80" s="16"/>
    </row>
    <row r="81" spans="1:42" ht="15" customHeight="1" x14ac:dyDescent="0.3">
      <c r="A81" s="1"/>
      <c r="B81" s="293"/>
      <c r="C81" s="238" t="s">
        <v>77</v>
      </c>
      <c r="D81" s="239"/>
      <c r="E81" s="239"/>
      <c r="F81" s="240"/>
      <c r="G81" s="238" t="s">
        <v>77</v>
      </c>
      <c r="H81" s="239"/>
      <c r="I81" s="239"/>
      <c r="J81" s="240"/>
      <c r="K81" s="238" t="s">
        <v>77</v>
      </c>
      <c r="L81" s="239"/>
      <c r="M81" s="239"/>
      <c r="N81" s="240"/>
      <c r="O81" s="241"/>
      <c r="P81" s="242"/>
      <c r="Q81" s="243"/>
      <c r="R81" s="11"/>
      <c r="S81" s="11"/>
      <c r="T81" s="1"/>
      <c r="U81" s="1"/>
      <c r="V81" s="1"/>
      <c r="W81" s="1"/>
      <c r="X81" s="1"/>
      <c r="Y81" s="1"/>
      <c r="Z81" s="16"/>
      <c r="AA81" s="16"/>
      <c r="AB81" s="16"/>
      <c r="AC81" s="16"/>
      <c r="AD81" s="16"/>
      <c r="AE81" s="16"/>
      <c r="AF81" s="16"/>
      <c r="AG81" s="16"/>
      <c r="AH81" s="16"/>
      <c r="AI81" s="16"/>
      <c r="AJ81" s="16"/>
      <c r="AK81" s="16"/>
      <c r="AL81" s="16"/>
      <c r="AM81" s="16"/>
      <c r="AN81" s="16"/>
      <c r="AO81" s="16"/>
      <c r="AP81" s="16"/>
    </row>
    <row r="82" spans="1:42" ht="15" customHeight="1" x14ac:dyDescent="0.3">
      <c r="A82" s="1"/>
      <c r="B82" s="293"/>
      <c r="C82" s="244"/>
      <c r="D82" s="245"/>
      <c r="E82" s="245"/>
      <c r="F82" s="246"/>
      <c r="G82" s="244"/>
      <c r="H82" s="245"/>
      <c r="I82" s="245"/>
      <c r="J82" s="246"/>
      <c r="K82" s="244"/>
      <c r="L82" s="245"/>
      <c r="M82" s="245"/>
      <c r="N82" s="246"/>
      <c r="O82" s="273"/>
      <c r="P82" s="248"/>
      <c r="Q82" s="249"/>
      <c r="R82" s="11"/>
      <c r="S82" s="11"/>
      <c r="T82" s="1"/>
      <c r="U82" s="1"/>
      <c r="V82" s="1"/>
      <c r="W82" s="1"/>
      <c r="X82" s="1"/>
      <c r="Y82" s="1"/>
      <c r="Z82" s="16"/>
      <c r="AA82" s="16"/>
      <c r="AB82" s="16"/>
      <c r="AC82" s="16"/>
      <c r="AD82" s="16"/>
      <c r="AE82" s="16"/>
      <c r="AF82" s="16"/>
      <c r="AG82" s="16"/>
      <c r="AH82" s="16"/>
      <c r="AI82" s="16"/>
      <c r="AJ82" s="16"/>
      <c r="AK82" s="16"/>
      <c r="AL82" s="16"/>
      <c r="AM82" s="16"/>
      <c r="AN82" s="16"/>
      <c r="AO82" s="16"/>
      <c r="AP82" s="16"/>
    </row>
    <row r="83" spans="1:42" ht="15" customHeight="1" x14ac:dyDescent="0.3">
      <c r="A83" s="16"/>
      <c r="B83" s="293"/>
      <c r="C83" s="256"/>
      <c r="D83" s="257"/>
      <c r="E83" s="257"/>
      <c r="F83" s="258"/>
      <c r="G83" s="256"/>
      <c r="H83" s="257"/>
      <c r="I83" s="257"/>
      <c r="J83" s="258"/>
      <c r="K83" s="256"/>
      <c r="L83" s="265"/>
      <c r="M83" s="265"/>
      <c r="N83" s="266"/>
      <c r="O83" s="250"/>
      <c r="P83" s="251"/>
      <c r="Q83" s="252"/>
      <c r="R83" s="11"/>
      <c r="S83" s="11"/>
      <c r="T83" s="16"/>
      <c r="U83" s="16"/>
      <c r="V83" s="16"/>
      <c r="W83" s="16"/>
      <c r="X83" s="16"/>
      <c r="Y83" s="16"/>
      <c r="Z83" s="16"/>
      <c r="AA83" s="16"/>
      <c r="AB83" s="16"/>
      <c r="AC83" s="16"/>
      <c r="AD83" s="16"/>
      <c r="AE83" s="16"/>
      <c r="AF83" s="16"/>
      <c r="AG83" s="16"/>
      <c r="AH83" s="16"/>
      <c r="AI83" s="16"/>
      <c r="AJ83" s="16"/>
      <c r="AK83" s="16"/>
      <c r="AL83" s="16"/>
      <c r="AM83" s="16"/>
      <c r="AN83" s="16"/>
      <c r="AO83" s="16"/>
      <c r="AP83" s="16"/>
    </row>
    <row r="84" spans="1:42" ht="15" customHeight="1" x14ac:dyDescent="0.3">
      <c r="A84" s="16"/>
      <c r="B84" s="293"/>
      <c r="C84" s="259"/>
      <c r="D84" s="260"/>
      <c r="E84" s="260"/>
      <c r="F84" s="261"/>
      <c r="G84" s="259"/>
      <c r="H84" s="260"/>
      <c r="I84" s="260"/>
      <c r="J84" s="261"/>
      <c r="K84" s="267"/>
      <c r="L84" s="268"/>
      <c r="M84" s="268"/>
      <c r="N84" s="269"/>
      <c r="O84" s="253"/>
      <c r="P84" s="254"/>
      <c r="Q84" s="255"/>
      <c r="R84" s="11"/>
      <c r="S84" s="11"/>
      <c r="T84" s="16"/>
      <c r="U84" s="16"/>
      <c r="V84" s="16"/>
      <c r="W84" s="16"/>
      <c r="X84" s="16"/>
      <c r="Y84" s="16"/>
      <c r="Z84" s="16"/>
      <c r="AA84" s="16"/>
      <c r="AB84" s="16"/>
      <c r="AC84" s="16"/>
      <c r="AD84" s="16"/>
      <c r="AE84" s="16"/>
      <c r="AF84" s="16"/>
      <c r="AG84" s="16"/>
      <c r="AH84" s="16"/>
      <c r="AI84" s="16"/>
      <c r="AJ84" s="16"/>
      <c r="AK84" s="16"/>
      <c r="AL84" s="16"/>
      <c r="AM84" s="16"/>
      <c r="AN84" s="16"/>
      <c r="AO84" s="16"/>
      <c r="AP84" s="16"/>
    </row>
    <row r="85" spans="1:42" ht="15" customHeight="1" x14ac:dyDescent="0.3">
      <c r="A85" s="16"/>
      <c r="B85" s="293"/>
      <c r="C85" s="259"/>
      <c r="D85" s="260"/>
      <c r="E85" s="260"/>
      <c r="F85" s="261"/>
      <c r="G85" s="259"/>
      <c r="H85" s="260"/>
      <c r="I85" s="260"/>
      <c r="J85" s="261"/>
      <c r="K85" s="267"/>
      <c r="L85" s="268"/>
      <c r="M85" s="268"/>
      <c r="N85" s="269"/>
      <c r="O85" s="241"/>
      <c r="P85" s="242"/>
      <c r="Q85" s="243"/>
      <c r="R85" s="11"/>
      <c r="S85" s="11"/>
      <c r="T85" s="16"/>
      <c r="U85" s="16"/>
      <c r="V85" s="16"/>
      <c r="W85" s="16"/>
      <c r="X85" s="16"/>
      <c r="Y85" s="16"/>
      <c r="Z85" s="16"/>
      <c r="AA85" s="16"/>
      <c r="AB85" s="16"/>
      <c r="AC85" s="16"/>
      <c r="AD85" s="16"/>
      <c r="AE85" s="16"/>
      <c r="AF85" s="16"/>
      <c r="AG85" s="16"/>
      <c r="AH85" s="16"/>
      <c r="AI85" s="16"/>
      <c r="AJ85" s="16"/>
      <c r="AK85" s="16"/>
      <c r="AL85" s="16"/>
      <c r="AM85" s="16"/>
      <c r="AN85" s="16"/>
      <c r="AO85" s="16"/>
      <c r="AP85" s="16"/>
    </row>
    <row r="86" spans="1:42" ht="15" customHeight="1" x14ac:dyDescent="0.3">
      <c r="A86" s="16"/>
      <c r="B86" s="293"/>
      <c r="C86" s="259"/>
      <c r="D86" s="260"/>
      <c r="E86" s="260"/>
      <c r="F86" s="261"/>
      <c r="G86" s="259"/>
      <c r="H86" s="260"/>
      <c r="I86" s="260"/>
      <c r="J86" s="261"/>
      <c r="K86" s="267"/>
      <c r="L86" s="268"/>
      <c r="M86" s="268"/>
      <c r="N86" s="269"/>
      <c r="O86" s="247"/>
      <c r="P86" s="248"/>
      <c r="Q86" s="249"/>
      <c r="R86" s="11"/>
      <c r="S86" s="11"/>
      <c r="T86" s="16"/>
      <c r="U86" s="16"/>
      <c r="V86" s="16"/>
      <c r="W86" s="16"/>
      <c r="X86" s="16"/>
      <c r="Y86" s="16"/>
      <c r="Z86" s="16"/>
      <c r="AA86" s="16"/>
      <c r="AB86" s="16"/>
      <c r="AC86" s="16"/>
      <c r="AD86" s="16"/>
      <c r="AE86" s="16"/>
      <c r="AF86" s="16"/>
      <c r="AG86" s="16"/>
      <c r="AH86" s="16"/>
      <c r="AI86" s="16"/>
      <c r="AJ86" s="16"/>
      <c r="AK86" s="16"/>
      <c r="AL86" s="16"/>
      <c r="AM86" s="16"/>
      <c r="AN86" s="16"/>
      <c r="AO86" s="16"/>
      <c r="AP86" s="16"/>
    </row>
    <row r="87" spans="1:42" ht="15" customHeight="1" x14ac:dyDescent="0.3">
      <c r="A87" s="1"/>
      <c r="B87" s="293"/>
      <c r="C87" s="262"/>
      <c r="D87" s="263"/>
      <c r="E87" s="263"/>
      <c r="F87" s="264"/>
      <c r="G87" s="262"/>
      <c r="H87" s="263"/>
      <c r="I87" s="263"/>
      <c r="J87" s="264"/>
      <c r="K87" s="270"/>
      <c r="L87" s="271"/>
      <c r="M87" s="271"/>
      <c r="N87" s="272"/>
      <c r="O87" s="250"/>
      <c r="P87" s="251"/>
      <c r="Q87" s="252"/>
      <c r="R87" s="11"/>
      <c r="S87" s="11"/>
      <c r="T87" s="1"/>
      <c r="U87" s="1"/>
      <c r="V87" s="1"/>
      <c r="W87" s="1"/>
      <c r="X87" s="1"/>
      <c r="Y87" s="1"/>
      <c r="Z87" s="16"/>
      <c r="AA87" s="16"/>
      <c r="AB87" s="16"/>
      <c r="AC87" s="16"/>
      <c r="AD87" s="16"/>
      <c r="AE87" s="16"/>
      <c r="AF87" s="16"/>
      <c r="AG87" s="16"/>
      <c r="AH87" s="16"/>
      <c r="AI87" s="16"/>
      <c r="AJ87" s="16"/>
      <c r="AK87" s="16"/>
      <c r="AL87" s="16"/>
      <c r="AM87" s="16"/>
      <c r="AN87" s="16"/>
      <c r="AO87" s="16"/>
      <c r="AP87" s="16"/>
    </row>
    <row r="88" spans="1:42" ht="15" customHeight="1" x14ac:dyDescent="0.3">
      <c r="A88" s="1"/>
      <c r="B88" s="293"/>
      <c r="C88" s="89" t="s">
        <v>81</v>
      </c>
      <c r="D88" s="279"/>
      <c r="E88" s="279"/>
      <c r="F88" s="280"/>
      <c r="G88" s="89" t="s">
        <v>81</v>
      </c>
      <c r="H88" s="279"/>
      <c r="I88" s="279"/>
      <c r="J88" s="280"/>
      <c r="K88" s="89" t="s">
        <v>81</v>
      </c>
      <c r="L88" s="279"/>
      <c r="M88" s="279"/>
      <c r="N88" s="280"/>
      <c r="O88" s="253"/>
      <c r="P88" s="254"/>
      <c r="Q88" s="255"/>
      <c r="R88" s="11"/>
      <c r="S88" s="11"/>
      <c r="T88" s="1"/>
      <c r="U88" s="1"/>
      <c r="V88" s="1"/>
      <c r="W88" s="1"/>
      <c r="X88" s="1"/>
      <c r="Y88" s="1"/>
      <c r="Z88" s="16"/>
      <c r="AA88" s="16"/>
      <c r="AB88" s="16"/>
      <c r="AC88" s="16"/>
      <c r="AD88" s="16"/>
      <c r="AE88" s="16"/>
      <c r="AF88" s="16"/>
      <c r="AG88" s="16"/>
      <c r="AH88" s="16"/>
      <c r="AI88" s="16"/>
      <c r="AJ88" s="16"/>
      <c r="AK88" s="16"/>
      <c r="AL88" s="16"/>
      <c r="AM88" s="16"/>
      <c r="AN88" s="16"/>
      <c r="AO88" s="16"/>
      <c r="AP88" s="16"/>
    </row>
    <row r="89" spans="1:42" ht="15" customHeight="1" x14ac:dyDescent="0.3">
      <c r="A89" s="1"/>
      <c r="B89" s="293"/>
      <c r="C89" s="238" t="s">
        <v>78</v>
      </c>
      <c r="D89" s="239"/>
      <c r="E89" s="239"/>
      <c r="F89" s="240"/>
      <c r="G89" s="238" t="s">
        <v>78</v>
      </c>
      <c r="H89" s="239"/>
      <c r="I89" s="239"/>
      <c r="J89" s="240"/>
      <c r="K89" s="238" t="s">
        <v>78</v>
      </c>
      <c r="L89" s="239"/>
      <c r="M89" s="239"/>
      <c r="N89" s="240"/>
      <c r="O89" s="241"/>
      <c r="P89" s="242"/>
      <c r="Q89" s="243"/>
      <c r="R89" s="11"/>
      <c r="S89" s="11"/>
      <c r="T89" s="1"/>
      <c r="U89" s="1"/>
      <c r="V89" s="1"/>
      <c r="W89" s="1"/>
      <c r="X89" s="1"/>
      <c r="Y89" s="1"/>
      <c r="Z89" s="16"/>
      <c r="AA89" s="16"/>
      <c r="AB89" s="16"/>
      <c r="AC89" s="16"/>
      <c r="AD89" s="16"/>
      <c r="AE89" s="16"/>
      <c r="AF89" s="16"/>
      <c r="AG89" s="16"/>
      <c r="AH89" s="16"/>
      <c r="AI89" s="16"/>
      <c r="AJ89" s="16"/>
      <c r="AK89" s="16"/>
      <c r="AL89" s="16"/>
      <c r="AM89" s="16"/>
      <c r="AN89" s="16"/>
      <c r="AO89" s="16"/>
      <c r="AP89" s="16"/>
    </row>
    <row r="90" spans="1:42" ht="15" customHeight="1" x14ac:dyDescent="0.3">
      <c r="A90" s="1"/>
      <c r="B90" s="293"/>
      <c r="C90" s="244"/>
      <c r="D90" s="245"/>
      <c r="E90" s="245"/>
      <c r="F90" s="246"/>
      <c r="G90" s="244"/>
      <c r="H90" s="245"/>
      <c r="I90" s="245"/>
      <c r="J90" s="246"/>
      <c r="K90" s="244"/>
      <c r="L90" s="245"/>
      <c r="M90" s="245"/>
      <c r="N90" s="246"/>
      <c r="O90" s="247"/>
      <c r="P90" s="248"/>
      <c r="Q90" s="249"/>
      <c r="R90" s="11"/>
      <c r="S90" s="11"/>
      <c r="T90" s="1"/>
      <c r="U90" s="1"/>
      <c r="V90" s="1"/>
      <c r="W90" s="1"/>
      <c r="X90" s="1"/>
      <c r="Y90" s="1"/>
      <c r="Z90" s="16"/>
      <c r="AA90" s="16"/>
      <c r="AB90" s="16"/>
      <c r="AC90" s="16"/>
      <c r="AD90" s="16"/>
      <c r="AE90" s="16"/>
      <c r="AF90" s="16"/>
      <c r="AG90" s="16"/>
      <c r="AH90" s="16"/>
      <c r="AI90" s="16"/>
      <c r="AJ90" s="16"/>
      <c r="AK90" s="16"/>
      <c r="AL90" s="16"/>
      <c r="AM90" s="16"/>
      <c r="AN90" s="16"/>
      <c r="AO90" s="16"/>
      <c r="AP90" s="16"/>
    </row>
    <row r="91" spans="1:42" ht="15" customHeight="1" x14ac:dyDescent="0.3">
      <c r="A91" s="16"/>
      <c r="B91" s="293"/>
      <c r="C91" s="256"/>
      <c r="D91" s="257"/>
      <c r="E91" s="257"/>
      <c r="F91" s="258"/>
      <c r="G91" s="256"/>
      <c r="H91" s="257"/>
      <c r="I91" s="257"/>
      <c r="J91" s="258"/>
      <c r="K91" s="256"/>
      <c r="L91" s="265"/>
      <c r="M91" s="265"/>
      <c r="N91" s="266"/>
      <c r="O91" s="250"/>
      <c r="P91" s="251"/>
      <c r="Q91" s="252"/>
      <c r="R91" s="11"/>
      <c r="S91" s="11"/>
      <c r="T91" s="16"/>
      <c r="U91" s="16"/>
      <c r="V91" s="16"/>
      <c r="W91" s="16"/>
      <c r="X91" s="16"/>
      <c r="Y91" s="16"/>
      <c r="Z91" s="16"/>
      <c r="AA91" s="16"/>
      <c r="AB91" s="16"/>
      <c r="AC91" s="16"/>
      <c r="AD91" s="16"/>
      <c r="AE91" s="16"/>
      <c r="AF91" s="16"/>
      <c r="AG91" s="16"/>
      <c r="AH91" s="16"/>
      <c r="AI91" s="16"/>
      <c r="AJ91" s="16"/>
      <c r="AK91" s="16"/>
      <c r="AL91" s="16"/>
      <c r="AM91" s="16"/>
      <c r="AN91" s="16"/>
      <c r="AO91" s="16"/>
      <c r="AP91" s="16"/>
    </row>
    <row r="92" spans="1:42" ht="15" customHeight="1" x14ac:dyDescent="0.3">
      <c r="A92" s="16"/>
      <c r="B92" s="293"/>
      <c r="C92" s="259"/>
      <c r="D92" s="260"/>
      <c r="E92" s="260"/>
      <c r="F92" s="261"/>
      <c r="G92" s="259"/>
      <c r="H92" s="260"/>
      <c r="I92" s="260"/>
      <c r="J92" s="261"/>
      <c r="K92" s="267"/>
      <c r="L92" s="268"/>
      <c r="M92" s="268"/>
      <c r="N92" s="269"/>
      <c r="O92" s="253"/>
      <c r="P92" s="254"/>
      <c r="Q92" s="255"/>
      <c r="R92" s="11"/>
      <c r="S92" s="11"/>
      <c r="T92" s="16"/>
      <c r="U92" s="16"/>
      <c r="V92" s="16"/>
      <c r="W92" s="16"/>
      <c r="X92" s="16"/>
      <c r="Y92" s="16"/>
      <c r="Z92" s="16"/>
      <c r="AA92" s="16"/>
      <c r="AB92" s="16"/>
      <c r="AC92" s="16"/>
      <c r="AD92" s="16"/>
      <c r="AE92" s="16"/>
      <c r="AF92" s="16"/>
      <c r="AG92" s="16"/>
      <c r="AH92" s="16"/>
      <c r="AI92" s="16"/>
      <c r="AJ92" s="16"/>
      <c r="AK92" s="16"/>
      <c r="AL92" s="16"/>
      <c r="AM92" s="16"/>
      <c r="AN92" s="16"/>
      <c r="AO92" s="16"/>
      <c r="AP92" s="16"/>
    </row>
    <row r="93" spans="1:42" ht="15" customHeight="1" x14ac:dyDescent="0.3">
      <c r="A93" s="16"/>
      <c r="B93" s="293"/>
      <c r="C93" s="259"/>
      <c r="D93" s="260"/>
      <c r="E93" s="260"/>
      <c r="F93" s="261"/>
      <c r="G93" s="259"/>
      <c r="H93" s="260"/>
      <c r="I93" s="260"/>
      <c r="J93" s="261"/>
      <c r="K93" s="267"/>
      <c r="L93" s="268"/>
      <c r="M93" s="268"/>
      <c r="N93" s="269"/>
      <c r="O93" s="241" t="s">
        <v>97</v>
      </c>
      <c r="P93" s="242"/>
      <c r="Q93" s="243"/>
      <c r="R93" s="11"/>
      <c r="S93" s="11"/>
      <c r="T93" s="16"/>
      <c r="U93" s="16"/>
      <c r="V93" s="16"/>
      <c r="W93" s="16"/>
      <c r="X93" s="16"/>
      <c r="Y93" s="16"/>
      <c r="Z93" s="16"/>
      <c r="AA93" s="16"/>
      <c r="AB93" s="16"/>
      <c r="AC93" s="16"/>
      <c r="AD93" s="16"/>
      <c r="AE93" s="16"/>
      <c r="AF93" s="16"/>
      <c r="AG93" s="16"/>
      <c r="AH93" s="16"/>
      <c r="AI93" s="16"/>
      <c r="AJ93" s="16"/>
      <c r="AK93" s="16"/>
      <c r="AL93" s="16"/>
      <c r="AM93" s="16"/>
      <c r="AN93" s="16"/>
      <c r="AO93" s="16"/>
      <c r="AP93" s="16"/>
    </row>
    <row r="94" spans="1:42" ht="15" customHeight="1" x14ac:dyDescent="0.3">
      <c r="A94" s="16"/>
      <c r="B94" s="293"/>
      <c r="C94" s="259"/>
      <c r="D94" s="260"/>
      <c r="E94" s="260"/>
      <c r="F94" s="261"/>
      <c r="G94" s="259"/>
      <c r="H94" s="260"/>
      <c r="I94" s="260"/>
      <c r="J94" s="261"/>
      <c r="K94" s="267"/>
      <c r="L94" s="268"/>
      <c r="M94" s="268"/>
      <c r="N94" s="269"/>
      <c r="O94" s="273"/>
      <c r="P94" s="248"/>
      <c r="Q94" s="249"/>
      <c r="R94" s="11"/>
      <c r="S94" s="11"/>
      <c r="T94" s="16"/>
      <c r="U94" s="16"/>
      <c r="V94" s="16"/>
      <c r="W94" s="16"/>
      <c r="X94" s="16"/>
      <c r="Y94" s="16"/>
      <c r="Z94" s="16"/>
      <c r="AA94" s="16"/>
      <c r="AB94" s="16"/>
      <c r="AC94" s="16"/>
      <c r="AD94" s="16"/>
      <c r="AE94" s="16"/>
      <c r="AF94" s="16"/>
      <c r="AG94" s="16"/>
      <c r="AH94" s="16"/>
      <c r="AI94" s="16"/>
      <c r="AJ94" s="16"/>
      <c r="AK94" s="16"/>
      <c r="AL94" s="16"/>
      <c r="AM94" s="16"/>
      <c r="AN94" s="16"/>
      <c r="AO94" s="16"/>
      <c r="AP94" s="16"/>
    </row>
    <row r="95" spans="1:42" ht="15" customHeight="1" x14ac:dyDescent="0.3">
      <c r="A95" s="1"/>
      <c r="B95" s="293"/>
      <c r="C95" s="262"/>
      <c r="D95" s="263"/>
      <c r="E95" s="263"/>
      <c r="F95" s="264"/>
      <c r="G95" s="262"/>
      <c r="H95" s="263"/>
      <c r="I95" s="263"/>
      <c r="J95" s="264"/>
      <c r="K95" s="270"/>
      <c r="L95" s="271"/>
      <c r="M95" s="271"/>
      <c r="N95" s="272"/>
      <c r="O95" s="250"/>
      <c r="P95" s="251"/>
      <c r="Q95" s="252"/>
      <c r="R95" s="11"/>
      <c r="S95" s="11"/>
      <c r="T95" s="1"/>
      <c r="U95" s="1"/>
      <c r="V95" s="1"/>
      <c r="W95" s="1"/>
      <c r="X95" s="1"/>
      <c r="Y95" s="1"/>
      <c r="Z95" s="16"/>
      <c r="AA95" s="16"/>
      <c r="AB95" s="16"/>
      <c r="AC95" s="16"/>
      <c r="AD95" s="16"/>
      <c r="AE95" s="16"/>
      <c r="AF95" s="16"/>
      <c r="AG95" s="16"/>
      <c r="AH95" s="16"/>
      <c r="AI95" s="16"/>
      <c r="AJ95" s="16"/>
      <c r="AK95" s="16"/>
      <c r="AL95" s="16"/>
      <c r="AM95" s="16"/>
      <c r="AN95" s="16"/>
      <c r="AO95" s="16"/>
      <c r="AP95" s="16"/>
    </row>
    <row r="96" spans="1:42" ht="15" customHeight="1" thickBot="1" x14ac:dyDescent="0.35">
      <c r="A96" s="1"/>
      <c r="B96" s="294"/>
      <c r="C96" s="90" t="s">
        <v>81</v>
      </c>
      <c r="D96" s="277"/>
      <c r="E96" s="277"/>
      <c r="F96" s="278"/>
      <c r="G96" s="90" t="s">
        <v>81</v>
      </c>
      <c r="H96" s="277"/>
      <c r="I96" s="277"/>
      <c r="J96" s="278"/>
      <c r="K96" s="90" t="s">
        <v>81</v>
      </c>
      <c r="L96" s="277"/>
      <c r="M96" s="277"/>
      <c r="N96" s="278"/>
      <c r="O96" s="274"/>
      <c r="P96" s="275"/>
      <c r="Q96" s="276"/>
      <c r="R96" s="1"/>
      <c r="S96" s="1"/>
      <c r="T96" s="1"/>
      <c r="U96" s="1"/>
      <c r="V96" s="1"/>
      <c r="W96" s="1"/>
      <c r="X96" s="1"/>
      <c r="Y96" s="1"/>
      <c r="Z96" s="16"/>
      <c r="AA96" s="16"/>
      <c r="AB96" s="16"/>
      <c r="AC96" s="16"/>
      <c r="AD96" s="16"/>
      <c r="AE96" s="16"/>
      <c r="AF96" s="16"/>
      <c r="AG96" s="16"/>
      <c r="AH96" s="16"/>
      <c r="AI96" s="16"/>
      <c r="AJ96" s="16"/>
      <c r="AK96" s="16"/>
      <c r="AL96" s="16"/>
      <c r="AM96" s="16"/>
      <c r="AN96" s="16"/>
      <c r="AO96" s="16"/>
      <c r="AP96" s="16"/>
    </row>
    <row r="97" spans="1:42" ht="15" customHeight="1" x14ac:dyDescent="0.3">
      <c r="A97" s="1"/>
      <c r="B97" s="58"/>
      <c r="C97" s="55"/>
      <c r="D97" s="55"/>
      <c r="E97" s="55"/>
      <c r="F97" s="55"/>
      <c r="G97" s="56"/>
      <c r="H97" s="56"/>
      <c r="I97" s="56"/>
      <c r="J97" s="56"/>
      <c r="K97" s="57"/>
      <c r="L97" s="57"/>
      <c r="M97" s="57"/>
      <c r="N97" s="57"/>
      <c r="O97" s="57"/>
      <c r="P97" s="57"/>
      <c r="Q97" s="57"/>
      <c r="R97" s="1"/>
      <c r="S97" s="1"/>
      <c r="T97" s="1"/>
      <c r="U97" s="1"/>
      <c r="V97" s="1"/>
      <c r="W97" s="1"/>
      <c r="X97" s="1"/>
      <c r="Y97" s="1"/>
      <c r="Z97" s="16"/>
      <c r="AA97" s="16"/>
      <c r="AB97" s="16"/>
      <c r="AC97" s="16"/>
      <c r="AD97" s="16"/>
      <c r="AE97" s="16"/>
      <c r="AF97" s="16"/>
      <c r="AG97" s="16"/>
      <c r="AH97" s="16"/>
      <c r="AI97" s="16"/>
      <c r="AJ97" s="16"/>
      <c r="AK97" s="16"/>
      <c r="AL97" s="16"/>
      <c r="AM97" s="16"/>
      <c r="AN97" s="16"/>
      <c r="AO97" s="16"/>
      <c r="AP97" s="16"/>
    </row>
    <row r="98" spans="1:42" ht="15" customHeight="1" thickBot="1" x14ac:dyDescent="0.35">
      <c r="A98" s="1"/>
      <c r="B98" s="58"/>
      <c r="C98" s="55"/>
      <c r="D98" s="55"/>
      <c r="E98" s="55"/>
      <c r="F98" s="55"/>
      <c r="G98" s="56"/>
      <c r="H98" s="56"/>
      <c r="I98" s="56"/>
      <c r="J98" s="56"/>
      <c r="K98" s="57"/>
      <c r="L98" s="57"/>
      <c r="M98" s="57"/>
      <c r="N98" s="57"/>
      <c r="O98" s="57"/>
      <c r="P98" s="57"/>
      <c r="Q98" s="57"/>
      <c r="R98" s="1"/>
      <c r="S98" s="1"/>
      <c r="T98" s="1"/>
      <c r="U98" s="1"/>
      <c r="V98" s="1"/>
      <c r="W98" s="1"/>
      <c r="X98" s="1"/>
      <c r="Y98" s="1"/>
      <c r="Z98" s="16"/>
      <c r="AA98" s="16"/>
      <c r="AB98" s="16"/>
      <c r="AC98" s="16"/>
      <c r="AD98" s="16"/>
      <c r="AE98" s="16"/>
      <c r="AF98" s="16"/>
      <c r="AG98" s="16"/>
      <c r="AH98" s="16"/>
      <c r="AI98" s="16"/>
      <c r="AJ98" s="16"/>
      <c r="AK98" s="16"/>
      <c r="AL98" s="16"/>
      <c r="AM98" s="16"/>
      <c r="AN98" s="16"/>
      <c r="AO98" s="16"/>
      <c r="AP98" s="16"/>
    </row>
    <row r="99" spans="1:42" ht="15" customHeight="1" x14ac:dyDescent="0.3">
      <c r="A99" s="1"/>
      <c r="B99" s="281"/>
      <c r="C99" s="284" t="s">
        <v>46</v>
      </c>
      <c r="D99" s="285"/>
      <c r="E99" s="285"/>
      <c r="F99" s="286"/>
      <c r="G99" s="285" t="s">
        <v>47</v>
      </c>
      <c r="H99" s="285"/>
      <c r="I99" s="285"/>
      <c r="J99" s="286"/>
      <c r="K99" s="284" t="s">
        <v>48</v>
      </c>
      <c r="L99" s="285"/>
      <c r="M99" s="285"/>
      <c r="N99" s="286"/>
      <c r="O99" s="284" t="s">
        <v>57</v>
      </c>
      <c r="P99" s="285"/>
      <c r="Q99" s="286"/>
      <c r="R99" s="1"/>
      <c r="S99" s="1"/>
      <c r="T99" s="1"/>
      <c r="U99" s="1"/>
      <c r="V99" s="1"/>
      <c r="W99" s="1"/>
      <c r="X99" s="1"/>
      <c r="Y99" s="1"/>
      <c r="Z99" s="16"/>
      <c r="AA99" s="16"/>
      <c r="AB99" s="16"/>
      <c r="AC99" s="16"/>
      <c r="AD99" s="16"/>
      <c r="AE99" s="16"/>
      <c r="AF99" s="16"/>
      <c r="AG99" s="16"/>
      <c r="AH99" s="16"/>
      <c r="AI99" s="16"/>
      <c r="AJ99" s="16"/>
      <c r="AK99" s="16"/>
      <c r="AL99" s="16"/>
      <c r="AM99" s="16"/>
      <c r="AN99" s="16"/>
      <c r="AO99" s="16"/>
      <c r="AP99" s="16"/>
    </row>
    <row r="100" spans="1:42" ht="15" customHeight="1" x14ac:dyDescent="0.3">
      <c r="A100" s="1"/>
      <c r="B100" s="282"/>
      <c r="C100" s="287"/>
      <c r="D100" s="288"/>
      <c r="E100" s="288"/>
      <c r="F100" s="289"/>
      <c r="G100" s="288"/>
      <c r="H100" s="288"/>
      <c r="I100" s="288"/>
      <c r="J100" s="289"/>
      <c r="K100" s="287"/>
      <c r="L100" s="288"/>
      <c r="M100" s="288"/>
      <c r="N100" s="289"/>
      <c r="O100" s="287"/>
      <c r="P100" s="288"/>
      <c r="Q100" s="289"/>
      <c r="R100" s="1"/>
      <c r="S100" s="1"/>
      <c r="T100" s="1"/>
      <c r="U100" s="1"/>
      <c r="V100" s="1"/>
      <c r="W100" s="1"/>
      <c r="X100" s="1"/>
      <c r="Y100" s="1"/>
      <c r="Z100" s="16"/>
      <c r="AA100" s="16"/>
      <c r="AB100" s="16"/>
      <c r="AC100" s="16"/>
      <c r="AD100" s="16"/>
      <c r="AE100" s="16"/>
      <c r="AF100" s="16"/>
      <c r="AG100" s="16"/>
      <c r="AH100" s="16"/>
      <c r="AI100" s="16"/>
      <c r="AJ100" s="16"/>
      <c r="AK100" s="16"/>
      <c r="AL100" s="16"/>
      <c r="AM100" s="16"/>
      <c r="AN100" s="16"/>
      <c r="AO100" s="16"/>
      <c r="AP100" s="16"/>
    </row>
    <row r="101" spans="1:42" ht="15" customHeight="1" thickBot="1" x14ac:dyDescent="0.35">
      <c r="A101" s="1"/>
      <c r="B101" s="283"/>
      <c r="C101" s="290"/>
      <c r="D101" s="291"/>
      <c r="E101" s="291"/>
      <c r="F101" s="292"/>
      <c r="G101" s="291"/>
      <c r="H101" s="291"/>
      <c r="I101" s="291"/>
      <c r="J101" s="292"/>
      <c r="K101" s="290"/>
      <c r="L101" s="291"/>
      <c r="M101" s="291"/>
      <c r="N101" s="292"/>
      <c r="O101" s="290"/>
      <c r="P101" s="291"/>
      <c r="Q101" s="292"/>
      <c r="R101" s="1"/>
      <c r="S101" s="1"/>
      <c r="T101" s="1"/>
      <c r="U101" s="1"/>
      <c r="V101" s="1"/>
      <c r="W101" s="1"/>
      <c r="X101" s="1"/>
      <c r="Y101" s="1"/>
      <c r="Z101" s="16"/>
      <c r="AA101" s="16"/>
      <c r="AB101" s="16"/>
      <c r="AC101" s="16"/>
      <c r="AD101" s="16"/>
      <c r="AE101" s="16"/>
      <c r="AF101" s="16"/>
      <c r="AG101" s="16"/>
      <c r="AH101" s="16"/>
      <c r="AI101" s="16"/>
      <c r="AJ101" s="16"/>
      <c r="AK101" s="16"/>
      <c r="AL101" s="16"/>
      <c r="AM101" s="16"/>
      <c r="AN101" s="16"/>
      <c r="AO101" s="16"/>
      <c r="AP101" s="16"/>
    </row>
    <row r="102" spans="1:42" ht="15" customHeight="1" x14ac:dyDescent="0.3">
      <c r="A102" s="1"/>
      <c r="B102" s="293" t="s">
        <v>53</v>
      </c>
      <c r="C102" s="295" t="s">
        <v>76</v>
      </c>
      <c r="D102" s="296"/>
      <c r="E102" s="296"/>
      <c r="F102" s="297"/>
      <c r="G102" s="295" t="s">
        <v>76</v>
      </c>
      <c r="H102" s="296"/>
      <c r="I102" s="296"/>
      <c r="J102" s="297"/>
      <c r="K102" s="298" t="s">
        <v>76</v>
      </c>
      <c r="L102" s="299"/>
      <c r="M102" s="299"/>
      <c r="N102" s="300"/>
      <c r="O102" s="301"/>
      <c r="P102" s="302"/>
      <c r="Q102" s="303"/>
      <c r="R102" s="1"/>
      <c r="S102" s="1"/>
      <c r="T102" s="1"/>
      <c r="U102" s="1"/>
      <c r="V102" s="1"/>
      <c r="W102" s="1"/>
      <c r="X102" s="1"/>
      <c r="Y102" s="1"/>
      <c r="Z102" s="16"/>
      <c r="AA102" s="16"/>
      <c r="AB102" s="16"/>
      <c r="AC102" s="16"/>
      <c r="AD102" s="16"/>
      <c r="AE102" s="16"/>
      <c r="AF102" s="16"/>
      <c r="AG102" s="16"/>
      <c r="AH102" s="16"/>
      <c r="AI102" s="16"/>
      <c r="AJ102" s="16"/>
      <c r="AK102" s="16"/>
      <c r="AL102" s="16"/>
      <c r="AM102" s="16"/>
      <c r="AN102" s="16"/>
      <c r="AO102" s="16"/>
      <c r="AP102" s="16"/>
    </row>
    <row r="103" spans="1:42" ht="15" customHeight="1" x14ac:dyDescent="0.3">
      <c r="A103" s="1"/>
      <c r="B103" s="293"/>
      <c r="C103" s="244"/>
      <c r="D103" s="245"/>
      <c r="E103" s="245"/>
      <c r="F103" s="246"/>
      <c r="G103" s="244"/>
      <c r="H103" s="245"/>
      <c r="I103" s="245"/>
      <c r="J103" s="246"/>
      <c r="K103" s="244"/>
      <c r="L103" s="245"/>
      <c r="M103" s="245"/>
      <c r="N103" s="246"/>
      <c r="O103" s="273"/>
      <c r="P103" s="248"/>
      <c r="Q103" s="249"/>
      <c r="R103" s="1"/>
      <c r="S103" s="1"/>
      <c r="T103" s="1"/>
      <c r="U103" s="1"/>
      <c r="V103" s="1"/>
      <c r="W103" s="1"/>
      <c r="X103" s="1"/>
      <c r="Y103" s="1"/>
      <c r="Z103" s="16"/>
      <c r="AA103" s="16"/>
      <c r="AB103" s="16"/>
      <c r="AC103" s="16"/>
      <c r="AD103" s="16"/>
      <c r="AE103" s="16"/>
      <c r="AF103" s="16"/>
      <c r="AG103" s="16"/>
      <c r="AH103" s="16"/>
      <c r="AI103" s="16"/>
      <c r="AJ103" s="16"/>
      <c r="AK103" s="16"/>
      <c r="AL103" s="16"/>
      <c r="AM103" s="16"/>
      <c r="AN103" s="16"/>
      <c r="AO103" s="16"/>
      <c r="AP103" s="16"/>
    </row>
    <row r="104" spans="1:42" ht="15" customHeight="1" x14ac:dyDescent="0.3">
      <c r="A104" s="16"/>
      <c r="B104" s="293"/>
      <c r="C104" s="256"/>
      <c r="D104" s="257"/>
      <c r="E104" s="257"/>
      <c r="F104" s="258"/>
      <c r="G104" s="256"/>
      <c r="H104" s="257"/>
      <c r="I104" s="257"/>
      <c r="J104" s="258"/>
      <c r="K104" s="256"/>
      <c r="L104" s="265"/>
      <c r="M104" s="265"/>
      <c r="N104" s="266"/>
      <c r="O104" s="250"/>
      <c r="P104" s="251"/>
      <c r="Q104" s="252"/>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ht="15" customHeight="1" x14ac:dyDescent="0.3">
      <c r="A105" s="16"/>
      <c r="B105" s="293"/>
      <c r="C105" s="259"/>
      <c r="D105" s="260"/>
      <c r="E105" s="260"/>
      <c r="F105" s="261"/>
      <c r="G105" s="259"/>
      <c r="H105" s="260"/>
      <c r="I105" s="260"/>
      <c r="J105" s="261"/>
      <c r="K105" s="267"/>
      <c r="L105" s="268"/>
      <c r="M105" s="268"/>
      <c r="N105" s="269"/>
      <c r="O105" s="253"/>
      <c r="P105" s="254"/>
      <c r="Q105" s="255"/>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ht="15" customHeight="1" x14ac:dyDescent="0.3">
      <c r="A106" s="16"/>
      <c r="B106" s="293"/>
      <c r="C106" s="259"/>
      <c r="D106" s="260"/>
      <c r="E106" s="260"/>
      <c r="F106" s="261"/>
      <c r="G106" s="259"/>
      <c r="H106" s="260"/>
      <c r="I106" s="260"/>
      <c r="J106" s="261"/>
      <c r="K106" s="267"/>
      <c r="L106" s="268"/>
      <c r="M106" s="268"/>
      <c r="N106" s="269"/>
      <c r="O106" s="241"/>
      <c r="P106" s="242"/>
      <c r="Q106" s="243"/>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ht="15" customHeight="1" x14ac:dyDescent="0.3">
      <c r="A107" s="16"/>
      <c r="B107" s="293"/>
      <c r="C107" s="259"/>
      <c r="D107" s="260"/>
      <c r="E107" s="260"/>
      <c r="F107" s="261"/>
      <c r="G107" s="259"/>
      <c r="H107" s="260"/>
      <c r="I107" s="260"/>
      <c r="J107" s="261"/>
      <c r="K107" s="267"/>
      <c r="L107" s="268"/>
      <c r="M107" s="268"/>
      <c r="N107" s="269"/>
      <c r="O107" s="247"/>
      <c r="P107" s="248"/>
      <c r="Q107" s="249"/>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ht="15" customHeight="1" x14ac:dyDescent="0.3">
      <c r="A108" s="1"/>
      <c r="B108" s="293"/>
      <c r="C108" s="262"/>
      <c r="D108" s="263"/>
      <c r="E108" s="263"/>
      <c r="F108" s="264"/>
      <c r="G108" s="262"/>
      <c r="H108" s="263"/>
      <c r="I108" s="263"/>
      <c r="J108" s="264"/>
      <c r="K108" s="270"/>
      <c r="L108" s="271"/>
      <c r="M108" s="271"/>
      <c r="N108" s="272"/>
      <c r="O108" s="250"/>
      <c r="P108" s="251"/>
      <c r="Q108" s="252"/>
      <c r="R108" s="1"/>
      <c r="S108" s="1"/>
      <c r="T108" s="1"/>
      <c r="U108" s="1"/>
      <c r="V108" s="1"/>
      <c r="W108" s="1"/>
      <c r="X108" s="1"/>
      <c r="Y108" s="1"/>
      <c r="Z108" s="16"/>
      <c r="AA108" s="16"/>
      <c r="AB108" s="16"/>
      <c r="AC108" s="16"/>
      <c r="AD108" s="16"/>
      <c r="AE108" s="16"/>
      <c r="AF108" s="16"/>
      <c r="AG108" s="16"/>
      <c r="AH108" s="16"/>
      <c r="AI108" s="16"/>
      <c r="AJ108" s="16"/>
      <c r="AK108" s="16"/>
      <c r="AL108" s="16"/>
      <c r="AM108" s="16"/>
      <c r="AN108" s="16"/>
      <c r="AO108" s="16"/>
      <c r="AP108" s="16"/>
    </row>
    <row r="109" spans="1:42" ht="15" customHeight="1" x14ac:dyDescent="0.3">
      <c r="A109" s="1"/>
      <c r="B109" s="293"/>
      <c r="C109" s="89" t="s">
        <v>81</v>
      </c>
      <c r="D109" s="279"/>
      <c r="E109" s="279"/>
      <c r="F109" s="280"/>
      <c r="G109" s="89" t="s">
        <v>81</v>
      </c>
      <c r="H109" s="279"/>
      <c r="I109" s="279"/>
      <c r="J109" s="280"/>
      <c r="K109" s="89" t="s">
        <v>81</v>
      </c>
      <c r="L109" s="279"/>
      <c r="M109" s="279"/>
      <c r="N109" s="280"/>
      <c r="O109" s="253"/>
      <c r="P109" s="254"/>
      <c r="Q109" s="255"/>
      <c r="R109" s="1"/>
      <c r="S109" s="1"/>
      <c r="T109" s="1"/>
      <c r="U109" s="1"/>
      <c r="V109" s="1"/>
      <c r="W109" s="1"/>
      <c r="X109" s="1"/>
      <c r="Y109" s="1"/>
      <c r="Z109" s="16"/>
      <c r="AA109" s="16"/>
      <c r="AB109" s="16"/>
      <c r="AC109" s="16"/>
      <c r="AD109" s="16"/>
      <c r="AE109" s="16"/>
      <c r="AF109" s="16"/>
      <c r="AG109" s="16"/>
      <c r="AH109" s="16"/>
      <c r="AI109" s="16"/>
      <c r="AJ109" s="16"/>
      <c r="AK109" s="16"/>
      <c r="AL109" s="16"/>
      <c r="AM109" s="16"/>
      <c r="AN109" s="16"/>
      <c r="AO109" s="16"/>
      <c r="AP109" s="16"/>
    </row>
    <row r="110" spans="1:42" ht="15" customHeight="1" x14ac:dyDescent="0.3">
      <c r="A110" s="1"/>
      <c r="B110" s="293"/>
      <c r="C110" s="238" t="s">
        <v>77</v>
      </c>
      <c r="D110" s="239"/>
      <c r="E110" s="239"/>
      <c r="F110" s="240"/>
      <c r="G110" s="238" t="s">
        <v>77</v>
      </c>
      <c r="H110" s="239"/>
      <c r="I110" s="239"/>
      <c r="J110" s="240"/>
      <c r="K110" s="238" t="s">
        <v>77</v>
      </c>
      <c r="L110" s="239"/>
      <c r="M110" s="239"/>
      <c r="N110" s="240"/>
      <c r="O110" s="241"/>
      <c r="P110" s="242"/>
      <c r="Q110" s="243"/>
      <c r="R110" s="1"/>
      <c r="S110" s="1"/>
      <c r="T110" s="1"/>
      <c r="U110" s="1"/>
      <c r="V110" s="1"/>
      <c r="W110" s="1"/>
      <c r="X110" s="1"/>
      <c r="Y110" s="1"/>
      <c r="Z110" s="16"/>
      <c r="AA110" s="16"/>
      <c r="AB110" s="16"/>
      <c r="AC110" s="16"/>
      <c r="AD110" s="16"/>
      <c r="AE110" s="16"/>
      <c r="AF110" s="16"/>
      <c r="AG110" s="16"/>
      <c r="AH110" s="16"/>
      <c r="AI110" s="16"/>
      <c r="AJ110" s="16"/>
      <c r="AK110" s="16"/>
      <c r="AL110" s="16"/>
      <c r="AM110" s="16"/>
      <c r="AN110" s="16"/>
      <c r="AO110" s="16"/>
      <c r="AP110" s="16"/>
    </row>
    <row r="111" spans="1:42" ht="15" customHeight="1" x14ac:dyDescent="0.3">
      <c r="A111" s="1"/>
      <c r="B111" s="293"/>
      <c r="C111" s="244"/>
      <c r="D111" s="245"/>
      <c r="E111" s="245"/>
      <c r="F111" s="246"/>
      <c r="G111" s="244"/>
      <c r="H111" s="245"/>
      <c r="I111" s="245"/>
      <c r="J111" s="246"/>
      <c r="K111" s="244"/>
      <c r="L111" s="245"/>
      <c r="M111" s="245"/>
      <c r="N111" s="246"/>
      <c r="O111" s="273"/>
      <c r="P111" s="248"/>
      <c r="Q111" s="249"/>
      <c r="R111" s="1"/>
      <c r="S111" s="1"/>
      <c r="T111" s="1"/>
      <c r="U111" s="1"/>
      <c r="V111" s="1"/>
      <c r="W111" s="1"/>
      <c r="X111" s="1"/>
      <c r="Y111" s="1"/>
      <c r="Z111" s="16"/>
      <c r="AA111" s="16"/>
      <c r="AB111" s="16"/>
      <c r="AC111" s="16"/>
      <c r="AD111" s="16"/>
      <c r="AE111" s="16"/>
      <c r="AF111" s="16"/>
      <c r="AG111" s="16"/>
      <c r="AH111" s="16"/>
      <c r="AI111" s="16"/>
      <c r="AJ111" s="16"/>
      <c r="AK111" s="16"/>
      <c r="AL111" s="16"/>
      <c r="AM111" s="16"/>
      <c r="AN111" s="16"/>
      <c r="AO111" s="16"/>
      <c r="AP111" s="16"/>
    </row>
    <row r="112" spans="1:42" ht="15" customHeight="1" x14ac:dyDescent="0.3">
      <c r="A112" s="16"/>
      <c r="B112" s="293"/>
      <c r="C112" s="256"/>
      <c r="D112" s="257"/>
      <c r="E112" s="257"/>
      <c r="F112" s="258"/>
      <c r="G112" s="256"/>
      <c r="H112" s="257"/>
      <c r="I112" s="257"/>
      <c r="J112" s="258"/>
      <c r="K112" s="256"/>
      <c r="L112" s="265"/>
      <c r="M112" s="265"/>
      <c r="N112" s="266"/>
      <c r="O112" s="250"/>
      <c r="P112" s="251"/>
      <c r="Q112" s="252"/>
      <c r="R112" s="16"/>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ht="15" customHeight="1" x14ac:dyDescent="0.3">
      <c r="A113" s="16"/>
      <c r="B113" s="293"/>
      <c r="C113" s="259"/>
      <c r="D113" s="260"/>
      <c r="E113" s="260"/>
      <c r="F113" s="261"/>
      <c r="G113" s="259"/>
      <c r="H113" s="260"/>
      <c r="I113" s="260"/>
      <c r="J113" s="261"/>
      <c r="K113" s="267"/>
      <c r="L113" s="268"/>
      <c r="M113" s="268"/>
      <c r="N113" s="269"/>
      <c r="O113" s="253"/>
      <c r="P113" s="254"/>
      <c r="Q113" s="255"/>
      <c r="R113" s="16"/>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ht="15" customHeight="1" x14ac:dyDescent="0.3">
      <c r="A114" s="16"/>
      <c r="B114" s="293"/>
      <c r="C114" s="259"/>
      <c r="D114" s="260"/>
      <c r="E114" s="260"/>
      <c r="F114" s="261"/>
      <c r="G114" s="259"/>
      <c r="H114" s="260"/>
      <c r="I114" s="260"/>
      <c r="J114" s="261"/>
      <c r="K114" s="267"/>
      <c r="L114" s="268"/>
      <c r="M114" s="268"/>
      <c r="N114" s="269"/>
      <c r="O114" s="241"/>
      <c r="P114" s="242"/>
      <c r="Q114" s="243"/>
      <c r="R114" s="16"/>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293"/>
      <c r="C115" s="259"/>
      <c r="D115" s="260"/>
      <c r="E115" s="260"/>
      <c r="F115" s="261"/>
      <c r="G115" s="259"/>
      <c r="H115" s="260"/>
      <c r="I115" s="260"/>
      <c r="J115" s="261"/>
      <c r="K115" s="267"/>
      <c r="L115" s="268"/>
      <c r="M115" s="268"/>
      <c r="N115" s="269"/>
      <c r="O115" s="247"/>
      <c r="P115" s="248"/>
      <c r="Q115" s="249"/>
      <c r="R115" s="16"/>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
      <c r="B116" s="293"/>
      <c r="C116" s="262"/>
      <c r="D116" s="263"/>
      <c r="E116" s="263"/>
      <c r="F116" s="264"/>
      <c r="G116" s="262"/>
      <c r="H116" s="263"/>
      <c r="I116" s="263"/>
      <c r="J116" s="264"/>
      <c r="K116" s="270"/>
      <c r="L116" s="271"/>
      <c r="M116" s="271"/>
      <c r="N116" s="272"/>
      <c r="O116" s="250"/>
      <c r="P116" s="251"/>
      <c r="Q116" s="252"/>
      <c r="R116" s="1"/>
      <c r="S116" s="1"/>
      <c r="T116" s="1"/>
      <c r="U116" s="1"/>
      <c r="V116" s="1"/>
      <c r="W116" s="1"/>
      <c r="X116" s="1"/>
      <c r="Y116" s="1"/>
      <c r="Z116" s="16"/>
      <c r="AA116" s="16"/>
      <c r="AB116" s="16"/>
      <c r="AC116" s="16"/>
      <c r="AD116" s="16"/>
      <c r="AE116" s="16"/>
      <c r="AF116" s="16"/>
      <c r="AG116" s="16"/>
      <c r="AH116" s="16"/>
      <c r="AI116" s="16"/>
      <c r="AJ116" s="16"/>
      <c r="AK116" s="16"/>
      <c r="AL116" s="16"/>
      <c r="AM116" s="16"/>
      <c r="AN116" s="16"/>
      <c r="AO116" s="16"/>
      <c r="AP116" s="16"/>
    </row>
    <row r="117" spans="1:42" ht="15" customHeight="1" x14ac:dyDescent="0.3">
      <c r="A117" s="1"/>
      <c r="B117" s="293"/>
      <c r="C117" s="89" t="s">
        <v>81</v>
      </c>
      <c r="D117" s="279"/>
      <c r="E117" s="279"/>
      <c r="F117" s="280"/>
      <c r="G117" s="89" t="s">
        <v>81</v>
      </c>
      <c r="H117" s="279"/>
      <c r="I117" s="279"/>
      <c r="J117" s="280"/>
      <c r="K117" s="89" t="s">
        <v>81</v>
      </c>
      <c r="L117" s="279"/>
      <c r="M117" s="279"/>
      <c r="N117" s="280"/>
      <c r="O117" s="253"/>
      <c r="P117" s="254"/>
      <c r="Q117" s="255"/>
      <c r="R117" s="1"/>
      <c r="S117" s="1"/>
      <c r="T117" s="1"/>
      <c r="U117" s="1"/>
      <c r="V117" s="1"/>
      <c r="W117" s="1"/>
      <c r="X117" s="1"/>
      <c r="Y117" s="1"/>
      <c r="Z117" s="16"/>
      <c r="AA117" s="16"/>
      <c r="AB117" s="16"/>
      <c r="AC117" s="16"/>
      <c r="AD117" s="16"/>
      <c r="AE117" s="16"/>
      <c r="AF117" s="16"/>
      <c r="AG117" s="16"/>
      <c r="AH117" s="16"/>
      <c r="AI117" s="16"/>
      <c r="AJ117" s="16"/>
      <c r="AK117" s="16"/>
      <c r="AL117" s="16"/>
      <c r="AM117" s="16"/>
      <c r="AN117" s="16"/>
      <c r="AO117" s="16"/>
      <c r="AP117" s="16"/>
    </row>
    <row r="118" spans="1:42" ht="15" customHeight="1" x14ac:dyDescent="0.3">
      <c r="A118" s="1"/>
      <c r="B118" s="293"/>
      <c r="C118" s="238" t="s">
        <v>78</v>
      </c>
      <c r="D118" s="239"/>
      <c r="E118" s="239"/>
      <c r="F118" s="240"/>
      <c r="G118" s="238" t="s">
        <v>78</v>
      </c>
      <c r="H118" s="239"/>
      <c r="I118" s="239"/>
      <c r="J118" s="240"/>
      <c r="K118" s="238" t="s">
        <v>78</v>
      </c>
      <c r="L118" s="239"/>
      <c r="M118" s="239"/>
      <c r="N118" s="240"/>
      <c r="O118" s="241"/>
      <c r="P118" s="242"/>
      <c r="Q118" s="243"/>
      <c r="R118" s="1"/>
      <c r="S118" s="1"/>
      <c r="T118" s="1"/>
      <c r="U118" s="1"/>
      <c r="V118" s="1"/>
      <c r="W118" s="1"/>
      <c r="X118" s="1"/>
      <c r="Y118" s="1"/>
      <c r="Z118" s="16"/>
      <c r="AA118" s="16"/>
      <c r="AB118" s="16"/>
      <c r="AC118" s="16"/>
      <c r="AD118" s="16"/>
      <c r="AE118" s="16"/>
      <c r="AF118" s="16"/>
      <c r="AG118" s="16"/>
      <c r="AH118" s="16"/>
      <c r="AI118" s="16"/>
      <c r="AJ118" s="16"/>
      <c r="AK118" s="16"/>
      <c r="AL118" s="16"/>
      <c r="AM118" s="16"/>
      <c r="AN118" s="16"/>
      <c r="AO118" s="16"/>
      <c r="AP118" s="16"/>
    </row>
    <row r="119" spans="1:42" ht="15" customHeight="1" x14ac:dyDescent="0.3">
      <c r="A119" s="1"/>
      <c r="B119" s="293"/>
      <c r="C119" s="244"/>
      <c r="D119" s="245"/>
      <c r="E119" s="245"/>
      <c r="F119" s="246"/>
      <c r="G119" s="244"/>
      <c r="H119" s="245"/>
      <c r="I119" s="245"/>
      <c r="J119" s="246"/>
      <c r="K119" s="244"/>
      <c r="L119" s="245"/>
      <c r="M119" s="245"/>
      <c r="N119" s="246"/>
      <c r="O119" s="247"/>
      <c r="P119" s="248"/>
      <c r="Q119" s="249"/>
      <c r="R119" s="1"/>
      <c r="S119" s="1"/>
      <c r="T119" s="1"/>
      <c r="U119" s="1"/>
      <c r="V119" s="1"/>
      <c r="W119" s="1"/>
      <c r="X119" s="1"/>
      <c r="Y119" s="1"/>
      <c r="Z119" s="16"/>
      <c r="AA119" s="16"/>
      <c r="AB119" s="16"/>
      <c r="AC119" s="16"/>
      <c r="AD119" s="16"/>
      <c r="AE119" s="16"/>
      <c r="AF119" s="16"/>
      <c r="AG119" s="16"/>
      <c r="AH119" s="16"/>
      <c r="AI119" s="16"/>
      <c r="AJ119" s="16"/>
      <c r="AK119" s="16"/>
      <c r="AL119" s="16"/>
      <c r="AM119" s="16"/>
      <c r="AN119" s="16"/>
      <c r="AO119" s="16"/>
      <c r="AP119" s="16"/>
    </row>
    <row r="120" spans="1:42" ht="15" customHeight="1" x14ac:dyDescent="0.3">
      <c r="A120" s="16"/>
      <c r="B120" s="293"/>
      <c r="C120" s="256"/>
      <c r="D120" s="257"/>
      <c r="E120" s="257"/>
      <c r="F120" s="258"/>
      <c r="G120" s="256"/>
      <c r="H120" s="257"/>
      <c r="I120" s="257"/>
      <c r="J120" s="258"/>
      <c r="K120" s="256"/>
      <c r="L120" s="265"/>
      <c r="M120" s="265"/>
      <c r="N120" s="266"/>
      <c r="O120" s="250"/>
      <c r="P120" s="251"/>
      <c r="Q120" s="252"/>
      <c r="R120" s="1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customHeight="1" x14ac:dyDescent="0.3">
      <c r="A121" s="16"/>
      <c r="B121" s="293"/>
      <c r="C121" s="259"/>
      <c r="D121" s="260"/>
      <c r="E121" s="260"/>
      <c r="F121" s="261"/>
      <c r="G121" s="259"/>
      <c r="H121" s="260"/>
      <c r="I121" s="260"/>
      <c r="J121" s="261"/>
      <c r="K121" s="267"/>
      <c r="L121" s="268"/>
      <c r="M121" s="268"/>
      <c r="N121" s="269"/>
      <c r="O121" s="253"/>
      <c r="P121" s="254"/>
      <c r="Q121" s="255"/>
      <c r="R121" s="16"/>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ht="15" customHeight="1" x14ac:dyDescent="0.3">
      <c r="A122" s="16"/>
      <c r="B122" s="293"/>
      <c r="C122" s="259"/>
      <c r="D122" s="260"/>
      <c r="E122" s="260"/>
      <c r="F122" s="261"/>
      <c r="G122" s="259"/>
      <c r="H122" s="260"/>
      <c r="I122" s="260"/>
      <c r="J122" s="261"/>
      <c r="K122" s="267"/>
      <c r="L122" s="268"/>
      <c r="M122" s="268"/>
      <c r="N122" s="269"/>
      <c r="O122" s="241" t="s">
        <v>97</v>
      </c>
      <c r="P122" s="242"/>
      <c r="Q122" s="243"/>
      <c r="R122" s="16"/>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customHeight="1" x14ac:dyDescent="0.3">
      <c r="A123" s="16"/>
      <c r="B123" s="293"/>
      <c r="C123" s="259"/>
      <c r="D123" s="260"/>
      <c r="E123" s="260"/>
      <c r="F123" s="261"/>
      <c r="G123" s="259"/>
      <c r="H123" s="260"/>
      <c r="I123" s="260"/>
      <c r="J123" s="261"/>
      <c r="K123" s="267"/>
      <c r="L123" s="268"/>
      <c r="M123" s="268"/>
      <c r="N123" s="269"/>
      <c r="O123" s="273"/>
      <c r="P123" s="248"/>
      <c r="Q123" s="249"/>
      <c r="R123" s="16"/>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ht="15" customHeight="1" x14ac:dyDescent="0.3">
      <c r="A124" s="1"/>
      <c r="B124" s="293"/>
      <c r="C124" s="262"/>
      <c r="D124" s="263"/>
      <c r="E124" s="263"/>
      <c r="F124" s="264"/>
      <c r="G124" s="262"/>
      <c r="H124" s="263"/>
      <c r="I124" s="263"/>
      <c r="J124" s="264"/>
      <c r="K124" s="270"/>
      <c r="L124" s="271"/>
      <c r="M124" s="271"/>
      <c r="N124" s="272"/>
      <c r="O124" s="250"/>
      <c r="P124" s="251"/>
      <c r="Q124" s="252"/>
      <c r="R124" s="1"/>
      <c r="S124" s="1"/>
      <c r="T124" s="1"/>
      <c r="U124" s="1"/>
      <c r="V124" s="1"/>
      <c r="W124" s="1"/>
      <c r="X124" s="1"/>
      <c r="Y124" s="1"/>
      <c r="Z124" s="16"/>
      <c r="AA124" s="16"/>
      <c r="AB124" s="16"/>
      <c r="AC124" s="16"/>
      <c r="AD124" s="16"/>
      <c r="AE124" s="16"/>
      <c r="AF124" s="16"/>
      <c r="AG124" s="16"/>
      <c r="AH124" s="16"/>
      <c r="AI124" s="16"/>
      <c r="AJ124" s="16"/>
      <c r="AK124" s="16"/>
      <c r="AL124" s="16"/>
      <c r="AM124" s="16"/>
      <c r="AN124" s="16"/>
      <c r="AO124" s="16"/>
      <c r="AP124" s="16"/>
    </row>
    <row r="125" spans="1:42" ht="15" customHeight="1" thickBot="1" x14ac:dyDescent="0.35">
      <c r="A125" s="1"/>
      <c r="B125" s="294"/>
      <c r="C125" s="90" t="s">
        <v>81</v>
      </c>
      <c r="D125" s="277"/>
      <c r="E125" s="277"/>
      <c r="F125" s="278"/>
      <c r="G125" s="90" t="s">
        <v>81</v>
      </c>
      <c r="H125" s="277"/>
      <c r="I125" s="277"/>
      <c r="J125" s="278"/>
      <c r="K125" s="90" t="s">
        <v>81</v>
      </c>
      <c r="L125" s="277"/>
      <c r="M125" s="277"/>
      <c r="N125" s="278"/>
      <c r="O125" s="274"/>
      <c r="P125" s="275"/>
      <c r="Q125" s="276"/>
      <c r="R125" s="1"/>
      <c r="S125" s="1"/>
      <c r="T125" s="1"/>
      <c r="U125" s="1"/>
      <c r="V125" s="1"/>
      <c r="W125" s="1"/>
      <c r="X125" s="1"/>
      <c r="Y125" s="1"/>
      <c r="Z125" s="16"/>
      <c r="AA125" s="16"/>
      <c r="AB125" s="16"/>
      <c r="AC125" s="16"/>
      <c r="AD125" s="16"/>
      <c r="AE125" s="16"/>
      <c r="AF125" s="16"/>
      <c r="AG125" s="16"/>
      <c r="AH125" s="16"/>
      <c r="AI125" s="16"/>
      <c r="AJ125" s="16"/>
      <c r="AK125" s="16"/>
      <c r="AL125" s="16"/>
      <c r="AM125" s="16"/>
      <c r="AN125" s="16"/>
      <c r="AO125" s="16"/>
      <c r="AP125" s="16"/>
    </row>
    <row r="126" spans="1:42" ht="15" customHeight="1" x14ac:dyDescent="0.3">
      <c r="A126" s="1"/>
      <c r="B126" s="58"/>
      <c r="C126" s="55"/>
      <c r="D126" s="55"/>
      <c r="E126" s="55"/>
      <c r="F126" s="56"/>
      <c r="G126" s="56"/>
      <c r="H126" s="56"/>
      <c r="I126" s="57"/>
      <c r="J126" s="57"/>
      <c r="K126" s="57"/>
      <c r="L126" s="57"/>
      <c r="M126" s="57"/>
      <c r="N126" s="57"/>
      <c r="O126" s="57"/>
      <c r="P126" s="57"/>
      <c r="Q126" s="57"/>
      <c r="R126" s="1"/>
      <c r="S126" s="1"/>
      <c r="T126" s="1"/>
      <c r="U126" s="1"/>
      <c r="V126" s="1"/>
      <c r="W126" s="1"/>
      <c r="X126" s="1"/>
      <c r="Y126" s="1"/>
      <c r="Z126" s="16"/>
      <c r="AA126" s="16"/>
      <c r="AB126" s="16"/>
      <c r="AC126" s="16"/>
      <c r="AD126" s="16"/>
      <c r="AE126" s="16"/>
      <c r="AF126" s="16"/>
      <c r="AG126" s="16"/>
      <c r="AH126" s="16"/>
      <c r="AI126" s="16"/>
      <c r="AJ126" s="16"/>
      <c r="AK126" s="16"/>
      <c r="AL126" s="16"/>
      <c r="AM126" s="16"/>
      <c r="AN126" s="16"/>
      <c r="AO126" s="16"/>
      <c r="AP126" s="16"/>
    </row>
    <row r="127" spans="1:42" ht="15" customHeight="1" thickBot="1" x14ac:dyDescent="0.35">
      <c r="A127" s="1"/>
      <c r="B127" s="58"/>
      <c r="C127" s="55"/>
      <c r="D127" s="55"/>
      <c r="E127" s="55"/>
      <c r="F127" s="56"/>
      <c r="G127" s="56"/>
      <c r="H127" s="56"/>
      <c r="I127" s="57"/>
      <c r="J127" s="57"/>
      <c r="K127" s="57"/>
      <c r="L127" s="57"/>
      <c r="M127" s="57"/>
      <c r="N127" s="57"/>
      <c r="O127" s="57"/>
      <c r="P127" s="57"/>
      <c r="Q127" s="57"/>
      <c r="R127" s="1"/>
      <c r="S127" s="1"/>
      <c r="T127" s="1"/>
      <c r="U127" s="1"/>
      <c r="V127" s="1"/>
      <c r="W127" s="1"/>
      <c r="X127" s="1"/>
      <c r="Y127" s="1"/>
      <c r="Z127" s="16"/>
      <c r="AA127" s="16"/>
      <c r="AB127" s="16"/>
      <c r="AC127" s="16"/>
      <c r="AD127" s="16"/>
      <c r="AE127" s="16"/>
      <c r="AF127" s="16"/>
      <c r="AG127" s="16"/>
      <c r="AH127" s="16"/>
      <c r="AI127" s="16"/>
      <c r="AJ127" s="16"/>
      <c r="AK127" s="16"/>
      <c r="AL127" s="16"/>
      <c r="AM127" s="16"/>
      <c r="AN127" s="16"/>
      <c r="AO127" s="16"/>
      <c r="AP127" s="16"/>
    </row>
    <row r="128" spans="1:42" ht="15" customHeight="1" x14ac:dyDescent="0.3">
      <c r="A128" s="1"/>
      <c r="B128" s="281"/>
      <c r="C128" s="284" t="s">
        <v>46</v>
      </c>
      <c r="D128" s="285"/>
      <c r="E128" s="285"/>
      <c r="F128" s="286"/>
      <c r="G128" s="285" t="s">
        <v>47</v>
      </c>
      <c r="H128" s="285"/>
      <c r="I128" s="285"/>
      <c r="J128" s="286"/>
      <c r="K128" s="284" t="s">
        <v>48</v>
      </c>
      <c r="L128" s="285"/>
      <c r="M128" s="285"/>
      <c r="N128" s="286"/>
      <c r="O128" s="284" t="s">
        <v>57</v>
      </c>
      <c r="P128" s="285"/>
      <c r="Q128" s="286"/>
      <c r="R128" s="16"/>
      <c r="S128" s="1"/>
      <c r="T128" s="1"/>
      <c r="U128" s="1"/>
      <c r="V128" s="1"/>
      <c r="W128" s="1"/>
      <c r="X128" s="1"/>
      <c r="Y128" s="1"/>
      <c r="Z128" s="16"/>
      <c r="AA128" s="16"/>
      <c r="AB128" s="16"/>
      <c r="AC128" s="16"/>
      <c r="AD128" s="16"/>
      <c r="AE128" s="16"/>
      <c r="AF128" s="16"/>
      <c r="AG128" s="16"/>
      <c r="AH128" s="16"/>
      <c r="AI128" s="16"/>
      <c r="AJ128" s="16"/>
      <c r="AK128" s="16"/>
      <c r="AL128" s="16"/>
      <c r="AM128" s="16"/>
      <c r="AN128" s="16"/>
      <c r="AO128" s="16"/>
      <c r="AP128" s="16"/>
    </row>
    <row r="129" spans="1:42" ht="15" customHeight="1" x14ac:dyDescent="0.3">
      <c r="A129" s="1"/>
      <c r="B129" s="282"/>
      <c r="C129" s="287"/>
      <c r="D129" s="288"/>
      <c r="E129" s="288"/>
      <c r="F129" s="289"/>
      <c r="G129" s="288"/>
      <c r="H129" s="288"/>
      <c r="I129" s="288"/>
      <c r="J129" s="289"/>
      <c r="K129" s="287"/>
      <c r="L129" s="288"/>
      <c r="M129" s="288"/>
      <c r="N129" s="289"/>
      <c r="O129" s="287"/>
      <c r="P129" s="288"/>
      <c r="Q129" s="289"/>
      <c r="R129" s="16"/>
      <c r="S129" s="1"/>
      <c r="T129" s="1"/>
      <c r="U129" s="1"/>
      <c r="V129" s="1"/>
      <c r="W129" s="1"/>
      <c r="X129" s="1"/>
      <c r="Y129" s="1"/>
      <c r="Z129" s="16"/>
      <c r="AA129" s="16"/>
      <c r="AB129" s="16"/>
      <c r="AC129" s="16"/>
      <c r="AD129" s="16"/>
      <c r="AE129" s="16"/>
      <c r="AF129" s="16"/>
      <c r="AG129" s="16"/>
      <c r="AH129" s="16"/>
      <c r="AI129" s="16"/>
      <c r="AJ129" s="16"/>
      <c r="AK129" s="16"/>
      <c r="AL129" s="16"/>
      <c r="AM129" s="16"/>
      <c r="AN129" s="16"/>
      <c r="AO129" s="16"/>
      <c r="AP129" s="16"/>
    </row>
    <row r="130" spans="1:42" ht="15" customHeight="1" thickBot="1" x14ac:dyDescent="0.35">
      <c r="A130" s="1"/>
      <c r="B130" s="283"/>
      <c r="C130" s="290"/>
      <c r="D130" s="291"/>
      <c r="E130" s="291"/>
      <c r="F130" s="292"/>
      <c r="G130" s="291"/>
      <c r="H130" s="291"/>
      <c r="I130" s="291"/>
      <c r="J130" s="292"/>
      <c r="K130" s="290"/>
      <c r="L130" s="291"/>
      <c r="M130" s="291"/>
      <c r="N130" s="292"/>
      <c r="O130" s="290"/>
      <c r="P130" s="291"/>
      <c r="Q130" s="292"/>
      <c r="R130" s="16"/>
      <c r="S130" s="1"/>
      <c r="T130" s="1"/>
      <c r="U130" s="1"/>
      <c r="V130" s="1"/>
      <c r="W130" s="1"/>
      <c r="X130" s="1"/>
      <c r="Y130" s="1"/>
      <c r="Z130" s="16"/>
      <c r="AA130" s="16"/>
      <c r="AB130" s="16"/>
      <c r="AC130" s="16"/>
      <c r="AD130" s="16"/>
      <c r="AE130" s="16"/>
      <c r="AF130" s="16"/>
      <c r="AG130" s="16"/>
      <c r="AH130" s="16"/>
      <c r="AI130" s="16"/>
      <c r="AJ130" s="16"/>
      <c r="AK130" s="16"/>
      <c r="AL130" s="16"/>
      <c r="AM130" s="16"/>
      <c r="AN130" s="16"/>
      <c r="AO130" s="16"/>
      <c r="AP130" s="16"/>
    </row>
    <row r="131" spans="1:42" ht="15" customHeight="1" x14ac:dyDescent="0.3">
      <c r="A131" s="1"/>
      <c r="B131" s="293" t="s">
        <v>173</v>
      </c>
      <c r="C131" s="295" t="s">
        <v>76</v>
      </c>
      <c r="D131" s="296"/>
      <c r="E131" s="296"/>
      <c r="F131" s="297"/>
      <c r="G131" s="295" t="s">
        <v>76</v>
      </c>
      <c r="H131" s="296"/>
      <c r="I131" s="296"/>
      <c r="J131" s="297"/>
      <c r="K131" s="298" t="s">
        <v>76</v>
      </c>
      <c r="L131" s="299"/>
      <c r="M131" s="299"/>
      <c r="N131" s="300"/>
      <c r="O131" s="301"/>
      <c r="P131" s="302"/>
      <c r="Q131" s="303"/>
      <c r="R131" s="16"/>
      <c r="S131" s="1"/>
      <c r="T131" s="1"/>
      <c r="U131" s="1"/>
      <c r="V131" s="1"/>
      <c r="W131" s="1"/>
      <c r="X131" s="1"/>
      <c r="Y131" s="1"/>
      <c r="Z131" s="16"/>
      <c r="AA131" s="16"/>
      <c r="AB131" s="16"/>
      <c r="AC131" s="16"/>
      <c r="AD131" s="16"/>
      <c r="AE131" s="16"/>
      <c r="AF131" s="16"/>
      <c r="AG131" s="16"/>
      <c r="AH131" s="16"/>
      <c r="AI131" s="16"/>
      <c r="AJ131" s="16"/>
      <c r="AK131" s="16"/>
      <c r="AL131" s="16"/>
      <c r="AM131" s="16"/>
      <c r="AN131" s="16"/>
      <c r="AO131" s="16"/>
      <c r="AP131" s="16"/>
    </row>
    <row r="132" spans="1:42" ht="15" customHeight="1" x14ac:dyDescent="0.3">
      <c r="A132" s="1"/>
      <c r="B132" s="293"/>
      <c r="C132" s="244"/>
      <c r="D132" s="245"/>
      <c r="E132" s="245"/>
      <c r="F132" s="246"/>
      <c r="G132" s="244"/>
      <c r="H132" s="245"/>
      <c r="I132" s="245"/>
      <c r="J132" s="246"/>
      <c r="K132" s="244"/>
      <c r="L132" s="245"/>
      <c r="M132" s="245"/>
      <c r="N132" s="246"/>
      <c r="O132" s="273"/>
      <c r="P132" s="248"/>
      <c r="Q132" s="249"/>
      <c r="R132" s="16"/>
      <c r="S132" s="1"/>
      <c r="T132" s="1"/>
      <c r="U132" s="1"/>
      <c r="V132" s="1"/>
      <c r="W132" s="1"/>
      <c r="X132" s="1"/>
      <c r="Y132" s="1"/>
      <c r="Z132" s="16"/>
      <c r="AA132" s="16"/>
      <c r="AB132" s="16"/>
      <c r="AC132" s="16"/>
      <c r="AD132" s="16"/>
      <c r="AE132" s="16"/>
      <c r="AF132" s="16"/>
      <c r="AG132" s="16"/>
      <c r="AH132" s="16"/>
      <c r="AI132" s="16"/>
      <c r="AJ132" s="16"/>
      <c r="AK132" s="16"/>
      <c r="AL132" s="16"/>
      <c r="AM132" s="16"/>
      <c r="AN132" s="16"/>
      <c r="AO132" s="16"/>
      <c r="AP132" s="16"/>
    </row>
    <row r="133" spans="1:42" ht="15" customHeight="1" x14ac:dyDescent="0.3">
      <c r="A133" s="1"/>
      <c r="B133" s="293"/>
      <c r="C133" s="256"/>
      <c r="D133" s="257"/>
      <c r="E133" s="257"/>
      <c r="F133" s="258"/>
      <c r="G133" s="256"/>
      <c r="H133" s="257"/>
      <c r="I133" s="257"/>
      <c r="J133" s="258"/>
      <c r="K133" s="256"/>
      <c r="L133" s="265"/>
      <c r="M133" s="265"/>
      <c r="N133" s="266"/>
      <c r="O133" s="250"/>
      <c r="P133" s="251"/>
      <c r="Q133" s="252"/>
      <c r="R133" s="16"/>
      <c r="S133" s="1"/>
      <c r="T133" s="1"/>
      <c r="U133" s="1"/>
      <c r="V133" s="1"/>
      <c r="W133" s="1"/>
      <c r="X133" s="1"/>
      <c r="Y133" s="1"/>
      <c r="Z133" s="16"/>
      <c r="AA133" s="16"/>
      <c r="AB133" s="16"/>
      <c r="AC133" s="16"/>
      <c r="AD133" s="16"/>
      <c r="AE133" s="16"/>
      <c r="AF133" s="16"/>
      <c r="AG133" s="16"/>
      <c r="AH133" s="16"/>
      <c r="AI133" s="16"/>
      <c r="AJ133" s="16"/>
      <c r="AK133" s="16"/>
      <c r="AL133" s="16"/>
      <c r="AM133" s="16"/>
      <c r="AN133" s="16"/>
      <c r="AO133" s="16"/>
      <c r="AP133" s="16"/>
    </row>
    <row r="134" spans="1:42" ht="15" customHeight="1" x14ac:dyDescent="0.3">
      <c r="A134" s="1"/>
      <c r="B134" s="293"/>
      <c r="C134" s="259"/>
      <c r="D134" s="260"/>
      <c r="E134" s="260"/>
      <c r="F134" s="261"/>
      <c r="G134" s="259"/>
      <c r="H134" s="260"/>
      <c r="I134" s="260"/>
      <c r="J134" s="261"/>
      <c r="K134" s="267"/>
      <c r="L134" s="268"/>
      <c r="M134" s="268"/>
      <c r="N134" s="269"/>
      <c r="O134" s="253"/>
      <c r="P134" s="254"/>
      <c r="Q134" s="255"/>
      <c r="R134" s="16"/>
      <c r="S134" s="1"/>
      <c r="T134" s="1"/>
      <c r="U134" s="1"/>
      <c r="V134" s="1"/>
      <c r="W134" s="1"/>
      <c r="X134" s="1"/>
      <c r="Y134" s="1"/>
      <c r="Z134" s="16"/>
      <c r="AA134" s="16"/>
      <c r="AB134" s="16"/>
      <c r="AC134" s="16"/>
      <c r="AD134" s="16"/>
      <c r="AE134" s="16"/>
      <c r="AF134" s="16"/>
      <c r="AG134" s="16"/>
      <c r="AH134" s="16"/>
      <c r="AI134" s="16"/>
      <c r="AJ134" s="16"/>
      <c r="AK134" s="16"/>
      <c r="AL134" s="16"/>
      <c r="AM134" s="16"/>
      <c r="AN134" s="16"/>
      <c r="AO134" s="16"/>
      <c r="AP134" s="16"/>
    </row>
    <row r="135" spans="1:42" ht="15" customHeight="1" x14ac:dyDescent="0.3">
      <c r="A135" s="1"/>
      <c r="B135" s="293"/>
      <c r="C135" s="259"/>
      <c r="D135" s="260"/>
      <c r="E135" s="260"/>
      <c r="F135" s="261"/>
      <c r="G135" s="259"/>
      <c r="H135" s="260"/>
      <c r="I135" s="260"/>
      <c r="J135" s="261"/>
      <c r="K135" s="267"/>
      <c r="L135" s="268"/>
      <c r="M135" s="268"/>
      <c r="N135" s="269"/>
      <c r="O135" s="241"/>
      <c r="P135" s="242"/>
      <c r="Q135" s="243"/>
      <c r="R135" s="16"/>
      <c r="S135" s="1"/>
      <c r="T135" s="1"/>
      <c r="U135" s="1"/>
      <c r="V135" s="1"/>
      <c r="W135" s="1"/>
      <c r="X135" s="1"/>
      <c r="Y135" s="1"/>
      <c r="Z135" s="16"/>
      <c r="AA135" s="16"/>
      <c r="AB135" s="16"/>
      <c r="AC135" s="16"/>
      <c r="AD135" s="16"/>
      <c r="AE135" s="16"/>
      <c r="AF135" s="16"/>
      <c r="AG135" s="16"/>
      <c r="AH135" s="16"/>
      <c r="AI135" s="16"/>
      <c r="AJ135" s="16"/>
      <c r="AK135" s="16"/>
      <c r="AL135" s="16"/>
      <c r="AM135" s="16"/>
      <c r="AN135" s="16"/>
      <c r="AO135" s="16"/>
      <c r="AP135" s="16"/>
    </row>
    <row r="136" spans="1:42" ht="15" customHeight="1" x14ac:dyDescent="0.3">
      <c r="A136" s="1"/>
      <c r="B136" s="293"/>
      <c r="C136" s="259"/>
      <c r="D136" s="260"/>
      <c r="E136" s="260"/>
      <c r="F136" s="261"/>
      <c r="G136" s="259"/>
      <c r="H136" s="260"/>
      <c r="I136" s="260"/>
      <c r="J136" s="261"/>
      <c r="K136" s="267"/>
      <c r="L136" s="268"/>
      <c r="M136" s="268"/>
      <c r="N136" s="269"/>
      <c r="O136" s="247"/>
      <c r="P136" s="248"/>
      <c r="Q136" s="249"/>
      <c r="R136" s="16"/>
      <c r="S136" s="1"/>
      <c r="T136" s="1"/>
      <c r="U136" s="1"/>
      <c r="V136" s="1"/>
      <c r="W136" s="1"/>
      <c r="X136" s="1"/>
      <c r="Y136" s="1"/>
      <c r="Z136" s="16"/>
      <c r="AA136" s="16"/>
      <c r="AB136" s="16"/>
      <c r="AC136" s="16"/>
      <c r="AD136" s="16"/>
      <c r="AE136" s="16"/>
      <c r="AF136" s="16"/>
      <c r="AG136" s="16"/>
      <c r="AH136" s="16"/>
      <c r="AI136" s="16"/>
      <c r="AJ136" s="16"/>
      <c r="AK136" s="16"/>
      <c r="AL136" s="16"/>
      <c r="AM136" s="16"/>
      <c r="AN136" s="16"/>
      <c r="AO136" s="16"/>
      <c r="AP136" s="16"/>
    </row>
    <row r="137" spans="1:42" ht="15" customHeight="1" x14ac:dyDescent="0.3">
      <c r="A137" s="1"/>
      <c r="B137" s="293"/>
      <c r="C137" s="262"/>
      <c r="D137" s="263"/>
      <c r="E137" s="263"/>
      <c r="F137" s="264"/>
      <c r="G137" s="262"/>
      <c r="H137" s="263"/>
      <c r="I137" s="263"/>
      <c r="J137" s="264"/>
      <c r="K137" s="270"/>
      <c r="L137" s="271"/>
      <c r="M137" s="271"/>
      <c r="N137" s="272"/>
      <c r="O137" s="250"/>
      <c r="P137" s="251"/>
      <c r="Q137" s="252"/>
      <c r="R137" s="16"/>
      <c r="S137" s="1"/>
      <c r="T137" s="1"/>
      <c r="U137" s="1"/>
      <c r="V137" s="1"/>
      <c r="W137" s="1"/>
      <c r="X137" s="1"/>
      <c r="Y137" s="1"/>
      <c r="Z137" s="16"/>
      <c r="AA137" s="16"/>
      <c r="AB137" s="16"/>
      <c r="AC137" s="16"/>
      <c r="AD137" s="16"/>
      <c r="AE137" s="16"/>
      <c r="AF137" s="16"/>
      <c r="AG137" s="16"/>
      <c r="AH137" s="16"/>
      <c r="AI137" s="16"/>
      <c r="AJ137" s="16"/>
      <c r="AK137" s="16"/>
      <c r="AL137" s="16"/>
      <c r="AM137" s="16"/>
      <c r="AN137" s="16"/>
      <c r="AO137" s="16"/>
      <c r="AP137" s="16"/>
    </row>
    <row r="138" spans="1:42" ht="15" customHeight="1" x14ac:dyDescent="0.3">
      <c r="A138" s="1"/>
      <c r="B138" s="293"/>
      <c r="C138" s="89" t="s">
        <v>81</v>
      </c>
      <c r="D138" s="279"/>
      <c r="E138" s="279"/>
      <c r="F138" s="280"/>
      <c r="G138" s="89" t="s">
        <v>81</v>
      </c>
      <c r="H138" s="279"/>
      <c r="I138" s="279"/>
      <c r="J138" s="280"/>
      <c r="K138" s="89" t="s">
        <v>81</v>
      </c>
      <c r="L138" s="279"/>
      <c r="M138" s="279"/>
      <c r="N138" s="280"/>
      <c r="O138" s="253"/>
      <c r="P138" s="254"/>
      <c r="Q138" s="255"/>
      <c r="R138" s="16"/>
      <c r="S138" s="1"/>
      <c r="T138" s="1"/>
      <c r="U138" s="1"/>
      <c r="V138" s="1"/>
      <c r="W138" s="1"/>
      <c r="X138" s="1"/>
      <c r="Y138" s="1"/>
      <c r="Z138" s="16"/>
      <c r="AA138" s="16"/>
      <c r="AB138" s="16"/>
      <c r="AC138" s="16"/>
      <c r="AD138" s="16"/>
      <c r="AE138" s="16"/>
      <c r="AF138" s="16"/>
      <c r="AG138" s="16"/>
      <c r="AH138" s="16"/>
      <c r="AI138" s="16"/>
      <c r="AJ138" s="16"/>
      <c r="AK138" s="16"/>
      <c r="AL138" s="16"/>
      <c r="AM138" s="16"/>
      <c r="AN138" s="16"/>
      <c r="AO138" s="16"/>
      <c r="AP138" s="16"/>
    </row>
    <row r="139" spans="1:42" ht="15" customHeight="1" x14ac:dyDescent="0.3">
      <c r="A139" s="1"/>
      <c r="B139" s="293"/>
      <c r="C139" s="238" t="s">
        <v>77</v>
      </c>
      <c r="D139" s="239"/>
      <c r="E139" s="239"/>
      <c r="F139" s="240"/>
      <c r="G139" s="238" t="s">
        <v>77</v>
      </c>
      <c r="H139" s="239"/>
      <c r="I139" s="239"/>
      <c r="J139" s="240"/>
      <c r="K139" s="238" t="s">
        <v>77</v>
      </c>
      <c r="L139" s="239"/>
      <c r="M139" s="239"/>
      <c r="N139" s="240"/>
      <c r="O139" s="241"/>
      <c r="P139" s="242"/>
      <c r="Q139" s="243"/>
      <c r="R139" s="16"/>
      <c r="S139" s="1"/>
      <c r="T139" s="1"/>
      <c r="U139" s="1"/>
      <c r="V139" s="1"/>
      <c r="W139" s="1"/>
      <c r="X139" s="1"/>
      <c r="Y139" s="1"/>
      <c r="Z139" s="16"/>
      <c r="AA139" s="16"/>
      <c r="AB139" s="16"/>
      <c r="AC139" s="16"/>
      <c r="AD139" s="16"/>
      <c r="AE139" s="16"/>
      <c r="AF139" s="16"/>
      <c r="AG139" s="16"/>
      <c r="AH139" s="16"/>
      <c r="AI139" s="16"/>
      <c r="AJ139" s="16"/>
      <c r="AK139" s="16"/>
      <c r="AL139" s="16"/>
      <c r="AM139" s="16"/>
      <c r="AN139" s="16"/>
      <c r="AO139" s="16"/>
      <c r="AP139" s="16"/>
    </row>
    <row r="140" spans="1:42" ht="15" customHeight="1" x14ac:dyDescent="0.3">
      <c r="A140" s="1"/>
      <c r="B140" s="293"/>
      <c r="C140" s="244"/>
      <c r="D140" s="245"/>
      <c r="E140" s="245"/>
      <c r="F140" s="246"/>
      <c r="G140" s="244"/>
      <c r="H140" s="245"/>
      <c r="I140" s="245"/>
      <c r="J140" s="246"/>
      <c r="K140" s="244"/>
      <c r="L140" s="245"/>
      <c r="M140" s="245"/>
      <c r="N140" s="246"/>
      <c r="O140" s="273"/>
      <c r="P140" s="248"/>
      <c r="Q140" s="249"/>
      <c r="R140" s="16"/>
      <c r="S140" s="1"/>
      <c r="T140" s="1"/>
      <c r="U140" s="1"/>
      <c r="V140" s="1"/>
      <c r="W140" s="1"/>
      <c r="X140" s="1"/>
      <c r="Y140" s="1"/>
      <c r="Z140" s="16"/>
      <c r="AA140" s="16"/>
      <c r="AB140" s="16"/>
      <c r="AC140" s="16"/>
      <c r="AD140" s="16"/>
      <c r="AE140" s="16"/>
      <c r="AF140" s="16"/>
      <c r="AG140" s="16"/>
      <c r="AH140" s="16"/>
      <c r="AI140" s="16"/>
      <c r="AJ140" s="16"/>
      <c r="AK140" s="16"/>
      <c r="AL140" s="16"/>
      <c r="AM140" s="16"/>
      <c r="AN140" s="16"/>
      <c r="AO140" s="16"/>
      <c r="AP140" s="16"/>
    </row>
    <row r="141" spans="1:42" ht="15" customHeight="1" x14ac:dyDescent="0.3">
      <c r="A141" s="1"/>
      <c r="B141" s="293"/>
      <c r="C141" s="256"/>
      <c r="D141" s="257"/>
      <c r="E141" s="257"/>
      <c r="F141" s="258"/>
      <c r="G141" s="256"/>
      <c r="H141" s="257"/>
      <c r="I141" s="257"/>
      <c r="J141" s="258"/>
      <c r="K141" s="256"/>
      <c r="L141" s="265"/>
      <c r="M141" s="265"/>
      <c r="N141" s="266"/>
      <c r="O141" s="250"/>
      <c r="P141" s="251"/>
      <c r="Q141" s="252"/>
      <c r="R141" s="16"/>
      <c r="S141" s="1"/>
      <c r="T141" s="1"/>
      <c r="U141" s="1"/>
      <c r="V141" s="1"/>
      <c r="W141" s="1"/>
      <c r="X141" s="1"/>
      <c r="Y141" s="1"/>
      <c r="Z141" s="16"/>
      <c r="AA141" s="16"/>
      <c r="AB141" s="16"/>
      <c r="AC141" s="16"/>
      <c r="AD141" s="16"/>
      <c r="AE141" s="16"/>
      <c r="AF141" s="16"/>
      <c r="AG141" s="16"/>
      <c r="AH141" s="16"/>
      <c r="AI141" s="16"/>
      <c r="AJ141" s="16"/>
      <c r="AK141" s="16"/>
      <c r="AL141" s="16"/>
      <c r="AM141" s="16"/>
      <c r="AN141" s="16"/>
      <c r="AO141" s="16"/>
      <c r="AP141" s="16"/>
    </row>
    <row r="142" spans="1:42" ht="15" customHeight="1" x14ac:dyDescent="0.3">
      <c r="A142" s="1"/>
      <c r="B142" s="293"/>
      <c r="C142" s="259"/>
      <c r="D142" s="260"/>
      <c r="E142" s="260"/>
      <c r="F142" s="261"/>
      <c r="G142" s="259"/>
      <c r="H142" s="260"/>
      <c r="I142" s="260"/>
      <c r="J142" s="261"/>
      <c r="K142" s="267"/>
      <c r="L142" s="268"/>
      <c r="M142" s="268"/>
      <c r="N142" s="269"/>
      <c r="O142" s="253"/>
      <c r="P142" s="254"/>
      <c r="Q142" s="255"/>
      <c r="R142" s="16"/>
      <c r="S142" s="1"/>
      <c r="T142" s="1"/>
      <c r="U142" s="1"/>
      <c r="V142" s="1"/>
      <c r="W142" s="1"/>
      <c r="X142" s="1"/>
      <c r="Y142" s="1"/>
      <c r="Z142" s="16"/>
      <c r="AA142" s="16"/>
      <c r="AB142" s="16"/>
      <c r="AC142" s="16"/>
      <c r="AD142" s="16"/>
      <c r="AE142" s="16"/>
      <c r="AF142" s="16"/>
      <c r="AG142" s="16"/>
      <c r="AH142" s="16"/>
      <c r="AI142" s="16"/>
      <c r="AJ142" s="16"/>
      <c r="AK142" s="16"/>
      <c r="AL142" s="16"/>
      <c r="AM142" s="16"/>
      <c r="AN142" s="16"/>
      <c r="AO142" s="16"/>
      <c r="AP142" s="16"/>
    </row>
    <row r="143" spans="1:42" ht="15" customHeight="1" x14ac:dyDescent="0.3">
      <c r="A143" s="1"/>
      <c r="B143" s="293"/>
      <c r="C143" s="259"/>
      <c r="D143" s="260"/>
      <c r="E143" s="260"/>
      <c r="F143" s="261"/>
      <c r="G143" s="259"/>
      <c r="H143" s="260"/>
      <c r="I143" s="260"/>
      <c r="J143" s="261"/>
      <c r="K143" s="267"/>
      <c r="L143" s="268"/>
      <c r="M143" s="268"/>
      <c r="N143" s="269"/>
      <c r="O143" s="241"/>
      <c r="P143" s="242"/>
      <c r="Q143" s="243"/>
      <c r="R143" s="16"/>
      <c r="S143" s="1"/>
      <c r="T143" s="1"/>
      <c r="U143" s="1"/>
      <c r="V143" s="1"/>
      <c r="W143" s="1"/>
      <c r="X143" s="1"/>
      <c r="Y143" s="1"/>
      <c r="Z143" s="16"/>
      <c r="AA143" s="16"/>
      <c r="AB143" s="16"/>
      <c r="AC143" s="16"/>
      <c r="AD143" s="16"/>
      <c r="AE143" s="16"/>
      <c r="AF143" s="16"/>
      <c r="AG143" s="16"/>
      <c r="AH143" s="16"/>
      <c r="AI143" s="16"/>
      <c r="AJ143" s="16"/>
      <c r="AK143" s="16"/>
      <c r="AL143" s="16"/>
      <c r="AM143" s="16"/>
      <c r="AN143" s="16"/>
      <c r="AO143" s="16"/>
      <c r="AP143" s="16"/>
    </row>
    <row r="144" spans="1:42" ht="15" customHeight="1" x14ac:dyDescent="0.3">
      <c r="A144" s="1"/>
      <c r="B144" s="293"/>
      <c r="C144" s="259"/>
      <c r="D144" s="260"/>
      <c r="E144" s="260"/>
      <c r="F144" s="261"/>
      <c r="G144" s="259"/>
      <c r="H144" s="260"/>
      <c r="I144" s="260"/>
      <c r="J144" s="261"/>
      <c r="K144" s="267"/>
      <c r="L144" s="268"/>
      <c r="M144" s="268"/>
      <c r="N144" s="269"/>
      <c r="O144" s="247"/>
      <c r="P144" s="248"/>
      <c r="Q144" s="249"/>
      <c r="R144" s="16"/>
      <c r="S144" s="1"/>
      <c r="T144" s="1"/>
      <c r="U144" s="1"/>
      <c r="V144" s="1"/>
      <c r="W144" s="1"/>
      <c r="X144" s="1"/>
      <c r="Y144" s="1"/>
      <c r="Z144" s="16"/>
      <c r="AA144" s="16"/>
      <c r="AB144" s="16"/>
      <c r="AC144" s="16"/>
      <c r="AD144" s="16"/>
      <c r="AE144" s="16"/>
      <c r="AF144" s="16"/>
      <c r="AG144" s="16"/>
      <c r="AH144" s="16"/>
      <c r="AI144" s="16"/>
      <c r="AJ144" s="16"/>
      <c r="AK144" s="16"/>
      <c r="AL144" s="16"/>
      <c r="AM144" s="16"/>
      <c r="AN144" s="16"/>
      <c r="AO144" s="16"/>
      <c r="AP144" s="16"/>
    </row>
    <row r="145" spans="1:42" ht="15" customHeight="1" x14ac:dyDescent="0.3">
      <c r="A145" s="1"/>
      <c r="B145" s="293"/>
      <c r="C145" s="262"/>
      <c r="D145" s="263"/>
      <c r="E145" s="263"/>
      <c r="F145" s="264"/>
      <c r="G145" s="262"/>
      <c r="H145" s="263"/>
      <c r="I145" s="263"/>
      <c r="J145" s="264"/>
      <c r="K145" s="270"/>
      <c r="L145" s="271"/>
      <c r="M145" s="271"/>
      <c r="N145" s="272"/>
      <c r="O145" s="250"/>
      <c r="P145" s="251"/>
      <c r="Q145" s="252"/>
      <c r="R145" s="16"/>
      <c r="S145" s="1"/>
      <c r="T145" s="1"/>
      <c r="U145" s="1"/>
      <c r="V145" s="1"/>
      <c r="W145" s="1"/>
      <c r="X145" s="1"/>
      <c r="Y145" s="1"/>
      <c r="Z145" s="16"/>
      <c r="AA145" s="16"/>
      <c r="AB145" s="16"/>
      <c r="AC145" s="16"/>
      <c r="AD145" s="16"/>
      <c r="AE145" s="16"/>
      <c r="AF145" s="16"/>
      <c r="AG145" s="16"/>
      <c r="AH145" s="16"/>
      <c r="AI145" s="16"/>
      <c r="AJ145" s="16"/>
      <c r="AK145" s="16"/>
      <c r="AL145" s="16"/>
      <c r="AM145" s="16"/>
      <c r="AN145" s="16"/>
      <c r="AO145" s="16"/>
      <c r="AP145" s="16"/>
    </row>
    <row r="146" spans="1:42" ht="15" customHeight="1" x14ac:dyDescent="0.3">
      <c r="A146" s="1"/>
      <c r="B146" s="293"/>
      <c r="C146" s="89" t="s">
        <v>81</v>
      </c>
      <c r="D146" s="279"/>
      <c r="E146" s="279"/>
      <c r="F146" s="280"/>
      <c r="G146" s="89" t="s">
        <v>81</v>
      </c>
      <c r="H146" s="279"/>
      <c r="I146" s="279"/>
      <c r="J146" s="280"/>
      <c r="K146" s="89" t="s">
        <v>81</v>
      </c>
      <c r="L146" s="279"/>
      <c r="M146" s="279"/>
      <c r="N146" s="280"/>
      <c r="O146" s="253"/>
      <c r="P146" s="254"/>
      <c r="Q146" s="255"/>
      <c r="R146" s="16"/>
      <c r="S146" s="1"/>
      <c r="T146" s="1"/>
      <c r="U146" s="1"/>
      <c r="V146" s="1"/>
      <c r="W146" s="1"/>
      <c r="X146" s="1"/>
      <c r="Y146" s="1"/>
      <c r="Z146" s="16"/>
      <c r="AA146" s="16"/>
      <c r="AB146" s="16"/>
      <c r="AC146" s="16"/>
      <c r="AD146" s="16"/>
      <c r="AE146" s="16"/>
      <c r="AF146" s="16"/>
      <c r="AG146" s="16"/>
      <c r="AH146" s="16"/>
      <c r="AI146" s="16"/>
      <c r="AJ146" s="16"/>
      <c r="AK146" s="16"/>
      <c r="AL146" s="16"/>
      <c r="AM146" s="16"/>
      <c r="AN146" s="16"/>
      <c r="AO146" s="16"/>
      <c r="AP146" s="16"/>
    </row>
    <row r="147" spans="1:42" ht="15" customHeight="1" x14ac:dyDescent="0.3">
      <c r="A147" s="1"/>
      <c r="B147" s="293"/>
      <c r="C147" s="238" t="s">
        <v>78</v>
      </c>
      <c r="D147" s="239"/>
      <c r="E147" s="239"/>
      <c r="F147" s="240"/>
      <c r="G147" s="238" t="s">
        <v>78</v>
      </c>
      <c r="H147" s="239"/>
      <c r="I147" s="239"/>
      <c r="J147" s="240"/>
      <c r="K147" s="238" t="s">
        <v>78</v>
      </c>
      <c r="L147" s="239"/>
      <c r="M147" s="239"/>
      <c r="N147" s="240"/>
      <c r="O147" s="241"/>
      <c r="P147" s="242"/>
      <c r="Q147" s="243"/>
      <c r="R147" s="16"/>
      <c r="S147" s="1"/>
      <c r="T147" s="1"/>
      <c r="U147" s="1"/>
      <c r="V147" s="1"/>
      <c r="W147" s="1"/>
      <c r="X147" s="1"/>
      <c r="Y147" s="1"/>
      <c r="Z147" s="16"/>
      <c r="AA147" s="16"/>
      <c r="AB147" s="16"/>
      <c r="AC147" s="16"/>
      <c r="AD147" s="16"/>
      <c r="AE147" s="16"/>
      <c r="AF147" s="16"/>
      <c r="AG147" s="16"/>
      <c r="AH147" s="16"/>
      <c r="AI147" s="16"/>
      <c r="AJ147" s="16"/>
      <c r="AK147" s="16"/>
      <c r="AL147" s="16"/>
      <c r="AM147" s="16"/>
      <c r="AN147" s="16"/>
      <c r="AO147" s="16"/>
      <c r="AP147" s="16"/>
    </row>
    <row r="148" spans="1:42" ht="15" customHeight="1" x14ac:dyDescent="0.3">
      <c r="A148" s="1"/>
      <c r="B148" s="293"/>
      <c r="C148" s="244"/>
      <c r="D148" s="245"/>
      <c r="E148" s="245"/>
      <c r="F148" s="246"/>
      <c r="G148" s="244"/>
      <c r="H148" s="245"/>
      <c r="I148" s="245"/>
      <c r="J148" s="246"/>
      <c r="K148" s="244"/>
      <c r="L148" s="245"/>
      <c r="M148" s="245"/>
      <c r="N148" s="246"/>
      <c r="O148" s="247"/>
      <c r="P148" s="248"/>
      <c r="Q148" s="249"/>
      <c r="R148" s="16"/>
      <c r="S148" s="1"/>
      <c r="T148" s="1"/>
      <c r="U148" s="1"/>
      <c r="V148" s="1"/>
      <c r="W148" s="1"/>
      <c r="X148" s="1"/>
      <c r="Y148" s="1"/>
      <c r="Z148" s="16"/>
      <c r="AA148" s="16"/>
      <c r="AB148" s="16"/>
      <c r="AC148" s="16"/>
      <c r="AD148" s="16"/>
      <c r="AE148" s="16"/>
      <c r="AF148" s="16"/>
      <c r="AG148" s="16"/>
      <c r="AH148" s="16"/>
      <c r="AI148" s="16"/>
      <c r="AJ148" s="16"/>
      <c r="AK148" s="16"/>
      <c r="AL148" s="16"/>
      <c r="AM148" s="16"/>
      <c r="AN148" s="16"/>
      <c r="AO148" s="16"/>
      <c r="AP148" s="16"/>
    </row>
    <row r="149" spans="1:42" ht="15" customHeight="1" x14ac:dyDescent="0.3">
      <c r="A149" s="1"/>
      <c r="B149" s="293"/>
      <c r="C149" s="256"/>
      <c r="D149" s="257"/>
      <c r="E149" s="257"/>
      <c r="F149" s="258"/>
      <c r="G149" s="256"/>
      <c r="H149" s="257"/>
      <c r="I149" s="257"/>
      <c r="J149" s="258"/>
      <c r="K149" s="256"/>
      <c r="L149" s="265"/>
      <c r="M149" s="265"/>
      <c r="N149" s="266"/>
      <c r="O149" s="250"/>
      <c r="P149" s="251"/>
      <c r="Q149" s="252"/>
      <c r="R149" s="16"/>
      <c r="S149" s="1"/>
      <c r="T149" s="1"/>
      <c r="U149" s="1"/>
      <c r="V149" s="1"/>
      <c r="W149" s="1"/>
      <c r="X149" s="1"/>
      <c r="Y149" s="1"/>
      <c r="Z149" s="16"/>
      <c r="AA149" s="16"/>
      <c r="AB149" s="16"/>
      <c r="AC149" s="16"/>
      <c r="AD149" s="16"/>
      <c r="AE149" s="16"/>
      <c r="AF149" s="16"/>
      <c r="AG149" s="16"/>
      <c r="AH149" s="16"/>
      <c r="AI149" s="16"/>
      <c r="AJ149" s="16"/>
      <c r="AK149" s="16"/>
      <c r="AL149" s="16"/>
      <c r="AM149" s="16"/>
      <c r="AN149" s="16"/>
      <c r="AO149" s="16"/>
      <c r="AP149" s="16"/>
    </row>
    <row r="150" spans="1:42" ht="15" customHeight="1" x14ac:dyDescent="0.3">
      <c r="A150" s="1"/>
      <c r="B150" s="293"/>
      <c r="C150" s="259"/>
      <c r="D150" s="260"/>
      <c r="E150" s="260"/>
      <c r="F150" s="261"/>
      <c r="G150" s="259"/>
      <c r="H150" s="260"/>
      <c r="I150" s="260"/>
      <c r="J150" s="261"/>
      <c r="K150" s="267"/>
      <c r="L150" s="268"/>
      <c r="M150" s="268"/>
      <c r="N150" s="269"/>
      <c r="O150" s="253"/>
      <c r="P150" s="254"/>
      <c r="Q150" s="255"/>
      <c r="R150" s="16"/>
      <c r="S150" s="1"/>
      <c r="T150" s="1"/>
      <c r="U150" s="1"/>
      <c r="V150" s="1"/>
      <c r="W150" s="1"/>
      <c r="X150" s="1"/>
      <c r="Y150" s="1"/>
      <c r="Z150" s="16"/>
      <c r="AA150" s="16"/>
      <c r="AB150" s="16"/>
      <c r="AC150" s="16"/>
      <c r="AD150" s="16"/>
      <c r="AE150" s="16"/>
      <c r="AF150" s="16"/>
      <c r="AG150" s="16"/>
      <c r="AH150" s="16"/>
      <c r="AI150" s="16"/>
      <c r="AJ150" s="16"/>
      <c r="AK150" s="16"/>
      <c r="AL150" s="16"/>
      <c r="AM150" s="16"/>
      <c r="AN150" s="16"/>
      <c r="AO150" s="16"/>
      <c r="AP150" s="16"/>
    </row>
    <row r="151" spans="1:42" ht="15" customHeight="1" x14ac:dyDescent="0.3">
      <c r="A151" s="1"/>
      <c r="B151" s="293"/>
      <c r="C151" s="259"/>
      <c r="D151" s="260"/>
      <c r="E151" s="260"/>
      <c r="F151" s="261"/>
      <c r="G151" s="259"/>
      <c r="H151" s="260"/>
      <c r="I151" s="260"/>
      <c r="J151" s="261"/>
      <c r="K151" s="267"/>
      <c r="L151" s="268"/>
      <c r="M151" s="268"/>
      <c r="N151" s="269"/>
      <c r="O151" s="241" t="s">
        <v>97</v>
      </c>
      <c r="P151" s="242"/>
      <c r="Q151" s="243"/>
      <c r="R151" s="16"/>
      <c r="S151" s="1"/>
      <c r="T151" s="1"/>
      <c r="U151" s="1"/>
      <c r="V151" s="1"/>
      <c r="W151" s="1"/>
      <c r="X151" s="1"/>
      <c r="Y151" s="1"/>
      <c r="Z151" s="16"/>
      <c r="AA151" s="16"/>
      <c r="AB151" s="16"/>
      <c r="AC151" s="16"/>
      <c r="AD151" s="16"/>
      <c r="AE151" s="16"/>
      <c r="AF151" s="16"/>
      <c r="AG151" s="16"/>
      <c r="AH151" s="16"/>
      <c r="AI151" s="16"/>
      <c r="AJ151" s="16"/>
      <c r="AK151" s="16"/>
      <c r="AL151" s="16"/>
      <c r="AM151" s="16"/>
      <c r="AN151" s="16"/>
      <c r="AO151" s="16"/>
      <c r="AP151" s="16"/>
    </row>
    <row r="152" spans="1:42" ht="15" customHeight="1" x14ac:dyDescent="0.3">
      <c r="A152" s="1"/>
      <c r="B152" s="293"/>
      <c r="C152" s="259"/>
      <c r="D152" s="260"/>
      <c r="E152" s="260"/>
      <c r="F152" s="261"/>
      <c r="G152" s="259"/>
      <c r="H152" s="260"/>
      <c r="I152" s="260"/>
      <c r="J152" s="261"/>
      <c r="K152" s="267"/>
      <c r="L152" s="268"/>
      <c r="M152" s="268"/>
      <c r="N152" s="269"/>
      <c r="O152" s="273"/>
      <c r="P152" s="248"/>
      <c r="Q152" s="249"/>
      <c r="R152" s="16"/>
      <c r="S152" s="1"/>
      <c r="T152" s="1"/>
      <c r="U152" s="1"/>
      <c r="V152" s="1"/>
      <c r="W152" s="1"/>
      <c r="X152" s="1"/>
      <c r="Y152" s="1"/>
      <c r="Z152" s="16"/>
      <c r="AA152" s="16"/>
      <c r="AB152" s="16"/>
      <c r="AC152" s="16"/>
      <c r="AD152" s="16"/>
      <c r="AE152" s="16"/>
      <c r="AF152" s="16"/>
      <c r="AG152" s="16"/>
      <c r="AH152" s="16"/>
      <c r="AI152" s="16"/>
      <c r="AJ152" s="16"/>
      <c r="AK152" s="16"/>
      <c r="AL152" s="16"/>
      <c r="AM152" s="16"/>
      <c r="AN152" s="16"/>
      <c r="AO152" s="16"/>
      <c r="AP152" s="16"/>
    </row>
    <row r="153" spans="1:42" ht="15" customHeight="1" x14ac:dyDescent="0.3">
      <c r="A153" s="1"/>
      <c r="B153" s="293"/>
      <c r="C153" s="262"/>
      <c r="D153" s="263"/>
      <c r="E153" s="263"/>
      <c r="F153" s="264"/>
      <c r="G153" s="262"/>
      <c r="H153" s="263"/>
      <c r="I153" s="263"/>
      <c r="J153" s="264"/>
      <c r="K153" s="270"/>
      <c r="L153" s="271"/>
      <c r="M153" s="271"/>
      <c r="N153" s="272"/>
      <c r="O153" s="250"/>
      <c r="P153" s="251"/>
      <c r="Q153" s="252"/>
      <c r="R153" s="16"/>
      <c r="S153" s="1"/>
      <c r="T153" s="1"/>
      <c r="U153" s="1"/>
      <c r="V153" s="1"/>
      <c r="W153" s="1"/>
      <c r="X153" s="1"/>
      <c r="Y153" s="1"/>
      <c r="Z153" s="16"/>
      <c r="AA153" s="16"/>
      <c r="AB153" s="16"/>
      <c r="AC153" s="16"/>
      <c r="AD153" s="16"/>
      <c r="AE153" s="16"/>
      <c r="AF153" s="16"/>
      <c r="AG153" s="16"/>
      <c r="AH153" s="16"/>
      <c r="AI153" s="16"/>
      <c r="AJ153" s="16"/>
      <c r="AK153" s="16"/>
      <c r="AL153" s="16"/>
      <c r="AM153" s="16"/>
      <c r="AN153" s="16"/>
      <c r="AO153" s="16"/>
      <c r="AP153" s="16"/>
    </row>
    <row r="154" spans="1:42" ht="15" customHeight="1" thickBot="1" x14ac:dyDescent="0.35">
      <c r="A154" s="1"/>
      <c r="B154" s="294"/>
      <c r="C154" s="90" t="s">
        <v>81</v>
      </c>
      <c r="D154" s="277"/>
      <c r="E154" s="277"/>
      <c r="F154" s="278"/>
      <c r="G154" s="90" t="s">
        <v>81</v>
      </c>
      <c r="H154" s="277"/>
      <c r="I154" s="277"/>
      <c r="J154" s="278"/>
      <c r="K154" s="90" t="s">
        <v>81</v>
      </c>
      <c r="L154" s="277"/>
      <c r="M154" s="277"/>
      <c r="N154" s="278"/>
      <c r="O154" s="274"/>
      <c r="P154" s="275"/>
      <c r="Q154" s="276"/>
      <c r="R154" s="16"/>
      <c r="S154" s="1"/>
      <c r="T154" s="1"/>
      <c r="U154" s="1"/>
      <c r="V154" s="1"/>
      <c r="W154" s="1"/>
      <c r="X154" s="1"/>
      <c r="Y154" s="1"/>
      <c r="Z154" s="16"/>
      <c r="AA154" s="16"/>
      <c r="AB154" s="16"/>
      <c r="AC154" s="16"/>
      <c r="AD154" s="16"/>
      <c r="AE154" s="16"/>
      <c r="AF154" s="16"/>
      <c r="AG154" s="16"/>
      <c r="AH154" s="16"/>
      <c r="AI154" s="16"/>
      <c r="AJ154" s="16"/>
      <c r="AK154" s="16"/>
      <c r="AL154" s="16"/>
      <c r="AM154" s="16"/>
      <c r="AN154" s="16"/>
      <c r="AO154" s="16"/>
      <c r="AP154" s="16"/>
    </row>
    <row r="155" spans="1:42" ht="15" customHeight="1" x14ac:dyDescent="0.3">
      <c r="A155" s="1"/>
      <c r="B155" s="58"/>
      <c r="C155" s="61"/>
      <c r="D155" s="61"/>
      <c r="E155" s="61"/>
      <c r="F155" s="61"/>
      <c r="G155" s="61"/>
      <c r="H155" s="61"/>
      <c r="I155" s="60"/>
      <c r="J155" s="60"/>
      <c r="K155" s="60"/>
      <c r="L155" s="61"/>
      <c r="M155" s="61"/>
      <c r="N155" s="61"/>
      <c r="O155" s="61"/>
      <c r="P155" s="61"/>
      <c r="Q155" s="61"/>
      <c r="R155" s="16"/>
      <c r="S155" s="1"/>
      <c r="T155" s="1"/>
      <c r="U155" s="1"/>
      <c r="V155" s="1"/>
      <c r="W155" s="1"/>
      <c r="X155" s="1"/>
      <c r="Y155" s="1"/>
      <c r="Z155" s="16"/>
      <c r="AA155" s="16"/>
      <c r="AB155" s="16"/>
      <c r="AC155" s="16"/>
      <c r="AD155" s="16"/>
      <c r="AE155" s="16"/>
      <c r="AF155" s="16"/>
      <c r="AG155" s="16"/>
      <c r="AH155" s="16"/>
      <c r="AI155" s="16"/>
      <c r="AJ155" s="16"/>
      <c r="AK155" s="16"/>
      <c r="AL155" s="16"/>
      <c r="AM155" s="16"/>
      <c r="AN155" s="16"/>
      <c r="AO155" s="16"/>
      <c r="AP155" s="16"/>
    </row>
    <row r="156" spans="1:42" ht="15" customHeight="1" thickBot="1" x14ac:dyDescent="0.35">
      <c r="A156" s="1"/>
      <c r="B156" s="58"/>
      <c r="C156" s="63"/>
      <c r="D156" s="63"/>
      <c r="E156" s="63"/>
      <c r="F156" s="63"/>
      <c r="G156" s="63"/>
      <c r="H156" s="63"/>
      <c r="I156" s="60"/>
      <c r="J156" s="60"/>
      <c r="K156" s="60"/>
      <c r="L156" s="63"/>
      <c r="M156" s="63"/>
      <c r="N156" s="63"/>
      <c r="O156" s="63"/>
      <c r="P156" s="63"/>
      <c r="Q156" s="63"/>
      <c r="R156" s="16"/>
      <c r="S156" s="1"/>
      <c r="T156" s="1"/>
      <c r="U156" s="1"/>
      <c r="V156" s="1"/>
      <c r="W156" s="1"/>
      <c r="X156" s="1"/>
      <c r="Y156" s="1"/>
      <c r="Z156" s="16"/>
      <c r="AA156" s="16"/>
      <c r="AB156" s="16"/>
      <c r="AC156" s="16"/>
      <c r="AD156" s="16"/>
      <c r="AE156" s="16"/>
      <c r="AF156" s="16"/>
      <c r="AG156" s="16"/>
      <c r="AH156" s="16"/>
      <c r="AI156" s="16"/>
      <c r="AJ156" s="16"/>
      <c r="AK156" s="16"/>
      <c r="AL156" s="16"/>
      <c r="AM156" s="16"/>
      <c r="AN156" s="16"/>
      <c r="AO156" s="16"/>
      <c r="AP156" s="16"/>
    </row>
    <row r="157" spans="1:42" ht="15" customHeight="1" x14ac:dyDescent="0.3">
      <c r="A157" s="1"/>
      <c r="B157" s="281"/>
      <c r="C157" s="284" t="s">
        <v>46</v>
      </c>
      <c r="D157" s="285"/>
      <c r="E157" s="285"/>
      <c r="F157" s="286"/>
      <c r="G157" s="285" t="s">
        <v>47</v>
      </c>
      <c r="H157" s="285"/>
      <c r="I157" s="285"/>
      <c r="J157" s="286"/>
      <c r="K157" s="284" t="s">
        <v>48</v>
      </c>
      <c r="L157" s="285"/>
      <c r="M157" s="285"/>
      <c r="N157" s="286"/>
      <c r="O157" s="284" t="s">
        <v>57</v>
      </c>
      <c r="P157" s="285"/>
      <c r="Q157" s="286"/>
      <c r="R157" s="16"/>
      <c r="S157" s="1"/>
      <c r="T157" s="1"/>
      <c r="U157" s="1"/>
      <c r="V157" s="1"/>
      <c r="W157" s="1"/>
      <c r="X157" s="1"/>
      <c r="Y157" s="1"/>
      <c r="Z157" s="16"/>
      <c r="AA157" s="16"/>
      <c r="AB157" s="16"/>
      <c r="AC157" s="16"/>
      <c r="AD157" s="16"/>
      <c r="AE157" s="16"/>
      <c r="AF157" s="16"/>
      <c r="AG157" s="16"/>
      <c r="AH157" s="16"/>
      <c r="AI157" s="16"/>
      <c r="AJ157" s="16"/>
      <c r="AK157" s="16"/>
      <c r="AL157" s="16"/>
      <c r="AM157" s="16"/>
      <c r="AN157" s="16"/>
      <c r="AO157" s="16"/>
      <c r="AP157" s="16"/>
    </row>
    <row r="158" spans="1:42" ht="15" customHeight="1" x14ac:dyDescent="0.3">
      <c r="A158" s="16"/>
      <c r="B158" s="282"/>
      <c r="C158" s="287"/>
      <c r="D158" s="288"/>
      <c r="E158" s="288"/>
      <c r="F158" s="289"/>
      <c r="G158" s="288"/>
      <c r="H158" s="288"/>
      <c r="I158" s="288"/>
      <c r="J158" s="289"/>
      <c r="K158" s="287"/>
      <c r="L158" s="288"/>
      <c r="M158" s="288"/>
      <c r="N158" s="289"/>
      <c r="O158" s="287"/>
      <c r="P158" s="288"/>
      <c r="Q158" s="289"/>
      <c r="R158" s="16"/>
      <c r="S158" s="16"/>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ht="15" customHeight="1" thickBot="1" x14ac:dyDescent="0.35">
      <c r="A159" s="16"/>
      <c r="B159" s="283"/>
      <c r="C159" s="290"/>
      <c r="D159" s="291"/>
      <c r="E159" s="291"/>
      <c r="F159" s="292"/>
      <c r="G159" s="291"/>
      <c r="H159" s="291"/>
      <c r="I159" s="291"/>
      <c r="J159" s="292"/>
      <c r="K159" s="290"/>
      <c r="L159" s="291"/>
      <c r="M159" s="291"/>
      <c r="N159" s="292"/>
      <c r="O159" s="290"/>
      <c r="P159" s="291"/>
      <c r="Q159" s="292"/>
      <c r="R159" s="16"/>
      <c r="S159" s="16"/>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ht="15" customHeight="1" x14ac:dyDescent="0.3">
      <c r="A160" s="16"/>
      <c r="B160" s="293" t="s">
        <v>175</v>
      </c>
      <c r="C160" s="295" t="s">
        <v>76</v>
      </c>
      <c r="D160" s="296"/>
      <c r="E160" s="296"/>
      <c r="F160" s="297"/>
      <c r="G160" s="295" t="s">
        <v>76</v>
      </c>
      <c r="H160" s="296"/>
      <c r="I160" s="296"/>
      <c r="J160" s="297"/>
      <c r="K160" s="298" t="s">
        <v>76</v>
      </c>
      <c r="L160" s="299"/>
      <c r="M160" s="299"/>
      <c r="N160" s="300"/>
      <c r="O160" s="301"/>
      <c r="P160" s="302"/>
      <c r="Q160" s="303"/>
      <c r="R160" s="16"/>
      <c r="S160" s="16"/>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ht="15" customHeight="1" x14ac:dyDescent="0.3">
      <c r="A161" s="16"/>
      <c r="B161" s="293"/>
      <c r="C161" s="244"/>
      <c r="D161" s="245"/>
      <c r="E161" s="245"/>
      <c r="F161" s="246"/>
      <c r="G161" s="244"/>
      <c r="H161" s="245"/>
      <c r="I161" s="245"/>
      <c r="J161" s="246"/>
      <c r="K161" s="244"/>
      <c r="L161" s="245"/>
      <c r="M161" s="245"/>
      <c r="N161" s="246"/>
      <c r="O161" s="273"/>
      <c r="P161" s="248"/>
      <c r="Q161" s="249"/>
      <c r="R161" s="16"/>
      <c r="S161" s="16"/>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ht="15" customHeight="1" x14ac:dyDescent="0.3">
      <c r="A162" s="16"/>
      <c r="B162" s="293"/>
      <c r="C162" s="256"/>
      <c r="D162" s="257"/>
      <c r="E162" s="257"/>
      <c r="F162" s="258"/>
      <c r="G162" s="256"/>
      <c r="H162" s="257"/>
      <c r="I162" s="257"/>
      <c r="J162" s="258"/>
      <c r="K162" s="256"/>
      <c r="L162" s="265"/>
      <c r="M162" s="265"/>
      <c r="N162" s="266"/>
      <c r="O162" s="250"/>
      <c r="P162" s="251"/>
      <c r="Q162" s="252"/>
      <c r="R162" s="16"/>
      <c r="S162" s="16"/>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ht="15" customHeight="1" x14ac:dyDescent="0.3">
      <c r="A163" s="16"/>
      <c r="B163" s="293"/>
      <c r="C163" s="259"/>
      <c r="D163" s="260"/>
      <c r="E163" s="260"/>
      <c r="F163" s="261"/>
      <c r="G163" s="259"/>
      <c r="H163" s="260"/>
      <c r="I163" s="260"/>
      <c r="J163" s="261"/>
      <c r="K163" s="267"/>
      <c r="L163" s="268"/>
      <c r="M163" s="268"/>
      <c r="N163" s="269"/>
      <c r="O163" s="253"/>
      <c r="P163" s="254"/>
      <c r="Q163" s="255"/>
      <c r="R163" s="16"/>
      <c r="S163" s="16"/>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ht="15" customHeight="1" x14ac:dyDescent="0.3">
      <c r="A164" s="16"/>
      <c r="B164" s="293"/>
      <c r="C164" s="259"/>
      <c r="D164" s="260"/>
      <c r="E164" s="260"/>
      <c r="F164" s="261"/>
      <c r="G164" s="259"/>
      <c r="H164" s="260"/>
      <c r="I164" s="260"/>
      <c r="J164" s="261"/>
      <c r="K164" s="267"/>
      <c r="L164" s="268"/>
      <c r="M164" s="268"/>
      <c r="N164" s="269"/>
      <c r="O164" s="241"/>
      <c r="P164" s="242"/>
      <c r="Q164" s="243"/>
      <c r="R164" s="16"/>
      <c r="S164" s="16"/>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ht="15" customHeight="1" x14ac:dyDescent="0.3">
      <c r="A165" s="16"/>
      <c r="B165" s="293"/>
      <c r="C165" s="259"/>
      <c r="D165" s="260"/>
      <c r="E165" s="260"/>
      <c r="F165" s="261"/>
      <c r="G165" s="259"/>
      <c r="H165" s="260"/>
      <c r="I165" s="260"/>
      <c r="J165" s="261"/>
      <c r="K165" s="267"/>
      <c r="L165" s="268"/>
      <c r="M165" s="268"/>
      <c r="N165" s="269"/>
      <c r="O165" s="247"/>
      <c r="P165" s="248"/>
      <c r="Q165" s="249"/>
      <c r="R165" s="16"/>
      <c r="S165" s="16"/>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ht="15" customHeight="1" x14ac:dyDescent="0.3">
      <c r="A166" s="16"/>
      <c r="B166" s="293"/>
      <c r="C166" s="262"/>
      <c r="D166" s="263"/>
      <c r="E166" s="263"/>
      <c r="F166" s="264"/>
      <c r="G166" s="262"/>
      <c r="H166" s="263"/>
      <c r="I166" s="263"/>
      <c r="J166" s="264"/>
      <c r="K166" s="270"/>
      <c r="L166" s="271"/>
      <c r="M166" s="271"/>
      <c r="N166" s="272"/>
      <c r="O166" s="250"/>
      <c r="P166" s="251"/>
      <c r="Q166" s="252"/>
      <c r="R166" s="16"/>
      <c r="S166" s="16"/>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ht="15" customHeight="1" x14ac:dyDescent="0.3">
      <c r="A167" s="16"/>
      <c r="B167" s="293"/>
      <c r="C167" s="89" t="s">
        <v>81</v>
      </c>
      <c r="D167" s="279"/>
      <c r="E167" s="279"/>
      <c r="F167" s="280"/>
      <c r="G167" s="89" t="s">
        <v>81</v>
      </c>
      <c r="H167" s="279"/>
      <c r="I167" s="279"/>
      <c r="J167" s="280"/>
      <c r="K167" s="89" t="s">
        <v>81</v>
      </c>
      <c r="L167" s="279"/>
      <c r="M167" s="279"/>
      <c r="N167" s="280"/>
      <c r="O167" s="253"/>
      <c r="P167" s="254"/>
      <c r="Q167" s="255"/>
      <c r="R167" s="16"/>
      <c r="S167" s="16"/>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ht="15" customHeight="1" x14ac:dyDescent="0.3">
      <c r="A168" s="16"/>
      <c r="B168" s="293"/>
      <c r="C168" s="238" t="s">
        <v>77</v>
      </c>
      <c r="D168" s="239"/>
      <c r="E168" s="239"/>
      <c r="F168" s="240"/>
      <c r="G168" s="238" t="s">
        <v>77</v>
      </c>
      <c r="H168" s="239"/>
      <c r="I168" s="239"/>
      <c r="J168" s="240"/>
      <c r="K168" s="238" t="s">
        <v>77</v>
      </c>
      <c r="L168" s="239"/>
      <c r="M168" s="239"/>
      <c r="N168" s="240"/>
      <c r="O168" s="241"/>
      <c r="P168" s="242"/>
      <c r="Q168" s="243"/>
      <c r="R168" s="16"/>
      <c r="S168" s="16"/>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ht="15" customHeight="1" x14ac:dyDescent="0.3">
      <c r="A169" s="16"/>
      <c r="B169" s="293"/>
      <c r="C169" s="244"/>
      <c r="D169" s="245"/>
      <c r="E169" s="245"/>
      <c r="F169" s="246"/>
      <c r="G169" s="244"/>
      <c r="H169" s="245"/>
      <c r="I169" s="245"/>
      <c r="J169" s="246"/>
      <c r="K169" s="244"/>
      <c r="L169" s="245"/>
      <c r="M169" s="245"/>
      <c r="N169" s="246"/>
      <c r="O169" s="273"/>
      <c r="P169" s="248"/>
      <c r="Q169" s="249"/>
      <c r="R169" s="16"/>
      <c r="S169" s="16"/>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ht="15" customHeight="1" x14ac:dyDescent="0.3">
      <c r="A170" s="16"/>
      <c r="B170" s="293"/>
      <c r="C170" s="256"/>
      <c r="D170" s="257"/>
      <c r="E170" s="257"/>
      <c r="F170" s="258"/>
      <c r="G170" s="256"/>
      <c r="H170" s="257"/>
      <c r="I170" s="257"/>
      <c r="J170" s="258"/>
      <c r="K170" s="256"/>
      <c r="L170" s="265"/>
      <c r="M170" s="265"/>
      <c r="N170" s="266"/>
      <c r="O170" s="250"/>
      <c r="P170" s="251"/>
      <c r="Q170" s="252"/>
      <c r="R170" s="16"/>
      <c r="S170" s="16"/>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ht="15" customHeight="1" x14ac:dyDescent="0.3">
      <c r="A171" s="16"/>
      <c r="B171" s="293"/>
      <c r="C171" s="259"/>
      <c r="D171" s="260"/>
      <c r="E171" s="260"/>
      <c r="F171" s="261"/>
      <c r="G171" s="259"/>
      <c r="H171" s="260"/>
      <c r="I171" s="260"/>
      <c r="J171" s="261"/>
      <c r="K171" s="267"/>
      <c r="L171" s="268"/>
      <c r="M171" s="268"/>
      <c r="N171" s="269"/>
      <c r="O171" s="253"/>
      <c r="P171" s="254"/>
      <c r="Q171" s="255"/>
      <c r="R171" s="16"/>
      <c r="S171" s="16"/>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ht="15" customHeight="1" x14ac:dyDescent="0.3">
      <c r="A172" s="16"/>
      <c r="B172" s="293"/>
      <c r="C172" s="259"/>
      <c r="D172" s="260"/>
      <c r="E172" s="260"/>
      <c r="F172" s="261"/>
      <c r="G172" s="259"/>
      <c r="H172" s="260"/>
      <c r="I172" s="260"/>
      <c r="J172" s="261"/>
      <c r="K172" s="267"/>
      <c r="L172" s="268"/>
      <c r="M172" s="268"/>
      <c r="N172" s="269"/>
      <c r="O172" s="241"/>
      <c r="P172" s="242"/>
      <c r="Q172" s="243"/>
      <c r="R172" s="16"/>
      <c r="S172" s="16"/>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ht="15" customHeight="1" x14ac:dyDescent="0.3">
      <c r="A173" s="16"/>
      <c r="B173" s="293"/>
      <c r="C173" s="259"/>
      <c r="D173" s="260"/>
      <c r="E173" s="260"/>
      <c r="F173" s="261"/>
      <c r="G173" s="259"/>
      <c r="H173" s="260"/>
      <c r="I173" s="260"/>
      <c r="J173" s="261"/>
      <c r="K173" s="267"/>
      <c r="L173" s="268"/>
      <c r="M173" s="268"/>
      <c r="N173" s="269"/>
      <c r="O173" s="247"/>
      <c r="P173" s="248"/>
      <c r="Q173" s="249"/>
      <c r="R173" s="16"/>
      <c r="S173" s="16"/>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ht="15" customHeight="1" x14ac:dyDescent="0.3">
      <c r="A174" s="16"/>
      <c r="B174" s="293"/>
      <c r="C174" s="262"/>
      <c r="D174" s="263"/>
      <c r="E174" s="263"/>
      <c r="F174" s="264"/>
      <c r="G174" s="262"/>
      <c r="H174" s="263"/>
      <c r="I174" s="263"/>
      <c r="J174" s="264"/>
      <c r="K174" s="270"/>
      <c r="L174" s="271"/>
      <c r="M174" s="271"/>
      <c r="N174" s="272"/>
      <c r="O174" s="250"/>
      <c r="P174" s="251"/>
      <c r="Q174" s="252"/>
      <c r="R174" s="16"/>
      <c r="S174" s="16"/>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ht="15" customHeight="1" x14ac:dyDescent="0.3">
      <c r="A175" s="16"/>
      <c r="B175" s="293"/>
      <c r="C175" s="89" t="s">
        <v>81</v>
      </c>
      <c r="D175" s="279"/>
      <c r="E175" s="279"/>
      <c r="F175" s="280"/>
      <c r="G175" s="89" t="s">
        <v>81</v>
      </c>
      <c r="H175" s="279"/>
      <c r="I175" s="279"/>
      <c r="J175" s="280"/>
      <c r="K175" s="89" t="s">
        <v>81</v>
      </c>
      <c r="L175" s="279"/>
      <c r="M175" s="279"/>
      <c r="N175" s="280"/>
      <c r="O175" s="253"/>
      <c r="P175" s="254"/>
      <c r="Q175" s="255"/>
      <c r="R175" s="16"/>
      <c r="S175" s="16"/>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ht="15" customHeight="1" x14ac:dyDescent="0.3">
      <c r="A176" s="16"/>
      <c r="B176" s="293"/>
      <c r="C176" s="238" t="s">
        <v>78</v>
      </c>
      <c r="D176" s="239"/>
      <c r="E176" s="239"/>
      <c r="F176" s="240"/>
      <c r="G176" s="238" t="s">
        <v>78</v>
      </c>
      <c r="H176" s="239"/>
      <c r="I176" s="239"/>
      <c r="J176" s="240"/>
      <c r="K176" s="238" t="s">
        <v>78</v>
      </c>
      <c r="L176" s="239"/>
      <c r="M176" s="239"/>
      <c r="N176" s="240"/>
      <c r="O176" s="241"/>
      <c r="P176" s="242"/>
      <c r="Q176" s="243"/>
      <c r="R176" s="16"/>
      <c r="S176" s="16"/>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ht="15" customHeight="1" x14ac:dyDescent="0.3">
      <c r="A177" s="16"/>
      <c r="B177" s="293"/>
      <c r="C177" s="244"/>
      <c r="D177" s="245"/>
      <c r="E177" s="245"/>
      <c r="F177" s="246"/>
      <c r="G177" s="244"/>
      <c r="H177" s="245"/>
      <c r="I177" s="245"/>
      <c r="J177" s="246"/>
      <c r="K177" s="244"/>
      <c r="L177" s="245"/>
      <c r="M177" s="245"/>
      <c r="N177" s="246"/>
      <c r="O177" s="247"/>
      <c r="P177" s="248"/>
      <c r="Q177" s="249"/>
      <c r="R177" s="16"/>
      <c r="S177" s="16"/>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ht="15" customHeight="1" x14ac:dyDescent="0.3">
      <c r="A178" s="16"/>
      <c r="B178" s="293"/>
      <c r="C178" s="256"/>
      <c r="D178" s="257"/>
      <c r="E178" s="257"/>
      <c r="F178" s="258"/>
      <c r="G178" s="256"/>
      <c r="H178" s="257"/>
      <c r="I178" s="257"/>
      <c r="J178" s="258"/>
      <c r="K178" s="256"/>
      <c r="L178" s="265"/>
      <c r="M178" s="265"/>
      <c r="N178" s="266"/>
      <c r="O178" s="250"/>
      <c r="P178" s="251"/>
      <c r="Q178" s="252"/>
      <c r="R178" s="16"/>
      <c r="S178" s="16"/>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ht="15" customHeight="1" x14ac:dyDescent="0.3">
      <c r="A179" s="16"/>
      <c r="B179" s="293"/>
      <c r="C179" s="259"/>
      <c r="D179" s="260"/>
      <c r="E179" s="260"/>
      <c r="F179" s="261"/>
      <c r="G179" s="259"/>
      <c r="H179" s="260"/>
      <c r="I179" s="260"/>
      <c r="J179" s="261"/>
      <c r="K179" s="267"/>
      <c r="L179" s="268"/>
      <c r="M179" s="268"/>
      <c r="N179" s="269"/>
      <c r="O179" s="253"/>
      <c r="P179" s="254"/>
      <c r="Q179" s="255"/>
      <c r="R179" s="16"/>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ht="15" customHeight="1" x14ac:dyDescent="0.3">
      <c r="A180" s="16"/>
      <c r="B180" s="293"/>
      <c r="C180" s="259"/>
      <c r="D180" s="260"/>
      <c r="E180" s="260"/>
      <c r="F180" s="261"/>
      <c r="G180" s="259"/>
      <c r="H180" s="260"/>
      <c r="I180" s="260"/>
      <c r="J180" s="261"/>
      <c r="K180" s="267"/>
      <c r="L180" s="268"/>
      <c r="M180" s="268"/>
      <c r="N180" s="269"/>
      <c r="O180" s="241" t="s">
        <v>97</v>
      </c>
      <c r="P180" s="242"/>
      <c r="Q180" s="243"/>
      <c r="R180" s="16"/>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ht="15" customHeight="1" x14ac:dyDescent="0.3">
      <c r="A181" s="16"/>
      <c r="B181" s="293"/>
      <c r="C181" s="259"/>
      <c r="D181" s="260"/>
      <c r="E181" s="260"/>
      <c r="F181" s="261"/>
      <c r="G181" s="259"/>
      <c r="H181" s="260"/>
      <c r="I181" s="260"/>
      <c r="J181" s="261"/>
      <c r="K181" s="267"/>
      <c r="L181" s="268"/>
      <c r="M181" s="268"/>
      <c r="N181" s="269"/>
      <c r="O181" s="273"/>
      <c r="P181" s="248"/>
      <c r="Q181" s="249"/>
      <c r="R181" s="16"/>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ht="15" customHeight="1" x14ac:dyDescent="0.3">
      <c r="A182" s="16"/>
      <c r="B182" s="293"/>
      <c r="C182" s="262"/>
      <c r="D182" s="263"/>
      <c r="E182" s="263"/>
      <c r="F182" s="264"/>
      <c r="G182" s="262"/>
      <c r="H182" s="263"/>
      <c r="I182" s="263"/>
      <c r="J182" s="264"/>
      <c r="K182" s="270"/>
      <c r="L182" s="271"/>
      <c r="M182" s="271"/>
      <c r="N182" s="272"/>
      <c r="O182" s="250"/>
      <c r="P182" s="251"/>
      <c r="Q182" s="252"/>
      <c r="R182" s="16"/>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ht="15" customHeight="1" thickBot="1" x14ac:dyDescent="0.35">
      <c r="A183" s="16"/>
      <c r="B183" s="294"/>
      <c r="C183" s="90" t="s">
        <v>81</v>
      </c>
      <c r="D183" s="277"/>
      <c r="E183" s="277"/>
      <c r="F183" s="278"/>
      <c r="G183" s="90" t="s">
        <v>81</v>
      </c>
      <c r="H183" s="277"/>
      <c r="I183" s="277"/>
      <c r="J183" s="278"/>
      <c r="K183" s="90" t="s">
        <v>81</v>
      </c>
      <c r="L183" s="277"/>
      <c r="M183" s="277"/>
      <c r="N183" s="278"/>
      <c r="O183" s="274"/>
      <c r="P183" s="275"/>
      <c r="Q183" s="276"/>
      <c r="R183" s="16"/>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ht="15" customHeight="1" x14ac:dyDescent="0.3">
      <c r="A184" s="16"/>
      <c r="B184" s="58"/>
      <c r="C184" s="62"/>
      <c r="D184" s="61"/>
      <c r="E184" s="61"/>
      <c r="F184" s="62"/>
      <c r="G184" s="61"/>
      <c r="H184" s="61"/>
      <c r="I184" s="60"/>
      <c r="J184" s="60"/>
      <c r="K184" s="60"/>
      <c r="L184" s="62"/>
      <c r="M184" s="61"/>
      <c r="N184" s="61"/>
      <c r="O184" s="62"/>
      <c r="P184" s="61"/>
      <c r="Q184" s="61"/>
      <c r="R184" s="16"/>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ht="15" customHeight="1" thickBot="1" x14ac:dyDescent="0.35">
      <c r="A185" s="16"/>
      <c r="B185" s="58"/>
      <c r="C185" s="61"/>
      <c r="D185" s="61"/>
      <c r="E185" s="61"/>
      <c r="F185" s="61"/>
      <c r="G185" s="61"/>
      <c r="H185" s="61"/>
      <c r="I185" s="60"/>
      <c r="J185" s="60"/>
      <c r="K185" s="60"/>
      <c r="L185" s="61"/>
      <c r="M185" s="61"/>
      <c r="N185" s="61"/>
      <c r="O185" s="61"/>
      <c r="P185" s="61"/>
      <c r="Q185" s="61"/>
      <c r="R185" s="16"/>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ht="15" customHeight="1" x14ac:dyDescent="0.3">
      <c r="A186" s="16"/>
      <c r="B186" s="281"/>
      <c r="C186" s="284" t="s">
        <v>46</v>
      </c>
      <c r="D186" s="285"/>
      <c r="E186" s="285"/>
      <c r="F186" s="286"/>
      <c r="G186" s="285" t="s">
        <v>47</v>
      </c>
      <c r="H186" s="285"/>
      <c r="I186" s="285"/>
      <c r="J186" s="286"/>
      <c r="K186" s="284" t="s">
        <v>48</v>
      </c>
      <c r="L186" s="285"/>
      <c r="M186" s="285"/>
      <c r="N186" s="286"/>
      <c r="O186" s="284" t="s">
        <v>57</v>
      </c>
      <c r="P186" s="285"/>
      <c r="Q186" s="286"/>
      <c r="R186" s="16"/>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ht="15" customHeight="1" x14ac:dyDescent="0.3">
      <c r="A187" s="16"/>
      <c r="B187" s="282"/>
      <c r="C187" s="287"/>
      <c r="D187" s="288"/>
      <c r="E187" s="288"/>
      <c r="F187" s="289"/>
      <c r="G187" s="288"/>
      <c r="H187" s="288"/>
      <c r="I187" s="288"/>
      <c r="J187" s="289"/>
      <c r="K187" s="287"/>
      <c r="L187" s="288"/>
      <c r="M187" s="288"/>
      <c r="N187" s="289"/>
      <c r="O187" s="287"/>
      <c r="P187" s="288"/>
      <c r="Q187" s="289"/>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ht="15" customHeight="1" thickBot="1" x14ac:dyDescent="0.35">
      <c r="A188" s="16"/>
      <c r="B188" s="283"/>
      <c r="C188" s="290"/>
      <c r="D188" s="291"/>
      <c r="E188" s="291"/>
      <c r="F188" s="292"/>
      <c r="G188" s="291"/>
      <c r="H188" s="291"/>
      <c r="I188" s="291"/>
      <c r="J188" s="292"/>
      <c r="K188" s="290"/>
      <c r="L188" s="291"/>
      <c r="M188" s="291"/>
      <c r="N188" s="292"/>
      <c r="O188" s="290"/>
      <c r="P188" s="291"/>
      <c r="Q188" s="292"/>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ht="15" customHeight="1" x14ac:dyDescent="0.3">
      <c r="A189" s="16"/>
      <c r="B189" s="293" t="s">
        <v>194</v>
      </c>
      <c r="C189" s="295" t="s">
        <v>76</v>
      </c>
      <c r="D189" s="296"/>
      <c r="E189" s="296"/>
      <c r="F189" s="297"/>
      <c r="G189" s="295" t="s">
        <v>76</v>
      </c>
      <c r="H189" s="296"/>
      <c r="I189" s="296"/>
      <c r="J189" s="297"/>
      <c r="K189" s="298" t="s">
        <v>76</v>
      </c>
      <c r="L189" s="299"/>
      <c r="M189" s="299"/>
      <c r="N189" s="300"/>
      <c r="O189" s="301"/>
      <c r="P189" s="302"/>
      <c r="Q189" s="303"/>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ht="15" customHeight="1" x14ac:dyDescent="0.3">
      <c r="A190" s="16"/>
      <c r="B190" s="293"/>
      <c r="C190" s="244"/>
      <c r="D190" s="245"/>
      <c r="E190" s="245"/>
      <c r="F190" s="246"/>
      <c r="G190" s="244"/>
      <c r="H190" s="245"/>
      <c r="I190" s="245"/>
      <c r="J190" s="246"/>
      <c r="K190" s="244"/>
      <c r="L190" s="245"/>
      <c r="M190" s="245"/>
      <c r="N190" s="246"/>
      <c r="O190" s="273"/>
      <c r="P190" s="248"/>
      <c r="Q190" s="249"/>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ht="15" customHeight="1" x14ac:dyDescent="0.3">
      <c r="A191" s="16"/>
      <c r="B191" s="293"/>
      <c r="C191" s="256"/>
      <c r="D191" s="257"/>
      <c r="E191" s="257"/>
      <c r="F191" s="258"/>
      <c r="G191" s="256"/>
      <c r="H191" s="257"/>
      <c r="I191" s="257"/>
      <c r="J191" s="258"/>
      <c r="K191" s="256"/>
      <c r="L191" s="265"/>
      <c r="M191" s="265"/>
      <c r="N191" s="266"/>
      <c r="O191" s="250"/>
      <c r="P191" s="251"/>
      <c r="Q191" s="252"/>
      <c r="R191" s="16"/>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ht="15" customHeight="1" x14ac:dyDescent="0.3">
      <c r="A192" s="16"/>
      <c r="B192" s="293"/>
      <c r="C192" s="259"/>
      <c r="D192" s="260"/>
      <c r="E192" s="260"/>
      <c r="F192" s="261"/>
      <c r="G192" s="259"/>
      <c r="H192" s="260"/>
      <c r="I192" s="260"/>
      <c r="J192" s="261"/>
      <c r="K192" s="267"/>
      <c r="L192" s="268"/>
      <c r="M192" s="268"/>
      <c r="N192" s="269"/>
      <c r="O192" s="253"/>
      <c r="P192" s="254"/>
      <c r="Q192" s="255"/>
      <c r="R192" s="16"/>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ht="15" customHeight="1" x14ac:dyDescent="0.3">
      <c r="A193" s="16"/>
      <c r="B193" s="293"/>
      <c r="C193" s="259"/>
      <c r="D193" s="260"/>
      <c r="E193" s="260"/>
      <c r="F193" s="261"/>
      <c r="G193" s="259"/>
      <c r="H193" s="260"/>
      <c r="I193" s="260"/>
      <c r="J193" s="261"/>
      <c r="K193" s="267"/>
      <c r="L193" s="268"/>
      <c r="M193" s="268"/>
      <c r="N193" s="269"/>
      <c r="O193" s="241"/>
      <c r="P193" s="242"/>
      <c r="Q193" s="243"/>
      <c r="R193" s="16"/>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ht="15" customHeight="1" x14ac:dyDescent="0.3">
      <c r="A194" s="16"/>
      <c r="B194" s="293"/>
      <c r="C194" s="259"/>
      <c r="D194" s="260"/>
      <c r="E194" s="260"/>
      <c r="F194" s="261"/>
      <c r="G194" s="259"/>
      <c r="H194" s="260"/>
      <c r="I194" s="260"/>
      <c r="J194" s="261"/>
      <c r="K194" s="267"/>
      <c r="L194" s="268"/>
      <c r="M194" s="268"/>
      <c r="N194" s="269"/>
      <c r="O194" s="247"/>
      <c r="P194" s="248"/>
      <c r="Q194" s="249"/>
      <c r="R194" s="16"/>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ht="15" customHeight="1" x14ac:dyDescent="0.3">
      <c r="A195" s="16"/>
      <c r="B195" s="293"/>
      <c r="C195" s="262"/>
      <c r="D195" s="263"/>
      <c r="E195" s="263"/>
      <c r="F195" s="264"/>
      <c r="G195" s="262"/>
      <c r="H195" s="263"/>
      <c r="I195" s="263"/>
      <c r="J195" s="264"/>
      <c r="K195" s="270"/>
      <c r="L195" s="271"/>
      <c r="M195" s="271"/>
      <c r="N195" s="272"/>
      <c r="O195" s="250"/>
      <c r="P195" s="251"/>
      <c r="Q195" s="252"/>
      <c r="R195" s="16"/>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ht="15" customHeight="1" x14ac:dyDescent="0.3">
      <c r="A196" s="16"/>
      <c r="B196" s="293"/>
      <c r="C196" s="89" t="s">
        <v>81</v>
      </c>
      <c r="D196" s="279"/>
      <c r="E196" s="279"/>
      <c r="F196" s="280"/>
      <c r="G196" s="89" t="s">
        <v>81</v>
      </c>
      <c r="H196" s="279"/>
      <c r="I196" s="279"/>
      <c r="J196" s="280"/>
      <c r="K196" s="89" t="s">
        <v>81</v>
      </c>
      <c r="L196" s="279"/>
      <c r="M196" s="279"/>
      <c r="N196" s="280"/>
      <c r="O196" s="253"/>
      <c r="P196" s="254"/>
      <c r="Q196" s="255"/>
      <c r="R196" s="16"/>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ht="15" customHeight="1" x14ac:dyDescent="0.3">
      <c r="A197" s="16"/>
      <c r="B197" s="293"/>
      <c r="C197" s="238" t="s">
        <v>77</v>
      </c>
      <c r="D197" s="239"/>
      <c r="E197" s="239"/>
      <c r="F197" s="240"/>
      <c r="G197" s="238" t="s">
        <v>77</v>
      </c>
      <c r="H197" s="239"/>
      <c r="I197" s="239"/>
      <c r="J197" s="240"/>
      <c r="K197" s="238" t="s">
        <v>77</v>
      </c>
      <c r="L197" s="239"/>
      <c r="M197" s="239"/>
      <c r="N197" s="240"/>
      <c r="O197" s="241"/>
      <c r="P197" s="242"/>
      <c r="Q197" s="243"/>
      <c r="R197" s="16"/>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ht="15" customHeight="1" x14ac:dyDescent="0.3">
      <c r="A198" s="16"/>
      <c r="B198" s="293"/>
      <c r="C198" s="244"/>
      <c r="D198" s="245"/>
      <c r="E198" s="245"/>
      <c r="F198" s="246"/>
      <c r="G198" s="244"/>
      <c r="H198" s="245"/>
      <c r="I198" s="245"/>
      <c r="J198" s="246"/>
      <c r="K198" s="244"/>
      <c r="L198" s="245"/>
      <c r="M198" s="245"/>
      <c r="N198" s="246"/>
      <c r="O198" s="273"/>
      <c r="P198" s="248"/>
      <c r="Q198" s="249"/>
      <c r="R198" s="16"/>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ht="15" customHeight="1" x14ac:dyDescent="0.3">
      <c r="A199" s="16"/>
      <c r="B199" s="293"/>
      <c r="C199" s="256"/>
      <c r="D199" s="257"/>
      <c r="E199" s="257"/>
      <c r="F199" s="258"/>
      <c r="G199" s="256"/>
      <c r="H199" s="257"/>
      <c r="I199" s="257"/>
      <c r="J199" s="258"/>
      <c r="K199" s="256"/>
      <c r="L199" s="265"/>
      <c r="M199" s="265"/>
      <c r="N199" s="266"/>
      <c r="O199" s="250"/>
      <c r="P199" s="251"/>
      <c r="Q199" s="252"/>
      <c r="R199" s="16"/>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ht="15" customHeight="1" x14ac:dyDescent="0.3">
      <c r="A200" s="16"/>
      <c r="B200" s="293"/>
      <c r="C200" s="259"/>
      <c r="D200" s="260"/>
      <c r="E200" s="260"/>
      <c r="F200" s="261"/>
      <c r="G200" s="259"/>
      <c r="H200" s="260"/>
      <c r="I200" s="260"/>
      <c r="J200" s="261"/>
      <c r="K200" s="267"/>
      <c r="L200" s="268"/>
      <c r="M200" s="268"/>
      <c r="N200" s="269"/>
      <c r="O200" s="253"/>
      <c r="P200" s="254"/>
      <c r="Q200" s="255"/>
      <c r="R200" s="16"/>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ht="15" customHeight="1" x14ac:dyDescent="0.3">
      <c r="A201" s="16"/>
      <c r="B201" s="293"/>
      <c r="C201" s="259"/>
      <c r="D201" s="260"/>
      <c r="E201" s="260"/>
      <c r="F201" s="261"/>
      <c r="G201" s="259"/>
      <c r="H201" s="260"/>
      <c r="I201" s="260"/>
      <c r="J201" s="261"/>
      <c r="K201" s="267"/>
      <c r="L201" s="268"/>
      <c r="M201" s="268"/>
      <c r="N201" s="269"/>
      <c r="O201" s="241"/>
      <c r="P201" s="242"/>
      <c r="Q201" s="243"/>
      <c r="R201" s="16"/>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ht="15" customHeight="1" x14ac:dyDescent="0.3">
      <c r="A202" s="16"/>
      <c r="B202" s="293"/>
      <c r="C202" s="259"/>
      <c r="D202" s="260"/>
      <c r="E202" s="260"/>
      <c r="F202" s="261"/>
      <c r="G202" s="259"/>
      <c r="H202" s="260"/>
      <c r="I202" s="260"/>
      <c r="J202" s="261"/>
      <c r="K202" s="267"/>
      <c r="L202" s="268"/>
      <c r="M202" s="268"/>
      <c r="N202" s="269"/>
      <c r="O202" s="247"/>
      <c r="P202" s="248"/>
      <c r="Q202" s="249"/>
      <c r="R202" s="16"/>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ht="15" customHeight="1" x14ac:dyDescent="0.3">
      <c r="A203" s="16"/>
      <c r="B203" s="293"/>
      <c r="C203" s="262"/>
      <c r="D203" s="263"/>
      <c r="E203" s="263"/>
      <c r="F203" s="264"/>
      <c r="G203" s="262"/>
      <c r="H203" s="263"/>
      <c r="I203" s="263"/>
      <c r="J203" s="264"/>
      <c r="K203" s="270"/>
      <c r="L203" s="271"/>
      <c r="M203" s="271"/>
      <c r="N203" s="272"/>
      <c r="O203" s="250"/>
      <c r="P203" s="251"/>
      <c r="Q203" s="252"/>
      <c r="R203" s="16"/>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ht="15" customHeight="1" x14ac:dyDescent="0.3">
      <c r="A204" s="16"/>
      <c r="B204" s="293"/>
      <c r="C204" s="89" t="s">
        <v>81</v>
      </c>
      <c r="D204" s="279"/>
      <c r="E204" s="279"/>
      <c r="F204" s="280"/>
      <c r="G204" s="89" t="s">
        <v>81</v>
      </c>
      <c r="H204" s="279"/>
      <c r="I204" s="279"/>
      <c r="J204" s="280"/>
      <c r="K204" s="89" t="s">
        <v>81</v>
      </c>
      <c r="L204" s="279"/>
      <c r="M204" s="279"/>
      <c r="N204" s="280"/>
      <c r="O204" s="253"/>
      <c r="P204" s="254"/>
      <c r="Q204" s="255"/>
      <c r="R204" s="16"/>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ht="15" customHeight="1" x14ac:dyDescent="0.3">
      <c r="A205" s="16"/>
      <c r="B205" s="293"/>
      <c r="C205" s="238" t="s">
        <v>78</v>
      </c>
      <c r="D205" s="239"/>
      <c r="E205" s="239"/>
      <c r="F205" s="240"/>
      <c r="G205" s="238" t="s">
        <v>78</v>
      </c>
      <c r="H205" s="239"/>
      <c r="I205" s="239"/>
      <c r="J205" s="240"/>
      <c r="K205" s="238" t="s">
        <v>78</v>
      </c>
      <c r="L205" s="239"/>
      <c r="M205" s="239"/>
      <c r="N205" s="240"/>
      <c r="O205" s="241"/>
      <c r="P205" s="242"/>
      <c r="Q205" s="243"/>
      <c r="R205" s="16"/>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ht="15" customHeight="1" x14ac:dyDescent="0.3">
      <c r="A206" s="16"/>
      <c r="B206" s="293"/>
      <c r="C206" s="244"/>
      <c r="D206" s="245"/>
      <c r="E206" s="245"/>
      <c r="F206" s="246"/>
      <c r="G206" s="244"/>
      <c r="H206" s="245"/>
      <c r="I206" s="245"/>
      <c r="J206" s="246"/>
      <c r="K206" s="244"/>
      <c r="L206" s="245"/>
      <c r="M206" s="245"/>
      <c r="N206" s="246"/>
      <c r="O206" s="247"/>
      <c r="P206" s="248"/>
      <c r="Q206" s="249"/>
      <c r="R206" s="16"/>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ht="15" customHeight="1" x14ac:dyDescent="0.3">
      <c r="A207" s="16"/>
      <c r="B207" s="293"/>
      <c r="C207" s="256"/>
      <c r="D207" s="257"/>
      <c r="E207" s="257"/>
      <c r="F207" s="258"/>
      <c r="G207" s="256"/>
      <c r="H207" s="257"/>
      <c r="I207" s="257"/>
      <c r="J207" s="258"/>
      <c r="K207" s="256"/>
      <c r="L207" s="265"/>
      <c r="M207" s="265"/>
      <c r="N207" s="266"/>
      <c r="O207" s="250"/>
      <c r="P207" s="251"/>
      <c r="Q207" s="252"/>
      <c r="R207" s="16"/>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ht="15" customHeight="1" x14ac:dyDescent="0.3">
      <c r="A208" s="16"/>
      <c r="B208" s="293"/>
      <c r="C208" s="259"/>
      <c r="D208" s="260"/>
      <c r="E208" s="260"/>
      <c r="F208" s="261"/>
      <c r="G208" s="259"/>
      <c r="H208" s="260"/>
      <c r="I208" s="260"/>
      <c r="J208" s="261"/>
      <c r="K208" s="267"/>
      <c r="L208" s="268"/>
      <c r="M208" s="268"/>
      <c r="N208" s="269"/>
      <c r="O208" s="253"/>
      <c r="P208" s="254"/>
      <c r="Q208" s="255"/>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ht="15" customHeight="1" x14ac:dyDescent="0.3">
      <c r="A209" s="16"/>
      <c r="B209" s="293"/>
      <c r="C209" s="259"/>
      <c r="D209" s="260"/>
      <c r="E209" s="260"/>
      <c r="F209" s="261"/>
      <c r="G209" s="259"/>
      <c r="H209" s="260"/>
      <c r="I209" s="260"/>
      <c r="J209" s="261"/>
      <c r="K209" s="267"/>
      <c r="L209" s="268"/>
      <c r="M209" s="268"/>
      <c r="N209" s="269"/>
      <c r="O209" s="241" t="s">
        <v>97</v>
      </c>
      <c r="P209" s="242"/>
      <c r="Q209" s="243"/>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ht="15" customHeight="1" x14ac:dyDescent="0.3">
      <c r="A210" s="16"/>
      <c r="B210" s="293"/>
      <c r="C210" s="259"/>
      <c r="D210" s="260"/>
      <c r="E210" s="260"/>
      <c r="F210" s="261"/>
      <c r="G210" s="259"/>
      <c r="H210" s="260"/>
      <c r="I210" s="260"/>
      <c r="J210" s="261"/>
      <c r="K210" s="267"/>
      <c r="L210" s="268"/>
      <c r="M210" s="268"/>
      <c r="N210" s="269"/>
      <c r="O210" s="273"/>
      <c r="P210" s="248"/>
      <c r="Q210" s="249"/>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ht="15" customHeight="1" x14ac:dyDescent="0.3">
      <c r="A211" s="16"/>
      <c r="B211" s="293"/>
      <c r="C211" s="262"/>
      <c r="D211" s="263"/>
      <c r="E211" s="263"/>
      <c r="F211" s="264"/>
      <c r="G211" s="262"/>
      <c r="H211" s="263"/>
      <c r="I211" s="263"/>
      <c r="J211" s="264"/>
      <c r="K211" s="270"/>
      <c r="L211" s="271"/>
      <c r="M211" s="271"/>
      <c r="N211" s="272"/>
      <c r="O211" s="250"/>
      <c r="P211" s="251"/>
      <c r="Q211" s="252"/>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ht="15" customHeight="1" thickBot="1" x14ac:dyDescent="0.35">
      <c r="A212" s="16"/>
      <c r="B212" s="294"/>
      <c r="C212" s="90" t="s">
        <v>81</v>
      </c>
      <c r="D212" s="277"/>
      <c r="E212" s="277"/>
      <c r="F212" s="278"/>
      <c r="G212" s="90" t="s">
        <v>81</v>
      </c>
      <c r="H212" s="277"/>
      <c r="I212" s="277"/>
      <c r="J212" s="278"/>
      <c r="K212" s="90" t="s">
        <v>81</v>
      </c>
      <c r="L212" s="277"/>
      <c r="M212" s="277"/>
      <c r="N212" s="278"/>
      <c r="O212" s="274"/>
      <c r="P212" s="275"/>
      <c r="Q212" s="27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ht="15" customHeight="1" x14ac:dyDescent="0.3">
      <c r="A213" s="16"/>
      <c r="B213" s="69"/>
      <c r="C213" s="67"/>
      <c r="D213" s="67"/>
      <c r="E213" s="67"/>
      <c r="F213" s="67"/>
      <c r="G213" s="67"/>
      <c r="H213" s="67"/>
      <c r="I213" s="67"/>
      <c r="J213" s="67"/>
      <c r="K213" s="67"/>
      <c r="L213" s="67"/>
      <c r="M213" s="67"/>
      <c r="N213" s="67"/>
      <c r="O213" s="67"/>
      <c r="P213" s="67"/>
      <c r="Q213" s="67"/>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ht="15" customHeight="1" x14ac:dyDescent="0.3">
      <c r="A214" s="16"/>
      <c r="B214" s="69"/>
      <c r="C214" s="67"/>
      <c r="D214" s="67"/>
      <c r="E214" s="67"/>
      <c r="F214" s="67"/>
      <c r="G214" s="67"/>
      <c r="H214" s="67"/>
      <c r="I214" s="67"/>
      <c r="J214" s="67"/>
      <c r="K214" s="67"/>
      <c r="L214" s="67"/>
      <c r="M214" s="67"/>
      <c r="N214" s="67"/>
      <c r="O214" s="67"/>
      <c r="P214" s="67"/>
      <c r="Q214" s="67"/>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ht="15" customHeight="1" x14ac:dyDescent="0.3">
      <c r="A215" s="16"/>
      <c r="B215" s="69"/>
      <c r="C215" s="67"/>
      <c r="D215" s="67"/>
      <c r="E215" s="67"/>
      <c r="F215" s="67"/>
      <c r="G215" s="67"/>
      <c r="H215" s="67"/>
      <c r="I215" s="67"/>
      <c r="J215" s="67"/>
      <c r="K215" s="67"/>
      <c r="L215" s="67"/>
      <c r="M215" s="67"/>
      <c r="N215" s="67"/>
      <c r="O215" s="67"/>
      <c r="P215" s="67"/>
      <c r="Q215" s="67"/>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ht="15" customHeight="1" x14ac:dyDescent="0.3">
      <c r="A216" s="16"/>
      <c r="B216" s="66"/>
      <c r="C216" s="14"/>
      <c r="D216" s="14"/>
      <c r="E216" s="14"/>
      <c r="F216" s="14"/>
      <c r="G216" s="14"/>
      <c r="H216" s="14"/>
      <c r="I216" s="73"/>
      <c r="J216" s="69"/>
      <c r="K216" s="69"/>
      <c r="L216" s="14"/>
      <c r="M216" s="14"/>
      <c r="N216" s="14"/>
      <c r="O216" s="14"/>
      <c r="P216" s="14"/>
      <c r="Q216" s="14"/>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ht="15" customHeight="1" x14ac:dyDescent="0.3">
      <c r="A217" s="16"/>
      <c r="B217" s="66"/>
      <c r="C217" s="72"/>
      <c r="D217" s="69"/>
      <c r="E217" s="69"/>
      <c r="F217" s="72"/>
      <c r="G217" s="69"/>
      <c r="H217" s="69"/>
      <c r="I217" s="69"/>
      <c r="J217" s="69"/>
      <c r="K217" s="69"/>
      <c r="L217" s="72"/>
      <c r="M217" s="69"/>
      <c r="N217" s="69"/>
      <c r="O217" s="72"/>
      <c r="P217" s="69"/>
      <c r="Q217" s="69"/>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ht="15" customHeight="1" x14ac:dyDescent="0.3">
      <c r="A218" s="16"/>
      <c r="B218" s="66"/>
      <c r="C218" s="71"/>
      <c r="D218" s="70"/>
      <c r="E218" s="70"/>
      <c r="F218" s="71"/>
      <c r="G218" s="70"/>
      <c r="H218" s="70"/>
      <c r="I218" s="69"/>
      <c r="J218" s="69"/>
      <c r="K218" s="69"/>
      <c r="L218" s="71"/>
      <c r="M218" s="70"/>
      <c r="N218" s="70"/>
      <c r="O218" s="71"/>
      <c r="P218" s="70"/>
      <c r="Q218" s="70"/>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ht="15" customHeight="1" x14ac:dyDescent="0.3">
      <c r="A219" s="16"/>
      <c r="B219" s="66"/>
      <c r="C219" s="70"/>
      <c r="D219" s="70"/>
      <c r="E219" s="70"/>
      <c r="F219" s="70"/>
      <c r="G219" s="70"/>
      <c r="H219" s="70"/>
      <c r="I219" s="69"/>
      <c r="J219" s="69"/>
      <c r="K219" s="69"/>
      <c r="L219" s="70"/>
      <c r="M219" s="70"/>
      <c r="N219" s="70"/>
      <c r="O219" s="70"/>
      <c r="P219" s="70"/>
      <c r="Q219" s="70"/>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ht="15" customHeight="1" x14ac:dyDescent="0.3">
      <c r="A220" s="16"/>
      <c r="B220" s="66"/>
      <c r="C220" s="14"/>
      <c r="D220" s="14"/>
      <c r="E220" s="14"/>
      <c r="F220" s="14"/>
      <c r="G220" s="14"/>
      <c r="H220" s="14"/>
      <c r="I220" s="69"/>
      <c r="J220" s="69"/>
      <c r="K220" s="69"/>
      <c r="L220" s="14"/>
      <c r="M220" s="14"/>
      <c r="N220" s="14"/>
      <c r="O220" s="14"/>
      <c r="P220" s="14"/>
      <c r="Q220" s="14"/>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ht="15" customHeight="1" x14ac:dyDescent="0.3">
      <c r="A221" s="16"/>
      <c r="B221" s="66"/>
      <c r="C221" s="69"/>
      <c r="D221" s="69"/>
      <c r="E221" s="69"/>
      <c r="F221" s="69"/>
      <c r="G221" s="69"/>
      <c r="H221" s="69"/>
      <c r="I221" s="69"/>
      <c r="J221" s="69"/>
      <c r="K221" s="69"/>
      <c r="L221" s="69"/>
      <c r="M221" s="69"/>
      <c r="N221" s="69"/>
      <c r="O221" s="69"/>
      <c r="P221" s="69"/>
      <c r="Q221" s="69"/>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ht="15" customHeight="1" x14ac:dyDescent="0.3">
      <c r="A222" s="16"/>
      <c r="B222" s="66"/>
      <c r="C222" s="71"/>
      <c r="D222" s="70"/>
      <c r="E222" s="70"/>
      <c r="F222" s="71"/>
      <c r="G222" s="70"/>
      <c r="H222" s="70"/>
      <c r="I222" s="69"/>
      <c r="J222" s="69"/>
      <c r="K222" s="69"/>
      <c r="L222" s="71"/>
      <c r="M222" s="70"/>
      <c r="N222" s="70"/>
      <c r="O222" s="71"/>
      <c r="P222" s="70"/>
      <c r="Q222" s="70"/>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66"/>
      <c r="C223" s="70"/>
      <c r="D223" s="70"/>
      <c r="E223" s="70"/>
      <c r="F223" s="70"/>
      <c r="G223" s="70"/>
      <c r="H223" s="70"/>
      <c r="I223" s="69"/>
      <c r="J223" s="69"/>
      <c r="K223" s="69"/>
      <c r="L223" s="70"/>
      <c r="M223" s="70"/>
      <c r="N223" s="70"/>
      <c r="O223" s="70"/>
      <c r="P223" s="70"/>
      <c r="Q223" s="70"/>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66"/>
      <c r="C224" s="14"/>
      <c r="D224" s="14"/>
      <c r="E224" s="14"/>
      <c r="F224" s="14"/>
      <c r="G224" s="14"/>
      <c r="H224" s="14"/>
      <c r="I224" s="69"/>
      <c r="J224" s="69"/>
      <c r="K224" s="69"/>
      <c r="L224" s="14"/>
      <c r="M224" s="14"/>
      <c r="N224" s="14"/>
      <c r="O224" s="14"/>
      <c r="P224" s="14"/>
      <c r="Q224" s="14"/>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66"/>
      <c r="C225" s="69"/>
      <c r="D225" s="69"/>
      <c r="E225" s="69"/>
      <c r="F225" s="72"/>
      <c r="G225" s="69"/>
      <c r="H225" s="69"/>
      <c r="I225" s="69"/>
      <c r="J225" s="69"/>
      <c r="K225" s="69"/>
      <c r="L225" s="72"/>
      <c r="M225" s="69"/>
      <c r="N225" s="69"/>
      <c r="O225" s="72"/>
      <c r="P225" s="69"/>
      <c r="Q225" s="69"/>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ht="14.4" customHeight="1" x14ac:dyDescent="0.3">
      <c r="A226" s="16"/>
      <c r="B226" s="66"/>
      <c r="C226" s="71"/>
      <c r="D226" s="70"/>
      <c r="E226" s="70"/>
      <c r="F226" s="71"/>
      <c r="G226" s="70"/>
      <c r="H226" s="70"/>
      <c r="I226" s="69"/>
      <c r="J226" s="69"/>
      <c r="K226" s="69"/>
      <c r="L226" s="71"/>
      <c r="M226" s="70"/>
      <c r="N226" s="70"/>
      <c r="O226" s="71"/>
      <c r="P226" s="70"/>
      <c r="Q226" s="70"/>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66"/>
      <c r="C227" s="70"/>
      <c r="D227" s="70"/>
      <c r="E227" s="70"/>
      <c r="F227" s="70"/>
      <c r="G227" s="70"/>
      <c r="H227" s="70"/>
      <c r="I227" s="69"/>
      <c r="J227" s="69"/>
      <c r="K227" s="69"/>
      <c r="L227" s="70"/>
      <c r="M227" s="70"/>
      <c r="N227" s="70"/>
      <c r="O227" s="70"/>
      <c r="P227" s="70"/>
      <c r="Q227" s="70"/>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ht="15.6" x14ac:dyDescent="0.3">
      <c r="A228" s="16"/>
      <c r="B228" s="66"/>
      <c r="C228" s="67"/>
      <c r="D228" s="67"/>
      <c r="E228" s="67"/>
      <c r="F228" s="67"/>
      <c r="G228" s="67"/>
      <c r="H228" s="67"/>
      <c r="I228" s="67"/>
      <c r="J228" s="67"/>
      <c r="K228" s="67"/>
      <c r="L228" s="67"/>
      <c r="M228" s="67"/>
      <c r="N228" s="67"/>
      <c r="O228" s="67"/>
      <c r="P228" s="67"/>
      <c r="Q228" s="67"/>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66"/>
      <c r="C229" s="14"/>
      <c r="D229" s="14"/>
      <c r="E229" s="14"/>
      <c r="F229" s="68"/>
      <c r="G229" s="68"/>
      <c r="H229" s="68"/>
      <c r="I229" s="68"/>
      <c r="J229" s="68"/>
      <c r="K229" s="68"/>
      <c r="L229" s="68"/>
      <c r="M229" s="68"/>
      <c r="N229" s="68"/>
      <c r="O229" s="68"/>
      <c r="P229" s="68"/>
      <c r="Q229" s="68"/>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ht="14.4" customHeight="1" x14ac:dyDescent="0.3">
      <c r="A230" s="16"/>
      <c r="B230" s="69"/>
      <c r="C230" s="67"/>
      <c r="D230" s="67"/>
      <c r="E230" s="67"/>
      <c r="F230" s="67"/>
      <c r="G230" s="67"/>
      <c r="H230" s="67"/>
      <c r="I230" s="67"/>
      <c r="J230" s="67"/>
      <c r="K230" s="67"/>
      <c r="L230" s="67"/>
      <c r="M230" s="67"/>
      <c r="N230" s="67"/>
      <c r="O230" s="67"/>
      <c r="P230" s="67"/>
      <c r="Q230" s="67"/>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ht="14.4" customHeight="1" x14ac:dyDescent="0.3">
      <c r="A231" s="16"/>
      <c r="B231" s="69"/>
      <c r="C231" s="67"/>
      <c r="D231" s="67"/>
      <c r="E231" s="67"/>
      <c r="F231" s="67"/>
      <c r="G231" s="67"/>
      <c r="H231" s="67"/>
      <c r="I231" s="67"/>
      <c r="J231" s="67"/>
      <c r="K231" s="67"/>
      <c r="L231" s="67"/>
      <c r="M231" s="67"/>
      <c r="N231" s="67"/>
      <c r="O231" s="67"/>
      <c r="P231" s="67"/>
      <c r="Q231" s="67"/>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ht="15" customHeight="1" x14ac:dyDescent="0.3">
      <c r="A232" s="16"/>
      <c r="B232" s="69"/>
      <c r="C232" s="67"/>
      <c r="D232" s="67"/>
      <c r="E232" s="67"/>
      <c r="F232" s="67"/>
      <c r="G232" s="67"/>
      <c r="H232" s="67"/>
      <c r="I232" s="67"/>
      <c r="J232" s="67"/>
      <c r="K232" s="67"/>
      <c r="L232" s="67"/>
      <c r="M232" s="67"/>
      <c r="N232" s="67"/>
      <c r="O232" s="67"/>
      <c r="P232" s="67"/>
      <c r="Q232" s="67"/>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66"/>
      <c r="C233" s="14"/>
      <c r="D233" s="14"/>
      <c r="E233" s="14"/>
      <c r="F233" s="14"/>
      <c r="G233" s="14"/>
      <c r="H233" s="14"/>
      <c r="I233" s="73"/>
      <c r="J233" s="69"/>
      <c r="K233" s="69"/>
      <c r="L233" s="14"/>
      <c r="M233" s="14"/>
      <c r="N233" s="14"/>
      <c r="O233" s="14"/>
      <c r="P233" s="14"/>
      <c r="Q233" s="14"/>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66"/>
      <c r="C234" s="72"/>
      <c r="D234" s="69"/>
      <c r="E234" s="69"/>
      <c r="F234" s="72"/>
      <c r="G234" s="69"/>
      <c r="H234" s="69"/>
      <c r="I234" s="69"/>
      <c r="J234" s="69"/>
      <c r="K234" s="69"/>
      <c r="L234" s="72"/>
      <c r="M234" s="69"/>
      <c r="N234" s="69"/>
      <c r="O234" s="72"/>
      <c r="P234" s="69"/>
      <c r="Q234" s="69"/>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66"/>
      <c r="C235" s="71"/>
      <c r="D235" s="70"/>
      <c r="E235" s="70"/>
      <c r="F235" s="71"/>
      <c r="G235" s="70"/>
      <c r="H235" s="70"/>
      <c r="I235" s="69"/>
      <c r="J235" s="69"/>
      <c r="K235" s="69"/>
      <c r="L235" s="71"/>
      <c r="M235" s="70"/>
      <c r="N235" s="70"/>
      <c r="O235" s="71"/>
      <c r="P235" s="70"/>
      <c r="Q235" s="70"/>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66"/>
      <c r="C236" s="70"/>
      <c r="D236" s="70"/>
      <c r="E236" s="70"/>
      <c r="F236" s="70"/>
      <c r="G236" s="70"/>
      <c r="H236" s="70"/>
      <c r="I236" s="69"/>
      <c r="J236" s="69"/>
      <c r="K236" s="69"/>
      <c r="L236" s="70"/>
      <c r="M236" s="70"/>
      <c r="N236" s="70"/>
      <c r="O236" s="70"/>
      <c r="P236" s="70"/>
      <c r="Q236" s="70"/>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66"/>
      <c r="C237" s="14"/>
      <c r="D237" s="14"/>
      <c r="E237" s="14"/>
      <c r="F237" s="14"/>
      <c r="G237" s="14"/>
      <c r="H237" s="14"/>
      <c r="I237" s="69"/>
      <c r="J237" s="69"/>
      <c r="K237" s="69"/>
      <c r="L237" s="14"/>
      <c r="M237" s="14"/>
      <c r="N237" s="14"/>
      <c r="O237" s="14"/>
      <c r="P237" s="14"/>
      <c r="Q237" s="14"/>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66"/>
      <c r="C238" s="69"/>
      <c r="D238" s="69"/>
      <c r="E238" s="69"/>
      <c r="F238" s="69"/>
      <c r="G238" s="69"/>
      <c r="H238" s="69"/>
      <c r="I238" s="69"/>
      <c r="J238" s="69"/>
      <c r="K238" s="69"/>
      <c r="L238" s="69"/>
      <c r="M238" s="69"/>
      <c r="N238" s="69"/>
      <c r="O238" s="69"/>
      <c r="P238" s="69"/>
      <c r="Q238" s="69"/>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ht="14.4" customHeight="1" x14ac:dyDescent="0.3">
      <c r="A239" s="16"/>
      <c r="B239" s="66"/>
      <c r="C239" s="71"/>
      <c r="D239" s="70"/>
      <c r="E239" s="70"/>
      <c r="F239" s="71"/>
      <c r="G239" s="70"/>
      <c r="H239" s="70"/>
      <c r="I239" s="69"/>
      <c r="J239" s="69"/>
      <c r="K239" s="69"/>
      <c r="L239" s="71"/>
      <c r="M239" s="70"/>
      <c r="N239" s="70"/>
      <c r="O239" s="71"/>
      <c r="P239" s="70"/>
      <c r="Q239" s="70"/>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66"/>
      <c r="C240" s="70"/>
      <c r="D240" s="70"/>
      <c r="E240" s="70"/>
      <c r="F240" s="70"/>
      <c r="G240" s="70"/>
      <c r="H240" s="70"/>
      <c r="I240" s="69"/>
      <c r="J240" s="69"/>
      <c r="K240" s="69"/>
      <c r="L240" s="70"/>
      <c r="M240" s="70"/>
      <c r="N240" s="70"/>
      <c r="O240" s="70"/>
      <c r="P240" s="70"/>
      <c r="Q240" s="70"/>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66"/>
      <c r="C241" s="14"/>
      <c r="D241" s="14"/>
      <c r="E241" s="14"/>
      <c r="F241" s="14"/>
      <c r="G241" s="14"/>
      <c r="H241" s="14"/>
      <c r="I241" s="69"/>
      <c r="J241" s="69"/>
      <c r="K241" s="69"/>
      <c r="L241" s="14"/>
      <c r="M241" s="14"/>
      <c r="N241" s="14"/>
      <c r="O241" s="14"/>
      <c r="P241" s="14"/>
      <c r="Q241" s="14"/>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66"/>
      <c r="C242" s="69"/>
      <c r="D242" s="69"/>
      <c r="E242" s="69"/>
      <c r="F242" s="72"/>
      <c r="G242" s="69"/>
      <c r="H242" s="69"/>
      <c r="I242" s="69"/>
      <c r="J242" s="69"/>
      <c r="K242" s="69"/>
      <c r="L242" s="72"/>
      <c r="M242" s="69"/>
      <c r="N242" s="69"/>
      <c r="O242" s="72"/>
      <c r="P242" s="69"/>
      <c r="Q242" s="69"/>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66"/>
      <c r="C243" s="71"/>
      <c r="D243" s="70"/>
      <c r="E243" s="70"/>
      <c r="F243" s="71"/>
      <c r="G243" s="70"/>
      <c r="H243" s="70"/>
      <c r="I243" s="69"/>
      <c r="J243" s="69"/>
      <c r="K243" s="69"/>
      <c r="L243" s="71"/>
      <c r="M243" s="70"/>
      <c r="N243" s="70"/>
      <c r="O243" s="71"/>
      <c r="P243" s="70"/>
      <c r="Q243" s="70"/>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66"/>
      <c r="C244" s="70"/>
      <c r="D244" s="70"/>
      <c r="E244" s="70"/>
      <c r="F244" s="70"/>
      <c r="G244" s="70"/>
      <c r="H244" s="70"/>
      <c r="I244" s="69"/>
      <c r="J244" s="69"/>
      <c r="K244" s="69"/>
      <c r="L244" s="70"/>
      <c r="M244" s="70"/>
      <c r="N244" s="70"/>
      <c r="O244" s="70"/>
      <c r="P244" s="70"/>
      <c r="Q244" s="70"/>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66"/>
      <c r="C245" s="14"/>
      <c r="D245" s="14"/>
      <c r="E245" s="14"/>
      <c r="F245" s="68"/>
      <c r="G245" s="68"/>
      <c r="H245" s="68"/>
      <c r="I245" s="68"/>
      <c r="J245" s="68"/>
      <c r="K245" s="68"/>
      <c r="L245" s="68"/>
      <c r="M245" s="68"/>
      <c r="N245" s="68"/>
      <c r="O245" s="68"/>
      <c r="P245" s="68"/>
      <c r="Q245" s="68"/>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66"/>
      <c r="C246" s="14"/>
      <c r="D246" s="14"/>
      <c r="E246" s="14"/>
      <c r="F246" s="68"/>
      <c r="G246" s="68"/>
      <c r="H246" s="68"/>
      <c r="I246" s="68"/>
      <c r="J246" s="68"/>
      <c r="K246" s="68"/>
      <c r="L246" s="68"/>
      <c r="M246" s="68"/>
      <c r="N246" s="68"/>
      <c r="O246" s="68"/>
      <c r="P246" s="68"/>
      <c r="Q246" s="68"/>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ht="14.4" customHeight="1" x14ac:dyDescent="0.3">
      <c r="A247" s="16"/>
      <c r="B247" s="69"/>
      <c r="C247" s="67"/>
      <c r="D247" s="67"/>
      <c r="E247" s="67"/>
      <c r="F247" s="67"/>
      <c r="G247" s="67"/>
      <c r="H247" s="67"/>
      <c r="I247" s="67"/>
      <c r="J247" s="67"/>
      <c r="K247" s="67"/>
      <c r="L247" s="67"/>
      <c r="M247" s="67"/>
      <c r="N247" s="67"/>
      <c r="O247" s="67"/>
      <c r="P247" s="67"/>
      <c r="Q247" s="67"/>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ht="14.4" customHeight="1" x14ac:dyDescent="0.3">
      <c r="A248" s="16"/>
      <c r="B248" s="69"/>
      <c r="C248" s="67"/>
      <c r="D248" s="67"/>
      <c r="E248" s="67"/>
      <c r="F248" s="67"/>
      <c r="G248" s="67"/>
      <c r="H248" s="67"/>
      <c r="I248" s="67"/>
      <c r="J248" s="67"/>
      <c r="K248" s="67"/>
      <c r="L248" s="67"/>
      <c r="M248" s="67"/>
      <c r="N248" s="67"/>
      <c r="O248" s="67"/>
      <c r="P248" s="67"/>
      <c r="Q248" s="67"/>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ht="15" customHeight="1" x14ac:dyDescent="0.3">
      <c r="A249" s="16"/>
      <c r="B249" s="69"/>
      <c r="C249" s="67"/>
      <c r="D249" s="67"/>
      <c r="E249" s="67"/>
      <c r="F249" s="67"/>
      <c r="G249" s="67"/>
      <c r="H249" s="67"/>
      <c r="I249" s="67"/>
      <c r="J249" s="67"/>
      <c r="K249" s="67"/>
      <c r="L249" s="67"/>
      <c r="M249" s="67"/>
      <c r="N249" s="67"/>
      <c r="O249" s="67"/>
      <c r="P249" s="67"/>
      <c r="Q249" s="67"/>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66"/>
      <c r="C250" s="14"/>
      <c r="D250" s="14"/>
      <c r="E250" s="14"/>
      <c r="F250" s="14"/>
      <c r="G250" s="14"/>
      <c r="H250" s="14"/>
      <c r="I250" s="73"/>
      <c r="J250" s="69"/>
      <c r="K250" s="69"/>
      <c r="L250" s="14"/>
      <c r="M250" s="14"/>
      <c r="N250" s="14"/>
      <c r="O250" s="14"/>
      <c r="P250" s="14"/>
      <c r="Q250" s="14"/>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66"/>
      <c r="C251" s="72"/>
      <c r="D251" s="69"/>
      <c r="E251" s="69"/>
      <c r="F251" s="72"/>
      <c r="G251" s="69"/>
      <c r="H251" s="69"/>
      <c r="I251" s="69"/>
      <c r="J251" s="69"/>
      <c r="K251" s="69"/>
      <c r="L251" s="72"/>
      <c r="M251" s="69"/>
      <c r="N251" s="69"/>
      <c r="O251" s="72"/>
      <c r="P251" s="69"/>
      <c r="Q251" s="69"/>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66"/>
      <c r="C252" s="71"/>
      <c r="D252" s="70"/>
      <c r="E252" s="70"/>
      <c r="F252" s="71"/>
      <c r="G252" s="70"/>
      <c r="H252" s="70"/>
      <c r="I252" s="69"/>
      <c r="J252" s="69"/>
      <c r="K252" s="69"/>
      <c r="L252" s="71"/>
      <c r="M252" s="70"/>
      <c r="N252" s="70"/>
      <c r="O252" s="71"/>
      <c r="P252" s="70"/>
      <c r="Q252" s="70"/>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66"/>
      <c r="C253" s="70"/>
      <c r="D253" s="70"/>
      <c r="E253" s="70"/>
      <c r="F253" s="70"/>
      <c r="G253" s="70"/>
      <c r="H253" s="70"/>
      <c r="I253" s="69"/>
      <c r="J253" s="69"/>
      <c r="K253" s="69"/>
      <c r="L253" s="70"/>
      <c r="M253" s="70"/>
      <c r="N253" s="70"/>
      <c r="O253" s="70"/>
      <c r="P253" s="70"/>
      <c r="Q253" s="70"/>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66"/>
      <c r="C254" s="14"/>
      <c r="D254" s="14"/>
      <c r="E254" s="14"/>
      <c r="F254" s="14"/>
      <c r="G254" s="14"/>
      <c r="H254" s="14"/>
      <c r="I254" s="69"/>
      <c r="J254" s="69"/>
      <c r="K254" s="69"/>
      <c r="L254" s="14"/>
      <c r="M254" s="14"/>
      <c r="N254" s="14"/>
      <c r="O254" s="14"/>
      <c r="P254" s="14"/>
      <c r="Q254" s="14"/>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ht="14.4" customHeight="1" x14ac:dyDescent="0.3">
      <c r="A255" s="16"/>
      <c r="B255" s="66"/>
      <c r="C255" s="69"/>
      <c r="D255" s="69"/>
      <c r="E255" s="69"/>
      <c r="F255" s="69"/>
      <c r="G255" s="69"/>
      <c r="H255" s="69"/>
      <c r="I255" s="69"/>
      <c r="J255" s="69"/>
      <c r="K255" s="69"/>
      <c r="L255" s="69"/>
      <c r="M255" s="69"/>
      <c r="N255" s="69"/>
      <c r="O255" s="69"/>
      <c r="P255" s="69"/>
      <c r="Q255" s="69"/>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ht="14.4" customHeight="1" x14ac:dyDescent="0.3">
      <c r="A256" s="16"/>
      <c r="B256" s="66"/>
      <c r="C256" s="71"/>
      <c r="D256" s="70"/>
      <c r="E256" s="70"/>
      <c r="F256" s="71"/>
      <c r="G256" s="70"/>
      <c r="H256" s="70"/>
      <c r="I256" s="69"/>
      <c r="J256" s="69"/>
      <c r="K256" s="69"/>
      <c r="L256" s="71"/>
      <c r="M256" s="70"/>
      <c r="N256" s="70"/>
      <c r="O256" s="71"/>
      <c r="P256" s="70"/>
      <c r="Q256" s="70"/>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66"/>
      <c r="C257" s="70"/>
      <c r="D257" s="70"/>
      <c r="E257" s="70"/>
      <c r="F257" s="70"/>
      <c r="G257" s="70"/>
      <c r="H257" s="70"/>
      <c r="I257" s="69"/>
      <c r="J257" s="69"/>
      <c r="K257" s="69"/>
      <c r="L257" s="70"/>
      <c r="M257" s="70"/>
      <c r="N257" s="70"/>
      <c r="O257" s="70"/>
      <c r="P257" s="70"/>
      <c r="Q257" s="70"/>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66"/>
      <c r="C258" s="14"/>
      <c r="D258" s="14"/>
      <c r="E258" s="14"/>
      <c r="F258" s="14"/>
      <c r="G258" s="14"/>
      <c r="H258" s="14"/>
      <c r="I258" s="69"/>
      <c r="J258" s="69"/>
      <c r="K258" s="69"/>
      <c r="L258" s="14"/>
      <c r="M258" s="14"/>
      <c r="N258" s="14"/>
      <c r="O258" s="14"/>
      <c r="P258" s="14"/>
      <c r="Q258" s="14"/>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66"/>
      <c r="C259" s="69"/>
      <c r="D259" s="69"/>
      <c r="E259" s="69"/>
      <c r="F259" s="72"/>
      <c r="G259" s="69"/>
      <c r="H259" s="69"/>
      <c r="I259" s="69"/>
      <c r="J259" s="69"/>
      <c r="K259" s="69"/>
      <c r="L259" s="72"/>
      <c r="M259" s="69"/>
      <c r="N259" s="69"/>
      <c r="O259" s="72"/>
      <c r="P259" s="69"/>
      <c r="Q259" s="69"/>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66"/>
      <c r="C260" s="71"/>
      <c r="D260" s="70"/>
      <c r="E260" s="70"/>
      <c r="F260" s="71"/>
      <c r="G260" s="70"/>
      <c r="H260" s="70"/>
      <c r="I260" s="69"/>
      <c r="J260" s="69"/>
      <c r="K260" s="69"/>
      <c r="L260" s="71"/>
      <c r="M260" s="70"/>
      <c r="N260" s="70"/>
      <c r="O260" s="71"/>
      <c r="P260" s="70"/>
      <c r="Q260" s="70"/>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66"/>
      <c r="C261" s="70"/>
      <c r="D261" s="70"/>
      <c r="E261" s="70"/>
      <c r="F261" s="70"/>
      <c r="G261" s="70"/>
      <c r="H261" s="70"/>
      <c r="I261" s="69"/>
      <c r="J261" s="69"/>
      <c r="K261" s="69"/>
      <c r="L261" s="70"/>
      <c r="M261" s="70"/>
      <c r="N261" s="70"/>
      <c r="O261" s="70"/>
      <c r="P261" s="70"/>
      <c r="Q261" s="70"/>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36"/>
      <c r="C262" s="36"/>
      <c r="D262" s="36"/>
      <c r="E262" s="36"/>
      <c r="F262" s="36"/>
      <c r="G262" s="36"/>
      <c r="H262" s="36"/>
      <c r="I262" s="36"/>
      <c r="J262" s="36"/>
      <c r="K262" s="36"/>
      <c r="L262" s="36"/>
      <c r="M262" s="36"/>
      <c r="N262" s="36"/>
      <c r="O262" s="36"/>
      <c r="P262" s="36"/>
      <c r="Q262" s="3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8"/>
      <c r="C263" s="8"/>
      <c r="D263" s="8"/>
      <c r="E263" s="8"/>
      <c r="F263" s="8"/>
      <c r="G263" s="8"/>
      <c r="H263" s="8"/>
      <c r="I263" s="8"/>
      <c r="J263" s="8"/>
      <c r="K263" s="8"/>
      <c r="L263" s="8"/>
      <c r="M263" s="8"/>
      <c r="N263" s="8"/>
      <c r="O263" s="8"/>
      <c r="P263" s="8"/>
      <c r="Q263" s="8"/>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ht="14.4" customHeight="1" x14ac:dyDescent="0.3">
      <c r="A264" s="16"/>
      <c r="B264" s="60"/>
      <c r="C264" s="54"/>
      <c r="D264" s="54"/>
      <c r="E264" s="54"/>
      <c r="F264" s="54"/>
      <c r="G264" s="54"/>
      <c r="H264" s="54"/>
      <c r="I264" s="54"/>
      <c r="J264" s="54"/>
      <c r="K264" s="54"/>
      <c r="L264" s="54"/>
      <c r="M264" s="54"/>
      <c r="N264" s="54"/>
      <c r="O264" s="54"/>
      <c r="P264" s="54"/>
      <c r="Q264" s="54"/>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ht="14.4" customHeight="1" x14ac:dyDescent="0.3">
      <c r="A265" s="16"/>
      <c r="B265" s="60"/>
      <c r="C265" s="54"/>
      <c r="D265" s="54"/>
      <c r="E265" s="54"/>
      <c r="F265" s="54"/>
      <c r="G265" s="54"/>
      <c r="H265" s="54"/>
      <c r="I265" s="54"/>
      <c r="J265" s="54"/>
      <c r="K265" s="54"/>
      <c r="L265" s="54"/>
      <c r="M265" s="54"/>
      <c r="N265" s="54"/>
      <c r="O265" s="54"/>
      <c r="P265" s="54"/>
      <c r="Q265" s="54"/>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ht="15" customHeight="1" x14ac:dyDescent="0.3">
      <c r="A266" s="16"/>
      <c r="B266" s="60"/>
      <c r="C266" s="54"/>
      <c r="D266" s="54"/>
      <c r="E266" s="54"/>
      <c r="F266" s="54"/>
      <c r="G266" s="54"/>
      <c r="H266" s="54"/>
      <c r="I266" s="54"/>
      <c r="J266" s="54"/>
      <c r="K266" s="54"/>
      <c r="L266" s="54"/>
      <c r="M266" s="54"/>
      <c r="N266" s="54"/>
      <c r="O266" s="54"/>
      <c r="P266" s="54"/>
      <c r="Q266" s="54"/>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58"/>
      <c r="C267" s="63"/>
      <c r="D267" s="63"/>
      <c r="E267" s="63"/>
      <c r="F267" s="63"/>
      <c r="G267" s="63"/>
      <c r="H267" s="63"/>
      <c r="I267" s="64"/>
      <c r="J267" s="60"/>
      <c r="K267" s="60"/>
      <c r="L267" s="63"/>
      <c r="M267" s="63"/>
      <c r="N267" s="63"/>
      <c r="O267" s="63"/>
      <c r="P267" s="63"/>
      <c r="Q267" s="63"/>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58"/>
      <c r="C268" s="65"/>
      <c r="D268" s="60"/>
      <c r="E268" s="60"/>
      <c r="F268" s="65"/>
      <c r="G268" s="60"/>
      <c r="H268" s="60"/>
      <c r="I268" s="60"/>
      <c r="J268" s="60"/>
      <c r="K268" s="60"/>
      <c r="L268" s="65"/>
      <c r="M268" s="60"/>
      <c r="N268" s="60"/>
      <c r="O268" s="65"/>
      <c r="P268" s="60"/>
      <c r="Q268" s="60"/>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58"/>
      <c r="C269" s="62"/>
      <c r="D269" s="61"/>
      <c r="E269" s="61"/>
      <c r="F269" s="62"/>
      <c r="G269" s="61"/>
      <c r="H269" s="61"/>
      <c r="I269" s="60"/>
      <c r="J269" s="60"/>
      <c r="K269" s="60"/>
      <c r="L269" s="62"/>
      <c r="M269" s="61"/>
      <c r="N269" s="61"/>
      <c r="O269" s="62"/>
      <c r="P269" s="61"/>
      <c r="Q269" s="61"/>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58"/>
      <c r="C270" s="61"/>
      <c r="D270" s="61"/>
      <c r="E270" s="61"/>
      <c r="F270" s="61"/>
      <c r="G270" s="61"/>
      <c r="H270" s="61"/>
      <c r="I270" s="60"/>
      <c r="J270" s="60"/>
      <c r="K270" s="60"/>
      <c r="L270" s="61"/>
      <c r="M270" s="61"/>
      <c r="N270" s="61"/>
      <c r="O270" s="61"/>
      <c r="P270" s="61"/>
      <c r="Q270" s="61"/>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row r="271" spans="1:42" x14ac:dyDescent="0.3">
      <c r="A271" s="16"/>
      <c r="B271" s="58"/>
      <c r="C271" s="63"/>
      <c r="D271" s="63"/>
      <c r="E271" s="63"/>
      <c r="F271" s="63"/>
      <c r="G271" s="63"/>
      <c r="H271" s="63"/>
      <c r="I271" s="60"/>
      <c r="J271" s="60"/>
      <c r="K271" s="60"/>
      <c r="L271" s="63"/>
      <c r="M271" s="63"/>
      <c r="N271" s="63"/>
      <c r="O271" s="63"/>
      <c r="P271" s="63"/>
      <c r="Q271" s="63"/>
      <c r="R271" s="16"/>
      <c r="S271" s="16"/>
      <c r="T271" s="16"/>
      <c r="U271" s="16"/>
      <c r="V271" s="16"/>
      <c r="W271" s="16"/>
      <c r="X271" s="16"/>
      <c r="Y271" s="16"/>
      <c r="Z271" s="16"/>
      <c r="AA271" s="16"/>
      <c r="AB271" s="16"/>
      <c r="AC271" s="16"/>
      <c r="AD271" s="16"/>
      <c r="AE271" s="16"/>
      <c r="AF271" s="16"/>
      <c r="AG271" s="16"/>
      <c r="AH271" s="16"/>
      <c r="AI271" s="16"/>
      <c r="AJ271" s="16"/>
      <c r="AK271" s="16"/>
      <c r="AL271" s="16"/>
      <c r="AM271" s="16"/>
      <c r="AN271" s="16"/>
      <c r="AO271" s="16"/>
      <c r="AP271" s="16"/>
    </row>
    <row r="272" spans="1:42" x14ac:dyDescent="0.3">
      <c r="A272" s="16"/>
      <c r="B272" s="58"/>
      <c r="C272" s="60"/>
      <c r="D272" s="60"/>
      <c r="E272" s="60"/>
      <c r="F272" s="60"/>
      <c r="G272" s="60"/>
      <c r="H272" s="60"/>
      <c r="I272" s="60"/>
      <c r="J272" s="60"/>
      <c r="K272" s="60"/>
      <c r="L272" s="60"/>
      <c r="M272" s="60"/>
      <c r="N272" s="60"/>
      <c r="O272" s="60"/>
      <c r="P272" s="60"/>
      <c r="Q272" s="60"/>
      <c r="R272" s="16"/>
      <c r="S272" s="16"/>
      <c r="T272" s="16"/>
      <c r="U272" s="16"/>
      <c r="V272" s="16"/>
      <c r="W272" s="16"/>
      <c r="X272" s="16"/>
      <c r="Y272" s="16"/>
      <c r="Z272" s="16"/>
      <c r="AA272" s="16"/>
      <c r="AB272" s="16"/>
      <c r="AC272" s="16"/>
      <c r="AD272" s="16"/>
      <c r="AE272" s="16"/>
      <c r="AF272" s="16"/>
      <c r="AG272" s="16"/>
      <c r="AH272" s="16"/>
      <c r="AI272" s="16"/>
      <c r="AJ272" s="16"/>
      <c r="AK272" s="16"/>
      <c r="AL272" s="16"/>
      <c r="AM272" s="16"/>
      <c r="AN272" s="16"/>
      <c r="AO272" s="16"/>
      <c r="AP272" s="16"/>
    </row>
    <row r="273" spans="1:42" x14ac:dyDescent="0.3">
      <c r="A273" s="16"/>
      <c r="B273" s="58"/>
      <c r="C273" s="62"/>
      <c r="D273" s="61"/>
      <c r="E273" s="61"/>
      <c r="F273" s="62"/>
      <c r="G273" s="61"/>
      <c r="H273" s="61"/>
      <c r="I273" s="60"/>
      <c r="J273" s="60"/>
      <c r="K273" s="60"/>
      <c r="L273" s="62"/>
      <c r="M273" s="62"/>
      <c r="N273" s="62"/>
      <c r="O273" s="62"/>
      <c r="P273" s="61"/>
      <c r="Q273" s="61"/>
      <c r="R273" s="16"/>
      <c r="S273" s="16"/>
      <c r="T273" s="16"/>
      <c r="U273" s="16"/>
      <c r="V273" s="16"/>
      <c r="W273" s="16"/>
      <c r="X273" s="16"/>
      <c r="Y273" s="16"/>
      <c r="Z273" s="16"/>
      <c r="AA273" s="16"/>
      <c r="AB273" s="16"/>
      <c r="AC273" s="16"/>
      <c r="AD273" s="16"/>
      <c r="AE273" s="16"/>
      <c r="AF273" s="16"/>
      <c r="AG273" s="16"/>
      <c r="AH273" s="16"/>
      <c r="AI273" s="16"/>
      <c r="AJ273" s="16"/>
      <c r="AK273" s="16"/>
      <c r="AL273" s="16"/>
      <c r="AM273" s="16"/>
      <c r="AN273" s="16"/>
      <c r="AO273" s="16"/>
      <c r="AP273" s="16"/>
    </row>
    <row r="274" spans="1:42" x14ac:dyDescent="0.3">
      <c r="A274" s="16"/>
      <c r="B274" s="58"/>
      <c r="C274" s="61"/>
      <c r="D274" s="61"/>
      <c r="E274" s="61"/>
      <c r="F274" s="61"/>
      <c r="G274" s="61"/>
      <c r="H274" s="61"/>
      <c r="I274" s="60"/>
      <c r="J274" s="60"/>
      <c r="K274" s="60"/>
      <c r="L274" s="62"/>
      <c r="M274" s="62"/>
      <c r="N274" s="62"/>
      <c r="O274" s="61"/>
      <c r="P274" s="61"/>
      <c r="Q274" s="61"/>
      <c r="R274" s="16"/>
      <c r="S274" s="16"/>
      <c r="T274" s="16"/>
      <c r="U274" s="16"/>
      <c r="V274" s="16"/>
      <c r="W274" s="16"/>
      <c r="X274" s="16"/>
      <c r="Y274" s="16"/>
      <c r="Z274" s="16"/>
      <c r="AA274" s="16"/>
      <c r="AB274" s="16"/>
      <c r="AC274" s="16"/>
      <c r="AD274" s="16"/>
      <c r="AE274" s="16"/>
      <c r="AF274" s="16"/>
      <c r="AG274" s="16"/>
      <c r="AH274" s="16"/>
      <c r="AI274" s="16"/>
      <c r="AJ274" s="16"/>
      <c r="AK274" s="16"/>
      <c r="AL274" s="16"/>
      <c r="AM274" s="16"/>
      <c r="AN274" s="16"/>
      <c r="AO274" s="16"/>
      <c r="AP274" s="16"/>
    </row>
    <row r="275" spans="1:42" x14ac:dyDescent="0.3">
      <c r="A275" s="16"/>
      <c r="B275" s="58"/>
      <c r="C275" s="63"/>
      <c r="D275" s="63"/>
      <c r="E275" s="63"/>
      <c r="F275" s="63"/>
      <c r="G275" s="63"/>
      <c r="H275" s="63"/>
      <c r="I275" s="60"/>
      <c r="J275" s="60"/>
      <c r="K275" s="60"/>
      <c r="L275" s="63"/>
      <c r="M275" s="63"/>
      <c r="N275" s="63"/>
      <c r="O275" s="63"/>
      <c r="P275" s="63"/>
      <c r="Q275" s="63"/>
      <c r="R275" s="16"/>
      <c r="S275" s="16"/>
      <c r="T275" s="16"/>
      <c r="U275" s="16"/>
      <c r="V275" s="16"/>
      <c r="W275" s="16"/>
      <c r="X275" s="16"/>
      <c r="Y275" s="16"/>
      <c r="Z275" s="16"/>
      <c r="AA275" s="16"/>
      <c r="AB275" s="16"/>
      <c r="AC275" s="16"/>
      <c r="AD275" s="16"/>
      <c r="AE275" s="16"/>
      <c r="AF275" s="16"/>
      <c r="AG275" s="16"/>
      <c r="AH275" s="16"/>
      <c r="AI275" s="16"/>
      <c r="AJ275" s="16"/>
      <c r="AK275" s="16"/>
      <c r="AL275" s="16"/>
      <c r="AM275" s="16"/>
      <c r="AN275" s="16"/>
      <c r="AO275" s="16"/>
      <c r="AP275" s="16"/>
    </row>
    <row r="276" spans="1:42" x14ac:dyDescent="0.3">
      <c r="A276" s="7"/>
      <c r="B276" s="58"/>
      <c r="C276" s="60"/>
      <c r="D276" s="60"/>
      <c r="E276" s="60"/>
      <c r="F276" s="60"/>
      <c r="G276" s="60"/>
      <c r="H276" s="60"/>
      <c r="I276" s="60"/>
      <c r="J276" s="60"/>
      <c r="K276" s="60"/>
      <c r="L276" s="60"/>
      <c r="M276" s="60"/>
      <c r="N276" s="60"/>
      <c r="O276" s="60"/>
      <c r="P276" s="60"/>
      <c r="Q276" s="60"/>
      <c r="R276" s="7"/>
      <c r="S276" s="7"/>
      <c r="T276" s="7"/>
      <c r="U276" s="7"/>
      <c r="V276" s="7"/>
      <c r="W276" s="7"/>
      <c r="X276" s="7"/>
      <c r="Y276" s="7"/>
      <c r="Z276" s="7"/>
      <c r="AA276" s="7"/>
      <c r="AB276" s="7"/>
      <c r="AC276" s="7"/>
      <c r="AD276" s="7"/>
      <c r="AE276" s="7"/>
      <c r="AF276" s="7"/>
      <c r="AG276" s="7"/>
      <c r="AH276" s="7"/>
      <c r="AI276" s="7"/>
      <c r="AJ276" s="7"/>
      <c r="AK276" s="7"/>
      <c r="AL276" s="7"/>
      <c r="AM276" s="7"/>
      <c r="AN276" s="7"/>
      <c r="AO276" s="7"/>
      <c r="AP276" s="7"/>
    </row>
    <row r="277" spans="1:42" x14ac:dyDescent="0.3">
      <c r="A277" s="7"/>
      <c r="B277" s="58"/>
      <c r="C277" s="62"/>
      <c r="D277" s="61"/>
      <c r="E277" s="61"/>
      <c r="F277" s="62"/>
      <c r="G277" s="61"/>
      <c r="H277" s="61"/>
      <c r="I277" s="60"/>
      <c r="J277" s="60"/>
      <c r="K277" s="60"/>
      <c r="L277" s="62"/>
      <c r="M277" s="62"/>
      <c r="N277" s="62"/>
      <c r="O277" s="62"/>
      <c r="P277" s="61"/>
      <c r="Q277" s="61"/>
      <c r="R277" s="7"/>
      <c r="S277" s="7"/>
      <c r="T277" s="7"/>
      <c r="U277" s="7"/>
      <c r="V277" s="7"/>
      <c r="W277" s="7"/>
      <c r="X277" s="7"/>
      <c r="Y277" s="7"/>
      <c r="Z277" s="7"/>
      <c r="AA277" s="7"/>
      <c r="AB277" s="7"/>
      <c r="AC277" s="7"/>
      <c r="AD277" s="7"/>
      <c r="AE277" s="7"/>
      <c r="AF277" s="7"/>
      <c r="AG277" s="7"/>
      <c r="AH277" s="7"/>
      <c r="AI277" s="7"/>
      <c r="AJ277" s="7"/>
      <c r="AK277" s="7"/>
      <c r="AL277" s="7"/>
      <c r="AM277" s="7"/>
      <c r="AN277" s="7"/>
      <c r="AO277" s="7"/>
      <c r="AP277" s="7"/>
    </row>
    <row r="278" spans="1:42" x14ac:dyDescent="0.3">
      <c r="A278" s="7"/>
      <c r="B278" s="58"/>
      <c r="C278" s="61"/>
      <c r="D278" s="61"/>
      <c r="E278" s="61"/>
      <c r="F278" s="61"/>
      <c r="G278" s="61"/>
      <c r="H278" s="61"/>
      <c r="I278" s="60"/>
      <c r="J278" s="60"/>
      <c r="K278" s="60"/>
      <c r="L278" s="62"/>
      <c r="M278" s="62"/>
      <c r="N278" s="62"/>
      <c r="O278" s="61"/>
      <c r="P278" s="61"/>
      <c r="Q278" s="61"/>
      <c r="R278" s="7"/>
      <c r="S278" s="7"/>
      <c r="T278" s="7"/>
      <c r="U278" s="7"/>
      <c r="V278" s="7"/>
      <c r="W278" s="7"/>
      <c r="X278" s="7"/>
      <c r="Y278" s="7"/>
      <c r="Z278" s="7"/>
      <c r="AA278" s="7"/>
      <c r="AB278" s="7"/>
      <c r="AC278" s="7"/>
      <c r="AD278" s="7"/>
      <c r="AE278" s="7"/>
      <c r="AF278" s="7"/>
      <c r="AG278" s="7"/>
      <c r="AH278" s="7"/>
      <c r="AI278" s="7"/>
      <c r="AJ278" s="7"/>
      <c r="AK278" s="7"/>
      <c r="AL278" s="7"/>
      <c r="AM278" s="7"/>
      <c r="AN278" s="7"/>
      <c r="AO278" s="7"/>
      <c r="AP278" s="7"/>
    </row>
    <row r="279" spans="1:42" x14ac:dyDescent="0.3">
      <c r="A279" s="7"/>
      <c r="B279" s="7"/>
      <c r="C279" s="7"/>
      <c r="D279" s="7"/>
      <c r="E279" s="7"/>
      <c r="F279" s="7"/>
      <c r="G279" s="7"/>
      <c r="H279" s="7"/>
      <c r="I279" s="7"/>
      <c r="J279" s="7"/>
      <c r="K279" s="7"/>
      <c r="L279" s="7"/>
      <c r="M279" s="7"/>
      <c r="N279" s="7"/>
      <c r="O279" s="7"/>
      <c r="P279" s="7"/>
      <c r="Q279" s="7"/>
      <c r="R279" s="7"/>
      <c r="S279" s="7"/>
      <c r="T279" s="7"/>
      <c r="U279" s="7"/>
      <c r="V279" s="7"/>
      <c r="W279" s="7"/>
      <c r="X279" s="7"/>
      <c r="Y279" s="7"/>
      <c r="Z279" s="7"/>
      <c r="AA279" s="7"/>
      <c r="AB279" s="7"/>
      <c r="AC279" s="7"/>
      <c r="AD279" s="7"/>
      <c r="AE279" s="7"/>
      <c r="AF279" s="7"/>
      <c r="AG279" s="7"/>
      <c r="AH279" s="7"/>
      <c r="AI279" s="7"/>
      <c r="AJ279" s="7"/>
      <c r="AK279" s="7"/>
      <c r="AL279" s="7"/>
      <c r="AM279" s="7"/>
      <c r="AN279" s="7"/>
      <c r="AO279" s="7"/>
      <c r="AP279" s="7"/>
    </row>
    <row r="280" spans="1:42" x14ac:dyDescent="0.3">
      <c r="A280" s="7"/>
      <c r="B280" s="7"/>
      <c r="C280" s="7"/>
      <c r="D280" s="7"/>
      <c r="E280" s="7"/>
      <c r="F280" s="7"/>
      <c r="G280" s="7"/>
      <c r="H280" s="7"/>
      <c r="I280" s="7"/>
      <c r="J280" s="7"/>
      <c r="K280" s="7"/>
      <c r="L280" s="7"/>
      <c r="M280" s="7"/>
      <c r="N280" s="7"/>
      <c r="O280" s="7"/>
      <c r="P280" s="7"/>
      <c r="Q280" s="7"/>
      <c r="R280" s="7"/>
      <c r="S280" s="7"/>
      <c r="T280" s="7"/>
      <c r="U280" s="7"/>
      <c r="V280" s="7"/>
      <c r="W280" s="7"/>
      <c r="X280" s="7"/>
      <c r="Y280" s="7"/>
      <c r="Z280" s="7"/>
      <c r="AA280" s="7"/>
      <c r="AB280" s="7"/>
      <c r="AC280" s="7"/>
      <c r="AD280" s="7"/>
      <c r="AE280" s="7"/>
      <c r="AF280" s="7"/>
      <c r="AG280" s="7"/>
      <c r="AH280" s="7"/>
      <c r="AI280" s="7"/>
      <c r="AJ280" s="7"/>
      <c r="AK280" s="7"/>
      <c r="AL280" s="7"/>
      <c r="AM280" s="7"/>
      <c r="AN280" s="7"/>
      <c r="AO280" s="7"/>
      <c r="AP280" s="7"/>
    </row>
    <row r="281" spans="1:42" x14ac:dyDescent="0.3">
      <c r="A281" s="7"/>
      <c r="B281" s="7"/>
      <c r="C281" s="7"/>
      <c r="D281" s="7"/>
      <c r="E281" s="7"/>
      <c r="F281" s="7"/>
      <c r="G281" s="7"/>
      <c r="H281" s="7"/>
      <c r="I281" s="7"/>
      <c r="J281" s="7"/>
      <c r="K281" s="7"/>
      <c r="L281" s="7"/>
      <c r="M281" s="7"/>
      <c r="N281" s="7"/>
      <c r="O281" s="7"/>
      <c r="P281" s="7"/>
      <c r="Q281" s="7"/>
      <c r="R281" s="7"/>
      <c r="S281" s="7"/>
      <c r="T281" s="7"/>
      <c r="U281" s="7"/>
      <c r="V281" s="7"/>
      <c r="W281" s="7"/>
      <c r="X281" s="7"/>
      <c r="Y281" s="7"/>
      <c r="Z281" s="7"/>
      <c r="AA281" s="7"/>
      <c r="AB281" s="7"/>
      <c r="AC281" s="7"/>
      <c r="AD281" s="7"/>
      <c r="AE281" s="7"/>
      <c r="AF281" s="7"/>
      <c r="AG281" s="7"/>
      <c r="AH281" s="7"/>
      <c r="AI281" s="7"/>
      <c r="AJ281" s="7"/>
      <c r="AK281" s="7"/>
      <c r="AL281" s="7"/>
      <c r="AM281" s="7"/>
      <c r="AN281" s="7"/>
      <c r="AO281" s="7"/>
      <c r="AP281" s="7"/>
    </row>
    <row r="282" spans="1:42" x14ac:dyDescent="0.3">
      <c r="A282" s="7"/>
      <c r="B282" s="7"/>
      <c r="C282" s="7"/>
      <c r="D282" s="7"/>
      <c r="E282" s="7"/>
      <c r="F282" s="7"/>
      <c r="G282" s="7"/>
      <c r="H282" s="7"/>
      <c r="I282" s="7"/>
      <c r="J282" s="7"/>
      <c r="K282" s="7"/>
      <c r="L282" s="7"/>
      <c r="M282" s="7"/>
      <c r="N282" s="7"/>
      <c r="O282" s="7"/>
      <c r="P282" s="7"/>
      <c r="Q282" s="7"/>
      <c r="R282" s="7"/>
      <c r="S282" s="7"/>
      <c r="T282" s="7"/>
      <c r="U282" s="7"/>
      <c r="V282" s="7"/>
      <c r="W282" s="7"/>
      <c r="X282" s="7"/>
      <c r="Y282" s="7"/>
      <c r="Z282" s="7"/>
      <c r="AA282" s="7"/>
      <c r="AB282" s="7"/>
      <c r="AC282" s="7"/>
      <c r="AD282" s="7"/>
      <c r="AE282" s="7"/>
      <c r="AF282" s="7"/>
      <c r="AG282" s="7"/>
      <c r="AH282" s="7"/>
      <c r="AI282" s="7"/>
      <c r="AJ282" s="7"/>
      <c r="AK282" s="7"/>
      <c r="AL282" s="7"/>
      <c r="AM282" s="7"/>
      <c r="AN282" s="7"/>
      <c r="AO282" s="7"/>
      <c r="AP282" s="7"/>
    </row>
    <row r="283" spans="1:42" x14ac:dyDescent="0.3">
      <c r="A283" s="7"/>
      <c r="B283" s="7"/>
      <c r="C283" s="7"/>
      <c r="D283" s="7"/>
      <c r="E283" s="7"/>
      <c r="F283" s="7"/>
      <c r="G283" s="7"/>
      <c r="H283" s="7"/>
      <c r="I283" s="7"/>
      <c r="J283" s="7"/>
      <c r="K283" s="7"/>
      <c r="L283" s="7"/>
      <c r="M283" s="7"/>
      <c r="N283" s="7"/>
      <c r="O283" s="7"/>
      <c r="P283" s="7"/>
      <c r="Q283" s="7"/>
      <c r="R283" s="7"/>
      <c r="S283" s="7"/>
      <c r="T283" s="7"/>
      <c r="U283" s="7"/>
      <c r="V283" s="7"/>
      <c r="W283" s="7"/>
      <c r="X283" s="7"/>
      <c r="Y283" s="7"/>
      <c r="Z283" s="7"/>
      <c r="AA283" s="7"/>
      <c r="AB283" s="7"/>
      <c r="AC283" s="7"/>
      <c r="AD283" s="7"/>
      <c r="AE283" s="7"/>
      <c r="AF283" s="7"/>
      <c r="AG283" s="7"/>
      <c r="AH283" s="7"/>
      <c r="AI283" s="7"/>
      <c r="AJ283" s="7"/>
      <c r="AK283" s="7"/>
      <c r="AL283" s="7"/>
      <c r="AM283" s="7"/>
      <c r="AN283" s="7"/>
      <c r="AO283" s="7"/>
      <c r="AP283" s="7"/>
    </row>
    <row r="284" spans="1:42" x14ac:dyDescent="0.3">
      <c r="A284" s="7"/>
      <c r="B284" s="7"/>
      <c r="C284" s="7"/>
      <c r="D284" s="7"/>
      <c r="E284" s="7"/>
      <c r="F284" s="7"/>
      <c r="G284" s="7"/>
      <c r="H284" s="7"/>
      <c r="I284" s="7"/>
      <c r="J284" s="7"/>
      <c r="K284" s="7"/>
      <c r="L284" s="7"/>
      <c r="M284" s="7"/>
      <c r="N284" s="7"/>
      <c r="O284" s="7"/>
      <c r="P284" s="7"/>
      <c r="Q284" s="7"/>
      <c r="R284" s="7"/>
      <c r="S284" s="7"/>
      <c r="T284" s="7"/>
      <c r="U284" s="7"/>
      <c r="V284" s="7"/>
      <c r="W284" s="7"/>
      <c r="X284" s="7"/>
      <c r="Y284" s="7"/>
      <c r="Z284" s="7"/>
      <c r="AA284" s="7"/>
      <c r="AB284" s="7"/>
      <c r="AC284" s="7"/>
      <c r="AD284" s="7"/>
      <c r="AE284" s="7"/>
      <c r="AF284" s="7"/>
      <c r="AG284" s="7"/>
      <c r="AH284" s="7"/>
      <c r="AI284" s="7"/>
      <c r="AJ284" s="7"/>
      <c r="AK284" s="7"/>
      <c r="AL284" s="7"/>
      <c r="AM284" s="7"/>
      <c r="AN284" s="7"/>
      <c r="AO284" s="7"/>
      <c r="AP284" s="7"/>
    </row>
    <row r="285" spans="1:42" x14ac:dyDescent="0.3">
      <c r="A285" s="7"/>
      <c r="B285" s="7"/>
      <c r="C285" s="7"/>
      <c r="D285" s="7"/>
      <c r="E285" s="7"/>
      <c r="F285" s="7"/>
      <c r="G285" s="7"/>
      <c r="H285" s="7"/>
      <c r="I285" s="7"/>
      <c r="J285" s="7"/>
      <c r="K285" s="7"/>
      <c r="L285" s="7"/>
      <c r="M285" s="7"/>
      <c r="N285" s="7"/>
      <c r="O285" s="7"/>
      <c r="P285" s="7"/>
      <c r="Q285" s="7"/>
      <c r="R285" s="7"/>
      <c r="S285" s="7"/>
      <c r="T285" s="7"/>
      <c r="U285" s="7"/>
      <c r="V285" s="7"/>
      <c r="W285" s="7"/>
      <c r="X285" s="7"/>
      <c r="Y285" s="7"/>
      <c r="Z285" s="7"/>
      <c r="AA285" s="7"/>
      <c r="AB285" s="7"/>
      <c r="AC285" s="7"/>
      <c r="AD285" s="7"/>
      <c r="AE285" s="7"/>
      <c r="AF285" s="7"/>
      <c r="AG285" s="7"/>
      <c r="AH285" s="7"/>
      <c r="AI285" s="7"/>
      <c r="AJ285" s="7"/>
      <c r="AK285" s="7"/>
      <c r="AL285" s="7"/>
      <c r="AM285" s="7"/>
      <c r="AN285" s="7"/>
      <c r="AO285" s="7"/>
      <c r="AP285" s="7"/>
    </row>
    <row r="286" spans="1:42" x14ac:dyDescent="0.3">
      <c r="A286" s="7"/>
      <c r="B286" s="7"/>
      <c r="C286" s="7"/>
      <c r="D286" s="7"/>
      <c r="E286" s="7"/>
      <c r="F286" s="7"/>
      <c r="G286" s="7"/>
      <c r="H286" s="7"/>
      <c r="I286" s="7"/>
      <c r="J286" s="7"/>
      <c r="K286" s="7"/>
      <c r="L286" s="7"/>
      <c r="M286" s="7"/>
      <c r="N286" s="7"/>
      <c r="O286" s="7"/>
      <c r="P286" s="7"/>
      <c r="Q286" s="7"/>
      <c r="R286" s="7"/>
      <c r="S286" s="7"/>
      <c r="T286" s="7"/>
      <c r="U286" s="7"/>
      <c r="V286" s="7"/>
      <c r="W286" s="7"/>
      <c r="X286" s="7"/>
      <c r="Y286" s="7"/>
      <c r="Z286" s="7"/>
      <c r="AA286" s="7"/>
      <c r="AB286" s="7"/>
      <c r="AC286" s="7"/>
      <c r="AD286" s="7"/>
      <c r="AE286" s="7"/>
      <c r="AF286" s="7"/>
      <c r="AG286" s="7"/>
      <c r="AH286" s="7"/>
      <c r="AI286" s="7"/>
      <c r="AJ286" s="7"/>
      <c r="AK286" s="7"/>
      <c r="AL286" s="7"/>
      <c r="AM286" s="7"/>
      <c r="AN286" s="7"/>
      <c r="AO286" s="7"/>
      <c r="AP286" s="7"/>
    </row>
    <row r="287" spans="1:42" x14ac:dyDescent="0.3">
      <c r="A287" s="7"/>
      <c r="B287" s="7"/>
      <c r="C287" s="7"/>
      <c r="D287" s="7"/>
      <c r="E287" s="7"/>
      <c r="F287" s="7"/>
      <c r="G287" s="7"/>
      <c r="H287" s="7"/>
      <c r="I287" s="7"/>
      <c r="J287" s="7"/>
      <c r="K287" s="7"/>
      <c r="L287" s="7"/>
      <c r="M287" s="7"/>
      <c r="N287" s="7"/>
      <c r="O287" s="7"/>
      <c r="P287" s="7"/>
      <c r="Q287" s="7"/>
      <c r="R287" s="7"/>
      <c r="S287" s="7"/>
      <c r="T287" s="7"/>
      <c r="U287" s="7"/>
      <c r="V287" s="7"/>
      <c r="W287" s="7"/>
      <c r="X287" s="7"/>
      <c r="Y287" s="7"/>
      <c r="Z287" s="7"/>
      <c r="AA287" s="7"/>
      <c r="AB287" s="7"/>
      <c r="AC287" s="7"/>
      <c r="AD287" s="7"/>
      <c r="AE287" s="7"/>
      <c r="AF287" s="7"/>
      <c r="AG287" s="7"/>
      <c r="AH287" s="7"/>
      <c r="AI287" s="7"/>
      <c r="AJ287" s="7"/>
      <c r="AK287" s="7"/>
      <c r="AL287" s="7"/>
      <c r="AM287" s="7"/>
      <c r="AN287" s="7"/>
      <c r="AO287" s="7"/>
      <c r="AP287" s="7"/>
    </row>
    <row r="288" spans="1:42" x14ac:dyDescent="0.3">
      <c r="A288" s="7"/>
      <c r="B288" s="7"/>
      <c r="C288" s="7"/>
      <c r="D288" s="7"/>
      <c r="E288" s="7"/>
      <c r="F288" s="7"/>
      <c r="G288" s="7"/>
      <c r="H288" s="7"/>
      <c r="I288" s="7"/>
      <c r="J288" s="7"/>
      <c r="K288" s="7"/>
      <c r="L288" s="7"/>
      <c r="M288" s="7"/>
      <c r="N288" s="7"/>
      <c r="O288" s="7"/>
      <c r="P288" s="7"/>
      <c r="Q288" s="7"/>
      <c r="R288" s="7"/>
      <c r="S288" s="7"/>
      <c r="T288" s="7"/>
      <c r="U288" s="7"/>
      <c r="V288" s="7"/>
      <c r="W288" s="7"/>
      <c r="X288" s="7"/>
      <c r="Y288" s="7"/>
      <c r="Z288" s="7"/>
      <c r="AA288" s="7"/>
      <c r="AB288" s="7"/>
      <c r="AC288" s="7"/>
      <c r="AD288" s="7"/>
      <c r="AE288" s="7"/>
      <c r="AF288" s="7"/>
      <c r="AG288" s="7"/>
      <c r="AH288" s="7"/>
      <c r="AI288" s="7"/>
      <c r="AJ288" s="7"/>
      <c r="AK288" s="7"/>
      <c r="AL288" s="7"/>
      <c r="AM288" s="7"/>
      <c r="AN288" s="7"/>
      <c r="AO288" s="7"/>
      <c r="AP288" s="7"/>
    </row>
    <row r="289" spans="1:42" x14ac:dyDescent="0.3">
      <c r="A289" s="7"/>
      <c r="B289" s="7"/>
      <c r="C289" s="7"/>
      <c r="D289" s="7"/>
      <c r="E289" s="7"/>
      <c r="F289" s="7"/>
      <c r="G289" s="7"/>
      <c r="H289" s="7"/>
      <c r="I289" s="7"/>
      <c r="J289" s="7"/>
      <c r="K289" s="7"/>
      <c r="L289" s="7"/>
      <c r="M289" s="7"/>
      <c r="N289" s="7"/>
      <c r="O289" s="7"/>
      <c r="P289" s="7"/>
      <c r="Q289" s="7"/>
      <c r="R289" s="7"/>
      <c r="S289" s="7"/>
      <c r="T289" s="7"/>
      <c r="U289" s="7"/>
      <c r="V289" s="7"/>
      <c r="W289" s="7"/>
      <c r="X289" s="7"/>
      <c r="Y289" s="7"/>
      <c r="Z289" s="7"/>
      <c r="AA289" s="7"/>
      <c r="AB289" s="7"/>
      <c r="AC289" s="7"/>
      <c r="AD289" s="7"/>
      <c r="AE289" s="7"/>
      <c r="AF289" s="7"/>
      <c r="AG289" s="7"/>
      <c r="AH289" s="7"/>
      <c r="AI289" s="7"/>
      <c r="AJ289" s="7"/>
      <c r="AK289" s="7"/>
      <c r="AL289" s="7"/>
      <c r="AM289" s="7"/>
      <c r="AN289" s="7"/>
      <c r="AO289" s="7"/>
      <c r="AP289" s="7"/>
    </row>
    <row r="290" spans="1:42" x14ac:dyDescent="0.3">
      <c r="A290" s="7"/>
      <c r="B290" s="7"/>
      <c r="C290" s="7"/>
      <c r="D290" s="7"/>
      <c r="E290" s="7"/>
      <c r="F290" s="7"/>
      <c r="G290" s="7"/>
      <c r="H290" s="7"/>
      <c r="I290" s="7"/>
      <c r="J290" s="7"/>
      <c r="K290" s="7"/>
      <c r="L290" s="7"/>
      <c r="M290" s="7"/>
      <c r="N290" s="7"/>
      <c r="O290" s="7"/>
      <c r="P290" s="7"/>
      <c r="Q290" s="7"/>
      <c r="R290" s="7"/>
      <c r="S290" s="7"/>
      <c r="T290" s="7"/>
      <c r="U290" s="7"/>
      <c r="V290" s="7"/>
      <c r="W290" s="7"/>
      <c r="X290" s="7"/>
      <c r="Y290" s="7"/>
      <c r="Z290" s="7"/>
      <c r="AA290" s="7"/>
      <c r="AB290" s="7"/>
      <c r="AC290" s="7"/>
      <c r="AD290" s="7"/>
      <c r="AE290" s="7"/>
      <c r="AF290" s="7"/>
      <c r="AG290" s="7"/>
      <c r="AH290" s="7"/>
      <c r="AI290" s="7"/>
      <c r="AJ290" s="7"/>
      <c r="AK290" s="7"/>
      <c r="AL290" s="7"/>
      <c r="AM290" s="7"/>
      <c r="AN290" s="7"/>
      <c r="AO290" s="7"/>
      <c r="AP290" s="7"/>
    </row>
    <row r="291" spans="1:42" x14ac:dyDescent="0.3">
      <c r="A291" s="7"/>
      <c r="B291" s="7"/>
      <c r="C291" s="7"/>
      <c r="D291" s="7"/>
      <c r="E291" s="7"/>
      <c r="F291" s="7"/>
      <c r="G291" s="7"/>
      <c r="H291" s="7"/>
      <c r="I291" s="7"/>
      <c r="J291" s="7"/>
      <c r="K291" s="7"/>
      <c r="L291" s="7"/>
      <c r="M291" s="7"/>
      <c r="N291" s="7"/>
      <c r="O291" s="7"/>
      <c r="P291" s="7"/>
      <c r="Q291" s="7"/>
      <c r="R291" s="7"/>
      <c r="S291" s="7"/>
      <c r="T291" s="7"/>
      <c r="U291" s="7"/>
      <c r="V291" s="7"/>
      <c r="W291" s="7"/>
      <c r="X291" s="7"/>
      <c r="Y291" s="7"/>
      <c r="Z291" s="7"/>
      <c r="AA291" s="7"/>
      <c r="AB291" s="7"/>
      <c r="AC291" s="7"/>
      <c r="AD291" s="7"/>
      <c r="AE291" s="7"/>
      <c r="AF291" s="7"/>
      <c r="AG291" s="7"/>
      <c r="AH291" s="7"/>
      <c r="AI291" s="7"/>
      <c r="AJ291" s="7"/>
      <c r="AK291" s="7"/>
      <c r="AL291" s="7"/>
      <c r="AM291" s="7"/>
      <c r="AN291" s="7"/>
      <c r="AO291" s="7"/>
      <c r="AP291" s="7"/>
    </row>
    <row r="292" spans="1:42" x14ac:dyDescent="0.3">
      <c r="A292" s="7"/>
      <c r="B292" s="7"/>
      <c r="C292" s="7"/>
      <c r="D292" s="7"/>
      <c r="E292" s="7"/>
      <c r="F292" s="7"/>
      <c r="G292" s="7"/>
      <c r="H292" s="7"/>
      <c r="I292" s="7"/>
      <c r="J292" s="7"/>
      <c r="K292" s="7"/>
      <c r="L292" s="7"/>
      <c r="M292" s="7"/>
      <c r="N292" s="7"/>
      <c r="O292" s="7"/>
      <c r="P292" s="7"/>
      <c r="Q292" s="7"/>
      <c r="R292" s="7"/>
      <c r="S292" s="7"/>
      <c r="T292" s="7"/>
      <c r="U292" s="7"/>
      <c r="V292" s="7"/>
      <c r="W292" s="7"/>
      <c r="X292" s="7"/>
      <c r="Y292" s="7"/>
      <c r="Z292" s="7"/>
      <c r="AA292" s="7"/>
      <c r="AB292" s="7"/>
      <c r="AC292" s="7"/>
      <c r="AD292" s="7"/>
      <c r="AE292" s="7"/>
      <c r="AF292" s="7"/>
      <c r="AG292" s="7"/>
      <c r="AH292" s="7"/>
      <c r="AI292" s="7"/>
      <c r="AJ292" s="7"/>
      <c r="AK292" s="7"/>
      <c r="AL292" s="7"/>
      <c r="AM292" s="7"/>
      <c r="AN292" s="7"/>
      <c r="AO292" s="7"/>
      <c r="AP292" s="7"/>
    </row>
    <row r="293" spans="1:42" x14ac:dyDescent="0.3">
      <c r="A293" s="7"/>
      <c r="B293" s="7"/>
      <c r="C293" s="7"/>
      <c r="D293" s="7"/>
      <c r="E293" s="7"/>
      <c r="F293" s="7"/>
      <c r="G293" s="7"/>
      <c r="H293" s="7"/>
      <c r="I293" s="7"/>
      <c r="J293" s="7"/>
      <c r="K293" s="7"/>
      <c r="L293" s="7"/>
      <c r="M293" s="7"/>
      <c r="N293" s="7"/>
      <c r="O293" s="7"/>
      <c r="P293" s="7"/>
      <c r="Q293" s="7"/>
      <c r="R293" s="7"/>
      <c r="S293" s="7"/>
      <c r="T293" s="7"/>
      <c r="U293" s="7"/>
      <c r="V293" s="7"/>
      <c r="W293" s="7"/>
      <c r="X293" s="7"/>
      <c r="Y293" s="7"/>
      <c r="Z293" s="7"/>
      <c r="AA293" s="7"/>
      <c r="AB293" s="7"/>
      <c r="AC293" s="7"/>
      <c r="AD293" s="7"/>
      <c r="AE293" s="7"/>
      <c r="AF293" s="7"/>
      <c r="AG293" s="7"/>
      <c r="AH293" s="7"/>
      <c r="AI293" s="7"/>
      <c r="AJ293" s="7"/>
      <c r="AK293" s="7"/>
      <c r="AL293" s="7"/>
      <c r="AM293" s="7"/>
      <c r="AN293" s="7"/>
      <c r="AO293" s="7"/>
      <c r="AP293" s="7"/>
    </row>
    <row r="294" spans="1:42" x14ac:dyDescent="0.3">
      <c r="A294" s="7"/>
      <c r="B294" s="7"/>
      <c r="C294" s="7"/>
      <c r="D294" s="7"/>
      <c r="E294" s="7"/>
      <c r="F294" s="7"/>
      <c r="G294" s="7"/>
      <c r="H294" s="7"/>
      <c r="I294" s="7"/>
      <c r="J294" s="7"/>
      <c r="K294" s="7"/>
      <c r="L294" s="7"/>
      <c r="M294" s="7"/>
      <c r="N294" s="7"/>
      <c r="O294" s="7"/>
      <c r="P294" s="7"/>
      <c r="Q294" s="7"/>
      <c r="R294" s="7"/>
      <c r="S294" s="7"/>
      <c r="T294" s="7"/>
      <c r="U294" s="7"/>
      <c r="V294" s="7"/>
      <c r="W294" s="7"/>
      <c r="X294" s="7"/>
      <c r="Y294" s="7"/>
      <c r="Z294" s="7"/>
      <c r="AA294" s="7"/>
      <c r="AB294" s="7"/>
      <c r="AC294" s="7"/>
      <c r="AD294" s="7"/>
      <c r="AE294" s="7"/>
      <c r="AF294" s="7"/>
      <c r="AG294" s="7"/>
      <c r="AH294" s="7"/>
      <c r="AI294" s="7"/>
      <c r="AJ294" s="7"/>
      <c r="AK294" s="7"/>
      <c r="AL294" s="7"/>
      <c r="AM294" s="7"/>
      <c r="AN294" s="7"/>
      <c r="AO294" s="7"/>
      <c r="AP294" s="7"/>
    </row>
    <row r="295" spans="1:42" x14ac:dyDescent="0.3">
      <c r="A295" s="7"/>
      <c r="B295" s="7"/>
      <c r="C295" s="7"/>
      <c r="D295" s="7"/>
      <c r="E295" s="7"/>
      <c r="F295" s="7"/>
      <c r="G295" s="7"/>
      <c r="H295" s="7"/>
      <c r="I295" s="7"/>
      <c r="J295" s="7"/>
      <c r="K295" s="7"/>
      <c r="L295" s="7"/>
      <c r="M295" s="7"/>
      <c r="N295" s="7"/>
      <c r="O295" s="7"/>
      <c r="P295" s="7"/>
      <c r="Q295" s="7"/>
      <c r="R295" s="7"/>
      <c r="S295" s="7"/>
      <c r="T295" s="7"/>
      <c r="U295" s="7"/>
      <c r="V295" s="7"/>
      <c r="W295" s="7"/>
      <c r="X295" s="7"/>
      <c r="Y295" s="7"/>
      <c r="Z295" s="7"/>
      <c r="AA295" s="7"/>
      <c r="AB295" s="7"/>
      <c r="AC295" s="7"/>
      <c r="AD295" s="7"/>
      <c r="AE295" s="7"/>
      <c r="AF295" s="7"/>
      <c r="AG295" s="7"/>
      <c r="AH295" s="7"/>
      <c r="AI295" s="7"/>
      <c r="AJ295" s="7"/>
      <c r="AK295" s="7"/>
      <c r="AL295" s="7"/>
      <c r="AM295" s="7"/>
      <c r="AN295" s="7"/>
      <c r="AO295" s="7"/>
      <c r="AP295" s="7"/>
    </row>
    <row r="296" spans="1:42" x14ac:dyDescent="0.3">
      <c r="A296" s="7"/>
      <c r="B296" s="7"/>
      <c r="C296" s="7"/>
      <c r="D296" s="7"/>
      <c r="E296" s="7"/>
      <c r="F296" s="7"/>
      <c r="G296" s="7"/>
      <c r="H296" s="7"/>
      <c r="I296" s="7"/>
      <c r="J296" s="7"/>
      <c r="K296" s="7"/>
      <c r="L296" s="7"/>
      <c r="M296" s="7"/>
      <c r="N296" s="7"/>
      <c r="O296" s="7"/>
      <c r="P296" s="7"/>
      <c r="Q296" s="7"/>
      <c r="R296" s="7"/>
      <c r="S296" s="7"/>
      <c r="T296" s="7"/>
      <c r="U296" s="7"/>
      <c r="V296" s="7"/>
      <c r="W296" s="7"/>
      <c r="X296" s="7"/>
      <c r="Y296" s="7"/>
      <c r="Z296" s="7"/>
      <c r="AA296" s="7"/>
      <c r="AB296" s="7"/>
      <c r="AC296" s="7"/>
      <c r="AD296" s="7"/>
      <c r="AE296" s="7"/>
      <c r="AF296" s="7"/>
      <c r="AG296" s="7"/>
      <c r="AH296" s="7"/>
      <c r="AI296" s="7"/>
      <c r="AJ296" s="7"/>
      <c r="AK296" s="7"/>
      <c r="AL296" s="7"/>
      <c r="AM296" s="7"/>
      <c r="AN296" s="7"/>
      <c r="AO296" s="7"/>
      <c r="AP296" s="7"/>
    </row>
    <row r="297" spans="1:42" x14ac:dyDescent="0.3">
      <c r="A297" s="7"/>
      <c r="B297" s="7"/>
      <c r="C297" s="7"/>
      <c r="D297" s="7"/>
      <c r="E297" s="7"/>
      <c r="F297" s="7"/>
      <c r="G297" s="7"/>
      <c r="H297" s="7"/>
      <c r="I297" s="7"/>
      <c r="J297" s="7"/>
      <c r="K297" s="7"/>
      <c r="L297" s="7"/>
      <c r="M297" s="7"/>
      <c r="N297" s="7"/>
      <c r="O297" s="7"/>
      <c r="P297" s="7"/>
      <c r="Q297" s="7"/>
      <c r="R297" s="7"/>
      <c r="S297" s="7"/>
      <c r="T297" s="7"/>
      <c r="U297" s="7"/>
      <c r="V297" s="7"/>
      <c r="W297" s="7"/>
      <c r="X297" s="7"/>
      <c r="Y297" s="7"/>
      <c r="Z297" s="7"/>
      <c r="AA297" s="7"/>
      <c r="AB297" s="7"/>
      <c r="AC297" s="7"/>
      <c r="AD297" s="7"/>
      <c r="AE297" s="7"/>
      <c r="AF297" s="7"/>
      <c r="AG297" s="7"/>
      <c r="AH297" s="7"/>
      <c r="AI297" s="7"/>
      <c r="AJ297" s="7"/>
      <c r="AK297" s="7"/>
      <c r="AL297" s="7"/>
      <c r="AM297" s="7"/>
      <c r="AN297" s="7"/>
      <c r="AO297" s="7"/>
      <c r="AP297" s="7"/>
    </row>
    <row r="298" spans="1:42" x14ac:dyDescent="0.3">
      <c r="A298" s="7"/>
      <c r="B298" s="7"/>
      <c r="C298" s="7"/>
      <c r="D298" s="7"/>
      <c r="E298" s="7"/>
      <c r="F298" s="7"/>
      <c r="G298" s="7"/>
      <c r="H298" s="7"/>
      <c r="I298" s="7"/>
      <c r="J298" s="7"/>
      <c r="K298" s="7"/>
      <c r="L298" s="7"/>
      <c r="M298" s="7"/>
      <c r="N298" s="7"/>
      <c r="O298" s="7"/>
      <c r="P298" s="7"/>
      <c r="Q298" s="7"/>
      <c r="R298" s="7"/>
      <c r="S298" s="7"/>
      <c r="T298" s="7"/>
      <c r="U298" s="7"/>
      <c r="V298" s="7"/>
      <c r="W298" s="7"/>
      <c r="X298" s="7"/>
      <c r="Y298" s="7"/>
      <c r="Z298" s="7"/>
      <c r="AA298" s="7"/>
      <c r="AB298" s="7"/>
      <c r="AC298" s="7"/>
      <c r="AD298" s="7"/>
      <c r="AE298" s="7"/>
      <c r="AF298" s="7"/>
      <c r="AG298" s="7"/>
      <c r="AH298" s="7"/>
      <c r="AI298" s="7"/>
      <c r="AJ298" s="7"/>
      <c r="AK298" s="7"/>
      <c r="AL298" s="7"/>
      <c r="AM298" s="7"/>
      <c r="AN298" s="7"/>
      <c r="AO298" s="7"/>
      <c r="AP298" s="7"/>
    </row>
    <row r="299" spans="1:42" x14ac:dyDescent="0.3">
      <c r="A299" s="7"/>
      <c r="B299" s="7"/>
      <c r="C299" s="7"/>
      <c r="D299" s="7"/>
      <c r="E299" s="7"/>
      <c r="F299" s="7"/>
      <c r="G299" s="7"/>
      <c r="H299" s="7"/>
      <c r="I299" s="7"/>
      <c r="J299" s="7"/>
      <c r="K299" s="7"/>
      <c r="L299" s="7"/>
      <c r="M299" s="7"/>
      <c r="N299" s="7"/>
      <c r="O299" s="7"/>
      <c r="P299" s="7"/>
      <c r="Q299" s="7"/>
      <c r="R299" s="7"/>
      <c r="S299" s="7"/>
      <c r="T299" s="7"/>
      <c r="U299" s="7"/>
      <c r="V299" s="7"/>
      <c r="W299" s="7"/>
      <c r="X299" s="7"/>
      <c r="Y299" s="7"/>
      <c r="Z299" s="7"/>
      <c r="AA299" s="7"/>
      <c r="AB299" s="7"/>
      <c r="AC299" s="7"/>
      <c r="AD299" s="7"/>
      <c r="AE299" s="7"/>
      <c r="AF299" s="7"/>
      <c r="AG299" s="7"/>
      <c r="AH299" s="7"/>
      <c r="AI299" s="7"/>
      <c r="AJ299" s="7"/>
      <c r="AK299" s="7"/>
      <c r="AL299" s="7"/>
      <c r="AM299" s="7"/>
      <c r="AN299" s="7"/>
      <c r="AO299" s="7"/>
      <c r="AP299" s="7"/>
    </row>
    <row r="300" spans="1:42" x14ac:dyDescent="0.3">
      <c r="A300" s="7"/>
      <c r="B300" s="7"/>
      <c r="C300" s="7"/>
      <c r="D300" s="7"/>
      <c r="E300" s="7"/>
      <c r="F300" s="7"/>
      <c r="G300" s="7"/>
      <c r="H300" s="7"/>
      <c r="I300" s="7"/>
      <c r="J300" s="7"/>
      <c r="K300" s="7"/>
      <c r="L300" s="7"/>
      <c r="M300" s="7"/>
      <c r="N300" s="7"/>
      <c r="O300" s="7"/>
      <c r="P300" s="7"/>
      <c r="Q300" s="7"/>
      <c r="R300" s="7"/>
      <c r="S300" s="7"/>
      <c r="T300" s="7"/>
      <c r="U300" s="7"/>
      <c r="V300" s="7"/>
      <c r="W300" s="7"/>
      <c r="X300" s="7"/>
      <c r="Y300" s="7"/>
      <c r="Z300" s="7"/>
      <c r="AA300" s="7"/>
      <c r="AB300" s="7"/>
      <c r="AC300" s="7"/>
      <c r="AD300" s="7"/>
      <c r="AE300" s="7"/>
      <c r="AF300" s="7"/>
      <c r="AG300" s="7"/>
      <c r="AH300" s="7"/>
      <c r="AI300" s="7"/>
      <c r="AJ300" s="7"/>
      <c r="AK300" s="7"/>
      <c r="AL300" s="7"/>
      <c r="AM300" s="7"/>
      <c r="AN300" s="7"/>
      <c r="AO300" s="7"/>
      <c r="AP300" s="7"/>
    </row>
    <row r="301" spans="1:42" x14ac:dyDescent="0.3">
      <c r="A301" s="7"/>
      <c r="B301" s="7"/>
      <c r="C301" s="7"/>
      <c r="D301" s="7"/>
      <c r="E301" s="7"/>
      <c r="F301" s="7"/>
      <c r="G301" s="7"/>
      <c r="H301" s="7"/>
      <c r="I301" s="7"/>
      <c r="J301" s="7"/>
      <c r="K301" s="7"/>
      <c r="L301" s="7"/>
      <c r="M301" s="7"/>
      <c r="N301" s="7"/>
      <c r="O301" s="7"/>
      <c r="P301" s="7"/>
      <c r="Q301" s="7"/>
      <c r="R301" s="7"/>
      <c r="S301" s="7"/>
      <c r="T301" s="7"/>
      <c r="U301" s="7"/>
      <c r="V301" s="7"/>
      <c r="W301" s="7"/>
      <c r="X301" s="7"/>
      <c r="Y301" s="7"/>
      <c r="Z301" s="7"/>
      <c r="AA301" s="7"/>
      <c r="AB301" s="7"/>
      <c r="AC301" s="7"/>
      <c r="AD301" s="7"/>
      <c r="AE301" s="7"/>
      <c r="AF301" s="7"/>
      <c r="AG301" s="7"/>
      <c r="AH301" s="7"/>
      <c r="AI301" s="7"/>
      <c r="AJ301" s="7"/>
      <c r="AK301" s="7"/>
      <c r="AL301" s="7"/>
      <c r="AM301" s="7"/>
      <c r="AN301" s="7"/>
      <c r="AO301" s="7"/>
      <c r="AP301" s="7"/>
    </row>
    <row r="302" spans="1:42" x14ac:dyDescent="0.3">
      <c r="A302" s="7"/>
      <c r="B302" s="7"/>
      <c r="C302" s="7"/>
      <c r="D302" s="7"/>
      <c r="E302" s="7"/>
      <c r="F302" s="7"/>
      <c r="G302" s="7"/>
      <c r="H302" s="7"/>
      <c r="I302" s="7"/>
      <c r="J302" s="7"/>
      <c r="K302" s="7"/>
      <c r="L302" s="7"/>
      <c r="M302" s="7"/>
      <c r="N302" s="7"/>
      <c r="O302" s="7"/>
      <c r="P302" s="7"/>
      <c r="Q302" s="7"/>
      <c r="R302" s="7"/>
      <c r="S302" s="7"/>
      <c r="T302" s="7"/>
      <c r="U302" s="7"/>
      <c r="V302" s="7"/>
      <c r="W302" s="7"/>
      <c r="X302" s="7"/>
      <c r="Y302" s="7"/>
      <c r="Z302" s="7"/>
      <c r="AA302" s="7"/>
      <c r="AB302" s="7"/>
      <c r="AC302" s="7"/>
      <c r="AD302" s="7"/>
      <c r="AE302" s="7"/>
      <c r="AF302" s="7"/>
      <c r="AG302" s="7"/>
      <c r="AH302" s="7"/>
      <c r="AI302" s="7"/>
      <c r="AJ302" s="7"/>
      <c r="AK302" s="7"/>
      <c r="AL302" s="7"/>
      <c r="AM302" s="7"/>
      <c r="AN302" s="7"/>
      <c r="AO302" s="7"/>
      <c r="AP302" s="7"/>
    </row>
    <row r="303" spans="1:42" x14ac:dyDescent="0.3">
      <c r="A303" s="7"/>
      <c r="B303" s="7"/>
      <c r="C303" s="7"/>
      <c r="D303" s="7"/>
      <c r="E303" s="7"/>
      <c r="F303" s="7"/>
      <c r="G303" s="7"/>
      <c r="H303" s="7"/>
      <c r="I303" s="7"/>
      <c r="J303" s="7"/>
      <c r="K303" s="7"/>
      <c r="L303" s="7"/>
      <c r="M303" s="7"/>
      <c r="N303" s="7"/>
      <c r="O303" s="7"/>
      <c r="P303" s="7"/>
      <c r="Q303" s="7"/>
      <c r="R303" s="7"/>
      <c r="S303" s="7"/>
      <c r="T303" s="7"/>
      <c r="U303" s="7"/>
      <c r="V303" s="7"/>
      <c r="W303" s="7"/>
      <c r="X303" s="7"/>
      <c r="Y303" s="7"/>
      <c r="Z303" s="7"/>
      <c r="AA303" s="7"/>
      <c r="AB303" s="7"/>
      <c r="AC303" s="7"/>
      <c r="AD303" s="7"/>
      <c r="AE303" s="7"/>
      <c r="AF303" s="7"/>
      <c r="AG303" s="7"/>
      <c r="AH303" s="7"/>
      <c r="AI303" s="7"/>
      <c r="AJ303" s="7"/>
      <c r="AK303" s="7"/>
      <c r="AL303" s="7"/>
      <c r="AM303" s="7"/>
      <c r="AN303" s="7"/>
      <c r="AO303" s="7"/>
      <c r="AP303" s="7"/>
    </row>
    <row r="304" spans="1:42" x14ac:dyDescent="0.3">
      <c r="A304" s="7"/>
      <c r="B304" s="7"/>
      <c r="C304" s="7"/>
      <c r="D304" s="7"/>
      <c r="E304" s="7"/>
      <c r="F304" s="7"/>
      <c r="G304" s="7"/>
      <c r="H304" s="7"/>
      <c r="I304" s="7"/>
      <c r="J304" s="7"/>
      <c r="K304" s="7"/>
      <c r="L304" s="7"/>
      <c r="M304" s="7"/>
      <c r="N304" s="7"/>
      <c r="O304" s="7"/>
      <c r="P304" s="7"/>
      <c r="Q304" s="7"/>
      <c r="R304" s="7"/>
      <c r="S304" s="7"/>
      <c r="T304" s="7"/>
      <c r="U304" s="7"/>
      <c r="V304" s="7"/>
      <c r="W304" s="7"/>
      <c r="X304" s="7"/>
      <c r="Y304" s="7"/>
      <c r="Z304" s="7"/>
      <c r="AA304" s="7"/>
      <c r="AB304" s="7"/>
      <c r="AC304" s="7"/>
      <c r="AD304" s="7"/>
      <c r="AE304" s="7"/>
      <c r="AF304" s="7"/>
      <c r="AG304" s="7"/>
      <c r="AH304" s="7"/>
      <c r="AI304" s="7"/>
      <c r="AJ304" s="7"/>
      <c r="AK304" s="7"/>
      <c r="AL304" s="7"/>
      <c r="AM304" s="7"/>
      <c r="AN304" s="7"/>
      <c r="AO304" s="7"/>
      <c r="AP304" s="7"/>
    </row>
    <row r="305" spans="1:42" x14ac:dyDescent="0.3">
      <c r="A305" s="7"/>
      <c r="B305" s="7"/>
      <c r="C305" s="7"/>
      <c r="D305" s="7"/>
      <c r="E305" s="7"/>
      <c r="F305" s="7"/>
      <c r="G305" s="7"/>
      <c r="H305" s="7"/>
      <c r="I305" s="7"/>
      <c r="J305" s="7"/>
      <c r="K305" s="7"/>
      <c r="L305" s="7"/>
      <c r="M305" s="7"/>
      <c r="N305" s="7"/>
      <c r="O305" s="7"/>
      <c r="P305" s="7"/>
      <c r="Q305" s="7"/>
      <c r="R305" s="7"/>
      <c r="S305" s="7"/>
      <c r="T305" s="7"/>
      <c r="U305" s="7"/>
      <c r="V305" s="7"/>
      <c r="W305" s="7"/>
      <c r="X305" s="7"/>
      <c r="Y305" s="7"/>
      <c r="Z305" s="7"/>
      <c r="AA305" s="7"/>
      <c r="AB305" s="7"/>
      <c r="AC305" s="7"/>
      <c r="AD305" s="7"/>
      <c r="AE305" s="7"/>
      <c r="AF305" s="7"/>
      <c r="AG305" s="7"/>
      <c r="AH305" s="7"/>
      <c r="AI305" s="7"/>
      <c r="AJ305" s="7"/>
      <c r="AK305" s="7"/>
      <c r="AL305" s="7"/>
      <c r="AM305" s="7"/>
      <c r="AN305" s="7"/>
      <c r="AO305" s="7"/>
      <c r="AP305" s="7"/>
    </row>
    <row r="306" spans="1:42" x14ac:dyDescent="0.3">
      <c r="A306" s="7"/>
      <c r="B306" s="7"/>
      <c r="C306" s="7"/>
      <c r="D306" s="7"/>
      <c r="E306" s="7"/>
      <c r="F306" s="7"/>
      <c r="G306" s="7"/>
      <c r="H306" s="7"/>
      <c r="I306" s="7"/>
      <c r="J306" s="7"/>
      <c r="K306" s="7"/>
      <c r="L306" s="7"/>
      <c r="M306" s="7"/>
      <c r="N306" s="7"/>
      <c r="O306" s="7"/>
      <c r="P306" s="7"/>
      <c r="Q306" s="7"/>
      <c r="R306" s="7"/>
      <c r="S306" s="7"/>
      <c r="T306" s="7"/>
      <c r="U306" s="7"/>
      <c r="V306" s="7"/>
      <c r="W306" s="7"/>
      <c r="X306" s="7"/>
      <c r="Y306" s="7"/>
      <c r="Z306" s="7"/>
      <c r="AA306" s="7"/>
      <c r="AB306" s="7"/>
      <c r="AC306" s="7"/>
      <c r="AD306" s="7"/>
      <c r="AE306" s="7"/>
      <c r="AF306" s="7"/>
      <c r="AG306" s="7"/>
      <c r="AH306" s="7"/>
      <c r="AI306" s="7"/>
      <c r="AJ306" s="7"/>
      <c r="AK306" s="7"/>
      <c r="AL306" s="7"/>
      <c r="AM306" s="7"/>
      <c r="AN306" s="7"/>
      <c r="AO306" s="7"/>
      <c r="AP306" s="7"/>
    </row>
  </sheetData>
  <mergeCells count="382">
    <mergeCell ref="C170:F174"/>
    <mergeCell ref="G170:J174"/>
    <mergeCell ref="K170:N174"/>
    <mergeCell ref="O172:Q172"/>
    <mergeCell ref="O173:Q175"/>
    <mergeCell ref="D175:F175"/>
    <mergeCell ref="H175:J175"/>
    <mergeCell ref="L175:N175"/>
    <mergeCell ref="G177:J177"/>
    <mergeCell ref="K177:N177"/>
    <mergeCell ref="O177:Q179"/>
    <mergeCell ref="C178:F182"/>
    <mergeCell ref="G178:J182"/>
    <mergeCell ref="K178:N182"/>
    <mergeCell ref="O180:Q180"/>
    <mergeCell ref="O181:Q183"/>
    <mergeCell ref="D183:F183"/>
    <mergeCell ref="H183:J183"/>
    <mergeCell ref="L183:N183"/>
    <mergeCell ref="C157:F159"/>
    <mergeCell ref="G157:J159"/>
    <mergeCell ref="K157:N159"/>
    <mergeCell ref="C160:F160"/>
    <mergeCell ref="G160:J160"/>
    <mergeCell ref="K160:N160"/>
    <mergeCell ref="C161:F161"/>
    <mergeCell ref="G161:J161"/>
    <mergeCell ref="K161:N161"/>
    <mergeCell ref="G148:J148"/>
    <mergeCell ref="K148:N148"/>
    <mergeCell ref="O148:Q150"/>
    <mergeCell ref="C149:F153"/>
    <mergeCell ref="G149:J153"/>
    <mergeCell ref="K149:N153"/>
    <mergeCell ref="O151:Q151"/>
    <mergeCell ref="O152:Q154"/>
    <mergeCell ref="D154:F154"/>
    <mergeCell ref="H154:J154"/>
    <mergeCell ref="L154:N154"/>
    <mergeCell ref="O135:Q135"/>
    <mergeCell ref="O136:Q138"/>
    <mergeCell ref="D138:F138"/>
    <mergeCell ref="H138:J138"/>
    <mergeCell ref="L138:N138"/>
    <mergeCell ref="G139:J139"/>
    <mergeCell ref="K139:N139"/>
    <mergeCell ref="C140:F140"/>
    <mergeCell ref="G140:J140"/>
    <mergeCell ref="K140:N140"/>
    <mergeCell ref="O140:Q142"/>
    <mergeCell ref="C141:F145"/>
    <mergeCell ref="G141:J145"/>
    <mergeCell ref="K141:N145"/>
    <mergeCell ref="O143:Q143"/>
    <mergeCell ref="O144:Q146"/>
    <mergeCell ref="D146:F146"/>
    <mergeCell ref="H146:J146"/>
    <mergeCell ref="L146:N146"/>
    <mergeCell ref="G119:J119"/>
    <mergeCell ref="K119:N119"/>
    <mergeCell ref="O119:Q121"/>
    <mergeCell ref="C120:F124"/>
    <mergeCell ref="G120:J124"/>
    <mergeCell ref="K120:N124"/>
    <mergeCell ref="O122:Q122"/>
    <mergeCell ref="O123:Q125"/>
    <mergeCell ref="D125:F125"/>
    <mergeCell ref="H125:J125"/>
    <mergeCell ref="L125:N125"/>
    <mergeCell ref="C110:F110"/>
    <mergeCell ref="G110:J110"/>
    <mergeCell ref="K110:N110"/>
    <mergeCell ref="C111:F111"/>
    <mergeCell ref="G111:J111"/>
    <mergeCell ref="K111:N111"/>
    <mergeCell ref="O111:Q113"/>
    <mergeCell ref="C112:F116"/>
    <mergeCell ref="G112:J116"/>
    <mergeCell ref="K112:N116"/>
    <mergeCell ref="O114:Q114"/>
    <mergeCell ref="O115:Q117"/>
    <mergeCell ref="D117:F117"/>
    <mergeCell ref="H117:J117"/>
    <mergeCell ref="L117:N117"/>
    <mergeCell ref="O103:Q105"/>
    <mergeCell ref="C104:F108"/>
    <mergeCell ref="G104:J108"/>
    <mergeCell ref="K104:N108"/>
    <mergeCell ref="O106:Q106"/>
    <mergeCell ref="O107:Q109"/>
    <mergeCell ref="D109:F109"/>
    <mergeCell ref="H109:J109"/>
    <mergeCell ref="L109:N109"/>
    <mergeCell ref="C99:F101"/>
    <mergeCell ref="G99:J101"/>
    <mergeCell ref="K99:N101"/>
    <mergeCell ref="C102:F102"/>
    <mergeCell ref="G102:J102"/>
    <mergeCell ref="K102:N102"/>
    <mergeCell ref="C103:F103"/>
    <mergeCell ref="G103:J103"/>
    <mergeCell ref="K103:N103"/>
    <mergeCell ref="C89:F89"/>
    <mergeCell ref="G89:J89"/>
    <mergeCell ref="K89:N89"/>
    <mergeCell ref="C90:F90"/>
    <mergeCell ref="G90:J90"/>
    <mergeCell ref="K90:N90"/>
    <mergeCell ref="O90:Q92"/>
    <mergeCell ref="C91:F95"/>
    <mergeCell ref="G91:J95"/>
    <mergeCell ref="K91:N95"/>
    <mergeCell ref="O93:Q93"/>
    <mergeCell ref="O94:Q96"/>
    <mergeCell ref="D96:F96"/>
    <mergeCell ref="H96:J96"/>
    <mergeCell ref="L96:N96"/>
    <mergeCell ref="C82:F82"/>
    <mergeCell ref="G82:J82"/>
    <mergeCell ref="K82:N82"/>
    <mergeCell ref="O82:Q84"/>
    <mergeCell ref="C83:F87"/>
    <mergeCell ref="G83:J87"/>
    <mergeCell ref="K83:N87"/>
    <mergeCell ref="O85:Q85"/>
    <mergeCell ref="O86:Q88"/>
    <mergeCell ref="D88:F88"/>
    <mergeCell ref="H88:J88"/>
    <mergeCell ref="L88:N88"/>
    <mergeCell ref="C75:F79"/>
    <mergeCell ref="G75:J79"/>
    <mergeCell ref="K75:N79"/>
    <mergeCell ref="O77:Q77"/>
    <mergeCell ref="O78:Q80"/>
    <mergeCell ref="D80:F80"/>
    <mergeCell ref="H80:J80"/>
    <mergeCell ref="L80:N80"/>
    <mergeCell ref="C81:F81"/>
    <mergeCell ref="G81:J81"/>
    <mergeCell ref="K81:N81"/>
    <mergeCell ref="C52:F52"/>
    <mergeCell ref="G52:J52"/>
    <mergeCell ref="K52:N52"/>
    <mergeCell ref="C53:F53"/>
    <mergeCell ref="G53:J53"/>
    <mergeCell ref="K53:N53"/>
    <mergeCell ref="O53:Q55"/>
    <mergeCell ref="C54:F58"/>
    <mergeCell ref="G54:J58"/>
    <mergeCell ref="K54:N58"/>
    <mergeCell ref="O56:Q56"/>
    <mergeCell ref="O57:Q59"/>
    <mergeCell ref="D59:F59"/>
    <mergeCell ref="H59:J59"/>
    <mergeCell ref="L59:N59"/>
    <mergeCell ref="C44:F44"/>
    <mergeCell ref="G44:J44"/>
    <mergeCell ref="K44:N44"/>
    <mergeCell ref="C45:F45"/>
    <mergeCell ref="G45:J45"/>
    <mergeCell ref="K45:N45"/>
    <mergeCell ref="O45:Q47"/>
    <mergeCell ref="C46:F50"/>
    <mergeCell ref="G46:J50"/>
    <mergeCell ref="K46:N50"/>
    <mergeCell ref="O48:Q48"/>
    <mergeCell ref="O49:Q51"/>
    <mergeCell ref="D51:F51"/>
    <mergeCell ref="H51:J51"/>
    <mergeCell ref="L51:N51"/>
    <mergeCell ref="C31:F31"/>
    <mergeCell ref="G31:J31"/>
    <mergeCell ref="K31:N31"/>
    <mergeCell ref="C32:F32"/>
    <mergeCell ref="G32:J32"/>
    <mergeCell ref="K32:N32"/>
    <mergeCell ref="O32:Q34"/>
    <mergeCell ref="C33:F37"/>
    <mergeCell ref="G33:J37"/>
    <mergeCell ref="K33:N37"/>
    <mergeCell ref="O35:Q35"/>
    <mergeCell ref="O36:Q38"/>
    <mergeCell ref="D38:F38"/>
    <mergeCell ref="H38:J38"/>
    <mergeCell ref="L38:N38"/>
    <mergeCell ref="G23:J23"/>
    <mergeCell ref="K23:N23"/>
    <mergeCell ref="C24:F24"/>
    <mergeCell ref="G24:J24"/>
    <mergeCell ref="K24:N24"/>
    <mergeCell ref="O24:Q26"/>
    <mergeCell ref="C25:F29"/>
    <mergeCell ref="G25:J29"/>
    <mergeCell ref="K25:N29"/>
    <mergeCell ref="O27:Q27"/>
    <mergeCell ref="O28:Q30"/>
    <mergeCell ref="D30:F30"/>
    <mergeCell ref="H30:J30"/>
    <mergeCell ref="L30:N30"/>
    <mergeCell ref="O147:Q147"/>
    <mergeCell ref="C147:F147"/>
    <mergeCell ref="G147:J147"/>
    <mergeCell ref="K147:N147"/>
    <mergeCell ref="C148:F148"/>
    <mergeCell ref="O139:Q139"/>
    <mergeCell ref="C139:F139"/>
    <mergeCell ref="B128:B130"/>
    <mergeCell ref="O128:Q130"/>
    <mergeCell ref="B131:B154"/>
    <mergeCell ref="O131:Q131"/>
    <mergeCell ref="C128:F130"/>
    <mergeCell ref="G128:J130"/>
    <mergeCell ref="K128:N130"/>
    <mergeCell ref="C131:F131"/>
    <mergeCell ref="G131:J131"/>
    <mergeCell ref="K131:N131"/>
    <mergeCell ref="C132:F132"/>
    <mergeCell ref="G132:J132"/>
    <mergeCell ref="K132:N132"/>
    <mergeCell ref="O132:Q134"/>
    <mergeCell ref="C133:F137"/>
    <mergeCell ref="G133:J137"/>
    <mergeCell ref="K133:N137"/>
    <mergeCell ref="O73:Q73"/>
    <mergeCell ref="O81:Q81"/>
    <mergeCell ref="C60:F60"/>
    <mergeCell ref="G60:J60"/>
    <mergeCell ref="K60:N60"/>
    <mergeCell ref="C61:F61"/>
    <mergeCell ref="G61:J61"/>
    <mergeCell ref="K61:N61"/>
    <mergeCell ref="O61:Q63"/>
    <mergeCell ref="C62:F66"/>
    <mergeCell ref="G62:J66"/>
    <mergeCell ref="K62:N66"/>
    <mergeCell ref="O64:Q64"/>
    <mergeCell ref="L67:N67"/>
    <mergeCell ref="C70:F72"/>
    <mergeCell ref="G70:J72"/>
    <mergeCell ref="K70:N72"/>
    <mergeCell ref="C73:F73"/>
    <mergeCell ref="G73:J73"/>
    <mergeCell ref="K73:N73"/>
    <mergeCell ref="C74:F74"/>
    <mergeCell ref="G74:J74"/>
    <mergeCell ref="K74:N74"/>
    <mergeCell ref="O74:Q76"/>
    <mergeCell ref="B2:Q2"/>
    <mergeCell ref="O12:Q14"/>
    <mergeCell ref="B7:Q9"/>
    <mergeCell ref="B12:B14"/>
    <mergeCell ref="B3:Q3"/>
    <mergeCell ref="B4:Q4"/>
    <mergeCell ref="C12:F14"/>
    <mergeCell ref="G12:J14"/>
    <mergeCell ref="K12:N14"/>
    <mergeCell ref="B15:B38"/>
    <mergeCell ref="O16:Q18"/>
    <mergeCell ref="O19:Q19"/>
    <mergeCell ref="O20:Q22"/>
    <mergeCell ref="D22:F22"/>
    <mergeCell ref="H22:J22"/>
    <mergeCell ref="C41:F43"/>
    <mergeCell ref="G41:J43"/>
    <mergeCell ref="K41:N43"/>
    <mergeCell ref="O15:Q15"/>
    <mergeCell ref="O23:Q23"/>
    <mergeCell ref="O31:Q31"/>
    <mergeCell ref="C15:F15"/>
    <mergeCell ref="G15:J15"/>
    <mergeCell ref="K15:N15"/>
    <mergeCell ref="C16:F16"/>
    <mergeCell ref="G16:J16"/>
    <mergeCell ref="K16:N16"/>
    <mergeCell ref="C17:F21"/>
    <mergeCell ref="G17:J21"/>
    <mergeCell ref="K17:N21"/>
    <mergeCell ref="B41:B43"/>
    <mergeCell ref="L22:N22"/>
    <mergeCell ref="C23:F23"/>
    <mergeCell ref="O118:Q118"/>
    <mergeCell ref="O41:Q43"/>
    <mergeCell ref="O44:Q44"/>
    <mergeCell ref="C118:F118"/>
    <mergeCell ref="G118:J118"/>
    <mergeCell ref="K118:N118"/>
    <mergeCell ref="C119:F119"/>
    <mergeCell ref="B157:B159"/>
    <mergeCell ref="O157:Q159"/>
    <mergeCell ref="O65:Q67"/>
    <mergeCell ref="D67:F67"/>
    <mergeCell ref="H67:J67"/>
    <mergeCell ref="O60:Q60"/>
    <mergeCell ref="O52:Q52"/>
    <mergeCell ref="B44:B67"/>
    <mergeCell ref="B70:B72"/>
    <mergeCell ref="B73:B96"/>
    <mergeCell ref="B99:B101"/>
    <mergeCell ref="B102:B125"/>
    <mergeCell ref="O110:Q110"/>
    <mergeCell ref="O99:Q101"/>
    <mergeCell ref="O89:Q89"/>
    <mergeCell ref="O102:Q102"/>
    <mergeCell ref="O70:Q72"/>
    <mergeCell ref="B160:B183"/>
    <mergeCell ref="O160:Q160"/>
    <mergeCell ref="O168:Q168"/>
    <mergeCell ref="C168:F168"/>
    <mergeCell ref="O176:Q176"/>
    <mergeCell ref="C176:F176"/>
    <mergeCell ref="G176:J176"/>
    <mergeCell ref="K176:N176"/>
    <mergeCell ref="C177:F177"/>
    <mergeCell ref="O161:Q163"/>
    <mergeCell ref="C162:F166"/>
    <mergeCell ref="G162:J166"/>
    <mergeCell ref="K162:N166"/>
    <mergeCell ref="O164:Q164"/>
    <mergeCell ref="O165:Q167"/>
    <mergeCell ref="D167:F167"/>
    <mergeCell ref="H167:J167"/>
    <mergeCell ref="L167:N167"/>
    <mergeCell ref="G168:J168"/>
    <mergeCell ref="K168:N168"/>
    <mergeCell ref="C169:F169"/>
    <mergeCell ref="G169:J169"/>
    <mergeCell ref="K169:N169"/>
    <mergeCell ref="O169:Q171"/>
    <mergeCell ref="B186:B188"/>
    <mergeCell ref="C186:F188"/>
    <mergeCell ref="G186:J188"/>
    <mergeCell ref="K186:N188"/>
    <mergeCell ref="O186:Q188"/>
    <mergeCell ref="B189:B212"/>
    <mergeCell ref="C189:F189"/>
    <mergeCell ref="G189:J189"/>
    <mergeCell ref="K189:N189"/>
    <mergeCell ref="O189:Q189"/>
    <mergeCell ref="C190:F190"/>
    <mergeCell ref="G190:J190"/>
    <mergeCell ref="K190:N190"/>
    <mergeCell ref="O190:Q192"/>
    <mergeCell ref="C191:F195"/>
    <mergeCell ref="G191:J195"/>
    <mergeCell ref="K191:N195"/>
    <mergeCell ref="O193:Q193"/>
    <mergeCell ref="O194:Q196"/>
    <mergeCell ref="D196:F196"/>
    <mergeCell ref="H196:J196"/>
    <mergeCell ref="L196:N196"/>
    <mergeCell ref="C197:F197"/>
    <mergeCell ref="G197:J197"/>
    <mergeCell ref="K197:N197"/>
    <mergeCell ref="O197:Q197"/>
    <mergeCell ref="C198:F198"/>
    <mergeCell ref="G198:J198"/>
    <mergeCell ref="K198:N198"/>
    <mergeCell ref="O198:Q200"/>
    <mergeCell ref="C199:F203"/>
    <mergeCell ref="G199:J203"/>
    <mergeCell ref="K199:N203"/>
    <mergeCell ref="O201:Q201"/>
    <mergeCell ref="O202:Q204"/>
    <mergeCell ref="D204:F204"/>
    <mergeCell ref="H204:J204"/>
    <mergeCell ref="L204:N204"/>
    <mergeCell ref="C205:F205"/>
    <mergeCell ref="G205:J205"/>
    <mergeCell ref="K205:N205"/>
    <mergeCell ref="O205:Q205"/>
    <mergeCell ref="C206:F206"/>
    <mergeCell ref="G206:J206"/>
    <mergeCell ref="K206:N206"/>
    <mergeCell ref="O206:Q208"/>
    <mergeCell ref="C207:F211"/>
    <mergeCell ref="G207:J211"/>
    <mergeCell ref="K207:N211"/>
    <mergeCell ref="O209:Q209"/>
    <mergeCell ref="O210:Q212"/>
    <mergeCell ref="D212:F212"/>
    <mergeCell ref="H212:J212"/>
    <mergeCell ref="L212:N212"/>
  </mergeCells>
  <dataValidations count="2">
    <dataValidation type="list" allowBlank="1" showInputMessage="1" showErrorMessage="1" sqref="B264:B266">
      <formula1>"Low Stress,Accumulation,Mod Stress,Specialization,Peaking,Realization"</formula1>
    </dataValidation>
    <dataValidation type="list" allowBlank="1" showInputMessage="1" showErrorMessage="1" sqref="B128 B99 B12 B41 B70 B157 B186">
      <formula1>"Low Stress,Developmental,Mod Stress,Pivot,Specialization,Peaking,Realization"</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K154"/>
  <sheetViews>
    <sheetView showGridLines="0" zoomScaleNormal="100" workbookViewId="0">
      <selection activeCell="B1" sqref="B1"/>
    </sheetView>
  </sheetViews>
  <sheetFormatPr baseColWidth="10" defaultRowHeight="14.4" x14ac:dyDescent="0.3"/>
  <cols>
    <col min="2" max="2" width="11.77734375" customWidth="1"/>
  </cols>
  <sheetData>
    <row r="1" spans="1:37" ht="15" customHeight="1" x14ac:dyDescent="0.3">
      <c r="A1" s="8"/>
      <c r="B1" s="8"/>
      <c r="C1" s="8"/>
      <c r="D1" s="8"/>
      <c r="E1" s="8"/>
      <c r="F1" s="8"/>
      <c r="G1" s="8"/>
      <c r="H1" s="8"/>
      <c r="I1" s="8"/>
      <c r="J1" s="8"/>
      <c r="K1" s="8"/>
      <c r="L1" s="8"/>
      <c r="M1" s="8"/>
      <c r="N1" s="8"/>
      <c r="O1" s="8"/>
      <c r="P1" s="8"/>
      <c r="Q1" s="8"/>
      <c r="R1" s="8"/>
      <c r="S1" s="8"/>
      <c r="T1" s="8"/>
      <c r="U1" s="8"/>
      <c r="V1" s="8"/>
      <c r="W1" s="8"/>
      <c r="X1" s="8"/>
      <c r="Y1" s="8"/>
      <c r="Z1" s="8"/>
      <c r="AA1" s="8"/>
      <c r="AB1" s="16"/>
      <c r="AC1" s="16"/>
      <c r="AD1" s="16"/>
      <c r="AE1" s="16"/>
      <c r="AF1" s="16"/>
      <c r="AG1" s="16"/>
      <c r="AH1" s="16"/>
      <c r="AI1" s="16"/>
      <c r="AJ1" s="16"/>
      <c r="AK1" s="16"/>
    </row>
    <row r="2" spans="1:37" ht="15" customHeight="1" x14ac:dyDescent="0.3">
      <c r="A2" s="8"/>
      <c r="B2" s="8"/>
      <c r="C2" s="8"/>
      <c r="D2" s="8"/>
      <c r="E2" s="8"/>
      <c r="F2" s="8"/>
      <c r="G2" s="8"/>
      <c r="H2" s="8"/>
      <c r="I2" s="8"/>
      <c r="J2" s="8"/>
      <c r="K2" s="8"/>
      <c r="L2" s="8"/>
      <c r="M2" s="8"/>
      <c r="N2" s="8"/>
      <c r="O2" s="8"/>
      <c r="P2" s="8"/>
      <c r="Q2" s="8"/>
      <c r="R2" s="8"/>
      <c r="S2" s="8"/>
      <c r="T2" s="8"/>
      <c r="U2" s="8"/>
      <c r="V2" s="8"/>
      <c r="W2" s="8"/>
      <c r="X2" s="8"/>
      <c r="Y2" s="8"/>
      <c r="Z2" s="8"/>
      <c r="AA2" s="8"/>
      <c r="AB2" s="16"/>
      <c r="AC2" s="16"/>
      <c r="AD2" s="16"/>
      <c r="AE2" s="16"/>
      <c r="AF2" s="16"/>
      <c r="AG2" s="16"/>
      <c r="AH2" s="16"/>
      <c r="AI2" s="16"/>
      <c r="AJ2" s="16"/>
      <c r="AK2" s="16"/>
    </row>
    <row r="3" spans="1:37" ht="15" customHeight="1" x14ac:dyDescent="0.3">
      <c r="A3" s="339" t="s">
        <v>100</v>
      </c>
      <c r="B3" s="339"/>
      <c r="C3" s="339"/>
      <c r="D3" s="339"/>
      <c r="E3" s="339"/>
      <c r="F3" s="339"/>
      <c r="G3" s="339"/>
      <c r="H3" s="339"/>
      <c r="I3" s="339"/>
      <c r="J3" s="339"/>
      <c r="K3" s="339"/>
      <c r="L3" s="339"/>
      <c r="M3" s="339"/>
      <c r="N3" s="339"/>
      <c r="O3" s="339"/>
      <c r="P3" s="339"/>
      <c r="Q3" s="339"/>
      <c r="R3" s="339"/>
      <c r="S3" s="339"/>
      <c r="T3" s="95"/>
      <c r="U3" s="95"/>
      <c r="V3" s="95"/>
      <c r="W3" s="95"/>
      <c r="X3" s="95"/>
      <c r="Y3" s="95"/>
      <c r="Z3" s="95"/>
      <c r="AA3" s="95"/>
      <c r="AB3" s="17"/>
      <c r="AC3" s="17"/>
      <c r="AD3" s="17"/>
      <c r="AE3" s="17"/>
      <c r="AF3" s="17"/>
      <c r="AG3" s="17"/>
      <c r="AH3" s="17"/>
      <c r="AI3" s="17"/>
      <c r="AJ3" s="17"/>
      <c r="AK3" s="17"/>
    </row>
    <row r="4" spans="1:37" ht="15" customHeight="1" x14ac:dyDescent="0.3">
      <c r="A4" s="339"/>
      <c r="B4" s="339"/>
      <c r="C4" s="339"/>
      <c r="D4" s="339"/>
      <c r="E4" s="339"/>
      <c r="F4" s="339"/>
      <c r="G4" s="339"/>
      <c r="H4" s="339"/>
      <c r="I4" s="339"/>
      <c r="J4" s="339"/>
      <c r="K4" s="339"/>
      <c r="L4" s="339"/>
      <c r="M4" s="339"/>
      <c r="N4" s="339"/>
      <c r="O4" s="339"/>
      <c r="P4" s="339"/>
      <c r="Q4" s="339"/>
      <c r="R4" s="339"/>
      <c r="S4" s="339"/>
      <c r="T4" s="95"/>
      <c r="U4" s="95"/>
      <c r="V4" s="95"/>
      <c r="W4" s="95"/>
      <c r="X4" s="95"/>
      <c r="Y4" s="95"/>
      <c r="Z4" s="95"/>
      <c r="AA4" s="95"/>
      <c r="AB4" s="17"/>
      <c r="AC4" s="17"/>
      <c r="AD4" s="17"/>
      <c r="AE4" s="17"/>
      <c r="AF4" s="17"/>
      <c r="AG4" s="17"/>
      <c r="AH4" s="17"/>
      <c r="AI4" s="17"/>
      <c r="AJ4" s="17"/>
      <c r="AK4" s="17"/>
    </row>
    <row r="5" spans="1:37" ht="15" customHeight="1" x14ac:dyDescent="0.3">
      <c r="A5" s="8"/>
      <c r="B5" s="8"/>
      <c r="C5" s="8"/>
      <c r="D5" s="8"/>
      <c r="E5" s="8"/>
      <c r="F5" s="8"/>
      <c r="G5" s="8"/>
      <c r="H5" s="8"/>
      <c r="I5" s="8"/>
      <c r="J5" s="8"/>
      <c r="K5" s="8"/>
      <c r="L5" s="8"/>
      <c r="M5" s="8"/>
      <c r="N5" s="8"/>
      <c r="O5" s="8"/>
      <c r="P5" s="8"/>
      <c r="Q5" s="8"/>
      <c r="R5" s="8"/>
      <c r="S5" s="8"/>
      <c r="T5" s="8"/>
      <c r="U5" s="8"/>
      <c r="V5" s="8"/>
      <c r="W5" s="8"/>
      <c r="X5" s="8"/>
      <c r="Y5" s="8"/>
      <c r="Z5" s="8"/>
      <c r="AA5" s="8"/>
      <c r="AB5" s="16"/>
      <c r="AC5" s="16"/>
      <c r="AD5" s="16"/>
      <c r="AE5" s="16"/>
      <c r="AF5" s="16"/>
      <c r="AG5" s="16"/>
      <c r="AH5" s="16"/>
      <c r="AI5" s="16"/>
      <c r="AJ5" s="16"/>
      <c r="AK5" s="16"/>
    </row>
    <row r="6" spans="1:37" ht="15" customHeight="1" thickBot="1" x14ac:dyDescent="0.35">
      <c r="A6" s="8"/>
      <c r="B6" s="8"/>
      <c r="C6" s="8"/>
      <c r="D6" s="8"/>
      <c r="E6" s="8"/>
      <c r="F6" s="8"/>
      <c r="G6" s="8"/>
      <c r="H6" s="8"/>
      <c r="I6" s="8"/>
      <c r="J6" s="8"/>
      <c r="K6" s="8"/>
      <c r="L6" s="8"/>
      <c r="M6" s="8"/>
      <c r="N6" s="8"/>
      <c r="O6" s="8"/>
      <c r="P6" s="8"/>
      <c r="Q6" s="2"/>
      <c r="R6" s="2"/>
      <c r="S6" s="2"/>
      <c r="T6" s="2"/>
      <c r="U6" s="2"/>
      <c r="V6" s="2"/>
      <c r="W6" s="2"/>
      <c r="X6" s="2"/>
      <c r="Y6" s="2"/>
      <c r="Z6" s="2"/>
      <c r="AA6" s="2"/>
      <c r="AB6" s="2"/>
      <c r="AC6" s="2"/>
      <c r="AD6" s="2"/>
      <c r="AE6" s="2"/>
      <c r="AF6" s="2"/>
      <c r="AG6" s="2"/>
      <c r="AH6" s="2"/>
      <c r="AI6" s="2"/>
      <c r="AJ6" s="2"/>
      <c r="AK6" s="2"/>
    </row>
    <row r="7" spans="1:37" ht="15" customHeight="1" x14ac:dyDescent="0.3">
      <c r="A7" s="8"/>
      <c r="B7" s="8"/>
      <c r="C7" s="329" t="s">
        <v>99</v>
      </c>
      <c r="D7" s="330"/>
      <c r="E7" s="330"/>
      <c r="F7" s="331"/>
      <c r="G7" s="329" t="s">
        <v>98</v>
      </c>
      <c r="H7" s="330"/>
      <c r="I7" s="330"/>
      <c r="J7" s="330"/>
      <c r="K7" s="330"/>
      <c r="L7" s="330"/>
      <c r="M7" s="330"/>
      <c r="N7" s="330"/>
      <c r="O7" s="330"/>
      <c r="P7" s="331"/>
      <c r="Q7" s="2"/>
      <c r="R7" s="2"/>
      <c r="S7" s="2"/>
      <c r="T7" s="2"/>
      <c r="U7" s="2"/>
      <c r="V7" s="2"/>
      <c r="W7" s="2"/>
      <c r="X7" s="2"/>
      <c r="Y7" s="2"/>
      <c r="Z7" s="2"/>
      <c r="AA7" s="2"/>
      <c r="AB7" s="2"/>
      <c r="AC7" s="2"/>
      <c r="AD7" s="2"/>
      <c r="AE7" s="2"/>
      <c r="AF7" s="2"/>
      <c r="AG7" s="2"/>
      <c r="AH7" s="2"/>
      <c r="AI7" s="2"/>
      <c r="AJ7" s="2"/>
      <c r="AK7" s="2"/>
    </row>
    <row r="8" spans="1:37" ht="15" customHeight="1" x14ac:dyDescent="0.3">
      <c r="A8" s="8"/>
      <c r="B8" s="8"/>
      <c r="C8" s="340"/>
      <c r="D8" s="341"/>
      <c r="E8" s="341"/>
      <c r="F8" s="342"/>
      <c r="G8" s="340"/>
      <c r="H8" s="341"/>
      <c r="I8" s="341"/>
      <c r="J8" s="341"/>
      <c r="K8" s="341"/>
      <c r="L8" s="341"/>
      <c r="M8" s="341"/>
      <c r="N8" s="341"/>
      <c r="O8" s="341"/>
      <c r="P8" s="342"/>
      <c r="Q8" s="2"/>
      <c r="R8" s="2"/>
      <c r="S8" s="2"/>
      <c r="T8" s="2"/>
      <c r="U8" s="2"/>
      <c r="V8" s="2"/>
      <c r="W8" s="2"/>
      <c r="X8" s="2"/>
      <c r="Y8" s="2"/>
      <c r="Z8" s="2"/>
      <c r="AA8" s="2"/>
      <c r="AB8" s="2"/>
      <c r="AC8" s="2"/>
      <c r="AD8" s="2"/>
      <c r="AE8" s="2"/>
      <c r="AF8" s="2"/>
      <c r="AG8" s="2"/>
      <c r="AH8" s="2"/>
      <c r="AI8" s="2"/>
      <c r="AJ8" s="2"/>
      <c r="AK8" s="2"/>
    </row>
    <row r="9" spans="1:37" ht="15" customHeight="1" thickBot="1" x14ac:dyDescent="0.35">
      <c r="A9" s="8"/>
      <c r="B9" s="8"/>
      <c r="C9" s="332"/>
      <c r="D9" s="333"/>
      <c r="E9" s="333"/>
      <c r="F9" s="334"/>
      <c r="G9" s="332"/>
      <c r="H9" s="333"/>
      <c r="I9" s="333"/>
      <c r="J9" s="333"/>
      <c r="K9" s="333"/>
      <c r="L9" s="333"/>
      <c r="M9" s="333"/>
      <c r="N9" s="333"/>
      <c r="O9" s="333"/>
      <c r="P9" s="334"/>
      <c r="Q9" s="2"/>
      <c r="R9" s="2"/>
      <c r="S9" s="2"/>
      <c r="T9" s="2"/>
      <c r="U9" s="2"/>
      <c r="V9" s="2"/>
      <c r="W9" s="2"/>
      <c r="X9" s="2"/>
      <c r="Y9" s="2"/>
      <c r="Z9" s="2"/>
      <c r="AA9" s="2"/>
      <c r="AB9" s="2"/>
      <c r="AC9" s="2"/>
      <c r="AD9" s="2"/>
      <c r="AE9" s="2"/>
      <c r="AF9" s="2"/>
      <c r="AG9" s="2"/>
      <c r="AH9" s="2"/>
      <c r="AI9" s="2"/>
      <c r="AJ9" s="2"/>
      <c r="AK9" s="2"/>
    </row>
    <row r="10" spans="1:37" ht="15" customHeight="1" x14ac:dyDescent="0.3">
      <c r="A10" s="8"/>
      <c r="B10" s="8"/>
      <c r="C10" s="343"/>
      <c r="D10" s="344"/>
      <c r="E10" s="344"/>
      <c r="F10" s="345"/>
      <c r="G10" s="352"/>
      <c r="H10" s="353"/>
      <c r="I10" s="353"/>
      <c r="J10" s="353"/>
      <c r="K10" s="353"/>
      <c r="L10" s="353"/>
      <c r="M10" s="353"/>
      <c r="N10" s="353"/>
      <c r="O10" s="353"/>
      <c r="P10" s="354"/>
      <c r="Q10" s="2"/>
      <c r="R10" s="2"/>
      <c r="S10" s="2"/>
      <c r="T10" s="2"/>
      <c r="U10" s="2"/>
      <c r="V10" s="2"/>
      <c r="W10" s="2"/>
      <c r="X10" s="2"/>
      <c r="Y10" s="2"/>
      <c r="Z10" s="2"/>
      <c r="AA10" s="2"/>
      <c r="AB10" s="2"/>
      <c r="AC10" s="2"/>
      <c r="AD10" s="2"/>
      <c r="AE10" s="2"/>
      <c r="AF10" s="2"/>
      <c r="AG10" s="2"/>
      <c r="AH10" s="2"/>
      <c r="AI10" s="2"/>
      <c r="AJ10" s="2"/>
      <c r="AK10" s="2"/>
    </row>
    <row r="11" spans="1:37" ht="15" customHeight="1" x14ac:dyDescent="0.3">
      <c r="A11" s="8"/>
      <c r="B11" s="8"/>
      <c r="C11" s="346"/>
      <c r="D11" s="347"/>
      <c r="E11" s="347"/>
      <c r="F11" s="348"/>
      <c r="G11" s="355"/>
      <c r="H11" s="356"/>
      <c r="I11" s="356"/>
      <c r="J11" s="356"/>
      <c r="K11" s="356"/>
      <c r="L11" s="356"/>
      <c r="M11" s="356"/>
      <c r="N11" s="356"/>
      <c r="O11" s="356"/>
      <c r="P11" s="357"/>
      <c r="Q11" s="2"/>
      <c r="R11" s="2"/>
      <c r="S11" s="2"/>
      <c r="T11" s="2"/>
      <c r="U11" s="2"/>
      <c r="V11" s="2"/>
      <c r="W11" s="2"/>
      <c r="X11" s="2"/>
      <c r="Y11" s="2"/>
      <c r="Z11" s="2"/>
      <c r="AA11" s="2"/>
      <c r="AB11" s="2"/>
      <c r="AC11" s="2"/>
      <c r="AD11" s="2"/>
      <c r="AE11" s="2"/>
      <c r="AF11" s="2"/>
      <c r="AG11" s="2"/>
      <c r="AH11" s="2"/>
      <c r="AI11" s="2"/>
      <c r="AJ11" s="2"/>
      <c r="AK11" s="2"/>
    </row>
    <row r="12" spans="1:37" ht="15" customHeight="1" thickBot="1" x14ac:dyDescent="0.35">
      <c r="A12" s="8"/>
      <c r="B12" s="8"/>
      <c r="C12" s="349"/>
      <c r="D12" s="350"/>
      <c r="E12" s="350"/>
      <c r="F12" s="351"/>
      <c r="G12" s="358"/>
      <c r="H12" s="359"/>
      <c r="I12" s="359"/>
      <c r="J12" s="359"/>
      <c r="K12" s="359"/>
      <c r="L12" s="359"/>
      <c r="M12" s="359"/>
      <c r="N12" s="359"/>
      <c r="O12" s="359"/>
      <c r="P12" s="360"/>
      <c r="Q12" s="2"/>
      <c r="R12" s="2"/>
      <c r="S12" s="2"/>
      <c r="T12" s="2"/>
      <c r="U12" s="2"/>
      <c r="V12" s="2"/>
      <c r="W12" s="2"/>
      <c r="X12" s="2"/>
      <c r="Y12" s="2">
        <f>'Training Plan'!C45</f>
        <v>0</v>
      </c>
      <c r="Z12" s="2"/>
      <c r="AA12" s="2"/>
      <c r="AB12" s="2"/>
      <c r="AC12" s="2"/>
      <c r="AD12" s="2"/>
      <c r="AE12" s="2"/>
      <c r="AF12" s="2"/>
      <c r="AG12" s="2"/>
      <c r="AH12" s="2"/>
      <c r="AI12" s="2"/>
      <c r="AJ12" s="2"/>
      <c r="AK12" s="2"/>
    </row>
    <row r="13" spans="1:37" ht="15" customHeight="1" x14ac:dyDescent="0.3">
      <c r="A13" s="8"/>
      <c r="B13" s="8"/>
      <c r="C13" s="343"/>
      <c r="D13" s="344"/>
      <c r="E13" s="344"/>
      <c r="F13" s="345"/>
      <c r="G13" s="352"/>
      <c r="H13" s="353"/>
      <c r="I13" s="353"/>
      <c r="J13" s="353"/>
      <c r="K13" s="353"/>
      <c r="L13" s="353"/>
      <c r="M13" s="353"/>
      <c r="N13" s="353"/>
      <c r="O13" s="353"/>
      <c r="P13" s="354"/>
      <c r="Q13" s="2"/>
      <c r="R13" s="2"/>
      <c r="S13" s="2"/>
      <c r="T13" s="2"/>
      <c r="U13" s="2"/>
      <c r="V13" s="2"/>
      <c r="W13" s="2"/>
      <c r="X13" s="2"/>
      <c r="Y13" s="2">
        <f>'Training Plan'!C53</f>
        <v>0</v>
      </c>
      <c r="Z13" s="2"/>
      <c r="AA13" s="2"/>
      <c r="AB13" s="2"/>
      <c r="AC13" s="2"/>
      <c r="AD13" s="2"/>
      <c r="AE13" s="2"/>
      <c r="AF13" s="2"/>
      <c r="AG13" s="2"/>
      <c r="AH13" s="2"/>
      <c r="AI13" s="2"/>
      <c r="AJ13" s="2"/>
      <c r="AK13" s="2"/>
    </row>
    <row r="14" spans="1:37" ht="15" customHeight="1" x14ac:dyDescent="0.3">
      <c r="A14" s="8"/>
      <c r="B14" s="8"/>
      <c r="C14" s="346"/>
      <c r="D14" s="347"/>
      <c r="E14" s="347"/>
      <c r="F14" s="348"/>
      <c r="G14" s="355"/>
      <c r="H14" s="356"/>
      <c r="I14" s="356"/>
      <c r="J14" s="356"/>
      <c r="K14" s="356"/>
      <c r="L14" s="356"/>
      <c r="M14" s="356"/>
      <c r="N14" s="356"/>
      <c r="O14" s="356"/>
      <c r="P14" s="357"/>
      <c r="Q14" s="2"/>
      <c r="R14" s="2"/>
      <c r="S14" s="2"/>
      <c r="T14" s="2"/>
      <c r="U14" s="2"/>
      <c r="V14" s="2"/>
      <c r="W14" s="2"/>
      <c r="X14" s="2"/>
      <c r="Y14" s="2">
        <f>'Training Plan'!C61</f>
        <v>0</v>
      </c>
      <c r="Z14" s="2"/>
      <c r="AA14" s="2"/>
      <c r="AB14" s="2"/>
      <c r="AC14" s="2"/>
      <c r="AD14" s="2"/>
      <c r="AE14" s="2"/>
      <c r="AF14" s="2"/>
      <c r="AG14" s="2"/>
      <c r="AH14" s="2"/>
      <c r="AI14" s="2"/>
      <c r="AJ14" s="2"/>
      <c r="AK14" s="2"/>
    </row>
    <row r="15" spans="1:37" ht="15" customHeight="1" thickBot="1" x14ac:dyDescent="0.35">
      <c r="A15" s="8"/>
      <c r="B15" s="8"/>
      <c r="C15" s="349"/>
      <c r="D15" s="350"/>
      <c r="E15" s="350"/>
      <c r="F15" s="351"/>
      <c r="G15" s="358"/>
      <c r="H15" s="359"/>
      <c r="I15" s="359"/>
      <c r="J15" s="359"/>
      <c r="K15" s="359"/>
      <c r="L15" s="359"/>
      <c r="M15" s="359"/>
      <c r="N15" s="359"/>
      <c r="O15" s="359"/>
      <c r="P15" s="360"/>
      <c r="Q15" s="2"/>
      <c r="R15" s="2"/>
      <c r="S15" s="2"/>
      <c r="T15" s="2"/>
      <c r="U15" s="2"/>
      <c r="V15" s="2"/>
      <c r="W15" s="2"/>
      <c r="X15" s="2"/>
      <c r="Y15" s="2">
        <f>'Training Plan'!G45</f>
        <v>0</v>
      </c>
      <c r="Z15" s="2"/>
      <c r="AA15" s="2"/>
      <c r="AB15" s="2"/>
      <c r="AC15" s="2"/>
      <c r="AD15" s="2"/>
      <c r="AE15" s="2"/>
      <c r="AF15" s="2"/>
      <c r="AG15" s="2"/>
      <c r="AH15" s="2"/>
      <c r="AI15" s="2"/>
      <c r="AJ15" s="2"/>
      <c r="AK15" s="2"/>
    </row>
    <row r="16" spans="1:37" ht="15" customHeight="1" x14ac:dyDescent="0.3">
      <c r="A16" s="8"/>
      <c r="B16" s="8"/>
      <c r="C16" s="343"/>
      <c r="D16" s="344"/>
      <c r="E16" s="344"/>
      <c r="F16" s="345"/>
      <c r="G16" s="352"/>
      <c r="H16" s="353"/>
      <c r="I16" s="353"/>
      <c r="J16" s="353"/>
      <c r="K16" s="353"/>
      <c r="L16" s="353"/>
      <c r="M16" s="353"/>
      <c r="N16" s="353"/>
      <c r="O16" s="353"/>
      <c r="P16" s="354"/>
      <c r="Q16" s="2"/>
      <c r="R16" s="2"/>
      <c r="S16" s="2"/>
      <c r="T16" s="2"/>
      <c r="U16" s="2"/>
      <c r="V16" s="2"/>
      <c r="W16" s="2"/>
      <c r="X16" s="2"/>
      <c r="Y16" s="2">
        <f>'Training Plan'!G53</f>
        <v>0</v>
      </c>
      <c r="Z16" s="2"/>
      <c r="AA16" s="2"/>
      <c r="AB16" s="2"/>
      <c r="AC16" s="2"/>
      <c r="AD16" s="2"/>
      <c r="AE16" s="2"/>
      <c r="AF16" s="2"/>
      <c r="AG16" s="2"/>
      <c r="AH16" s="2"/>
      <c r="AI16" s="2"/>
      <c r="AJ16" s="2"/>
      <c r="AK16" s="2"/>
    </row>
    <row r="17" spans="1:37" ht="15" customHeight="1" x14ac:dyDescent="0.3">
      <c r="A17" s="8"/>
      <c r="B17" s="8"/>
      <c r="C17" s="346"/>
      <c r="D17" s="347"/>
      <c r="E17" s="347"/>
      <c r="F17" s="348"/>
      <c r="G17" s="355"/>
      <c r="H17" s="356"/>
      <c r="I17" s="356"/>
      <c r="J17" s="356"/>
      <c r="K17" s="356"/>
      <c r="L17" s="356"/>
      <c r="M17" s="356"/>
      <c r="N17" s="356"/>
      <c r="O17" s="356"/>
      <c r="P17" s="357"/>
      <c r="Q17" s="2"/>
      <c r="R17" s="2"/>
      <c r="S17" s="2"/>
      <c r="T17" s="2"/>
      <c r="U17" s="2"/>
      <c r="V17" s="2"/>
      <c r="W17" s="2"/>
      <c r="X17" s="2"/>
      <c r="Y17" s="2">
        <f>'Training Plan'!G61</f>
        <v>0</v>
      </c>
      <c r="Z17" s="2"/>
      <c r="AA17" s="2"/>
      <c r="AB17" s="2"/>
      <c r="AC17" s="2"/>
      <c r="AD17" s="2"/>
      <c r="AE17" s="2"/>
      <c r="AF17" s="2"/>
      <c r="AG17" s="2"/>
      <c r="AH17" s="2"/>
      <c r="AI17" s="2"/>
      <c r="AJ17" s="2"/>
      <c r="AK17" s="2"/>
    </row>
    <row r="18" spans="1:37" ht="15" customHeight="1" thickBot="1" x14ac:dyDescent="0.35">
      <c r="A18" s="8"/>
      <c r="B18" s="8"/>
      <c r="C18" s="349"/>
      <c r="D18" s="350"/>
      <c r="E18" s="350"/>
      <c r="F18" s="351"/>
      <c r="G18" s="358"/>
      <c r="H18" s="359"/>
      <c r="I18" s="359"/>
      <c r="J18" s="359"/>
      <c r="K18" s="359"/>
      <c r="L18" s="359"/>
      <c r="M18" s="359"/>
      <c r="N18" s="359"/>
      <c r="O18" s="359"/>
      <c r="P18" s="360"/>
      <c r="Q18" s="2"/>
      <c r="R18" s="2"/>
      <c r="S18" s="2"/>
      <c r="T18" s="2"/>
      <c r="U18" s="2"/>
      <c r="V18" s="2"/>
      <c r="W18" s="2"/>
      <c r="X18" s="2"/>
      <c r="Y18" s="2">
        <f>'Training Plan'!K45</f>
        <v>0</v>
      </c>
      <c r="Z18" s="2"/>
      <c r="AA18" s="2"/>
      <c r="AB18" s="2"/>
      <c r="AC18" s="2"/>
      <c r="AD18" s="2"/>
      <c r="AE18" s="2"/>
      <c r="AF18" s="2"/>
      <c r="AG18" s="2"/>
      <c r="AH18" s="2"/>
      <c r="AI18" s="2"/>
      <c r="AJ18" s="2"/>
      <c r="AK18" s="2"/>
    </row>
    <row r="19" spans="1:37" ht="15" customHeight="1" x14ac:dyDescent="0.3">
      <c r="A19" s="8"/>
      <c r="B19" s="8"/>
      <c r="C19" s="343"/>
      <c r="D19" s="344"/>
      <c r="E19" s="344"/>
      <c r="F19" s="345"/>
      <c r="G19" s="352"/>
      <c r="H19" s="353"/>
      <c r="I19" s="353"/>
      <c r="J19" s="353"/>
      <c r="K19" s="353"/>
      <c r="L19" s="353"/>
      <c r="M19" s="353"/>
      <c r="N19" s="353"/>
      <c r="O19" s="353"/>
      <c r="P19" s="354"/>
      <c r="Q19" s="2"/>
      <c r="R19" s="2"/>
      <c r="S19" s="2"/>
      <c r="T19" s="2"/>
      <c r="U19" s="2"/>
      <c r="V19" s="2"/>
      <c r="W19" s="2"/>
      <c r="X19" s="2"/>
      <c r="Y19" s="2">
        <f>'Training Plan'!K53</f>
        <v>0</v>
      </c>
      <c r="Z19" s="2"/>
      <c r="AA19" s="2"/>
      <c r="AB19" s="2"/>
      <c r="AC19" s="2"/>
      <c r="AD19" s="2"/>
      <c r="AE19" s="2"/>
      <c r="AF19" s="2"/>
      <c r="AG19" s="2"/>
      <c r="AH19" s="2"/>
      <c r="AI19" s="2"/>
      <c r="AJ19" s="2"/>
      <c r="AK19" s="2"/>
    </row>
    <row r="20" spans="1:37" ht="15" customHeight="1" x14ac:dyDescent="0.3">
      <c r="A20" s="8"/>
      <c r="B20" s="8"/>
      <c r="C20" s="346"/>
      <c r="D20" s="347"/>
      <c r="E20" s="347"/>
      <c r="F20" s="348"/>
      <c r="G20" s="355"/>
      <c r="H20" s="356"/>
      <c r="I20" s="356"/>
      <c r="J20" s="356"/>
      <c r="K20" s="356"/>
      <c r="L20" s="356"/>
      <c r="M20" s="356"/>
      <c r="N20" s="356"/>
      <c r="O20" s="356"/>
      <c r="P20" s="357"/>
      <c r="Q20" s="2"/>
      <c r="R20" s="2"/>
      <c r="S20" s="2"/>
      <c r="T20" s="2"/>
      <c r="U20" s="2"/>
      <c r="V20" s="2"/>
      <c r="W20" s="2"/>
      <c r="X20" s="2"/>
      <c r="Y20" s="2">
        <f>'Training Plan'!K61</f>
        <v>0</v>
      </c>
      <c r="Z20" s="2"/>
      <c r="AA20" s="2"/>
      <c r="AB20" s="2"/>
      <c r="AC20" s="2"/>
      <c r="AD20" s="2"/>
      <c r="AE20" s="2"/>
      <c r="AF20" s="2"/>
      <c r="AG20" s="2"/>
      <c r="AH20" s="2"/>
      <c r="AI20" s="2"/>
      <c r="AJ20" s="2"/>
      <c r="AK20" s="2"/>
    </row>
    <row r="21" spans="1:37" ht="15" customHeight="1" thickBot="1" x14ac:dyDescent="0.35">
      <c r="A21" s="8"/>
      <c r="B21" s="8"/>
      <c r="C21" s="349"/>
      <c r="D21" s="350"/>
      <c r="E21" s="350"/>
      <c r="F21" s="351"/>
      <c r="G21" s="358"/>
      <c r="H21" s="359"/>
      <c r="I21" s="359"/>
      <c r="J21" s="359"/>
      <c r="K21" s="359"/>
      <c r="L21" s="359"/>
      <c r="M21" s="359"/>
      <c r="N21" s="359"/>
      <c r="O21" s="359"/>
      <c r="P21" s="360"/>
      <c r="Q21" s="2"/>
      <c r="R21" s="2"/>
      <c r="S21" s="2"/>
      <c r="T21" s="2"/>
      <c r="U21" s="2"/>
      <c r="V21" s="2"/>
      <c r="W21" s="2"/>
      <c r="X21" s="2"/>
      <c r="Y21" s="2"/>
      <c r="Z21" s="2"/>
      <c r="AA21" s="2"/>
      <c r="AB21" s="2"/>
      <c r="AC21" s="2"/>
      <c r="AD21" s="2"/>
      <c r="AE21" s="2"/>
      <c r="AF21" s="2"/>
      <c r="AG21" s="2"/>
      <c r="AH21" s="2"/>
      <c r="AI21" s="2"/>
      <c r="AJ21" s="2"/>
      <c r="AK21" s="2"/>
    </row>
    <row r="22" spans="1:37" ht="15" customHeight="1" x14ac:dyDescent="0.3">
      <c r="A22" s="8"/>
      <c r="B22" s="8"/>
      <c r="C22" s="343"/>
      <c r="D22" s="344"/>
      <c r="E22" s="344"/>
      <c r="F22" s="345"/>
      <c r="G22" s="352"/>
      <c r="H22" s="353"/>
      <c r="I22" s="353"/>
      <c r="J22" s="353"/>
      <c r="K22" s="353"/>
      <c r="L22" s="353"/>
      <c r="M22" s="353"/>
      <c r="N22" s="353"/>
      <c r="O22" s="353"/>
      <c r="P22" s="354"/>
      <c r="Q22" s="2"/>
      <c r="R22" s="2"/>
      <c r="S22" s="2"/>
      <c r="T22" s="2"/>
      <c r="U22" s="2"/>
      <c r="V22" s="2"/>
      <c r="W22" s="2"/>
      <c r="X22" s="2"/>
      <c r="Y22" s="2"/>
      <c r="Z22" s="2"/>
      <c r="AA22" s="2"/>
      <c r="AB22" s="2"/>
      <c r="AC22" s="2"/>
      <c r="AD22" s="2"/>
      <c r="AE22" s="2"/>
      <c r="AF22" s="2"/>
      <c r="AG22" s="2"/>
      <c r="AH22" s="2"/>
      <c r="AI22" s="2"/>
      <c r="AJ22" s="2"/>
      <c r="AK22" s="2"/>
    </row>
    <row r="23" spans="1:37" ht="15" customHeight="1" x14ac:dyDescent="0.3">
      <c r="A23" s="8"/>
      <c r="B23" s="8"/>
      <c r="C23" s="346"/>
      <c r="D23" s="347"/>
      <c r="E23" s="347"/>
      <c r="F23" s="348"/>
      <c r="G23" s="355"/>
      <c r="H23" s="356"/>
      <c r="I23" s="356"/>
      <c r="J23" s="356"/>
      <c r="K23" s="356"/>
      <c r="L23" s="356"/>
      <c r="M23" s="356"/>
      <c r="N23" s="356"/>
      <c r="O23" s="356"/>
      <c r="P23" s="357"/>
      <c r="Q23" s="2"/>
      <c r="R23" s="2"/>
      <c r="S23" s="2"/>
      <c r="T23" s="2"/>
      <c r="U23" s="2"/>
      <c r="V23" s="2"/>
      <c r="W23" s="2"/>
      <c r="X23" s="2"/>
      <c r="Y23" s="2"/>
      <c r="Z23" s="2"/>
      <c r="AA23" s="2"/>
      <c r="AB23" s="2"/>
      <c r="AC23" s="2"/>
      <c r="AD23" s="2"/>
      <c r="AE23" s="2"/>
      <c r="AF23" s="2"/>
      <c r="AG23" s="2"/>
      <c r="AH23" s="2"/>
      <c r="AI23" s="2"/>
      <c r="AJ23" s="2"/>
      <c r="AK23" s="2"/>
    </row>
    <row r="24" spans="1:37" ht="15" customHeight="1" thickBot="1" x14ac:dyDescent="0.35">
      <c r="A24" s="8"/>
      <c r="B24" s="8"/>
      <c r="C24" s="349"/>
      <c r="D24" s="350"/>
      <c r="E24" s="350"/>
      <c r="F24" s="351"/>
      <c r="G24" s="358"/>
      <c r="H24" s="359"/>
      <c r="I24" s="359"/>
      <c r="J24" s="359"/>
      <c r="K24" s="359"/>
      <c r="L24" s="359"/>
      <c r="M24" s="359"/>
      <c r="N24" s="359"/>
      <c r="O24" s="359"/>
      <c r="P24" s="360"/>
      <c r="Q24" s="2"/>
      <c r="R24" s="2"/>
      <c r="S24" s="2"/>
      <c r="T24" s="2"/>
      <c r="U24" s="2"/>
      <c r="V24" s="2"/>
      <c r="W24" s="2"/>
      <c r="X24" s="2"/>
      <c r="Y24" s="2"/>
      <c r="Z24" s="2"/>
      <c r="AA24" s="2"/>
      <c r="AB24" s="2"/>
      <c r="AC24" s="2"/>
      <c r="AD24" s="2"/>
      <c r="AE24" s="2"/>
      <c r="AF24" s="2"/>
      <c r="AG24" s="2"/>
      <c r="AH24" s="2"/>
      <c r="AI24" s="2"/>
      <c r="AJ24" s="2"/>
      <c r="AK24" s="2"/>
    </row>
    <row r="25" spans="1:37" ht="15" customHeight="1" x14ac:dyDescent="0.3">
      <c r="A25" s="8"/>
      <c r="B25" s="8"/>
      <c r="C25" s="343"/>
      <c r="D25" s="344"/>
      <c r="E25" s="344"/>
      <c r="F25" s="345"/>
      <c r="G25" s="352"/>
      <c r="H25" s="353"/>
      <c r="I25" s="353"/>
      <c r="J25" s="353"/>
      <c r="K25" s="353"/>
      <c r="L25" s="353"/>
      <c r="M25" s="353"/>
      <c r="N25" s="353"/>
      <c r="O25" s="353"/>
      <c r="P25" s="354"/>
      <c r="Q25" s="2"/>
      <c r="R25" s="2"/>
      <c r="S25" s="2"/>
      <c r="T25" s="2"/>
      <c r="U25" s="2"/>
      <c r="V25" s="2"/>
      <c r="W25" s="2"/>
      <c r="X25" s="2"/>
      <c r="Y25" s="2"/>
      <c r="Z25" s="2"/>
      <c r="AA25" s="2"/>
      <c r="AB25" s="2"/>
      <c r="AC25" s="2"/>
      <c r="AD25" s="2"/>
      <c r="AE25" s="2"/>
      <c r="AF25" s="2"/>
      <c r="AG25" s="2"/>
      <c r="AH25" s="2"/>
      <c r="AI25" s="2"/>
      <c r="AJ25" s="2"/>
      <c r="AK25" s="2"/>
    </row>
    <row r="26" spans="1:37" ht="15" customHeight="1" x14ac:dyDescent="0.3">
      <c r="A26" s="8"/>
      <c r="B26" s="8"/>
      <c r="C26" s="346"/>
      <c r="D26" s="347"/>
      <c r="E26" s="347"/>
      <c r="F26" s="348"/>
      <c r="G26" s="355"/>
      <c r="H26" s="356"/>
      <c r="I26" s="356"/>
      <c r="J26" s="356"/>
      <c r="K26" s="356"/>
      <c r="L26" s="356"/>
      <c r="M26" s="356"/>
      <c r="N26" s="356"/>
      <c r="O26" s="356"/>
      <c r="P26" s="357"/>
      <c r="Q26" s="2"/>
      <c r="R26" s="2"/>
      <c r="S26" s="2"/>
      <c r="T26" s="2"/>
      <c r="U26" s="2"/>
      <c r="V26" s="2"/>
      <c r="W26" s="2"/>
      <c r="X26" s="2"/>
      <c r="Y26" s="2"/>
      <c r="Z26" s="2"/>
      <c r="AA26" s="2"/>
      <c r="AB26" s="2"/>
      <c r="AC26" s="2"/>
      <c r="AD26" s="2"/>
      <c r="AE26" s="2"/>
      <c r="AF26" s="2"/>
      <c r="AG26" s="2"/>
      <c r="AH26" s="2"/>
      <c r="AI26" s="2"/>
      <c r="AJ26" s="2"/>
      <c r="AK26" s="2"/>
    </row>
    <row r="27" spans="1:37" ht="15" customHeight="1" thickBot="1" x14ac:dyDescent="0.35">
      <c r="A27" s="8"/>
      <c r="B27" s="8"/>
      <c r="C27" s="349"/>
      <c r="D27" s="350"/>
      <c r="E27" s="350"/>
      <c r="F27" s="351"/>
      <c r="G27" s="358"/>
      <c r="H27" s="359"/>
      <c r="I27" s="359"/>
      <c r="J27" s="359"/>
      <c r="K27" s="359"/>
      <c r="L27" s="359"/>
      <c r="M27" s="359"/>
      <c r="N27" s="359"/>
      <c r="O27" s="359"/>
      <c r="P27" s="360"/>
      <c r="Q27" s="2"/>
      <c r="R27" s="2"/>
      <c r="S27" s="2"/>
      <c r="T27" s="2"/>
      <c r="U27" s="2"/>
      <c r="V27" s="2"/>
      <c r="W27" s="2"/>
      <c r="X27" s="2"/>
      <c r="Y27" s="2"/>
      <c r="Z27" s="2"/>
      <c r="AA27" s="2"/>
      <c r="AB27" s="2"/>
      <c r="AC27" s="2"/>
      <c r="AD27" s="2"/>
      <c r="AE27" s="2"/>
      <c r="AF27" s="2"/>
      <c r="AG27" s="2"/>
      <c r="AH27" s="2"/>
      <c r="AI27" s="2"/>
      <c r="AJ27" s="2"/>
      <c r="AK27" s="2"/>
    </row>
    <row r="28" spans="1:37" ht="15" customHeight="1" x14ac:dyDescent="0.3">
      <c r="A28" s="8"/>
      <c r="B28" s="8"/>
      <c r="C28" s="343"/>
      <c r="D28" s="344"/>
      <c r="E28" s="344"/>
      <c r="F28" s="345"/>
      <c r="G28" s="352"/>
      <c r="H28" s="353"/>
      <c r="I28" s="353"/>
      <c r="J28" s="353"/>
      <c r="K28" s="353"/>
      <c r="L28" s="353"/>
      <c r="M28" s="353"/>
      <c r="N28" s="353"/>
      <c r="O28" s="353"/>
      <c r="P28" s="354"/>
      <c r="Q28" s="2"/>
      <c r="R28" s="2"/>
      <c r="S28" s="2"/>
      <c r="T28" s="2"/>
      <c r="U28" s="2"/>
      <c r="V28" s="2"/>
      <c r="W28" s="2"/>
      <c r="X28" s="2"/>
      <c r="Y28" s="2"/>
      <c r="Z28" s="2"/>
      <c r="AA28" s="2"/>
      <c r="AB28" s="2"/>
      <c r="AC28" s="2"/>
      <c r="AD28" s="2"/>
      <c r="AE28" s="2"/>
      <c r="AF28" s="2"/>
      <c r="AG28" s="2"/>
      <c r="AH28" s="2"/>
      <c r="AI28" s="2"/>
      <c r="AJ28" s="2"/>
      <c r="AK28" s="2"/>
    </row>
    <row r="29" spans="1:37" ht="15" customHeight="1" x14ac:dyDescent="0.3">
      <c r="A29" s="8"/>
      <c r="B29" s="8"/>
      <c r="C29" s="346"/>
      <c r="D29" s="347"/>
      <c r="E29" s="347"/>
      <c r="F29" s="348"/>
      <c r="G29" s="355"/>
      <c r="H29" s="356"/>
      <c r="I29" s="356"/>
      <c r="J29" s="356"/>
      <c r="K29" s="356"/>
      <c r="L29" s="356"/>
      <c r="M29" s="356"/>
      <c r="N29" s="356"/>
      <c r="O29" s="356"/>
      <c r="P29" s="357"/>
      <c r="Q29" s="2"/>
      <c r="R29" s="2"/>
      <c r="S29" s="2"/>
      <c r="T29" s="2"/>
      <c r="U29" s="2"/>
      <c r="V29" s="2"/>
      <c r="W29" s="2"/>
      <c r="X29" s="2"/>
      <c r="Y29" s="2"/>
      <c r="Z29" s="2"/>
      <c r="AA29" s="2"/>
      <c r="AB29" s="2"/>
      <c r="AC29" s="2"/>
      <c r="AD29" s="2"/>
      <c r="AE29" s="2"/>
      <c r="AF29" s="2"/>
      <c r="AG29" s="2"/>
      <c r="AH29" s="2"/>
      <c r="AI29" s="2"/>
      <c r="AJ29" s="2"/>
      <c r="AK29" s="2"/>
    </row>
    <row r="30" spans="1:37" ht="15" customHeight="1" thickBot="1" x14ac:dyDescent="0.35">
      <c r="A30" s="8"/>
      <c r="B30" s="8"/>
      <c r="C30" s="349"/>
      <c r="D30" s="350"/>
      <c r="E30" s="350"/>
      <c r="F30" s="351"/>
      <c r="G30" s="358"/>
      <c r="H30" s="359"/>
      <c r="I30" s="359"/>
      <c r="J30" s="359"/>
      <c r="K30" s="359"/>
      <c r="L30" s="359"/>
      <c r="M30" s="359"/>
      <c r="N30" s="359"/>
      <c r="O30" s="359"/>
      <c r="P30" s="360"/>
      <c r="Q30" s="2"/>
      <c r="R30" s="2"/>
      <c r="S30" s="2"/>
      <c r="T30" s="2"/>
      <c r="U30" s="2"/>
      <c r="V30" s="2"/>
      <c r="W30" s="2"/>
      <c r="X30" s="2"/>
      <c r="Y30" s="2"/>
      <c r="Z30" s="2"/>
      <c r="AA30" s="2"/>
      <c r="AB30" s="2"/>
      <c r="AC30" s="2"/>
      <c r="AD30" s="2"/>
      <c r="AE30" s="2"/>
      <c r="AF30" s="2"/>
      <c r="AG30" s="2"/>
      <c r="AH30" s="2"/>
      <c r="AI30" s="2"/>
      <c r="AJ30" s="2"/>
      <c r="AK30" s="2"/>
    </row>
    <row r="31" spans="1:37" ht="15" customHeight="1" x14ac:dyDescent="0.3">
      <c r="A31" s="8"/>
      <c r="B31" s="8"/>
      <c r="C31" s="343"/>
      <c r="D31" s="344"/>
      <c r="E31" s="344"/>
      <c r="F31" s="345"/>
      <c r="G31" s="352"/>
      <c r="H31" s="353"/>
      <c r="I31" s="353"/>
      <c r="J31" s="353"/>
      <c r="K31" s="353"/>
      <c r="L31" s="353"/>
      <c r="M31" s="353"/>
      <c r="N31" s="353"/>
      <c r="O31" s="353"/>
      <c r="P31" s="354"/>
      <c r="Q31" s="2"/>
      <c r="R31" s="2"/>
      <c r="S31" s="2"/>
      <c r="T31" s="2"/>
      <c r="U31" s="2"/>
      <c r="V31" s="2"/>
      <c r="W31" s="2"/>
      <c r="X31" s="2"/>
      <c r="Y31" s="2"/>
      <c r="Z31" s="2"/>
      <c r="AA31" s="2"/>
      <c r="AB31" s="2"/>
      <c r="AC31" s="2"/>
      <c r="AD31" s="2"/>
      <c r="AE31" s="2"/>
      <c r="AF31" s="2"/>
      <c r="AG31" s="2"/>
      <c r="AH31" s="2"/>
      <c r="AI31" s="2"/>
      <c r="AJ31" s="2"/>
      <c r="AK31" s="2"/>
    </row>
    <row r="32" spans="1:37" ht="15" customHeight="1" x14ac:dyDescent="0.3">
      <c r="A32" s="8"/>
      <c r="B32" s="8"/>
      <c r="C32" s="346"/>
      <c r="D32" s="347"/>
      <c r="E32" s="347"/>
      <c r="F32" s="348"/>
      <c r="G32" s="355"/>
      <c r="H32" s="356"/>
      <c r="I32" s="356"/>
      <c r="J32" s="356"/>
      <c r="K32" s="356"/>
      <c r="L32" s="356"/>
      <c r="M32" s="356"/>
      <c r="N32" s="356"/>
      <c r="O32" s="356"/>
      <c r="P32" s="357"/>
      <c r="Q32" s="2"/>
      <c r="R32" s="2"/>
      <c r="S32" s="2"/>
      <c r="T32" s="2"/>
      <c r="U32" s="2"/>
      <c r="V32" s="2"/>
      <c r="W32" s="2"/>
      <c r="X32" s="2"/>
      <c r="Y32" s="2"/>
      <c r="Z32" s="2"/>
      <c r="AA32" s="2"/>
      <c r="AB32" s="2"/>
      <c r="AC32" s="2"/>
      <c r="AD32" s="2"/>
      <c r="AE32" s="2"/>
      <c r="AF32" s="2"/>
      <c r="AG32" s="2"/>
      <c r="AH32" s="2"/>
      <c r="AI32" s="2"/>
      <c r="AJ32" s="2"/>
      <c r="AK32" s="2"/>
    </row>
    <row r="33" spans="1:37" ht="15" customHeight="1" thickBot="1" x14ac:dyDescent="0.35">
      <c r="A33" s="8"/>
      <c r="B33" s="8"/>
      <c r="C33" s="349"/>
      <c r="D33" s="350"/>
      <c r="E33" s="350"/>
      <c r="F33" s="351"/>
      <c r="G33" s="358"/>
      <c r="H33" s="359"/>
      <c r="I33" s="359"/>
      <c r="J33" s="359"/>
      <c r="K33" s="359"/>
      <c r="L33" s="359"/>
      <c r="M33" s="359"/>
      <c r="N33" s="359"/>
      <c r="O33" s="359"/>
      <c r="P33" s="360"/>
      <c r="Q33" s="2"/>
      <c r="R33" s="2"/>
      <c r="S33" s="2"/>
      <c r="T33" s="2"/>
      <c r="U33" s="2"/>
      <c r="V33" s="2"/>
      <c r="W33" s="2"/>
      <c r="X33" s="2"/>
      <c r="Y33" s="2"/>
      <c r="Z33" s="2"/>
      <c r="AA33" s="2"/>
      <c r="AB33" s="2"/>
      <c r="AC33" s="2"/>
      <c r="AD33" s="2"/>
      <c r="AE33" s="2"/>
      <c r="AF33" s="2"/>
      <c r="AG33" s="2"/>
      <c r="AH33" s="2"/>
      <c r="AI33" s="2"/>
      <c r="AJ33" s="2"/>
      <c r="AK33" s="2"/>
    </row>
    <row r="34" spans="1:37" ht="15" customHeight="1" x14ac:dyDescent="0.3">
      <c r="A34" s="8"/>
      <c r="B34" s="8"/>
      <c r="C34" s="343"/>
      <c r="D34" s="344"/>
      <c r="E34" s="344"/>
      <c r="F34" s="345"/>
      <c r="G34" s="352"/>
      <c r="H34" s="353"/>
      <c r="I34" s="353"/>
      <c r="J34" s="353"/>
      <c r="K34" s="353"/>
      <c r="L34" s="353"/>
      <c r="M34" s="353"/>
      <c r="N34" s="353"/>
      <c r="O34" s="353"/>
      <c r="P34" s="354"/>
      <c r="Q34" s="2"/>
      <c r="R34" s="2"/>
      <c r="S34" s="2"/>
      <c r="T34" s="2"/>
      <c r="U34" s="2"/>
      <c r="V34" s="2"/>
      <c r="W34" s="2"/>
      <c r="X34" s="2"/>
      <c r="Y34" s="2"/>
      <c r="Z34" s="2"/>
      <c r="AA34" s="2"/>
      <c r="AB34" s="2"/>
      <c r="AC34" s="2"/>
      <c r="AD34" s="2"/>
      <c r="AE34" s="2"/>
      <c r="AF34" s="2"/>
      <c r="AG34" s="2"/>
      <c r="AH34" s="2"/>
      <c r="AI34" s="2"/>
      <c r="AJ34" s="2"/>
      <c r="AK34" s="2"/>
    </row>
    <row r="35" spans="1:37" ht="15" customHeight="1" x14ac:dyDescent="0.3">
      <c r="A35" s="8"/>
      <c r="B35" s="8"/>
      <c r="C35" s="346"/>
      <c r="D35" s="347"/>
      <c r="E35" s="347"/>
      <c r="F35" s="348"/>
      <c r="G35" s="355"/>
      <c r="H35" s="356"/>
      <c r="I35" s="356"/>
      <c r="J35" s="356"/>
      <c r="K35" s="356"/>
      <c r="L35" s="356"/>
      <c r="M35" s="356"/>
      <c r="N35" s="356"/>
      <c r="O35" s="356"/>
      <c r="P35" s="357"/>
      <c r="Q35" s="2"/>
      <c r="R35" s="2"/>
      <c r="S35" s="2"/>
      <c r="T35" s="2"/>
      <c r="U35" s="2"/>
      <c r="V35" s="2"/>
      <c r="W35" s="2"/>
      <c r="X35" s="2"/>
      <c r="Y35" s="2"/>
      <c r="Z35" s="2"/>
      <c r="AA35" s="2"/>
      <c r="AB35" s="2"/>
      <c r="AC35" s="2"/>
      <c r="AD35" s="2"/>
      <c r="AE35" s="2"/>
      <c r="AF35" s="2"/>
      <c r="AG35" s="2"/>
      <c r="AH35" s="2"/>
      <c r="AI35" s="2"/>
      <c r="AJ35" s="2"/>
      <c r="AK35" s="2"/>
    </row>
    <row r="36" spans="1:37" ht="15" customHeight="1" thickBot="1" x14ac:dyDescent="0.35">
      <c r="A36" s="8"/>
      <c r="B36" s="8"/>
      <c r="C36" s="349"/>
      <c r="D36" s="350"/>
      <c r="E36" s="350"/>
      <c r="F36" s="351"/>
      <c r="G36" s="358"/>
      <c r="H36" s="359"/>
      <c r="I36" s="359"/>
      <c r="J36" s="359"/>
      <c r="K36" s="359"/>
      <c r="L36" s="359"/>
      <c r="M36" s="359"/>
      <c r="N36" s="359"/>
      <c r="O36" s="359"/>
      <c r="P36" s="360"/>
      <c r="Q36" s="2"/>
      <c r="R36" s="2"/>
      <c r="S36" s="2"/>
      <c r="T36" s="2"/>
      <c r="U36" s="2"/>
      <c r="V36" s="2"/>
      <c r="W36" s="2"/>
      <c r="X36" s="2"/>
      <c r="Y36" s="2"/>
      <c r="Z36" s="2"/>
      <c r="AA36" s="2"/>
      <c r="AB36" s="2"/>
      <c r="AC36" s="2"/>
      <c r="AD36" s="2"/>
      <c r="AE36" s="2"/>
      <c r="AF36" s="2"/>
      <c r="AG36" s="2"/>
      <c r="AH36" s="2"/>
      <c r="AI36" s="2"/>
      <c r="AJ36" s="2"/>
      <c r="AK36" s="2"/>
    </row>
    <row r="37" spans="1:37" ht="15" customHeight="1" x14ac:dyDescent="0.3">
      <c r="A37" s="8"/>
      <c r="B37" s="8"/>
      <c r="C37" s="8"/>
      <c r="D37" s="8"/>
      <c r="E37" s="8"/>
      <c r="F37" s="8"/>
      <c r="G37" s="8"/>
      <c r="H37" s="8"/>
      <c r="I37" s="8"/>
      <c r="J37" s="8"/>
      <c r="K37" s="8"/>
      <c r="L37" s="8"/>
      <c r="M37" s="8"/>
      <c r="N37" s="8"/>
      <c r="O37" s="8"/>
      <c r="P37" s="8"/>
      <c r="Q37" s="8"/>
      <c r="R37" s="74"/>
      <c r="S37" s="74"/>
      <c r="T37" s="74"/>
      <c r="U37" s="74"/>
      <c r="V37" s="74"/>
      <c r="W37" s="74"/>
      <c r="X37" s="74"/>
      <c r="Y37" s="74"/>
      <c r="Z37" s="74"/>
      <c r="AA37" s="74"/>
      <c r="AB37" s="74"/>
      <c r="AC37" s="74"/>
      <c r="AD37" s="74"/>
      <c r="AE37" s="74"/>
      <c r="AF37" s="74"/>
      <c r="AG37" s="74"/>
      <c r="AH37" s="74"/>
      <c r="AI37" s="74"/>
      <c r="AJ37" s="74"/>
      <c r="AK37" s="16"/>
    </row>
    <row r="38" spans="1:37" ht="15" customHeight="1" x14ac:dyDescent="0.3">
      <c r="A38" s="16"/>
      <c r="B38" s="16"/>
      <c r="C38" s="1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row>
    <row r="39" spans="1:37" ht="15" customHeight="1" x14ac:dyDescent="0.3">
      <c r="A39" s="52"/>
      <c r="B39" s="52"/>
      <c r="C39" s="339" t="s">
        <v>101</v>
      </c>
      <c r="D39" s="339"/>
      <c r="E39" s="339"/>
      <c r="F39" s="339"/>
      <c r="G39" s="339"/>
      <c r="H39" s="339"/>
      <c r="I39" s="339"/>
      <c r="J39" s="339"/>
      <c r="K39" s="339"/>
      <c r="L39" s="339"/>
      <c r="M39" s="339"/>
      <c r="N39" s="339"/>
      <c r="O39" s="339"/>
      <c r="P39" s="339"/>
      <c r="Q39" s="52"/>
      <c r="R39" s="52"/>
      <c r="S39" s="52"/>
      <c r="T39" s="88"/>
      <c r="U39" s="88"/>
      <c r="V39" s="88"/>
      <c r="W39" s="88"/>
      <c r="X39" s="88"/>
      <c r="Y39" s="88"/>
      <c r="Z39" s="88"/>
      <c r="AA39" s="88"/>
      <c r="AB39" s="17"/>
      <c r="AC39" s="17"/>
      <c r="AD39" s="17"/>
      <c r="AE39" s="17"/>
      <c r="AF39" s="17"/>
      <c r="AG39" s="17"/>
      <c r="AH39" s="17"/>
      <c r="AI39" s="17"/>
      <c r="AJ39" s="17"/>
      <c r="AK39" s="17"/>
    </row>
    <row r="40" spans="1:37" ht="15" customHeight="1" x14ac:dyDescent="0.3">
      <c r="A40" s="52"/>
      <c r="B40" s="52"/>
      <c r="C40" s="339"/>
      <c r="D40" s="339"/>
      <c r="E40" s="339"/>
      <c r="F40" s="339"/>
      <c r="G40" s="339"/>
      <c r="H40" s="339"/>
      <c r="I40" s="339"/>
      <c r="J40" s="339"/>
      <c r="K40" s="339"/>
      <c r="L40" s="339"/>
      <c r="M40" s="339"/>
      <c r="N40" s="339"/>
      <c r="O40" s="339"/>
      <c r="P40" s="339"/>
      <c r="Q40" s="52"/>
      <c r="R40" s="52"/>
      <c r="S40" s="52"/>
      <c r="T40" s="88"/>
      <c r="U40" s="88"/>
      <c r="V40" s="88"/>
      <c r="W40" s="88"/>
      <c r="X40" s="88"/>
      <c r="Y40" s="88"/>
      <c r="Z40" s="88"/>
      <c r="AA40" s="88"/>
      <c r="AB40" s="17"/>
      <c r="AC40" s="17"/>
      <c r="AD40" s="17"/>
      <c r="AE40" s="17"/>
      <c r="AF40" s="17"/>
      <c r="AG40" s="17"/>
      <c r="AH40" s="17"/>
      <c r="AI40" s="17"/>
      <c r="AJ40" s="17"/>
      <c r="AK40" s="17"/>
    </row>
    <row r="41" spans="1:37" ht="15" customHeight="1" x14ac:dyDescent="0.3">
      <c r="A41" s="16"/>
      <c r="B41" s="16"/>
      <c r="C41" s="16"/>
      <c r="D41" s="16"/>
      <c r="E41" s="16"/>
      <c r="F41" s="16"/>
      <c r="G41" s="16"/>
      <c r="H41" s="16"/>
      <c r="I41" s="16"/>
      <c r="J41" s="16"/>
      <c r="K41" s="16"/>
      <c r="L41" s="16"/>
      <c r="M41" s="16"/>
      <c r="N41" s="16"/>
      <c r="O41" s="16"/>
      <c r="P41" s="16"/>
      <c r="Q41" s="16"/>
      <c r="R41" s="16"/>
      <c r="S41" s="16"/>
      <c r="T41" s="16"/>
      <c r="U41" s="16"/>
      <c r="V41" s="16"/>
      <c r="W41" s="16"/>
      <c r="X41" s="16"/>
      <c r="Y41" s="16"/>
      <c r="Z41" s="16"/>
      <c r="AA41" s="16"/>
      <c r="AB41" s="16"/>
      <c r="AC41" s="16"/>
      <c r="AD41" s="16"/>
      <c r="AE41" s="16"/>
      <c r="AF41" s="16"/>
      <c r="AG41" s="16"/>
      <c r="AH41" s="16"/>
      <c r="AI41" s="16"/>
      <c r="AJ41" s="16"/>
      <c r="AK41" s="16"/>
    </row>
    <row r="42" spans="1:37" ht="15" customHeight="1" thickBot="1" x14ac:dyDescent="0.35">
      <c r="A42" s="16"/>
      <c r="B42" s="16"/>
      <c r="C42" s="16"/>
      <c r="D42" s="16"/>
      <c r="E42" s="16"/>
      <c r="F42" s="16"/>
      <c r="G42" s="16"/>
      <c r="H42" s="16"/>
      <c r="I42" s="16"/>
      <c r="J42" s="16"/>
      <c r="K42" s="16"/>
      <c r="L42" s="16"/>
      <c r="M42" s="16"/>
      <c r="N42" s="16"/>
      <c r="O42" s="16"/>
      <c r="P42" s="16"/>
      <c r="Q42" s="16"/>
      <c r="R42" s="16"/>
      <c r="S42" s="74"/>
      <c r="T42" s="74"/>
      <c r="U42" s="74"/>
      <c r="V42" s="74"/>
      <c r="W42" s="74"/>
      <c r="X42" s="74"/>
      <c r="Y42" s="74"/>
      <c r="Z42" s="74"/>
      <c r="AA42" s="74"/>
      <c r="AB42" s="74"/>
      <c r="AC42" s="74"/>
      <c r="AD42" s="74"/>
      <c r="AE42" s="74"/>
      <c r="AF42" s="74"/>
      <c r="AG42" s="74"/>
      <c r="AH42" s="74"/>
      <c r="AI42" s="74"/>
      <c r="AJ42" s="74"/>
      <c r="AK42" s="16"/>
    </row>
    <row r="43" spans="1:37" ht="15" customHeight="1" x14ac:dyDescent="0.3">
      <c r="A43" s="16"/>
      <c r="B43" s="16"/>
      <c r="C43" s="54"/>
      <c r="D43" s="54"/>
      <c r="E43" s="54"/>
      <c r="F43" s="284" t="s">
        <v>168</v>
      </c>
      <c r="G43" s="285"/>
      <c r="H43" s="285"/>
      <c r="I43" s="285"/>
      <c r="J43" s="285"/>
      <c r="K43" s="285"/>
      <c r="L43" s="285"/>
      <c r="M43" s="286"/>
      <c r="N43" s="54"/>
      <c r="O43" s="54"/>
      <c r="P43" s="54"/>
      <c r="Q43" s="16"/>
      <c r="R43" s="2"/>
      <c r="S43" s="2"/>
      <c r="T43" s="2"/>
      <c r="U43" s="2"/>
      <c r="V43" s="2"/>
      <c r="W43" s="2"/>
      <c r="X43" s="2"/>
      <c r="Y43" s="2"/>
      <c r="Z43" s="2"/>
      <c r="AA43" s="2"/>
      <c r="AB43" s="2"/>
      <c r="AC43" s="2"/>
      <c r="AD43" s="2"/>
      <c r="AE43" s="2"/>
      <c r="AF43" s="2"/>
      <c r="AG43" s="2"/>
      <c r="AH43" s="2"/>
      <c r="AI43" s="2"/>
      <c r="AJ43" s="2"/>
      <c r="AK43" s="2"/>
    </row>
    <row r="44" spans="1:37" ht="15" customHeight="1" thickBot="1" x14ac:dyDescent="0.35">
      <c r="A44" s="16"/>
      <c r="B44" s="16"/>
      <c r="C44" s="54"/>
      <c r="D44" s="54"/>
      <c r="E44" s="54"/>
      <c r="F44" s="290"/>
      <c r="G44" s="291"/>
      <c r="H44" s="291"/>
      <c r="I44" s="291"/>
      <c r="J44" s="291"/>
      <c r="K44" s="291"/>
      <c r="L44" s="291"/>
      <c r="M44" s="292"/>
      <c r="N44" s="54"/>
      <c r="O44" s="54"/>
      <c r="P44" s="54"/>
      <c r="Q44" s="16"/>
      <c r="R44" s="2"/>
      <c r="S44" s="2"/>
      <c r="T44" s="2"/>
      <c r="U44" s="2"/>
      <c r="V44" s="2"/>
      <c r="W44" s="2"/>
      <c r="X44" s="2"/>
      <c r="Y44" s="2"/>
      <c r="Z44" s="2"/>
      <c r="AA44" s="2"/>
      <c r="AB44" s="2"/>
      <c r="AC44" s="2"/>
      <c r="AD44" s="2"/>
      <c r="AE44" s="2"/>
      <c r="AF44" s="2"/>
      <c r="AG44" s="2"/>
      <c r="AH44" s="2"/>
      <c r="AI44" s="2"/>
      <c r="AJ44" s="2"/>
      <c r="AK44" s="2"/>
    </row>
    <row r="45" spans="1:37" ht="15" customHeight="1" x14ac:dyDescent="0.3">
      <c r="A45" s="16"/>
      <c r="B45" s="16"/>
      <c r="C45" s="54"/>
      <c r="D45" s="54"/>
      <c r="E45" s="54"/>
      <c r="F45" s="361" t="s">
        <v>88</v>
      </c>
      <c r="G45" s="326" t="s">
        <v>89</v>
      </c>
      <c r="H45" s="327"/>
      <c r="I45" s="327"/>
      <c r="J45" s="327"/>
      <c r="K45" s="327"/>
      <c r="L45" s="327"/>
      <c r="M45" s="328"/>
      <c r="N45" s="54"/>
      <c r="O45" s="54"/>
      <c r="P45" s="54"/>
      <c r="Q45" s="16"/>
      <c r="R45" s="2"/>
      <c r="S45" s="2"/>
      <c r="T45" s="2"/>
      <c r="U45" s="2"/>
      <c r="V45" s="2"/>
      <c r="W45" s="2"/>
      <c r="X45" s="2"/>
      <c r="Y45" s="2"/>
      <c r="Z45" s="2"/>
      <c r="AA45" s="2"/>
      <c r="AB45" s="2"/>
      <c r="AC45" s="2"/>
      <c r="AD45" s="2"/>
      <c r="AE45" s="2"/>
      <c r="AF45" s="2"/>
      <c r="AG45" s="2"/>
      <c r="AH45" s="2"/>
      <c r="AI45" s="2"/>
      <c r="AJ45" s="2"/>
      <c r="AK45" s="2"/>
    </row>
    <row r="46" spans="1:37" ht="15" customHeight="1" x14ac:dyDescent="0.3">
      <c r="A46" s="16"/>
      <c r="B46" s="16"/>
      <c r="C46" s="54"/>
      <c r="D46" s="54"/>
      <c r="E46" s="54"/>
      <c r="F46" s="325"/>
      <c r="G46" s="326"/>
      <c r="H46" s="327"/>
      <c r="I46" s="327"/>
      <c r="J46" s="327"/>
      <c r="K46" s="327"/>
      <c r="L46" s="327"/>
      <c r="M46" s="328"/>
      <c r="N46" s="54"/>
      <c r="O46" s="54"/>
      <c r="P46" s="54"/>
      <c r="Q46" s="16"/>
      <c r="R46" s="2"/>
      <c r="S46" s="2"/>
      <c r="T46" s="2"/>
      <c r="U46" s="2"/>
      <c r="V46" s="2"/>
      <c r="W46" s="2"/>
      <c r="X46" s="2"/>
      <c r="Y46" s="2"/>
      <c r="Z46" s="2"/>
      <c r="AA46" s="2"/>
      <c r="AB46" s="2"/>
      <c r="AC46" s="2"/>
      <c r="AD46" s="2"/>
      <c r="AE46" s="2"/>
      <c r="AF46" s="2"/>
      <c r="AG46" s="2"/>
      <c r="AH46" s="2"/>
      <c r="AI46" s="2"/>
      <c r="AJ46" s="2"/>
      <c r="AK46" s="2"/>
    </row>
    <row r="47" spans="1:37" ht="15" customHeight="1" x14ac:dyDescent="0.3">
      <c r="A47" s="16"/>
      <c r="B47" s="16"/>
      <c r="C47" s="54"/>
      <c r="D47" s="54"/>
      <c r="E47" s="54"/>
      <c r="F47" s="325" t="s">
        <v>6</v>
      </c>
      <c r="G47" s="326" t="s">
        <v>165</v>
      </c>
      <c r="H47" s="327"/>
      <c r="I47" s="327"/>
      <c r="J47" s="327"/>
      <c r="K47" s="327"/>
      <c r="L47" s="327"/>
      <c r="M47" s="328"/>
      <c r="N47" s="54"/>
      <c r="O47" s="54"/>
      <c r="P47" s="54"/>
      <c r="Q47" s="16"/>
      <c r="R47" s="2"/>
      <c r="S47" s="2"/>
      <c r="T47" s="2"/>
      <c r="U47" s="2"/>
      <c r="V47" s="2"/>
      <c r="W47" s="2"/>
      <c r="X47" s="2"/>
      <c r="Y47" s="2"/>
      <c r="Z47" s="2"/>
      <c r="AA47" s="2"/>
      <c r="AB47" s="2"/>
      <c r="AC47" s="2"/>
      <c r="AD47" s="2"/>
      <c r="AE47" s="2"/>
      <c r="AF47" s="2"/>
      <c r="AG47" s="2"/>
      <c r="AH47" s="2"/>
      <c r="AI47" s="2"/>
      <c r="AJ47" s="2"/>
      <c r="AK47" s="2"/>
    </row>
    <row r="48" spans="1:37" ht="15" customHeight="1" x14ac:dyDescent="0.3">
      <c r="A48" s="16"/>
      <c r="B48" s="16"/>
      <c r="C48" s="54"/>
      <c r="D48" s="54"/>
      <c r="E48" s="54"/>
      <c r="F48" s="325"/>
      <c r="G48" s="326"/>
      <c r="H48" s="327"/>
      <c r="I48" s="327"/>
      <c r="J48" s="327"/>
      <c r="K48" s="327"/>
      <c r="L48" s="327"/>
      <c r="M48" s="328"/>
      <c r="N48" s="54"/>
      <c r="O48" s="54"/>
      <c r="P48" s="54"/>
      <c r="Q48" s="16"/>
      <c r="R48" s="2"/>
      <c r="S48" s="2"/>
      <c r="T48" s="2"/>
      <c r="U48" s="2"/>
      <c r="V48" s="2"/>
      <c r="W48" s="2"/>
      <c r="X48" s="2"/>
      <c r="Y48" s="2"/>
      <c r="Z48" s="2"/>
      <c r="AA48" s="2"/>
      <c r="AB48" s="2"/>
      <c r="AC48" s="2"/>
      <c r="AD48" s="2"/>
      <c r="AE48" s="2"/>
      <c r="AF48" s="2"/>
      <c r="AG48" s="2"/>
      <c r="AH48" s="2"/>
      <c r="AI48" s="2"/>
      <c r="AJ48" s="2"/>
      <c r="AK48" s="2"/>
    </row>
    <row r="49" spans="1:37" ht="15" customHeight="1" x14ac:dyDescent="0.3">
      <c r="A49" s="16"/>
      <c r="B49" s="16"/>
      <c r="C49" s="54"/>
      <c r="D49" s="54"/>
      <c r="E49" s="54"/>
      <c r="F49" s="325" t="s">
        <v>10</v>
      </c>
      <c r="G49" s="326" t="s">
        <v>90</v>
      </c>
      <c r="H49" s="327"/>
      <c r="I49" s="327"/>
      <c r="J49" s="327"/>
      <c r="K49" s="327"/>
      <c r="L49" s="327"/>
      <c r="M49" s="328"/>
      <c r="N49" s="54"/>
      <c r="O49" s="54"/>
      <c r="P49" s="54"/>
      <c r="Q49" s="16"/>
      <c r="R49" s="2"/>
      <c r="S49" s="2"/>
      <c r="T49" s="2"/>
      <c r="U49" s="2"/>
      <c r="V49" s="2"/>
      <c r="W49" s="2"/>
      <c r="X49" s="2"/>
      <c r="Y49" s="2"/>
      <c r="Z49" s="313" t="s">
        <v>188</v>
      </c>
      <c r="AA49" s="313"/>
      <c r="AB49" s="313"/>
      <c r="AC49" s="313"/>
      <c r="AD49" s="313"/>
      <c r="AE49" s="313"/>
      <c r="AF49" s="313"/>
      <c r="AG49" s="313"/>
      <c r="AH49" s="313"/>
      <c r="AI49" s="313"/>
      <c r="AJ49" s="2"/>
      <c r="AK49" s="2"/>
    </row>
    <row r="50" spans="1:37" ht="15" customHeight="1" x14ac:dyDescent="0.3">
      <c r="A50" s="16"/>
      <c r="B50" s="16"/>
      <c r="C50" s="54"/>
      <c r="D50" s="54"/>
      <c r="E50" s="54"/>
      <c r="F50" s="325"/>
      <c r="G50" s="326"/>
      <c r="H50" s="327"/>
      <c r="I50" s="327"/>
      <c r="J50" s="327"/>
      <c r="K50" s="327"/>
      <c r="L50" s="327"/>
      <c r="M50" s="328"/>
      <c r="N50" s="54"/>
      <c r="O50" s="54"/>
      <c r="P50" s="54"/>
      <c r="Q50" s="16"/>
      <c r="R50" s="2"/>
      <c r="S50" s="2"/>
      <c r="T50" s="2"/>
      <c r="U50" s="2"/>
      <c r="V50" s="2"/>
      <c r="W50" s="2"/>
      <c r="X50" s="2"/>
      <c r="Y50" s="2"/>
      <c r="Z50" s="313"/>
      <c r="AA50" s="313"/>
      <c r="AB50" s="313"/>
      <c r="AC50" s="313"/>
      <c r="AD50" s="313"/>
      <c r="AE50" s="313"/>
      <c r="AF50" s="313"/>
      <c r="AG50" s="313"/>
      <c r="AH50" s="313"/>
      <c r="AI50" s="313"/>
      <c r="AJ50" s="2"/>
      <c r="AK50" s="2"/>
    </row>
    <row r="51" spans="1:37" ht="15" customHeight="1" x14ac:dyDescent="0.3">
      <c r="A51" s="16"/>
      <c r="B51" s="16"/>
      <c r="C51" s="54"/>
      <c r="D51" s="54"/>
      <c r="E51" s="54"/>
      <c r="F51" s="325" t="s">
        <v>5</v>
      </c>
      <c r="G51" s="326" t="s">
        <v>92</v>
      </c>
      <c r="H51" s="327"/>
      <c r="I51" s="327"/>
      <c r="J51" s="327"/>
      <c r="K51" s="327"/>
      <c r="L51" s="327"/>
      <c r="M51" s="328"/>
      <c r="N51" s="54"/>
      <c r="O51" s="54"/>
      <c r="P51" s="54"/>
      <c r="Q51" s="16"/>
      <c r="R51" s="2"/>
      <c r="S51" s="2"/>
      <c r="T51" s="2"/>
      <c r="U51" s="2"/>
      <c r="V51" s="2"/>
      <c r="W51" s="2"/>
      <c r="X51" s="2"/>
      <c r="Y51" s="2"/>
      <c r="Z51" s="313"/>
      <c r="AA51" s="313"/>
      <c r="AB51" s="313"/>
      <c r="AC51" s="313"/>
      <c r="AD51" s="313"/>
      <c r="AE51" s="313"/>
      <c r="AF51" s="313"/>
      <c r="AG51" s="313"/>
      <c r="AH51" s="313"/>
      <c r="AI51" s="313"/>
      <c r="AJ51" s="2"/>
      <c r="AK51" s="2"/>
    </row>
    <row r="52" spans="1:37" ht="15" customHeight="1" x14ac:dyDescent="0.3">
      <c r="A52" s="16"/>
      <c r="B52" s="16"/>
      <c r="C52" s="54"/>
      <c r="D52" s="54"/>
      <c r="E52" s="54"/>
      <c r="F52" s="325"/>
      <c r="G52" s="326"/>
      <c r="H52" s="327"/>
      <c r="I52" s="327"/>
      <c r="J52" s="327"/>
      <c r="K52" s="327"/>
      <c r="L52" s="327"/>
      <c r="M52" s="328"/>
      <c r="N52" s="54"/>
      <c r="O52" s="54"/>
      <c r="P52" s="54"/>
      <c r="Q52" s="16"/>
      <c r="R52" s="2"/>
      <c r="S52" s="2"/>
      <c r="T52" s="2"/>
      <c r="U52" s="2"/>
      <c r="V52" s="2"/>
      <c r="W52" s="2"/>
      <c r="X52" s="2"/>
      <c r="Y52" s="2"/>
      <c r="Z52" s="313"/>
      <c r="AA52" s="313"/>
      <c r="AB52" s="313"/>
      <c r="AC52" s="313"/>
      <c r="AD52" s="313"/>
      <c r="AE52" s="313"/>
      <c r="AF52" s="313"/>
      <c r="AG52" s="313"/>
      <c r="AH52" s="313"/>
      <c r="AI52" s="313"/>
      <c r="AJ52" s="2"/>
      <c r="AK52" s="2"/>
    </row>
    <row r="53" spans="1:37" ht="15" customHeight="1" x14ac:dyDescent="0.3">
      <c r="A53" s="16"/>
      <c r="B53" s="16"/>
      <c r="C53" s="54"/>
      <c r="D53" s="54"/>
      <c r="E53" s="54"/>
      <c r="F53" s="325" t="s">
        <v>9</v>
      </c>
      <c r="G53" s="326" t="s">
        <v>94</v>
      </c>
      <c r="H53" s="327"/>
      <c r="I53" s="327"/>
      <c r="J53" s="327"/>
      <c r="K53" s="327"/>
      <c r="L53" s="327"/>
      <c r="M53" s="328"/>
      <c r="N53" s="54"/>
      <c r="O53" s="54"/>
      <c r="P53" s="54"/>
      <c r="Q53" s="16"/>
      <c r="R53" s="2"/>
      <c r="S53" s="2"/>
      <c r="T53" s="2"/>
      <c r="U53" s="2"/>
      <c r="V53" s="2"/>
      <c r="W53" s="2"/>
      <c r="X53" s="2"/>
      <c r="Y53" s="2"/>
      <c r="Z53" s="313"/>
      <c r="AA53" s="313"/>
      <c r="AB53" s="313"/>
      <c r="AC53" s="313"/>
      <c r="AD53" s="313"/>
      <c r="AE53" s="313"/>
      <c r="AF53" s="313"/>
      <c r="AG53" s="313"/>
      <c r="AH53" s="313"/>
      <c r="AI53" s="313"/>
      <c r="AJ53" s="2"/>
      <c r="AK53" s="2"/>
    </row>
    <row r="54" spans="1:37" ht="15" customHeight="1" x14ac:dyDescent="0.3">
      <c r="A54" s="16"/>
      <c r="B54" s="16"/>
      <c r="C54" s="54"/>
      <c r="D54" s="54"/>
      <c r="E54" s="54"/>
      <c r="F54" s="325"/>
      <c r="G54" s="326"/>
      <c r="H54" s="327"/>
      <c r="I54" s="327"/>
      <c r="J54" s="327"/>
      <c r="K54" s="327"/>
      <c r="L54" s="327"/>
      <c r="M54" s="328"/>
      <c r="N54" s="54"/>
      <c r="O54" s="54"/>
      <c r="P54" s="54"/>
      <c r="Q54" s="16"/>
      <c r="R54" s="2"/>
      <c r="S54" s="2"/>
      <c r="T54" s="2"/>
      <c r="U54" s="2"/>
      <c r="V54" s="2"/>
      <c r="W54" s="2"/>
      <c r="X54" s="2"/>
      <c r="Y54" s="2"/>
      <c r="Z54" s="313"/>
      <c r="AA54" s="313"/>
      <c r="AB54" s="313"/>
      <c r="AC54" s="313"/>
      <c r="AD54" s="313"/>
      <c r="AE54" s="313"/>
      <c r="AF54" s="313"/>
      <c r="AG54" s="313"/>
      <c r="AH54" s="313"/>
      <c r="AI54" s="313"/>
      <c r="AJ54" s="2"/>
      <c r="AK54" s="2"/>
    </row>
    <row r="55" spans="1:37" ht="15" customHeight="1" x14ac:dyDescent="0.3">
      <c r="A55" s="16"/>
      <c r="B55" s="16"/>
      <c r="C55" s="188"/>
      <c r="D55" s="54"/>
      <c r="E55" s="54"/>
      <c r="F55" s="362" t="s">
        <v>3</v>
      </c>
      <c r="G55" s="326" t="s">
        <v>91</v>
      </c>
      <c r="H55" s="327"/>
      <c r="I55" s="327"/>
      <c r="J55" s="327"/>
      <c r="K55" s="327"/>
      <c r="L55" s="327"/>
      <c r="M55" s="328"/>
      <c r="N55" s="54"/>
      <c r="O55" s="54"/>
      <c r="P55" s="54"/>
      <c r="Q55" s="16"/>
      <c r="R55" s="2"/>
      <c r="S55" s="2"/>
      <c r="T55" s="2"/>
      <c r="U55" s="2"/>
      <c r="V55" s="2"/>
      <c r="W55" s="2"/>
      <c r="X55" s="2"/>
      <c r="Y55" s="2"/>
      <c r="Z55" s="313"/>
      <c r="AA55" s="313"/>
      <c r="AB55" s="313"/>
      <c r="AC55" s="313"/>
      <c r="AD55" s="313"/>
      <c r="AE55" s="313"/>
      <c r="AF55" s="313"/>
      <c r="AG55" s="313"/>
      <c r="AH55" s="313"/>
      <c r="AI55" s="313"/>
      <c r="AJ55" s="2"/>
      <c r="AK55" s="2"/>
    </row>
    <row r="56" spans="1:37" ht="15" customHeight="1" x14ac:dyDescent="0.3">
      <c r="A56" s="16"/>
      <c r="B56" s="16"/>
      <c r="C56" s="188"/>
      <c r="D56" s="54"/>
      <c r="E56" s="54"/>
      <c r="F56" s="362"/>
      <c r="G56" s="326"/>
      <c r="H56" s="327"/>
      <c r="I56" s="327"/>
      <c r="J56" s="327"/>
      <c r="K56" s="327"/>
      <c r="L56" s="327"/>
      <c r="M56" s="328"/>
      <c r="N56" s="54"/>
      <c r="O56" s="54"/>
      <c r="P56" s="54"/>
      <c r="Q56" s="16"/>
      <c r="R56" s="2"/>
      <c r="S56" s="2"/>
      <c r="T56" s="2"/>
      <c r="U56" s="2"/>
      <c r="V56" s="2"/>
      <c r="W56" s="2"/>
      <c r="X56" s="2"/>
      <c r="Y56" s="2"/>
      <c r="Z56" s="313"/>
      <c r="AA56" s="313"/>
      <c r="AB56" s="313"/>
      <c r="AC56" s="313"/>
      <c r="AD56" s="313"/>
      <c r="AE56" s="313"/>
      <c r="AF56" s="313"/>
      <c r="AG56" s="313"/>
      <c r="AH56" s="313"/>
      <c r="AI56" s="313"/>
      <c r="AJ56" s="2"/>
      <c r="AK56" s="2"/>
    </row>
    <row r="57" spans="1:37" ht="15" customHeight="1" x14ac:dyDescent="0.3">
      <c r="A57" s="16"/>
      <c r="B57" s="16"/>
      <c r="C57" s="54"/>
      <c r="D57" s="54"/>
      <c r="E57" s="54"/>
      <c r="F57" s="325" t="s">
        <v>8</v>
      </c>
      <c r="G57" s="326" t="s">
        <v>166</v>
      </c>
      <c r="H57" s="327"/>
      <c r="I57" s="327"/>
      <c r="J57" s="327"/>
      <c r="K57" s="327"/>
      <c r="L57" s="327"/>
      <c r="M57" s="328"/>
      <c r="N57" s="54"/>
      <c r="O57" s="54"/>
      <c r="P57" s="54"/>
      <c r="Q57" s="16"/>
      <c r="R57" s="2"/>
      <c r="S57" s="2"/>
      <c r="T57" s="2"/>
      <c r="U57" s="2"/>
      <c r="V57" s="2"/>
      <c r="W57" s="2"/>
      <c r="X57" s="2"/>
      <c r="Y57" s="2"/>
      <c r="Z57" s="313"/>
      <c r="AA57" s="313"/>
      <c r="AB57" s="313"/>
      <c r="AC57" s="313"/>
      <c r="AD57" s="313"/>
      <c r="AE57" s="313"/>
      <c r="AF57" s="313"/>
      <c r="AG57" s="313"/>
      <c r="AH57" s="313"/>
      <c r="AI57" s="313"/>
      <c r="AJ57" s="2"/>
      <c r="AK57" s="2"/>
    </row>
    <row r="58" spans="1:37" ht="15" customHeight="1" x14ac:dyDescent="0.3">
      <c r="A58" s="16"/>
      <c r="B58" s="16"/>
      <c r="C58" s="54"/>
      <c r="D58" s="54"/>
      <c r="E58" s="54"/>
      <c r="F58" s="325"/>
      <c r="G58" s="326"/>
      <c r="H58" s="327"/>
      <c r="I58" s="327"/>
      <c r="J58" s="327"/>
      <c r="K58" s="327"/>
      <c r="L58" s="327"/>
      <c r="M58" s="328"/>
      <c r="N58" s="54"/>
      <c r="O58" s="54"/>
      <c r="P58" s="54"/>
      <c r="Q58" s="16"/>
      <c r="R58" s="2"/>
      <c r="S58" s="2"/>
      <c r="T58" s="2"/>
      <c r="U58" s="2"/>
      <c r="V58" s="2"/>
      <c r="W58" s="2"/>
      <c r="X58" s="2"/>
      <c r="Y58" s="2"/>
      <c r="Z58" s="313"/>
      <c r="AA58" s="313"/>
      <c r="AB58" s="313"/>
      <c r="AC58" s="313"/>
      <c r="AD58" s="313"/>
      <c r="AE58" s="313"/>
      <c r="AF58" s="313"/>
      <c r="AG58" s="313"/>
      <c r="AH58" s="313"/>
      <c r="AI58" s="313"/>
      <c r="AJ58" s="2"/>
      <c r="AK58" s="2"/>
    </row>
    <row r="59" spans="1:37" ht="15" customHeight="1" x14ac:dyDescent="0.3">
      <c r="A59" s="16"/>
      <c r="B59" s="16"/>
      <c r="C59" s="54"/>
      <c r="D59" s="54"/>
      <c r="E59" s="54"/>
      <c r="F59" s="325" t="s">
        <v>2</v>
      </c>
      <c r="G59" s="326" t="s">
        <v>93</v>
      </c>
      <c r="H59" s="327"/>
      <c r="I59" s="327"/>
      <c r="J59" s="327"/>
      <c r="K59" s="327"/>
      <c r="L59" s="327"/>
      <c r="M59" s="328"/>
      <c r="N59" s="54"/>
      <c r="O59" s="54"/>
      <c r="P59" s="54"/>
      <c r="Q59" s="16"/>
      <c r="R59" s="2"/>
      <c r="S59" s="2"/>
      <c r="T59" s="2"/>
      <c r="U59" s="2"/>
      <c r="V59" s="2"/>
      <c r="W59" s="2"/>
      <c r="X59" s="2"/>
      <c r="Y59" s="2"/>
      <c r="Z59" s="313"/>
      <c r="AA59" s="313"/>
      <c r="AB59" s="313"/>
      <c r="AC59" s="313"/>
      <c r="AD59" s="313"/>
      <c r="AE59" s="313"/>
      <c r="AF59" s="313"/>
      <c r="AG59" s="313"/>
      <c r="AH59" s="313"/>
      <c r="AI59" s="313"/>
      <c r="AJ59" s="2"/>
      <c r="AK59" s="2"/>
    </row>
    <row r="60" spans="1:37" ht="15" customHeight="1" x14ac:dyDescent="0.3">
      <c r="A60" s="16"/>
      <c r="B60" s="16"/>
      <c r="C60" s="54"/>
      <c r="D60" s="54"/>
      <c r="E60" s="54"/>
      <c r="F60" s="325"/>
      <c r="G60" s="326"/>
      <c r="H60" s="327"/>
      <c r="I60" s="327"/>
      <c r="J60" s="327"/>
      <c r="K60" s="327"/>
      <c r="L60" s="327"/>
      <c r="M60" s="328"/>
      <c r="N60" s="54"/>
      <c r="O60" s="54"/>
      <c r="P60" s="54"/>
      <c r="Q60" s="16"/>
      <c r="R60" s="2"/>
      <c r="S60" s="2"/>
      <c r="T60" s="2"/>
      <c r="U60" s="2"/>
      <c r="V60" s="2"/>
      <c r="W60" s="2"/>
      <c r="X60" s="2"/>
      <c r="Y60" s="2"/>
      <c r="Z60" s="313"/>
      <c r="AA60" s="313"/>
      <c r="AB60" s="313"/>
      <c r="AC60" s="313"/>
      <c r="AD60" s="313"/>
      <c r="AE60" s="313"/>
      <c r="AF60" s="313"/>
      <c r="AG60" s="313"/>
      <c r="AH60" s="313"/>
      <c r="AI60" s="313"/>
      <c r="AJ60" s="2"/>
      <c r="AK60" s="2"/>
    </row>
    <row r="61" spans="1:37" ht="15" customHeight="1" x14ac:dyDescent="0.3">
      <c r="A61" s="16"/>
      <c r="B61" s="16"/>
      <c r="C61" s="54"/>
      <c r="D61" s="54"/>
      <c r="E61" s="54"/>
      <c r="F61" s="325" t="s">
        <v>7</v>
      </c>
      <c r="G61" s="326" t="s">
        <v>167</v>
      </c>
      <c r="H61" s="327"/>
      <c r="I61" s="327"/>
      <c r="J61" s="327"/>
      <c r="K61" s="327"/>
      <c r="L61" s="327"/>
      <c r="M61" s="328"/>
      <c r="N61" s="54"/>
      <c r="O61" s="54"/>
      <c r="P61" s="54"/>
      <c r="Q61" s="16"/>
      <c r="R61" s="2"/>
      <c r="S61" s="2"/>
      <c r="T61" s="2"/>
      <c r="U61" s="2"/>
      <c r="V61" s="2"/>
      <c r="W61" s="2"/>
      <c r="X61" s="2"/>
      <c r="Y61" s="2"/>
      <c r="Z61" s="313"/>
      <c r="AA61" s="313"/>
      <c r="AB61" s="313"/>
      <c r="AC61" s="313"/>
      <c r="AD61" s="313"/>
      <c r="AE61" s="313"/>
      <c r="AF61" s="313"/>
      <c r="AG61" s="313"/>
      <c r="AH61" s="313"/>
      <c r="AI61" s="313"/>
      <c r="AJ61" s="2"/>
      <c r="AK61" s="2"/>
    </row>
    <row r="62" spans="1:37" ht="15" customHeight="1" x14ac:dyDescent="0.3">
      <c r="A62" s="16"/>
      <c r="B62" s="16"/>
      <c r="C62" s="54"/>
      <c r="D62" s="54"/>
      <c r="E62" s="54"/>
      <c r="F62" s="325"/>
      <c r="G62" s="326"/>
      <c r="H62" s="327"/>
      <c r="I62" s="327"/>
      <c r="J62" s="327"/>
      <c r="K62" s="327"/>
      <c r="L62" s="327"/>
      <c r="M62" s="328"/>
      <c r="N62" s="54"/>
      <c r="O62" s="54"/>
      <c r="P62" s="54"/>
      <c r="Q62" s="16"/>
      <c r="R62" s="2"/>
      <c r="S62" s="2"/>
      <c r="T62" s="2"/>
      <c r="U62" s="2"/>
      <c r="V62" s="2"/>
      <c r="W62" s="2"/>
      <c r="X62" s="2"/>
      <c r="Y62" s="2"/>
      <c r="Z62" s="313"/>
      <c r="AA62" s="313"/>
      <c r="AB62" s="313"/>
      <c r="AC62" s="313"/>
      <c r="AD62" s="313"/>
      <c r="AE62" s="313"/>
      <c r="AF62" s="313"/>
      <c r="AG62" s="313"/>
      <c r="AH62" s="313"/>
      <c r="AI62" s="313"/>
      <c r="AJ62" s="2"/>
      <c r="AK62" s="2"/>
    </row>
    <row r="63" spans="1:37" ht="15" customHeight="1" x14ac:dyDescent="0.3">
      <c r="A63" s="16"/>
      <c r="B63" s="16"/>
      <c r="C63" s="54"/>
      <c r="D63" s="54"/>
      <c r="E63" s="54"/>
      <c r="F63" s="325" t="s">
        <v>1</v>
      </c>
      <c r="G63" s="326" t="s">
        <v>169</v>
      </c>
      <c r="H63" s="327"/>
      <c r="I63" s="327"/>
      <c r="J63" s="327"/>
      <c r="K63" s="327"/>
      <c r="L63" s="327"/>
      <c r="M63" s="328"/>
      <c r="N63" s="54"/>
      <c r="O63" s="54"/>
      <c r="P63" s="54"/>
      <c r="Q63" s="16"/>
      <c r="R63" s="2"/>
      <c r="S63" s="2"/>
      <c r="T63" s="2"/>
      <c r="U63" s="2"/>
      <c r="V63" s="2"/>
      <c r="W63" s="2"/>
      <c r="X63" s="2"/>
      <c r="Y63" s="2"/>
      <c r="Z63" s="313"/>
      <c r="AA63" s="313"/>
      <c r="AB63" s="313"/>
      <c r="AC63" s="313"/>
      <c r="AD63" s="313"/>
      <c r="AE63" s="313"/>
      <c r="AF63" s="313"/>
      <c r="AG63" s="313"/>
      <c r="AH63" s="313"/>
      <c r="AI63" s="313"/>
      <c r="AJ63" s="2"/>
      <c r="AK63" s="2"/>
    </row>
    <row r="64" spans="1:37" ht="15" customHeight="1" thickBot="1" x14ac:dyDescent="0.35">
      <c r="A64" s="16"/>
      <c r="B64" s="16"/>
      <c r="C64" s="54"/>
      <c r="D64" s="54"/>
      <c r="E64" s="54"/>
      <c r="F64" s="335"/>
      <c r="G64" s="336"/>
      <c r="H64" s="337"/>
      <c r="I64" s="337"/>
      <c r="J64" s="337"/>
      <c r="K64" s="337"/>
      <c r="L64" s="337"/>
      <c r="M64" s="338"/>
      <c r="N64" s="54"/>
      <c r="O64" s="54"/>
      <c r="P64" s="54"/>
      <c r="Q64" s="16"/>
      <c r="R64" s="2"/>
      <c r="S64" s="2"/>
      <c r="T64" s="2"/>
      <c r="U64" s="2"/>
      <c r="V64" s="2"/>
      <c r="W64" s="2"/>
      <c r="X64" s="2"/>
      <c r="Y64" s="2"/>
      <c r="Z64" s="2"/>
      <c r="AA64" s="2"/>
      <c r="AB64" s="2"/>
      <c r="AC64" s="2"/>
      <c r="AD64" s="2"/>
      <c r="AE64" s="2"/>
      <c r="AF64" s="2"/>
      <c r="AG64" s="2"/>
      <c r="AH64" s="2"/>
      <c r="AI64" s="2"/>
      <c r="AJ64" s="2"/>
      <c r="AK64" s="2"/>
    </row>
    <row r="65" spans="1:37" ht="15" customHeight="1" x14ac:dyDescent="0.3">
      <c r="A65" s="16"/>
      <c r="B65" s="16"/>
      <c r="C65" s="16"/>
      <c r="D65" s="16"/>
      <c r="E65" s="16"/>
      <c r="F65" s="16"/>
      <c r="G65" s="16"/>
      <c r="H65" s="16"/>
      <c r="I65" s="16"/>
      <c r="J65" s="103"/>
      <c r="K65" s="103"/>
      <c r="L65" s="103"/>
      <c r="M65" s="103"/>
      <c r="N65" s="103"/>
      <c r="O65" s="103"/>
      <c r="P65" s="103"/>
      <c r="Q65" s="16"/>
      <c r="R65" s="2"/>
      <c r="S65" s="2"/>
      <c r="T65" s="2"/>
      <c r="U65" s="2"/>
      <c r="V65" s="2"/>
      <c r="W65" s="2"/>
      <c r="X65" s="2"/>
      <c r="Y65" s="2"/>
      <c r="Z65" s="153"/>
      <c r="AA65" s="153"/>
      <c r="AB65" s="153"/>
      <c r="AC65" s="153"/>
      <c r="AD65" s="153"/>
      <c r="AE65" s="153"/>
      <c r="AF65" s="153"/>
      <c r="AG65" s="153"/>
      <c r="AH65" s="153"/>
      <c r="AI65" s="153"/>
      <c r="AJ65" s="2"/>
      <c r="AK65" s="2"/>
    </row>
    <row r="66" spans="1:37" ht="15" customHeight="1" thickBot="1" x14ac:dyDescent="0.35">
      <c r="A66" s="16"/>
      <c r="B66" s="16"/>
      <c r="C66" s="16"/>
      <c r="D66" s="16"/>
      <c r="E66" s="16"/>
      <c r="F66" s="16"/>
      <c r="G66" s="16"/>
      <c r="H66" s="16"/>
      <c r="I66" s="16"/>
      <c r="J66" s="16"/>
      <c r="K66" s="16"/>
      <c r="L66" s="16"/>
      <c r="M66" s="16"/>
      <c r="N66" s="16"/>
      <c r="O66" s="16"/>
      <c r="P66" s="16"/>
      <c r="Q66" s="16"/>
      <c r="R66" s="2"/>
      <c r="S66" s="2"/>
      <c r="T66" s="2"/>
      <c r="U66" s="2"/>
      <c r="V66" s="2"/>
      <c r="W66" s="2"/>
      <c r="X66" s="2"/>
      <c r="Y66" s="2"/>
      <c r="Z66" s="153"/>
      <c r="AA66" s="153"/>
      <c r="AB66" s="153"/>
      <c r="AC66" s="153"/>
      <c r="AD66" s="153"/>
      <c r="AE66" s="153"/>
      <c r="AF66" s="153"/>
      <c r="AG66" s="153"/>
      <c r="AH66" s="153"/>
      <c r="AI66" s="153"/>
      <c r="AJ66" s="2"/>
      <c r="AK66" s="2"/>
    </row>
    <row r="67" spans="1:37" ht="15" customHeight="1" x14ac:dyDescent="0.3">
      <c r="A67" s="16"/>
      <c r="B67" s="16"/>
      <c r="C67" s="16"/>
      <c r="D67" s="16"/>
      <c r="E67" s="329" t="s">
        <v>189</v>
      </c>
      <c r="F67" s="330"/>
      <c r="G67" s="330"/>
      <c r="H67" s="330"/>
      <c r="I67" s="330"/>
      <c r="J67" s="330"/>
      <c r="K67" s="330"/>
      <c r="L67" s="330"/>
      <c r="M67" s="330"/>
      <c r="N67" s="331"/>
      <c r="O67" s="16"/>
      <c r="P67" s="16"/>
      <c r="Q67" s="16"/>
      <c r="R67" s="2"/>
      <c r="S67" s="2"/>
      <c r="T67" s="2"/>
      <c r="U67" s="2"/>
      <c r="V67" s="2"/>
      <c r="W67" s="2"/>
      <c r="X67" s="2"/>
      <c r="Y67" s="2"/>
      <c r="Z67" s="314" t="s">
        <v>193</v>
      </c>
      <c r="AA67" s="314"/>
      <c r="AB67" s="314"/>
      <c r="AC67" s="314"/>
      <c r="AD67" s="314"/>
      <c r="AE67" s="314"/>
      <c r="AF67" s="314"/>
      <c r="AG67" s="314"/>
      <c r="AH67" s="314"/>
      <c r="AI67" s="314"/>
      <c r="AJ67" s="2"/>
      <c r="AK67" s="2"/>
    </row>
    <row r="68" spans="1:37" ht="15" customHeight="1" thickBot="1" x14ac:dyDescent="0.35">
      <c r="A68" s="16"/>
      <c r="B68" s="16"/>
      <c r="C68" s="16"/>
      <c r="D68" s="16"/>
      <c r="E68" s="332"/>
      <c r="F68" s="333"/>
      <c r="G68" s="333"/>
      <c r="H68" s="333"/>
      <c r="I68" s="333"/>
      <c r="J68" s="333"/>
      <c r="K68" s="333"/>
      <c r="L68" s="333"/>
      <c r="M68" s="333"/>
      <c r="N68" s="334"/>
      <c r="O68" s="16"/>
      <c r="P68" s="16"/>
      <c r="Q68" s="16"/>
      <c r="R68" s="2"/>
      <c r="S68" s="2"/>
      <c r="T68" s="2"/>
      <c r="U68" s="2"/>
      <c r="V68" s="2"/>
      <c r="W68" s="2"/>
      <c r="X68" s="2"/>
      <c r="Y68" s="2"/>
      <c r="Z68" s="314"/>
      <c r="AA68" s="314"/>
      <c r="AB68" s="314"/>
      <c r="AC68" s="314"/>
      <c r="AD68" s="314"/>
      <c r="AE68" s="314"/>
      <c r="AF68" s="314"/>
      <c r="AG68" s="314"/>
      <c r="AH68" s="314"/>
      <c r="AI68" s="314"/>
      <c r="AJ68" s="2"/>
      <c r="AK68" s="2"/>
    </row>
    <row r="69" spans="1:37" ht="15" customHeight="1" x14ac:dyDescent="0.3">
      <c r="A69" s="16"/>
      <c r="B69" s="16"/>
      <c r="C69" s="16"/>
      <c r="D69" s="16"/>
      <c r="E69" s="315" t="str">
        <f>IF(E67=T70,Z49,IF(E67=T71,Z67,IF(E67=T72,Z85,IF(E67=T73,Z102,))))</f>
        <v>Besoin d'aide? Sélectionnez le sujet qui vous intéresse dans la liste déroulante.</v>
      </c>
      <c r="F69" s="316"/>
      <c r="G69" s="316"/>
      <c r="H69" s="316"/>
      <c r="I69" s="316"/>
      <c r="J69" s="316"/>
      <c r="K69" s="316"/>
      <c r="L69" s="316"/>
      <c r="M69" s="316"/>
      <c r="N69" s="317"/>
      <c r="O69" s="16"/>
      <c r="P69" s="16"/>
      <c r="Q69" s="16"/>
      <c r="R69" s="2"/>
      <c r="S69" s="2"/>
      <c r="T69" s="2"/>
      <c r="U69" s="2"/>
      <c r="V69" s="2"/>
      <c r="W69" s="2"/>
      <c r="X69" s="2"/>
      <c r="Y69" s="2"/>
      <c r="Z69" s="314"/>
      <c r="AA69" s="314"/>
      <c r="AB69" s="314"/>
      <c r="AC69" s="314"/>
      <c r="AD69" s="314"/>
      <c r="AE69" s="314"/>
      <c r="AF69" s="314"/>
      <c r="AG69" s="314"/>
      <c r="AH69" s="314"/>
      <c r="AI69" s="314"/>
      <c r="AJ69" s="2"/>
      <c r="AK69" s="2"/>
    </row>
    <row r="70" spans="1:37" ht="15" customHeight="1" x14ac:dyDescent="0.3">
      <c r="A70" s="16"/>
      <c r="B70" s="16"/>
      <c r="C70" s="16"/>
      <c r="D70" s="16"/>
      <c r="E70" s="318"/>
      <c r="F70" s="319"/>
      <c r="G70" s="319"/>
      <c r="H70" s="319"/>
      <c r="I70" s="319"/>
      <c r="J70" s="319"/>
      <c r="K70" s="319"/>
      <c r="L70" s="319"/>
      <c r="M70" s="319"/>
      <c r="N70" s="320"/>
      <c r="O70" s="16"/>
      <c r="P70" s="16"/>
      <c r="Q70" s="16"/>
      <c r="R70" s="2"/>
      <c r="S70" s="2"/>
      <c r="T70" s="2" t="s">
        <v>189</v>
      </c>
      <c r="U70" s="2"/>
      <c r="V70" s="2"/>
      <c r="W70" s="2"/>
      <c r="X70" s="2"/>
      <c r="Y70" s="2"/>
      <c r="Z70" s="314"/>
      <c r="AA70" s="314"/>
      <c r="AB70" s="314"/>
      <c r="AC70" s="314"/>
      <c r="AD70" s="314"/>
      <c r="AE70" s="314"/>
      <c r="AF70" s="314"/>
      <c r="AG70" s="314"/>
      <c r="AH70" s="314"/>
      <c r="AI70" s="314"/>
      <c r="AJ70" s="2"/>
      <c r="AK70" s="2"/>
    </row>
    <row r="71" spans="1:37" ht="15" customHeight="1" x14ac:dyDescent="0.3">
      <c r="A71" s="16"/>
      <c r="B71" s="16"/>
      <c r="C71" s="16"/>
      <c r="D71" s="16"/>
      <c r="E71" s="318"/>
      <c r="F71" s="319"/>
      <c r="G71" s="319"/>
      <c r="H71" s="319"/>
      <c r="I71" s="319"/>
      <c r="J71" s="319"/>
      <c r="K71" s="319"/>
      <c r="L71" s="319"/>
      <c r="M71" s="319"/>
      <c r="N71" s="320"/>
      <c r="O71" s="16"/>
      <c r="P71" s="16"/>
      <c r="Q71" s="16"/>
      <c r="R71" s="2"/>
      <c r="S71" s="2"/>
      <c r="T71" s="2" t="s">
        <v>161</v>
      </c>
      <c r="U71" s="2"/>
      <c r="V71" s="2"/>
      <c r="W71" s="2"/>
      <c r="X71" s="2"/>
      <c r="Y71" s="2"/>
      <c r="Z71" s="314"/>
      <c r="AA71" s="314"/>
      <c r="AB71" s="314"/>
      <c r="AC71" s="314"/>
      <c r="AD71" s="314"/>
      <c r="AE71" s="314"/>
      <c r="AF71" s="314"/>
      <c r="AG71" s="314"/>
      <c r="AH71" s="314"/>
      <c r="AI71" s="314"/>
      <c r="AJ71" s="2"/>
      <c r="AK71" s="2"/>
    </row>
    <row r="72" spans="1:37" ht="15" customHeight="1" x14ac:dyDescent="0.3">
      <c r="A72" s="16"/>
      <c r="B72" s="16"/>
      <c r="C72" s="16"/>
      <c r="D72" s="16"/>
      <c r="E72" s="318"/>
      <c r="F72" s="319"/>
      <c r="G72" s="319"/>
      <c r="H72" s="319"/>
      <c r="I72" s="319"/>
      <c r="J72" s="319"/>
      <c r="K72" s="319"/>
      <c r="L72" s="319"/>
      <c r="M72" s="319"/>
      <c r="N72" s="320"/>
      <c r="O72" s="16"/>
      <c r="P72" s="16"/>
      <c r="Q72" s="16"/>
      <c r="R72" s="2"/>
      <c r="S72" s="2"/>
      <c r="T72" s="2" t="s">
        <v>190</v>
      </c>
      <c r="U72" s="2"/>
      <c r="V72" s="2"/>
      <c r="W72" s="2"/>
      <c r="X72" s="2"/>
      <c r="Y72" s="2"/>
      <c r="Z72" s="314"/>
      <c r="AA72" s="314"/>
      <c r="AB72" s="314"/>
      <c r="AC72" s="314"/>
      <c r="AD72" s="314"/>
      <c r="AE72" s="314"/>
      <c r="AF72" s="314"/>
      <c r="AG72" s="314"/>
      <c r="AH72" s="314"/>
      <c r="AI72" s="314"/>
      <c r="AJ72" s="2"/>
      <c r="AK72" s="2"/>
    </row>
    <row r="73" spans="1:37" ht="15" customHeight="1" x14ac:dyDescent="0.3">
      <c r="A73" s="16"/>
      <c r="B73" s="16"/>
      <c r="C73" s="16"/>
      <c r="D73" s="16"/>
      <c r="E73" s="318"/>
      <c r="F73" s="319"/>
      <c r="G73" s="319"/>
      <c r="H73" s="319"/>
      <c r="I73" s="319"/>
      <c r="J73" s="319"/>
      <c r="K73" s="319"/>
      <c r="L73" s="319"/>
      <c r="M73" s="319"/>
      <c r="N73" s="320"/>
      <c r="O73" s="16"/>
      <c r="P73" s="16"/>
      <c r="Q73" s="16"/>
      <c r="R73" s="2"/>
      <c r="S73" s="2"/>
      <c r="T73" s="2" t="s">
        <v>95</v>
      </c>
      <c r="U73" s="2"/>
      <c r="V73" s="2"/>
      <c r="W73" s="2"/>
      <c r="X73" s="2"/>
      <c r="Y73" s="2"/>
      <c r="Z73" s="314"/>
      <c r="AA73" s="314"/>
      <c r="AB73" s="314"/>
      <c r="AC73" s="314"/>
      <c r="AD73" s="314"/>
      <c r="AE73" s="314"/>
      <c r="AF73" s="314"/>
      <c r="AG73" s="314"/>
      <c r="AH73" s="314"/>
      <c r="AI73" s="314"/>
      <c r="AJ73" s="2"/>
      <c r="AK73" s="2"/>
    </row>
    <row r="74" spans="1:37" ht="15" customHeight="1" x14ac:dyDescent="0.3">
      <c r="A74" s="16"/>
      <c r="B74" s="16"/>
      <c r="C74" s="16"/>
      <c r="D74" s="16"/>
      <c r="E74" s="318"/>
      <c r="F74" s="319"/>
      <c r="G74" s="319"/>
      <c r="H74" s="319"/>
      <c r="I74" s="319"/>
      <c r="J74" s="319"/>
      <c r="K74" s="319"/>
      <c r="L74" s="319"/>
      <c r="M74" s="319"/>
      <c r="N74" s="320"/>
      <c r="O74" s="16"/>
      <c r="P74" s="16"/>
      <c r="Q74" s="16"/>
      <c r="R74" s="2"/>
      <c r="S74" s="2"/>
      <c r="T74" s="2"/>
      <c r="U74" s="2"/>
      <c r="V74" s="2"/>
      <c r="W74" s="2"/>
      <c r="X74" s="2"/>
      <c r="Y74" s="2"/>
      <c r="Z74" s="314"/>
      <c r="AA74" s="314"/>
      <c r="AB74" s="314"/>
      <c r="AC74" s="314"/>
      <c r="AD74" s="314"/>
      <c r="AE74" s="314"/>
      <c r="AF74" s="314"/>
      <c r="AG74" s="314"/>
      <c r="AH74" s="314"/>
      <c r="AI74" s="314"/>
      <c r="AJ74" s="2"/>
      <c r="AK74" s="2"/>
    </row>
    <row r="75" spans="1:37" ht="15" customHeight="1" x14ac:dyDescent="0.3">
      <c r="A75" s="16"/>
      <c r="B75" s="16"/>
      <c r="C75" s="16"/>
      <c r="D75" s="16"/>
      <c r="E75" s="318"/>
      <c r="F75" s="319"/>
      <c r="G75" s="319"/>
      <c r="H75" s="319"/>
      <c r="I75" s="319"/>
      <c r="J75" s="319"/>
      <c r="K75" s="319"/>
      <c r="L75" s="319"/>
      <c r="M75" s="319"/>
      <c r="N75" s="320"/>
      <c r="O75" s="16"/>
      <c r="P75" s="16"/>
      <c r="Q75" s="16"/>
      <c r="R75" s="106"/>
      <c r="S75" s="106"/>
      <c r="T75" s="106"/>
      <c r="U75" s="106"/>
      <c r="V75" s="106"/>
      <c r="W75" s="106"/>
      <c r="X75" s="106"/>
      <c r="Y75" s="106"/>
      <c r="Z75" s="314"/>
      <c r="AA75" s="314"/>
      <c r="AB75" s="314"/>
      <c r="AC75" s="314"/>
      <c r="AD75" s="314"/>
      <c r="AE75" s="314"/>
      <c r="AF75" s="314"/>
      <c r="AG75" s="314"/>
      <c r="AH75" s="314"/>
      <c r="AI75" s="314"/>
      <c r="AJ75" s="2"/>
      <c r="AK75" s="2"/>
    </row>
    <row r="76" spans="1:37" ht="15" customHeight="1" x14ac:dyDescent="0.3">
      <c r="A76" s="16"/>
      <c r="B76" s="16"/>
      <c r="C76" s="16"/>
      <c r="D76" s="16"/>
      <c r="E76" s="318"/>
      <c r="F76" s="319"/>
      <c r="G76" s="319"/>
      <c r="H76" s="319"/>
      <c r="I76" s="319"/>
      <c r="J76" s="319"/>
      <c r="K76" s="319"/>
      <c r="L76" s="319"/>
      <c r="M76" s="319"/>
      <c r="N76" s="320"/>
      <c r="O76" s="16"/>
      <c r="P76" s="16"/>
      <c r="Q76" s="16"/>
      <c r="R76" s="106"/>
      <c r="S76" s="106"/>
      <c r="T76" s="106"/>
      <c r="U76" s="106"/>
      <c r="V76" s="106"/>
      <c r="W76" s="106"/>
      <c r="X76" s="106"/>
      <c r="Y76" s="106"/>
      <c r="Z76" s="314"/>
      <c r="AA76" s="314"/>
      <c r="AB76" s="314"/>
      <c r="AC76" s="314"/>
      <c r="AD76" s="314"/>
      <c r="AE76" s="314"/>
      <c r="AF76" s="314"/>
      <c r="AG76" s="314"/>
      <c r="AH76" s="314"/>
      <c r="AI76" s="314"/>
      <c r="AJ76" s="2"/>
      <c r="AK76" s="2"/>
    </row>
    <row r="77" spans="1:37" ht="15" customHeight="1" x14ac:dyDescent="0.3">
      <c r="A77" s="16"/>
      <c r="B77" s="16"/>
      <c r="C77" s="16"/>
      <c r="D77" s="16"/>
      <c r="E77" s="318"/>
      <c r="F77" s="319"/>
      <c r="G77" s="319"/>
      <c r="H77" s="319"/>
      <c r="I77" s="319"/>
      <c r="J77" s="319"/>
      <c r="K77" s="319"/>
      <c r="L77" s="319"/>
      <c r="M77" s="319"/>
      <c r="N77" s="320"/>
      <c r="O77" s="16"/>
      <c r="P77" s="16"/>
      <c r="Q77" s="16"/>
      <c r="R77" s="106"/>
      <c r="S77" s="106"/>
      <c r="T77" s="106"/>
      <c r="U77" s="106"/>
      <c r="V77" s="106"/>
      <c r="W77" s="106"/>
      <c r="X77" s="106"/>
      <c r="Y77" s="106"/>
      <c r="Z77" s="314"/>
      <c r="AA77" s="314"/>
      <c r="AB77" s="314"/>
      <c r="AC77" s="314"/>
      <c r="AD77" s="314"/>
      <c r="AE77" s="314"/>
      <c r="AF77" s="314"/>
      <c r="AG77" s="314"/>
      <c r="AH77" s="314"/>
      <c r="AI77" s="314"/>
      <c r="AJ77" s="2"/>
      <c r="AK77" s="2"/>
    </row>
    <row r="78" spans="1:37" ht="15" customHeight="1" x14ac:dyDescent="0.3">
      <c r="A78" s="16"/>
      <c r="B78" s="16"/>
      <c r="C78" s="16"/>
      <c r="D78" s="16"/>
      <c r="E78" s="318"/>
      <c r="F78" s="319"/>
      <c r="G78" s="319"/>
      <c r="H78" s="319"/>
      <c r="I78" s="319"/>
      <c r="J78" s="319"/>
      <c r="K78" s="319"/>
      <c r="L78" s="319"/>
      <c r="M78" s="319"/>
      <c r="N78" s="320"/>
      <c r="O78" s="16"/>
      <c r="P78" s="16"/>
      <c r="Q78" s="16"/>
      <c r="R78" s="106"/>
      <c r="S78" s="106"/>
      <c r="T78" s="106"/>
      <c r="U78" s="106"/>
      <c r="V78" s="106"/>
      <c r="W78" s="106"/>
      <c r="X78" s="106"/>
      <c r="Y78" s="106"/>
      <c r="Z78" s="314"/>
      <c r="AA78" s="314"/>
      <c r="AB78" s="314"/>
      <c r="AC78" s="314"/>
      <c r="AD78" s="314"/>
      <c r="AE78" s="314"/>
      <c r="AF78" s="314"/>
      <c r="AG78" s="314"/>
      <c r="AH78" s="314"/>
      <c r="AI78" s="314"/>
      <c r="AJ78" s="2"/>
      <c r="AK78" s="2"/>
    </row>
    <row r="79" spans="1:37" ht="15" customHeight="1" x14ac:dyDescent="0.3">
      <c r="A79" s="16"/>
      <c r="B79" s="16"/>
      <c r="C79" s="16"/>
      <c r="D79" s="16"/>
      <c r="E79" s="318"/>
      <c r="F79" s="319"/>
      <c r="G79" s="319"/>
      <c r="H79" s="319"/>
      <c r="I79" s="319"/>
      <c r="J79" s="319"/>
      <c r="K79" s="319"/>
      <c r="L79" s="319"/>
      <c r="M79" s="319"/>
      <c r="N79" s="320"/>
      <c r="O79" s="16"/>
      <c r="P79" s="16"/>
      <c r="Q79" s="16"/>
      <c r="R79" s="106"/>
      <c r="S79" s="106"/>
      <c r="T79" s="106"/>
      <c r="U79" s="106"/>
      <c r="V79" s="106"/>
      <c r="W79" s="106"/>
      <c r="X79" s="106"/>
      <c r="Y79" s="106"/>
      <c r="Z79" s="314"/>
      <c r="AA79" s="314"/>
      <c r="AB79" s="314"/>
      <c r="AC79" s="314"/>
      <c r="AD79" s="314"/>
      <c r="AE79" s="314"/>
      <c r="AF79" s="314"/>
      <c r="AG79" s="314"/>
      <c r="AH79" s="314"/>
      <c r="AI79" s="314"/>
      <c r="AJ79" s="2"/>
      <c r="AK79" s="2"/>
    </row>
    <row r="80" spans="1:37" ht="15" customHeight="1" x14ac:dyDescent="0.3">
      <c r="A80" s="16"/>
      <c r="B80" s="16"/>
      <c r="C80" s="16"/>
      <c r="D80" s="16"/>
      <c r="E80" s="318"/>
      <c r="F80" s="319"/>
      <c r="G80" s="319"/>
      <c r="H80" s="319"/>
      <c r="I80" s="319"/>
      <c r="J80" s="319"/>
      <c r="K80" s="319"/>
      <c r="L80" s="319"/>
      <c r="M80" s="319"/>
      <c r="N80" s="320"/>
      <c r="O80" s="16"/>
      <c r="P80" s="16"/>
      <c r="Q80" s="16"/>
      <c r="R80" s="106"/>
      <c r="S80" s="106"/>
      <c r="T80" s="106"/>
      <c r="U80" s="106"/>
      <c r="V80" s="106"/>
      <c r="W80" s="106"/>
      <c r="X80" s="106"/>
      <c r="Y80" s="106"/>
      <c r="Z80" s="314"/>
      <c r="AA80" s="314"/>
      <c r="AB80" s="314"/>
      <c r="AC80" s="314"/>
      <c r="AD80" s="314"/>
      <c r="AE80" s="314"/>
      <c r="AF80" s="314"/>
      <c r="AG80" s="314"/>
      <c r="AH80" s="314"/>
      <c r="AI80" s="314"/>
      <c r="AJ80" s="2"/>
      <c r="AK80" s="2"/>
    </row>
    <row r="81" spans="1:37" ht="15" customHeight="1" x14ac:dyDescent="0.3">
      <c r="A81" s="16"/>
      <c r="B81" s="16"/>
      <c r="C81" s="16"/>
      <c r="D81" s="16"/>
      <c r="E81" s="318"/>
      <c r="F81" s="319"/>
      <c r="G81" s="319"/>
      <c r="H81" s="319"/>
      <c r="I81" s="319"/>
      <c r="J81" s="319"/>
      <c r="K81" s="319"/>
      <c r="L81" s="319"/>
      <c r="M81" s="319"/>
      <c r="N81" s="320"/>
      <c r="O81" s="16"/>
      <c r="P81" s="16"/>
      <c r="Q81" s="16"/>
      <c r="R81" s="106"/>
      <c r="S81" s="106"/>
      <c r="T81" s="106"/>
      <c r="U81" s="106"/>
      <c r="V81" s="106"/>
      <c r="W81" s="106"/>
      <c r="X81" s="106"/>
      <c r="Y81" s="106"/>
      <c r="Z81" s="314"/>
      <c r="AA81" s="314"/>
      <c r="AB81" s="314"/>
      <c r="AC81" s="314"/>
      <c r="AD81" s="314"/>
      <c r="AE81" s="314"/>
      <c r="AF81" s="314"/>
      <c r="AG81" s="314"/>
      <c r="AH81" s="314"/>
      <c r="AI81" s="314"/>
      <c r="AJ81" s="2"/>
      <c r="AK81" s="2"/>
    </row>
    <row r="82" spans="1:37" ht="15" customHeight="1" x14ac:dyDescent="0.3">
      <c r="A82" s="16"/>
      <c r="B82" s="16"/>
      <c r="C82" s="16"/>
      <c r="D82" s="16"/>
      <c r="E82" s="318"/>
      <c r="F82" s="319"/>
      <c r="G82" s="319"/>
      <c r="H82" s="319"/>
      <c r="I82" s="319"/>
      <c r="J82" s="319"/>
      <c r="K82" s="319"/>
      <c r="L82" s="319"/>
      <c r="M82" s="319"/>
      <c r="N82" s="320"/>
      <c r="O82" s="16"/>
      <c r="P82" s="16"/>
      <c r="Q82" s="16"/>
      <c r="R82" s="106"/>
      <c r="S82" s="106"/>
      <c r="T82" s="106"/>
      <c r="U82" s="106"/>
      <c r="V82" s="106"/>
      <c r="W82" s="106"/>
      <c r="X82" s="106"/>
      <c r="Y82" s="106"/>
      <c r="Z82" s="106"/>
      <c r="AA82" s="106"/>
      <c r="AB82" s="106"/>
      <c r="AC82" s="2"/>
      <c r="AD82" s="2"/>
      <c r="AE82" s="2"/>
      <c r="AF82" s="2"/>
      <c r="AG82" s="2"/>
      <c r="AH82" s="2"/>
      <c r="AI82" s="2"/>
      <c r="AJ82" s="2"/>
      <c r="AK82" s="2"/>
    </row>
    <row r="83" spans="1:37" ht="15" customHeight="1" thickBot="1" x14ac:dyDescent="0.35">
      <c r="A83" s="16"/>
      <c r="B83" s="16"/>
      <c r="C83" s="16"/>
      <c r="D83" s="16"/>
      <c r="E83" s="321"/>
      <c r="F83" s="322"/>
      <c r="G83" s="322"/>
      <c r="H83" s="322"/>
      <c r="I83" s="322"/>
      <c r="J83" s="322"/>
      <c r="K83" s="322"/>
      <c r="L83" s="322"/>
      <c r="M83" s="322"/>
      <c r="N83" s="323"/>
      <c r="O83" s="16"/>
      <c r="P83" s="16"/>
      <c r="Q83" s="16"/>
      <c r="R83" s="106"/>
      <c r="S83" s="106"/>
      <c r="T83" s="106"/>
      <c r="U83" s="106"/>
      <c r="V83" s="106"/>
      <c r="W83" s="106"/>
      <c r="X83" s="106"/>
      <c r="Y83" s="106"/>
      <c r="Z83" s="153"/>
      <c r="AA83" s="153"/>
      <c r="AB83" s="153"/>
      <c r="AC83" s="153"/>
      <c r="AD83" s="153"/>
      <c r="AE83" s="153"/>
      <c r="AF83" s="153"/>
      <c r="AG83" s="153"/>
      <c r="AH83" s="153"/>
      <c r="AI83" s="153"/>
      <c r="AJ83" s="2"/>
      <c r="AK83" s="2"/>
    </row>
    <row r="84" spans="1:37" ht="15" customHeight="1" x14ac:dyDescent="0.3">
      <c r="A84" s="16"/>
      <c r="B84" s="16"/>
      <c r="C84" s="16"/>
      <c r="D84" s="16"/>
      <c r="E84" s="16"/>
      <c r="F84" s="16"/>
      <c r="G84" s="16"/>
      <c r="H84" s="16"/>
      <c r="I84" s="16"/>
      <c r="J84" s="16"/>
      <c r="K84" s="16"/>
      <c r="L84" s="16"/>
      <c r="M84" s="16"/>
      <c r="N84" s="16"/>
      <c r="O84" s="16"/>
      <c r="P84" s="16"/>
      <c r="Q84" s="16"/>
      <c r="R84" s="106"/>
      <c r="S84" s="106"/>
      <c r="T84" s="106"/>
      <c r="U84" s="106"/>
      <c r="V84" s="106"/>
      <c r="W84" s="106"/>
      <c r="X84" s="106"/>
      <c r="Y84" s="106"/>
      <c r="Z84" s="153"/>
      <c r="AA84" s="153"/>
      <c r="AB84" s="153"/>
      <c r="AC84" s="153"/>
      <c r="AD84" s="153"/>
      <c r="AE84" s="153"/>
      <c r="AF84" s="153"/>
      <c r="AG84" s="153"/>
      <c r="AH84" s="153"/>
      <c r="AI84" s="153"/>
      <c r="AJ84" s="2"/>
      <c r="AK84" s="2"/>
    </row>
    <row r="85" spans="1:37" ht="15" customHeight="1" x14ac:dyDescent="0.3">
      <c r="A85" s="16"/>
      <c r="B85" s="16"/>
      <c r="C85" s="137"/>
      <c r="D85" s="137"/>
      <c r="E85" s="137"/>
      <c r="F85" s="137"/>
      <c r="G85" s="137"/>
      <c r="H85" s="137"/>
      <c r="I85" s="137"/>
      <c r="J85" s="137"/>
      <c r="K85" s="137"/>
      <c r="L85" s="137"/>
      <c r="M85" s="137"/>
      <c r="N85" s="137"/>
      <c r="O85" s="137"/>
      <c r="P85" s="137"/>
      <c r="Q85" s="137"/>
      <c r="R85" s="106"/>
      <c r="S85" s="106"/>
      <c r="T85" s="106"/>
      <c r="U85" s="106"/>
      <c r="V85" s="106"/>
      <c r="W85" s="106"/>
      <c r="X85" s="106"/>
      <c r="Y85" s="106"/>
      <c r="Z85" s="313" t="s">
        <v>191</v>
      </c>
      <c r="AA85" s="313"/>
      <c r="AB85" s="313"/>
      <c r="AC85" s="313"/>
      <c r="AD85" s="313"/>
      <c r="AE85" s="313"/>
      <c r="AF85" s="313"/>
      <c r="AG85" s="313"/>
      <c r="AH85" s="313"/>
      <c r="AI85" s="313"/>
      <c r="AJ85" s="2"/>
      <c r="AK85" s="2"/>
    </row>
    <row r="86" spans="1:37" ht="15" customHeight="1" x14ac:dyDescent="0.3">
      <c r="A86" s="16"/>
      <c r="B86" s="16"/>
      <c r="C86" s="137"/>
      <c r="D86" s="137"/>
      <c r="E86" s="137"/>
      <c r="F86" s="137"/>
      <c r="G86" s="137"/>
      <c r="H86" s="137"/>
      <c r="I86" s="137"/>
      <c r="J86" s="137"/>
      <c r="K86" s="137"/>
      <c r="L86" s="137"/>
      <c r="M86" s="137"/>
      <c r="N86" s="137"/>
      <c r="O86" s="137"/>
      <c r="P86" s="137"/>
      <c r="Q86" s="137"/>
      <c r="R86" s="106"/>
      <c r="S86" s="106"/>
      <c r="T86" s="106"/>
      <c r="U86" s="106"/>
      <c r="V86" s="106"/>
      <c r="W86" s="106"/>
      <c r="X86" s="106"/>
      <c r="Y86" s="106"/>
      <c r="Z86" s="313"/>
      <c r="AA86" s="313"/>
      <c r="AB86" s="313"/>
      <c r="AC86" s="313"/>
      <c r="AD86" s="313"/>
      <c r="AE86" s="313"/>
      <c r="AF86" s="313"/>
      <c r="AG86" s="313"/>
      <c r="AH86" s="313"/>
      <c r="AI86" s="313"/>
      <c r="AJ86" s="2"/>
      <c r="AK86" s="2"/>
    </row>
    <row r="87" spans="1:37" ht="15" customHeight="1" x14ac:dyDescent="0.3">
      <c r="A87" s="16"/>
      <c r="B87" s="16"/>
      <c r="C87" s="137"/>
      <c r="D87" s="137"/>
      <c r="E87" s="137"/>
      <c r="F87" s="137"/>
      <c r="G87" s="137"/>
      <c r="H87" s="137"/>
      <c r="I87" s="137"/>
      <c r="J87" s="137"/>
      <c r="K87" s="137"/>
      <c r="L87" s="137"/>
      <c r="M87" s="137"/>
      <c r="N87" s="137"/>
      <c r="O87" s="137"/>
      <c r="P87" s="137"/>
      <c r="Q87" s="137"/>
      <c r="R87" s="106"/>
      <c r="S87" s="106"/>
      <c r="T87" s="106"/>
      <c r="U87" s="106"/>
      <c r="V87" s="106"/>
      <c r="W87" s="106"/>
      <c r="X87" s="106"/>
      <c r="Y87" s="106"/>
      <c r="Z87" s="313"/>
      <c r="AA87" s="313"/>
      <c r="AB87" s="313"/>
      <c r="AC87" s="313"/>
      <c r="AD87" s="313"/>
      <c r="AE87" s="313"/>
      <c r="AF87" s="313"/>
      <c r="AG87" s="313"/>
      <c r="AH87" s="313"/>
      <c r="AI87" s="313"/>
      <c r="AJ87" s="2"/>
      <c r="AK87" s="2"/>
    </row>
    <row r="88" spans="1:37" ht="15" customHeight="1" x14ac:dyDescent="0.3">
      <c r="A88" s="16"/>
      <c r="B88" s="16"/>
      <c r="C88" s="137"/>
      <c r="D88" s="137"/>
      <c r="E88" s="137"/>
      <c r="F88" s="137"/>
      <c r="G88" s="137"/>
      <c r="H88" s="137"/>
      <c r="I88" s="137"/>
      <c r="J88" s="137"/>
      <c r="K88" s="137"/>
      <c r="L88" s="137"/>
      <c r="M88" s="137"/>
      <c r="N88" s="137"/>
      <c r="O88" s="137"/>
      <c r="P88" s="137"/>
      <c r="Q88" s="137"/>
      <c r="R88" s="106"/>
      <c r="S88" s="106"/>
      <c r="T88" s="106"/>
      <c r="U88" s="106"/>
      <c r="V88" s="106"/>
      <c r="W88" s="106"/>
      <c r="X88" s="106"/>
      <c r="Y88" s="106"/>
      <c r="Z88" s="313"/>
      <c r="AA88" s="313"/>
      <c r="AB88" s="313"/>
      <c r="AC88" s="313"/>
      <c r="AD88" s="313"/>
      <c r="AE88" s="313"/>
      <c r="AF88" s="313"/>
      <c r="AG88" s="313"/>
      <c r="AH88" s="313"/>
      <c r="AI88" s="313"/>
      <c r="AJ88" s="2"/>
      <c r="AK88" s="2"/>
    </row>
    <row r="89" spans="1:37" ht="15" customHeight="1" x14ac:dyDescent="0.3">
      <c r="A89" s="16"/>
      <c r="B89" s="16"/>
      <c r="C89" s="137"/>
      <c r="D89" s="137"/>
      <c r="E89" s="137"/>
      <c r="F89" s="137"/>
      <c r="G89" s="137"/>
      <c r="H89" s="137"/>
      <c r="I89" s="137"/>
      <c r="J89" s="137"/>
      <c r="K89" s="137"/>
      <c r="L89" s="137"/>
      <c r="M89" s="137"/>
      <c r="N89" s="137"/>
      <c r="O89" s="137"/>
      <c r="P89" s="137"/>
      <c r="Q89" s="137"/>
      <c r="R89" s="106"/>
      <c r="S89" s="106"/>
      <c r="T89" s="106"/>
      <c r="U89" s="106"/>
      <c r="V89" s="106"/>
      <c r="W89" s="106"/>
      <c r="X89" s="106"/>
      <c r="Y89" s="106"/>
      <c r="Z89" s="313"/>
      <c r="AA89" s="313"/>
      <c r="AB89" s="313"/>
      <c r="AC89" s="313"/>
      <c r="AD89" s="313"/>
      <c r="AE89" s="313"/>
      <c r="AF89" s="313"/>
      <c r="AG89" s="313"/>
      <c r="AH89" s="313"/>
      <c r="AI89" s="313"/>
      <c r="AJ89" s="2"/>
      <c r="AK89" s="2"/>
    </row>
    <row r="90" spans="1:37" ht="15" customHeight="1" x14ac:dyDescent="0.3">
      <c r="A90" s="16"/>
      <c r="B90" s="16"/>
      <c r="C90" s="137"/>
      <c r="D90" s="137"/>
      <c r="E90" s="137"/>
      <c r="F90" s="137"/>
      <c r="G90" s="137"/>
      <c r="H90" s="137"/>
      <c r="I90" s="137"/>
      <c r="J90" s="137"/>
      <c r="K90" s="137"/>
      <c r="L90" s="137"/>
      <c r="M90" s="137"/>
      <c r="N90" s="137"/>
      <c r="O90" s="137"/>
      <c r="P90" s="137"/>
      <c r="Q90" s="137"/>
      <c r="R90" s="106"/>
      <c r="S90" s="106"/>
      <c r="T90" s="106"/>
      <c r="U90" s="106"/>
      <c r="V90" s="106"/>
      <c r="W90" s="106"/>
      <c r="X90" s="106"/>
      <c r="Y90" s="106"/>
      <c r="Z90" s="313"/>
      <c r="AA90" s="313"/>
      <c r="AB90" s="313"/>
      <c r="AC90" s="313"/>
      <c r="AD90" s="313"/>
      <c r="AE90" s="313"/>
      <c r="AF90" s="313"/>
      <c r="AG90" s="313"/>
      <c r="AH90" s="313"/>
      <c r="AI90" s="313"/>
      <c r="AJ90" s="2"/>
      <c r="AK90" s="2"/>
    </row>
    <row r="91" spans="1:37" ht="15" customHeight="1" x14ac:dyDescent="0.3">
      <c r="A91" s="16"/>
      <c r="B91" s="16"/>
      <c r="C91" s="137"/>
      <c r="D91" s="137"/>
      <c r="E91" s="137"/>
      <c r="F91" s="137"/>
      <c r="G91" s="137"/>
      <c r="H91" s="137"/>
      <c r="I91" s="137"/>
      <c r="J91" s="137"/>
      <c r="K91" s="137"/>
      <c r="L91" s="137"/>
      <c r="M91" s="137"/>
      <c r="N91" s="137"/>
      <c r="O91" s="137"/>
      <c r="P91" s="137"/>
      <c r="Q91" s="137"/>
      <c r="R91" s="106"/>
      <c r="S91" s="106"/>
      <c r="T91" s="106"/>
      <c r="U91" s="106"/>
      <c r="V91" s="106"/>
      <c r="W91" s="106"/>
      <c r="X91" s="106"/>
      <c r="Y91" s="106"/>
      <c r="Z91" s="313"/>
      <c r="AA91" s="313"/>
      <c r="AB91" s="313"/>
      <c r="AC91" s="313"/>
      <c r="AD91" s="313"/>
      <c r="AE91" s="313"/>
      <c r="AF91" s="313"/>
      <c r="AG91" s="313"/>
      <c r="AH91" s="313"/>
      <c r="AI91" s="313"/>
      <c r="AJ91" s="2"/>
      <c r="AK91" s="2"/>
    </row>
    <row r="92" spans="1:37" ht="15" customHeight="1" x14ac:dyDescent="0.3">
      <c r="A92" s="16"/>
      <c r="B92" s="16"/>
      <c r="C92" s="137"/>
      <c r="D92" s="137"/>
      <c r="E92" s="137"/>
      <c r="F92" s="137"/>
      <c r="G92" s="137"/>
      <c r="H92" s="137"/>
      <c r="I92" s="137"/>
      <c r="J92" s="137"/>
      <c r="K92" s="137"/>
      <c r="L92" s="137"/>
      <c r="M92" s="137"/>
      <c r="N92" s="137"/>
      <c r="O92" s="137"/>
      <c r="P92" s="137"/>
      <c r="Q92" s="137"/>
      <c r="R92" s="106"/>
      <c r="S92" s="106"/>
      <c r="T92" s="106"/>
      <c r="U92" s="106"/>
      <c r="V92" s="106"/>
      <c r="W92" s="106"/>
      <c r="X92" s="106"/>
      <c r="Y92" s="106"/>
      <c r="Z92" s="313"/>
      <c r="AA92" s="313"/>
      <c r="AB92" s="313"/>
      <c r="AC92" s="313"/>
      <c r="AD92" s="313"/>
      <c r="AE92" s="313"/>
      <c r="AF92" s="313"/>
      <c r="AG92" s="313"/>
      <c r="AH92" s="313"/>
      <c r="AI92" s="313"/>
      <c r="AJ92" s="2"/>
      <c r="AK92" s="2"/>
    </row>
    <row r="93" spans="1:37" ht="15" customHeight="1" x14ac:dyDescent="0.3">
      <c r="A93" s="16"/>
      <c r="B93" s="16"/>
      <c r="C93" s="137"/>
      <c r="D93" s="137"/>
      <c r="E93" s="137"/>
      <c r="F93" s="137"/>
      <c r="G93" s="137"/>
      <c r="H93" s="137"/>
      <c r="I93" s="137"/>
      <c r="J93" s="137"/>
      <c r="K93" s="137"/>
      <c r="L93" s="137"/>
      <c r="M93" s="137"/>
      <c r="N93" s="137"/>
      <c r="O93" s="137"/>
      <c r="P93" s="137"/>
      <c r="Q93" s="137"/>
      <c r="R93" s="106"/>
      <c r="S93" s="106"/>
      <c r="T93" s="106"/>
      <c r="U93" s="106"/>
      <c r="V93" s="106"/>
      <c r="W93" s="106"/>
      <c r="X93" s="106"/>
      <c r="Y93" s="106"/>
      <c r="Z93" s="313"/>
      <c r="AA93" s="313"/>
      <c r="AB93" s="313"/>
      <c r="AC93" s="313"/>
      <c r="AD93" s="313"/>
      <c r="AE93" s="313"/>
      <c r="AF93" s="313"/>
      <c r="AG93" s="313"/>
      <c r="AH93" s="313"/>
      <c r="AI93" s="313"/>
      <c r="AJ93" s="2"/>
      <c r="AK93" s="2"/>
    </row>
    <row r="94" spans="1:37" ht="15" customHeight="1" x14ac:dyDescent="0.3">
      <c r="A94" s="16"/>
      <c r="B94" s="16"/>
      <c r="C94" s="137"/>
      <c r="D94" s="137"/>
      <c r="E94" s="137"/>
      <c r="F94" s="137"/>
      <c r="G94" s="137"/>
      <c r="H94" s="137"/>
      <c r="I94" s="137"/>
      <c r="J94" s="137"/>
      <c r="K94" s="137"/>
      <c r="L94" s="137"/>
      <c r="M94" s="137"/>
      <c r="N94" s="137"/>
      <c r="O94" s="137"/>
      <c r="P94" s="137"/>
      <c r="Q94" s="137"/>
      <c r="R94" s="106"/>
      <c r="S94" s="106"/>
      <c r="T94" s="106"/>
      <c r="U94" s="106"/>
      <c r="V94" s="106"/>
      <c r="W94" s="106"/>
      <c r="X94" s="106"/>
      <c r="Y94" s="106"/>
      <c r="Z94" s="313"/>
      <c r="AA94" s="313"/>
      <c r="AB94" s="313"/>
      <c r="AC94" s="313"/>
      <c r="AD94" s="313"/>
      <c r="AE94" s="313"/>
      <c r="AF94" s="313"/>
      <c r="AG94" s="313"/>
      <c r="AH94" s="313"/>
      <c r="AI94" s="313"/>
      <c r="AJ94" s="2"/>
      <c r="AK94" s="2"/>
    </row>
    <row r="95" spans="1:37" ht="15" customHeight="1" x14ac:dyDescent="0.3">
      <c r="A95" s="16"/>
      <c r="B95" s="16"/>
      <c r="C95" s="137"/>
      <c r="D95" s="137"/>
      <c r="E95" s="137"/>
      <c r="F95" s="137"/>
      <c r="G95" s="137"/>
      <c r="H95" s="137"/>
      <c r="I95" s="137"/>
      <c r="J95" s="137"/>
      <c r="K95" s="137"/>
      <c r="L95" s="137"/>
      <c r="M95" s="137"/>
      <c r="N95" s="137"/>
      <c r="O95" s="137"/>
      <c r="P95" s="137"/>
      <c r="Q95" s="137"/>
      <c r="R95" s="106"/>
      <c r="S95" s="106"/>
      <c r="T95" s="106"/>
      <c r="U95" s="106"/>
      <c r="V95" s="106"/>
      <c r="W95" s="106"/>
      <c r="X95" s="106"/>
      <c r="Y95" s="106"/>
      <c r="Z95" s="313"/>
      <c r="AA95" s="313"/>
      <c r="AB95" s="313"/>
      <c r="AC95" s="313"/>
      <c r="AD95" s="313"/>
      <c r="AE95" s="313"/>
      <c r="AF95" s="313"/>
      <c r="AG95" s="313"/>
      <c r="AH95" s="313"/>
      <c r="AI95" s="313"/>
      <c r="AJ95" s="2"/>
      <c r="AK95" s="2"/>
    </row>
    <row r="96" spans="1:37" ht="15" customHeight="1" x14ac:dyDescent="0.3">
      <c r="A96" s="16"/>
      <c r="B96" s="16"/>
      <c r="C96" s="137"/>
      <c r="D96" s="137"/>
      <c r="E96" s="137"/>
      <c r="F96" s="137"/>
      <c r="G96" s="137"/>
      <c r="H96" s="137"/>
      <c r="I96" s="137"/>
      <c r="J96" s="137"/>
      <c r="K96" s="137"/>
      <c r="L96" s="137"/>
      <c r="M96" s="137"/>
      <c r="N96" s="137"/>
      <c r="O96" s="137"/>
      <c r="P96" s="137"/>
      <c r="Q96" s="137"/>
      <c r="R96" s="106"/>
      <c r="S96" s="106"/>
      <c r="T96" s="106"/>
      <c r="U96" s="106"/>
      <c r="V96" s="106"/>
      <c r="W96" s="106"/>
      <c r="X96" s="106"/>
      <c r="Y96" s="106"/>
      <c r="Z96" s="313"/>
      <c r="AA96" s="313"/>
      <c r="AB96" s="313"/>
      <c r="AC96" s="313"/>
      <c r="AD96" s="313"/>
      <c r="AE96" s="313"/>
      <c r="AF96" s="313"/>
      <c r="AG96" s="313"/>
      <c r="AH96" s="313"/>
      <c r="AI96" s="313"/>
      <c r="AJ96" s="2"/>
      <c r="AK96" s="2"/>
    </row>
    <row r="97" spans="1:37" ht="15" customHeight="1" x14ac:dyDescent="0.3">
      <c r="A97" s="16"/>
      <c r="B97" s="16"/>
      <c r="C97" s="137"/>
      <c r="D97" s="137"/>
      <c r="E97" s="137"/>
      <c r="F97" s="137"/>
      <c r="G97" s="137"/>
      <c r="H97" s="137"/>
      <c r="I97" s="137"/>
      <c r="J97" s="137"/>
      <c r="K97" s="137"/>
      <c r="L97" s="137"/>
      <c r="M97" s="137"/>
      <c r="N97" s="137"/>
      <c r="O97" s="137"/>
      <c r="P97" s="137"/>
      <c r="Q97" s="137"/>
      <c r="R97" s="106"/>
      <c r="S97" s="106"/>
      <c r="T97" s="106"/>
      <c r="U97" s="106"/>
      <c r="V97" s="106"/>
      <c r="W97" s="106"/>
      <c r="X97" s="106"/>
      <c r="Y97" s="106"/>
      <c r="Z97" s="313"/>
      <c r="AA97" s="313"/>
      <c r="AB97" s="313"/>
      <c r="AC97" s="313"/>
      <c r="AD97" s="313"/>
      <c r="AE97" s="313"/>
      <c r="AF97" s="313"/>
      <c r="AG97" s="313"/>
      <c r="AH97" s="313"/>
      <c r="AI97" s="313"/>
      <c r="AJ97" s="2"/>
      <c r="AK97" s="2"/>
    </row>
    <row r="98" spans="1:37" ht="15" customHeight="1" x14ac:dyDescent="0.3">
      <c r="A98" s="16"/>
      <c r="B98" s="16"/>
      <c r="C98" s="137"/>
      <c r="D98" s="137"/>
      <c r="E98" s="137"/>
      <c r="F98" s="137"/>
      <c r="G98" s="137"/>
      <c r="H98" s="137"/>
      <c r="I98" s="137"/>
      <c r="J98" s="137"/>
      <c r="K98" s="137"/>
      <c r="L98" s="137"/>
      <c r="M98" s="137"/>
      <c r="N98" s="137"/>
      <c r="O98" s="137"/>
      <c r="P98" s="137"/>
      <c r="Q98" s="137"/>
      <c r="R98" s="106"/>
      <c r="S98" s="106"/>
      <c r="T98" s="106"/>
      <c r="U98" s="106"/>
      <c r="V98" s="106"/>
      <c r="W98" s="106"/>
      <c r="X98" s="106"/>
      <c r="Y98" s="106"/>
      <c r="Z98" s="313"/>
      <c r="AA98" s="313"/>
      <c r="AB98" s="313"/>
      <c r="AC98" s="313"/>
      <c r="AD98" s="313"/>
      <c r="AE98" s="313"/>
      <c r="AF98" s="313"/>
      <c r="AG98" s="313"/>
      <c r="AH98" s="313"/>
      <c r="AI98" s="313"/>
      <c r="AJ98" s="2"/>
      <c r="AK98" s="2"/>
    </row>
    <row r="99" spans="1:37" ht="15" customHeight="1" x14ac:dyDescent="0.3">
      <c r="A99" s="16"/>
      <c r="B99" s="16"/>
      <c r="C99" s="137"/>
      <c r="D99" s="137"/>
      <c r="E99" s="137"/>
      <c r="F99" s="137"/>
      <c r="G99" s="137"/>
      <c r="H99" s="137"/>
      <c r="I99" s="137"/>
      <c r="J99" s="137"/>
      <c r="K99" s="137"/>
      <c r="L99" s="137"/>
      <c r="M99" s="137"/>
      <c r="N99" s="137"/>
      <c r="O99" s="137"/>
      <c r="P99" s="137"/>
      <c r="Q99" s="137"/>
      <c r="R99" s="106"/>
      <c r="S99" s="106"/>
      <c r="T99" s="106"/>
      <c r="U99" s="106"/>
      <c r="V99" s="106"/>
      <c r="W99" s="106"/>
      <c r="X99" s="106"/>
      <c r="Y99" s="106"/>
      <c r="Z99" s="313"/>
      <c r="AA99" s="313"/>
      <c r="AB99" s="313"/>
      <c r="AC99" s="313"/>
      <c r="AD99" s="313"/>
      <c r="AE99" s="313"/>
      <c r="AF99" s="313"/>
      <c r="AG99" s="313"/>
      <c r="AH99" s="313"/>
      <c r="AI99" s="313"/>
      <c r="AJ99" s="2"/>
      <c r="AK99" s="2"/>
    </row>
    <row r="100" spans="1:37" ht="15" customHeight="1" x14ac:dyDescent="0.3">
      <c r="A100" s="16"/>
      <c r="B100" s="16"/>
      <c r="C100" s="137"/>
      <c r="D100" s="137"/>
      <c r="E100" s="137"/>
      <c r="F100" s="137"/>
      <c r="G100" s="137"/>
      <c r="H100" s="137"/>
      <c r="I100" s="137"/>
      <c r="J100" s="137"/>
      <c r="K100" s="137"/>
      <c r="L100" s="137"/>
      <c r="M100" s="137"/>
      <c r="N100" s="137"/>
      <c r="O100" s="137"/>
      <c r="P100" s="137"/>
      <c r="Q100" s="137"/>
      <c r="R100" s="106"/>
      <c r="S100" s="106"/>
      <c r="T100" s="106"/>
      <c r="U100" s="106"/>
      <c r="V100" s="106"/>
      <c r="W100" s="106"/>
      <c r="X100" s="106"/>
      <c r="Y100" s="106"/>
      <c r="Z100" s="324"/>
      <c r="AA100" s="324"/>
      <c r="AB100" s="324"/>
      <c r="AC100" s="324"/>
      <c r="AD100" s="324"/>
      <c r="AE100" s="324"/>
      <c r="AF100" s="324"/>
      <c r="AG100" s="324"/>
      <c r="AH100" s="324"/>
      <c r="AI100" s="324"/>
      <c r="AJ100" s="2"/>
      <c r="AK100" s="2"/>
    </row>
    <row r="101" spans="1:37" ht="15" customHeight="1" x14ac:dyDescent="0.3">
      <c r="A101" s="16"/>
      <c r="B101" s="16"/>
      <c r="C101" s="137"/>
      <c r="D101" s="137"/>
      <c r="E101" s="137"/>
      <c r="F101" s="137"/>
      <c r="G101" s="137"/>
      <c r="H101" s="137"/>
      <c r="I101" s="137"/>
      <c r="J101" s="137"/>
      <c r="K101" s="137"/>
      <c r="L101" s="137"/>
      <c r="M101" s="137"/>
      <c r="N101" s="137"/>
      <c r="O101" s="137"/>
      <c r="P101" s="137"/>
      <c r="Q101" s="137"/>
      <c r="R101" s="106"/>
      <c r="S101" s="106"/>
      <c r="T101" s="106"/>
      <c r="U101" s="106"/>
      <c r="V101" s="106"/>
      <c r="W101" s="106"/>
      <c r="X101" s="106"/>
      <c r="Y101" s="106"/>
      <c r="Z101" s="324"/>
      <c r="AA101" s="324"/>
      <c r="AB101" s="324"/>
      <c r="AC101" s="324"/>
      <c r="AD101" s="324"/>
      <c r="AE101" s="324"/>
      <c r="AF101" s="324"/>
      <c r="AG101" s="324"/>
      <c r="AH101" s="324"/>
      <c r="AI101" s="324"/>
      <c r="AJ101" s="2"/>
      <c r="AK101" s="2"/>
    </row>
    <row r="102" spans="1:37" ht="15" customHeight="1" x14ac:dyDescent="0.3">
      <c r="A102" s="16"/>
      <c r="B102" s="16"/>
      <c r="C102" s="137"/>
      <c r="D102" s="137"/>
      <c r="E102" s="137"/>
      <c r="F102" s="137"/>
      <c r="G102" s="137"/>
      <c r="H102" s="137"/>
      <c r="I102" s="137"/>
      <c r="J102" s="137"/>
      <c r="K102" s="137"/>
      <c r="L102" s="137"/>
      <c r="M102" s="137"/>
      <c r="N102" s="137"/>
      <c r="O102" s="137"/>
      <c r="P102" s="137"/>
      <c r="Q102" s="137"/>
      <c r="R102" s="106"/>
      <c r="S102" s="106"/>
      <c r="T102" s="106"/>
      <c r="U102" s="106"/>
      <c r="V102" s="106"/>
      <c r="W102" s="106"/>
      <c r="X102" s="106"/>
      <c r="Y102" s="106"/>
      <c r="Z102" s="313" t="s">
        <v>192</v>
      </c>
      <c r="AA102" s="313"/>
      <c r="AB102" s="313"/>
      <c r="AC102" s="313"/>
      <c r="AD102" s="313"/>
      <c r="AE102" s="313"/>
      <c r="AF102" s="313"/>
      <c r="AG102" s="313"/>
      <c r="AH102" s="313"/>
      <c r="AI102" s="313"/>
      <c r="AJ102" s="2"/>
      <c r="AK102" s="2"/>
    </row>
    <row r="103" spans="1:37" ht="15" customHeight="1" x14ac:dyDescent="0.3">
      <c r="A103" s="16"/>
      <c r="B103" s="16"/>
      <c r="C103" s="137"/>
      <c r="D103" s="137"/>
      <c r="E103" s="137"/>
      <c r="F103" s="137"/>
      <c r="G103" s="137"/>
      <c r="H103" s="137"/>
      <c r="I103" s="137"/>
      <c r="J103" s="137"/>
      <c r="K103" s="137"/>
      <c r="L103" s="137"/>
      <c r="M103" s="137"/>
      <c r="N103" s="137"/>
      <c r="O103" s="137"/>
      <c r="P103" s="137"/>
      <c r="Q103" s="137"/>
      <c r="R103" s="106"/>
      <c r="S103" s="2"/>
      <c r="T103" s="2"/>
      <c r="U103" s="2"/>
      <c r="V103" s="2"/>
      <c r="W103" s="2"/>
      <c r="X103" s="2"/>
      <c r="Y103" s="2"/>
      <c r="Z103" s="313"/>
      <c r="AA103" s="313"/>
      <c r="AB103" s="313"/>
      <c r="AC103" s="313"/>
      <c r="AD103" s="313"/>
      <c r="AE103" s="313"/>
      <c r="AF103" s="313"/>
      <c r="AG103" s="313"/>
      <c r="AH103" s="313"/>
      <c r="AI103" s="313"/>
      <c r="AJ103" s="2"/>
      <c r="AK103" s="2"/>
    </row>
    <row r="104" spans="1:37" ht="15" customHeight="1" x14ac:dyDescent="0.3">
      <c r="A104" s="16"/>
      <c r="B104" s="16"/>
      <c r="C104" s="137"/>
      <c r="D104" s="137"/>
      <c r="E104" s="137"/>
      <c r="F104" s="137"/>
      <c r="G104" s="137"/>
      <c r="H104" s="137"/>
      <c r="I104" s="137"/>
      <c r="J104" s="137"/>
      <c r="K104" s="137"/>
      <c r="L104" s="137"/>
      <c r="M104" s="137"/>
      <c r="N104" s="137"/>
      <c r="O104" s="137"/>
      <c r="P104" s="137"/>
      <c r="Q104" s="137"/>
      <c r="R104" s="106"/>
      <c r="S104" s="2"/>
      <c r="T104" s="2"/>
      <c r="U104" s="2"/>
      <c r="V104" s="2"/>
      <c r="W104" s="2"/>
      <c r="X104" s="2"/>
      <c r="Y104" s="2"/>
      <c r="Z104" s="313"/>
      <c r="AA104" s="313"/>
      <c r="AB104" s="313"/>
      <c r="AC104" s="313"/>
      <c r="AD104" s="313"/>
      <c r="AE104" s="313"/>
      <c r="AF104" s="313"/>
      <c r="AG104" s="313"/>
      <c r="AH104" s="313"/>
      <c r="AI104" s="313"/>
      <c r="AJ104" s="2"/>
      <c r="AK104" s="2"/>
    </row>
    <row r="105" spans="1:37" ht="15" customHeight="1" x14ac:dyDescent="0.3">
      <c r="A105" s="16"/>
      <c r="B105" s="16"/>
      <c r="C105" s="137"/>
      <c r="D105" s="137"/>
      <c r="E105" s="137"/>
      <c r="F105" s="137"/>
      <c r="G105" s="137"/>
      <c r="H105" s="137"/>
      <c r="I105" s="137"/>
      <c r="J105" s="137"/>
      <c r="K105" s="137"/>
      <c r="L105" s="137"/>
      <c r="M105" s="137"/>
      <c r="N105" s="137"/>
      <c r="O105" s="137"/>
      <c r="P105" s="137"/>
      <c r="Q105" s="137"/>
      <c r="R105" s="106"/>
      <c r="S105" s="2"/>
      <c r="T105" s="2"/>
      <c r="U105" s="2"/>
      <c r="V105" s="2"/>
      <c r="W105" s="2"/>
      <c r="X105" s="2"/>
      <c r="Y105" s="2"/>
      <c r="Z105" s="313"/>
      <c r="AA105" s="313"/>
      <c r="AB105" s="313"/>
      <c r="AC105" s="313"/>
      <c r="AD105" s="313"/>
      <c r="AE105" s="313"/>
      <c r="AF105" s="313"/>
      <c r="AG105" s="313"/>
      <c r="AH105" s="313"/>
      <c r="AI105" s="313"/>
      <c r="AJ105" s="2"/>
      <c r="AK105" s="2"/>
    </row>
    <row r="106" spans="1:37" ht="15" customHeight="1" x14ac:dyDescent="0.3">
      <c r="A106" s="16"/>
      <c r="B106" s="16"/>
      <c r="C106" s="137"/>
      <c r="D106" s="137"/>
      <c r="E106" s="137"/>
      <c r="F106" s="137"/>
      <c r="G106" s="137"/>
      <c r="H106" s="137"/>
      <c r="I106" s="137"/>
      <c r="J106" s="137"/>
      <c r="K106" s="137"/>
      <c r="L106" s="137"/>
      <c r="M106" s="137"/>
      <c r="N106" s="137"/>
      <c r="O106" s="137"/>
      <c r="P106" s="137"/>
      <c r="Q106" s="137"/>
      <c r="R106" s="106"/>
      <c r="S106" s="2"/>
      <c r="T106" s="2"/>
      <c r="U106" s="2"/>
      <c r="V106" s="2"/>
      <c r="W106" s="2"/>
      <c r="X106" s="2"/>
      <c r="Y106" s="2"/>
      <c r="Z106" s="313"/>
      <c r="AA106" s="313"/>
      <c r="AB106" s="313"/>
      <c r="AC106" s="313"/>
      <c r="AD106" s="313"/>
      <c r="AE106" s="313"/>
      <c r="AF106" s="313"/>
      <c r="AG106" s="313"/>
      <c r="AH106" s="313"/>
      <c r="AI106" s="313"/>
      <c r="AJ106" s="2"/>
      <c r="AK106" s="2"/>
    </row>
    <row r="107" spans="1:37" ht="15" customHeight="1" x14ac:dyDescent="0.3">
      <c r="A107" s="16"/>
      <c r="B107" s="16"/>
      <c r="C107" s="137"/>
      <c r="D107" s="137"/>
      <c r="E107" s="137"/>
      <c r="F107" s="137"/>
      <c r="G107" s="137"/>
      <c r="H107" s="137"/>
      <c r="I107" s="137"/>
      <c r="J107" s="137"/>
      <c r="K107" s="137"/>
      <c r="L107" s="137"/>
      <c r="M107" s="137"/>
      <c r="N107" s="137"/>
      <c r="O107" s="137"/>
      <c r="P107" s="137"/>
      <c r="Q107" s="137"/>
      <c r="R107" s="106"/>
      <c r="S107" s="2"/>
      <c r="T107" s="2"/>
      <c r="U107" s="2"/>
      <c r="V107" s="2"/>
      <c r="W107" s="2"/>
      <c r="X107" s="2"/>
      <c r="Y107" s="2"/>
      <c r="Z107" s="313"/>
      <c r="AA107" s="313"/>
      <c r="AB107" s="313"/>
      <c r="AC107" s="313"/>
      <c r="AD107" s="313"/>
      <c r="AE107" s="313"/>
      <c r="AF107" s="313"/>
      <c r="AG107" s="313"/>
      <c r="AH107" s="313"/>
      <c r="AI107" s="313"/>
      <c r="AJ107" s="2"/>
      <c r="AK107" s="2"/>
    </row>
    <row r="108" spans="1:37" ht="15" customHeight="1" x14ac:dyDescent="0.3">
      <c r="A108" s="16"/>
      <c r="B108" s="16"/>
      <c r="C108" s="137"/>
      <c r="D108" s="137"/>
      <c r="E108" s="137"/>
      <c r="F108" s="137"/>
      <c r="G108" s="137"/>
      <c r="H108" s="137"/>
      <c r="I108" s="137"/>
      <c r="J108" s="137"/>
      <c r="K108" s="137"/>
      <c r="L108" s="137"/>
      <c r="M108" s="137"/>
      <c r="N108" s="137"/>
      <c r="O108" s="137"/>
      <c r="P108" s="137"/>
      <c r="Q108" s="137"/>
      <c r="R108" s="106"/>
      <c r="S108" s="2"/>
      <c r="T108" s="2"/>
      <c r="U108" s="2"/>
      <c r="V108" s="2"/>
      <c r="W108" s="2"/>
      <c r="X108" s="2"/>
      <c r="Y108" s="2"/>
      <c r="Z108" s="313"/>
      <c r="AA108" s="313"/>
      <c r="AB108" s="313"/>
      <c r="AC108" s="313"/>
      <c r="AD108" s="313"/>
      <c r="AE108" s="313"/>
      <c r="AF108" s="313"/>
      <c r="AG108" s="313"/>
      <c r="AH108" s="313"/>
      <c r="AI108" s="313"/>
      <c r="AJ108" s="2"/>
      <c r="AK108" s="2"/>
    </row>
    <row r="109" spans="1:37" ht="15" customHeight="1" x14ac:dyDescent="0.3">
      <c r="A109" s="16"/>
      <c r="B109" s="16"/>
      <c r="C109" s="137"/>
      <c r="D109" s="137"/>
      <c r="E109" s="137"/>
      <c r="F109" s="137"/>
      <c r="G109" s="137"/>
      <c r="H109" s="137"/>
      <c r="I109" s="137"/>
      <c r="J109" s="137"/>
      <c r="K109" s="137"/>
      <c r="L109" s="137"/>
      <c r="M109" s="137"/>
      <c r="N109" s="137"/>
      <c r="O109" s="137"/>
      <c r="P109" s="137"/>
      <c r="Q109" s="137"/>
      <c r="R109" s="106"/>
      <c r="S109" s="2"/>
      <c r="T109" s="2"/>
      <c r="U109" s="2"/>
      <c r="V109" s="2"/>
      <c r="W109" s="2"/>
      <c r="X109" s="2"/>
      <c r="Y109" s="2"/>
      <c r="Z109" s="313"/>
      <c r="AA109" s="313"/>
      <c r="AB109" s="313"/>
      <c r="AC109" s="313"/>
      <c r="AD109" s="313"/>
      <c r="AE109" s="313"/>
      <c r="AF109" s="313"/>
      <c r="AG109" s="313"/>
      <c r="AH109" s="313"/>
      <c r="AI109" s="313"/>
      <c r="AJ109" s="2"/>
      <c r="AK109" s="2"/>
    </row>
    <row r="110" spans="1:37" ht="15" customHeight="1" x14ac:dyDescent="0.3">
      <c r="A110" s="16"/>
      <c r="B110" s="16"/>
      <c r="C110" s="137"/>
      <c r="D110" s="137"/>
      <c r="E110" s="137"/>
      <c r="F110" s="137"/>
      <c r="G110" s="137"/>
      <c r="H110" s="137"/>
      <c r="I110" s="137"/>
      <c r="J110" s="137"/>
      <c r="K110" s="137"/>
      <c r="L110" s="137"/>
      <c r="M110" s="137"/>
      <c r="N110" s="137"/>
      <c r="O110" s="137"/>
      <c r="P110" s="137"/>
      <c r="Q110" s="137"/>
      <c r="R110" s="106"/>
      <c r="S110" s="2"/>
      <c r="T110" s="2"/>
      <c r="U110" s="2"/>
      <c r="V110" s="2"/>
      <c r="W110" s="2"/>
      <c r="X110" s="2"/>
      <c r="Y110" s="2"/>
      <c r="Z110" s="313"/>
      <c r="AA110" s="313"/>
      <c r="AB110" s="313"/>
      <c r="AC110" s="313"/>
      <c r="AD110" s="313"/>
      <c r="AE110" s="313"/>
      <c r="AF110" s="313"/>
      <c r="AG110" s="313"/>
      <c r="AH110" s="313"/>
      <c r="AI110" s="313"/>
      <c r="AJ110" s="2"/>
      <c r="AK110" s="2"/>
    </row>
    <row r="111" spans="1:37" ht="15" customHeight="1" x14ac:dyDescent="0.3">
      <c r="A111" s="16"/>
      <c r="B111" s="16"/>
      <c r="C111" s="137"/>
      <c r="D111" s="137"/>
      <c r="E111" s="137"/>
      <c r="F111" s="137"/>
      <c r="G111" s="137"/>
      <c r="H111" s="137"/>
      <c r="I111" s="137"/>
      <c r="J111" s="137"/>
      <c r="K111" s="137"/>
      <c r="L111" s="137"/>
      <c r="M111" s="137"/>
      <c r="N111" s="137"/>
      <c r="O111" s="137"/>
      <c r="P111" s="137"/>
      <c r="Q111" s="137"/>
      <c r="R111" s="106"/>
      <c r="S111" s="2"/>
      <c r="T111" s="2"/>
      <c r="U111" s="2"/>
      <c r="V111" s="2"/>
      <c r="W111" s="2"/>
      <c r="X111" s="2"/>
      <c r="Y111" s="2"/>
      <c r="Z111" s="313"/>
      <c r="AA111" s="313"/>
      <c r="AB111" s="313"/>
      <c r="AC111" s="313"/>
      <c r="AD111" s="313"/>
      <c r="AE111" s="313"/>
      <c r="AF111" s="313"/>
      <c r="AG111" s="313"/>
      <c r="AH111" s="313"/>
      <c r="AI111" s="313"/>
      <c r="AJ111" s="2"/>
      <c r="AK111" s="2"/>
    </row>
    <row r="112" spans="1:37" ht="15" customHeight="1" x14ac:dyDescent="0.3">
      <c r="A112" s="16"/>
      <c r="B112" s="16"/>
      <c r="C112" s="137"/>
      <c r="D112" s="137"/>
      <c r="E112" s="137"/>
      <c r="F112" s="137"/>
      <c r="G112" s="137"/>
      <c r="H112" s="137"/>
      <c r="I112" s="137"/>
      <c r="J112" s="137"/>
      <c r="K112" s="137"/>
      <c r="L112" s="137"/>
      <c r="M112" s="137"/>
      <c r="N112" s="137"/>
      <c r="O112" s="137"/>
      <c r="P112" s="137"/>
      <c r="Q112" s="137"/>
      <c r="R112" s="106"/>
      <c r="S112" s="2"/>
      <c r="T112" s="2"/>
      <c r="U112" s="2"/>
      <c r="V112" s="2"/>
      <c r="W112" s="2"/>
      <c r="X112" s="2"/>
      <c r="Y112" s="2"/>
      <c r="Z112" s="313"/>
      <c r="AA112" s="313"/>
      <c r="AB112" s="313"/>
      <c r="AC112" s="313"/>
      <c r="AD112" s="313"/>
      <c r="AE112" s="313"/>
      <c r="AF112" s="313"/>
      <c r="AG112" s="313"/>
      <c r="AH112" s="313"/>
      <c r="AI112" s="313"/>
      <c r="AJ112" s="2"/>
      <c r="AK112" s="2"/>
    </row>
    <row r="113" spans="1:37" ht="15" customHeight="1" x14ac:dyDescent="0.3">
      <c r="A113" s="16"/>
      <c r="B113" s="16"/>
      <c r="C113" s="137"/>
      <c r="D113" s="137"/>
      <c r="E113" s="137"/>
      <c r="F113" s="137"/>
      <c r="G113" s="137"/>
      <c r="H113" s="137"/>
      <c r="I113" s="137"/>
      <c r="J113" s="137"/>
      <c r="K113" s="137"/>
      <c r="L113" s="137"/>
      <c r="M113" s="137"/>
      <c r="N113" s="137"/>
      <c r="O113" s="137"/>
      <c r="P113" s="137"/>
      <c r="Q113" s="137"/>
      <c r="R113" s="106"/>
      <c r="S113" s="2"/>
      <c r="T113" s="2"/>
      <c r="U113" s="2"/>
      <c r="V113" s="2"/>
      <c r="W113" s="2"/>
      <c r="X113" s="2"/>
      <c r="Y113" s="2"/>
      <c r="Z113" s="313"/>
      <c r="AA113" s="313"/>
      <c r="AB113" s="313"/>
      <c r="AC113" s="313"/>
      <c r="AD113" s="313"/>
      <c r="AE113" s="313"/>
      <c r="AF113" s="313"/>
      <c r="AG113" s="313"/>
      <c r="AH113" s="313"/>
      <c r="AI113" s="313"/>
      <c r="AJ113" s="2"/>
      <c r="AK113" s="2"/>
    </row>
    <row r="114" spans="1:37" ht="15" customHeight="1" x14ac:dyDescent="0.3">
      <c r="A114" s="16"/>
      <c r="B114" s="16"/>
      <c r="C114" s="137"/>
      <c r="D114" s="137"/>
      <c r="E114" s="137"/>
      <c r="F114" s="137"/>
      <c r="G114" s="137"/>
      <c r="H114" s="137"/>
      <c r="I114" s="137"/>
      <c r="J114" s="137"/>
      <c r="K114" s="137"/>
      <c r="L114" s="137"/>
      <c r="M114" s="137"/>
      <c r="N114" s="137"/>
      <c r="O114" s="137"/>
      <c r="P114" s="137"/>
      <c r="Q114" s="137"/>
      <c r="R114" s="106"/>
      <c r="S114" s="2"/>
      <c r="T114" s="2"/>
      <c r="U114" s="2"/>
      <c r="V114" s="2"/>
      <c r="W114" s="2"/>
      <c r="X114" s="2"/>
      <c r="Y114" s="2"/>
      <c r="Z114" s="313"/>
      <c r="AA114" s="313"/>
      <c r="AB114" s="313"/>
      <c r="AC114" s="313"/>
      <c r="AD114" s="313"/>
      <c r="AE114" s="313"/>
      <c r="AF114" s="313"/>
      <c r="AG114" s="313"/>
      <c r="AH114" s="313"/>
      <c r="AI114" s="313"/>
      <c r="AJ114" s="2"/>
      <c r="AK114" s="2"/>
    </row>
    <row r="115" spans="1:37" ht="15" customHeight="1" x14ac:dyDescent="0.3">
      <c r="A115" s="16"/>
      <c r="B115" s="16"/>
      <c r="C115" s="137"/>
      <c r="D115" s="137"/>
      <c r="E115" s="137"/>
      <c r="F115" s="137"/>
      <c r="G115" s="137"/>
      <c r="H115" s="137"/>
      <c r="I115" s="137"/>
      <c r="J115" s="137"/>
      <c r="K115" s="137"/>
      <c r="L115" s="137"/>
      <c r="M115" s="137"/>
      <c r="N115" s="137"/>
      <c r="O115" s="137"/>
      <c r="P115" s="137"/>
      <c r="Q115" s="137"/>
      <c r="R115" s="106"/>
      <c r="S115" s="2"/>
      <c r="T115" s="2"/>
      <c r="U115" s="2"/>
      <c r="V115" s="2"/>
      <c r="W115" s="2"/>
      <c r="X115" s="2"/>
      <c r="Y115" s="2"/>
      <c r="Z115" s="313"/>
      <c r="AA115" s="313"/>
      <c r="AB115" s="313"/>
      <c r="AC115" s="313"/>
      <c r="AD115" s="313"/>
      <c r="AE115" s="313"/>
      <c r="AF115" s="313"/>
      <c r="AG115" s="313"/>
      <c r="AH115" s="313"/>
      <c r="AI115" s="313"/>
      <c r="AJ115" s="2"/>
      <c r="AK115" s="2"/>
    </row>
    <row r="116" spans="1:37" ht="15" customHeight="1" x14ac:dyDescent="0.3">
      <c r="A116" s="16"/>
      <c r="B116" s="16"/>
      <c r="C116" s="137"/>
      <c r="D116" s="137"/>
      <c r="E116" s="137"/>
      <c r="F116" s="137"/>
      <c r="G116" s="137"/>
      <c r="H116" s="137"/>
      <c r="I116" s="137"/>
      <c r="J116" s="137"/>
      <c r="K116" s="137"/>
      <c r="L116" s="137"/>
      <c r="M116" s="137"/>
      <c r="N116" s="137"/>
      <c r="O116" s="137"/>
      <c r="P116" s="137"/>
      <c r="Q116" s="137"/>
      <c r="R116" s="106"/>
      <c r="S116" s="2"/>
      <c r="T116" s="2"/>
      <c r="U116" s="2"/>
      <c r="V116" s="2"/>
      <c r="W116" s="2"/>
      <c r="X116" s="2"/>
      <c r="Y116" s="2"/>
      <c r="Z116" s="313"/>
      <c r="AA116" s="313"/>
      <c r="AB116" s="313"/>
      <c r="AC116" s="313"/>
      <c r="AD116" s="313"/>
      <c r="AE116" s="313"/>
      <c r="AF116" s="313"/>
      <c r="AG116" s="313"/>
      <c r="AH116" s="313"/>
      <c r="AI116" s="313"/>
      <c r="AJ116" s="2"/>
      <c r="AK116" s="2"/>
    </row>
    <row r="117" spans="1:37" ht="15" customHeight="1" x14ac:dyDescent="0.3">
      <c r="A117" s="16"/>
      <c r="B117" s="16"/>
      <c r="C117" s="137"/>
      <c r="D117" s="137"/>
      <c r="E117" s="137"/>
      <c r="F117" s="137"/>
      <c r="G117" s="137"/>
      <c r="H117" s="137"/>
      <c r="I117" s="137"/>
      <c r="J117" s="137"/>
      <c r="K117" s="137"/>
      <c r="L117" s="137"/>
      <c r="M117" s="137"/>
      <c r="N117" s="137"/>
      <c r="O117" s="137"/>
      <c r="P117" s="137"/>
      <c r="Q117" s="137"/>
      <c r="R117" s="106"/>
      <c r="S117" s="2"/>
      <c r="T117" s="2"/>
      <c r="U117" s="2"/>
      <c r="V117" s="2"/>
      <c r="W117" s="2"/>
      <c r="X117" s="2"/>
      <c r="Y117" s="2"/>
      <c r="Z117" s="187"/>
      <c r="AA117" s="187"/>
      <c r="AB117" s="187"/>
      <c r="AC117" s="187"/>
      <c r="AD117" s="187"/>
      <c r="AE117" s="187"/>
      <c r="AF117" s="187"/>
      <c r="AG117" s="187"/>
      <c r="AH117" s="187"/>
      <c r="AI117" s="187"/>
      <c r="AJ117" s="2"/>
      <c r="AK117" s="2"/>
    </row>
    <row r="118" spans="1:37" ht="15" customHeight="1" x14ac:dyDescent="0.3">
      <c r="A118" s="16"/>
      <c r="B118" s="16"/>
      <c r="C118" s="137"/>
      <c r="D118" s="137"/>
      <c r="E118" s="137"/>
      <c r="F118" s="137"/>
      <c r="G118" s="137"/>
      <c r="H118" s="137"/>
      <c r="I118" s="137"/>
      <c r="J118" s="137"/>
      <c r="K118" s="137"/>
      <c r="L118" s="137"/>
      <c r="M118" s="137"/>
      <c r="N118" s="137"/>
      <c r="O118" s="137"/>
      <c r="P118" s="137"/>
      <c r="Q118" s="137"/>
      <c r="R118" s="106"/>
      <c r="S118" s="2"/>
      <c r="T118" s="2"/>
      <c r="U118" s="2"/>
      <c r="V118" s="2"/>
      <c r="W118" s="2"/>
      <c r="X118" s="2"/>
      <c r="Y118" s="2"/>
      <c r="Z118" s="2"/>
      <c r="AA118" s="2"/>
      <c r="AB118" s="2"/>
      <c r="AC118" s="2"/>
      <c r="AD118" s="2"/>
      <c r="AE118" s="2"/>
      <c r="AF118" s="2"/>
      <c r="AG118" s="2"/>
      <c r="AH118" s="2"/>
      <c r="AI118" s="2"/>
      <c r="AJ118" s="2"/>
      <c r="AK118" s="2"/>
    </row>
    <row r="119" spans="1:37" ht="15" customHeight="1" x14ac:dyDescent="0.3">
      <c r="A119" s="16"/>
      <c r="B119" s="16"/>
      <c r="C119" s="137"/>
      <c r="D119" s="137"/>
      <c r="E119" s="137"/>
      <c r="F119" s="137"/>
      <c r="G119" s="137"/>
      <c r="H119" s="137"/>
      <c r="I119" s="137"/>
      <c r="J119" s="137"/>
      <c r="K119" s="137"/>
      <c r="L119" s="137"/>
      <c r="M119" s="137"/>
      <c r="N119" s="137"/>
      <c r="O119" s="137"/>
      <c r="P119" s="137"/>
      <c r="Q119" s="137"/>
      <c r="R119" s="106"/>
      <c r="S119" s="2"/>
      <c r="T119" s="2"/>
      <c r="U119" s="2"/>
      <c r="V119" s="2"/>
      <c r="W119" s="2"/>
      <c r="X119" s="2"/>
      <c r="Y119" s="2"/>
      <c r="Z119" s="2"/>
      <c r="AA119" s="2"/>
      <c r="AB119" s="2"/>
      <c r="AC119" s="2"/>
      <c r="AD119" s="2"/>
      <c r="AE119" s="2"/>
      <c r="AF119" s="2"/>
      <c r="AG119" s="2"/>
      <c r="AH119" s="2"/>
      <c r="AI119" s="2"/>
      <c r="AJ119" s="2"/>
      <c r="AK119" s="2"/>
    </row>
    <row r="120" spans="1:37" ht="15" customHeight="1" x14ac:dyDescent="0.3">
      <c r="A120" s="16"/>
      <c r="B120" s="16"/>
      <c r="C120" s="137"/>
      <c r="D120" s="137"/>
      <c r="E120" s="137"/>
      <c r="F120" s="137"/>
      <c r="G120" s="137"/>
      <c r="H120" s="137"/>
      <c r="I120" s="137"/>
      <c r="J120" s="137"/>
      <c r="K120" s="137"/>
      <c r="L120" s="137"/>
      <c r="M120" s="137"/>
      <c r="N120" s="137"/>
      <c r="O120" s="137"/>
      <c r="P120" s="137"/>
      <c r="Q120" s="137"/>
      <c r="R120" s="106"/>
      <c r="S120" s="2"/>
      <c r="T120" s="2"/>
      <c r="U120" s="2"/>
      <c r="V120" s="2"/>
      <c r="W120" s="2"/>
      <c r="X120" s="2"/>
      <c r="Y120" s="2"/>
      <c r="Z120" s="2"/>
      <c r="AA120" s="2"/>
      <c r="AB120" s="2"/>
      <c r="AC120" s="2"/>
      <c r="AD120" s="2"/>
      <c r="AE120" s="2"/>
      <c r="AF120" s="2"/>
      <c r="AG120" s="2"/>
      <c r="AH120" s="2"/>
      <c r="AI120" s="2"/>
      <c r="AJ120" s="2"/>
      <c r="AK120" s="2"/>
    </row>
    <row r="121" spans="1:37" ht="15" customHeight="1" x14ac:dyDescent="0.3">
      <c r="A121" s="16"/>
      <c r="B121" s="16"/>
      <c r="C121" s="137"/>
      <c r="D121" s="137"/>
      <c r="E121" s="137"/>
      <c r="F121" s="137"/>
      <c r="G121" s="137"/>
      <c r="H121" s="137"/>
      <c r="I121" s="137"/>
      <c r="J121" s="137"/>
      <c r="K121" s="137"/>
      <c r="L121" s="137"/>
      <c r="M121" s="137"/>
      <c r="N121" s="137"/>
      <c r="O121" s="137"/>
      <c r="P121" s="137"/>
      <c r="Q121" s="137"/>
      <c r="R121" s="106"/>
      <c r="S121" s="2"/>
      <c r="T121" s="2"/>
      <c r="U121" s="2"/>
      <c r="V121" s="2"/>
      <c r="W121" s="2"/>
      <c r="X121" s="2"/>
      <c r="Y121" s="2"/>
      <c r="Z121" s="2"/>
      <c r="AA121" s="2"/>
      <c r="AB121" s="2"/>
      <c r="AC121" s="2"/>
      <c r="AD121" s="2"/>
      <c r="AE121" s="2"/>
      <c r="AF121" s="2"/>
      <c r="AG121" s="2"/>
      <c r="AH121" s="2"/>
      <c r="AI121" s="2"/>
      <c r="AJ121" s="2"/>
      <c r="AK121" s="2"/>
    </row>
    <row r="122" spans="1:37" ht="15" customHeight="1" x14ac:dyDescent="0.3">
      <c r="A122" s="16"/>
      <c r="B122" s="16"/>
      <c r="C122" s="137"/>
      <c r="D122" s="137"/>
      <c r="E122" s="137"/>
      <c r="F122" s="137"/>
      <c r="G122" s="137"/>
      <c r="H122" s="137"/>
      <c r="I122" s="137"/>
      <c r="J122" s="137"/>
      <c r="K122" s="137"/>
      <c r="L122" s="137"/>
      <c r="M122" s="137"/>
      <c r="N122" s="137"/>
      <c r="O122" s="137"/>
      <c r="P122" s="137"/>
      <c r="Q122" s="137"/>
      <c r="R122" s="106"/>
      <c r="S122" s="2"/>
      <c r="T122" s="2"/>
      <c r="U122" s="2"/>
      <c r="V122" s="2"/>
      <c r="W122" s="2"/>
      <c r="X122" s="2"/>
      <c r="Y122" s="2"/>
      <c r="Z122" s="2"/>
      <c r="AA122" s="2"/>
      <c r="AB122" s="2"/>
      <c r="AC122" s="2"/>
      <c r="AD122" s="2"/>
      <c r="AE122" s="2"/>
      <c r="AF122" s="2"/>
      <c r="AG122" s="2"/>
      <c r="AH122" s="2"/>
      <c r="AI122" s="2"/>
      <c r="AJ122" s="2"/>
      <c r="AK122" s="2"/>
    </row>
    <row r="123" spans="1:37" ht="15" customHeight="1" x14ac:dyDescent="0.3">
      <c r="A123" s="16"/>
      <c r="B123" s="16"/>
      <c r="C123" s="137"/>
      <c r="D123" s="137"/>
      <c r="E123" s="137"/>
      <c r="F123" s="137"/>
      <c r="G123" s="137"/>
      <c r="H123" s="137"/>
      <c r="I123" s="137"/>
      <c r="J123" s="137"/>
      <c r="K123" s="137"/>
      <c r="L123" s="137"/>
      <c r="M123" s="137"/>
      <c r="N123" s="137"/>
      <c r="O123" s="137"/>
      <c r="P123" s="137"/>
      <c r="Q123" s="137"/>
      <c r="R123" s="106"/>
      <c r="S123" s="2"/>
      <c r="T123" s="2"/>
      <c r="U123" s="2"/>
      <c r="V123" s="2"/>
      <c r="W123" s="2"/>
      <c r="X123" s="2"/>
      <c r="Y123" s="2"/>
      <c r="Z123" s="2"/>
      <c r="AA123" s="2"/>
      <c r="AB123" s="2"/>
      <c r="AC123" s="2"/>
      <c r="AD123" s="2"/>
      <c r="AE123" s="2"/>
      <c r="AF123" s="2"/>
      <c r="AG123" s="2"/>
      <c r="AH123" s="2"/>
      <c r="AI123" s="2"/>
      <c r="AJ123" s="2"/>
      <c r="AK123" s="2"/>
    </row>
    <row r="124" spans="1:37" ht="15" customHeight="1" x14ac:dyDescent="0.3">
      <c r="A124" s="16"/>
      <c r="B124" s="16"/>
      <c r="C124" s="137"/>
      <c r="D124" s="137"/>
      <c r="E124" s="137"/>
      <c r="F124" s="137"/>
      <c r="G124" s="137"/>
      <c r="H124" s="137"/>
      <c r="I124" s="137"/>
      <c r="J124" s="137"/>
      <c r="K124" s="137"/>
      <c r="L124" s="137"/>
      <c r="M124" s="137"/>
      <c r="N124" s="137"/>
      <c r="O124" s="137"/>
      <c r="P124" s="137"/>
      <c r="Q124" s="137"/>
      <c r="R124" s="106"/>
      <c r="S124" s="2"/>
      <c r="T124" s="2"/>
      <c r="U124" s="2"/>
      <c r="V124" s="2"/>
      <c r="W124" s="2"/>
      <c r="X124" s="2"/>
      <c r="Y124" s="2"/>
      <c r="Z124" s="2"/>
      <c r="AA124" s="2"/>
      <c r="AB124" s="2"/>
      <c r="AC124" s="2"/>
      <c r="AD124" s="2"/>
      <c r="AE124" s="2"/>
      <c r="AF124" s="2"/>
      <c r="AG124" s="2"/>
      <c r="AH124" s="2"/>
      <c r="AI124" s="2"/>
      <c r="AJ124" s="2"/>
      <c r="AK124" s="2"/>
    </row>
    <row r="125" spans="1:37" ht="15" customHeight="1" x14ac:dyDescent="0.3">
      <c r="A125" s="16"/>
      <c r="B125" s="16"/>
      <c r="C125" s="16"/>
      <c r="D125" s="9"/>
      <c r="E125" s="9"/>
      <c r="F125" s="9"/>
      <c r="G125" s="9"/>
      <c r="H125" s="9"/>
      <c r="I125" s="9"/>
      <c r="J125" s="9"/>
      <c r="K125" s="9"/>
      <c r="L125" s="9"/>
      <c r="M125" s="9"/>
      <c r="N125" s="9"/>
      <c r="O125" s="9"/>
      <c r="P125" s="16"/>
      <c r="Q125" s="16"/>
      <c r="R125" s="2"/>
      <c r="S125" s="2"/>
      <c r="T125" s="2"/>
      <c r="U125" s="2"/>
      <c r="V125" s="2"/>
      <c r="W125" s="2"/>
      <c r="X125" s="2"/>
      <c r="Y125" s="2"/>
      <c r="Z125" s="2"/>
      <c r="AA125" s="2"/>
      <c r="AB125" s="2"/>
      <c r="AC125" s="2"/>
      <c r="AD125" s="2"/>
      <c r="AE125" s="2"/>
      <c r="AF125" s="2"/>
      <c r="AG125" s="2"/>
      <c r="AH125" s="2"/>
      <c r="AI125" s="2"/>
      <c r="AJ125" s="2"/>
      <c r="AK125" s="2"/>
    </row>
    <row r="126" spans="1:37" ht="15" customHeight="1" x14ac:dyDescent="0.3">
      <c r="A126" s="16"/>
      <c r="B126" s="16"/>
      <c r="C126" s="16"/>
      <c r="D126" s="9"/>
      <c r="E126" s="9"/>
      <c r="F126" s="9"/>
      <c r="G126" s="9"/>
      <c r="H126" s="9"/>
      <c r="I126" s="9"/>
      <c r="J126" s="9"/>
      <c r="K126" s="9"/>
      <c r="L126" s="9"/>
      <c r="M126" s="9"/>
      <c r="N126" s="9"/>
      <c r="O126" s="9"/>
      <c r="P126" s="16"/>
      <c r="Q126" s="16"/>
      <c r="R126" s="2"/>
      <c r="S126" s="2"/>
      <c r="T126" s="2"/>
      <c r="U126" s="2"/>
      <c r="V126" s="2"/>
      <c r="W126" s="2"/>
      <c r="X126" s="2"/>
      <c r="Y126" s="2"/>
      <c r="Z126" s="2"/>
      <c r="AA126" s="2"/>
      <c r="AB126" s="2"/>
      <c r="AC126" s="2"/>
      <c r="AD126" s="2"/>
      <c r="AE126" s="2"/>
      <c r="AF126" s="2"/>
      <c r="AG126" s="2"/>
      <c r="AH126" s="2"/>
      <c r="AI126" s="2"/>
      <c r="AJ126" s="2"/>
      <c r="AK126" s="2"/>
    </row>
    <row r="127" spans="1:37" ht="15" customHeight="1" x14ac:dyDescent="0.3">
      <c r="A127" s="16"/>
      <c r="B127" s="16"/>
      <c r="C127" s="16"/>
      <c r="D127" s="9"/>
      <c r="E127" s="9"/>
      <c r="F127" s="9"/>
      <c r="G127" s="9"/>
      <c r="H127" s="9"/>
      <c r="I127" s="9"/>
      <c r="J127" s="9"/>
      <c r="K127" s="9"/>
      <c r="L127" s="9"/>
      <c r="M127" s="9"/>
      <c r="N127" s="9"/>
      <c r="O127" s="9"/>
      <c r="P127" s="16"/>
      <c r="Q127" s="16"/>
      <c r="R127" s="2"/>
      <c r="S127" s="2"/>
      <c r="T127" s="2"/>
      <c r="U127" s="2"/>
      <c r="V127" s="2"/>
      <c r="W127" s="2"/>
      <c r="X127" s="2"/>
      <c r="Y127" s="2"/>
      <c r="Z127" s="2"/>
      <c r="AA127" s="2"/>
      <c r="AB127" s="2"/>
      <c r="AC127" s="2"/>
      <c r="AD127" s="2"/>
      <c r="AE127" s="2"/>
      <c r="AF127" s="2"/>
      <c r="AG127" s="2"/>
      <c r="AH127" s="2"/>
      <c r="AI127" s="2"/>
      <c r="AJ127" s="2"/>
      <c r="AK127" s="2"/>
    </row>
    <row r="128" spans="1:37" ht="15" customHeight="1" x14ac:dyDescent="0.3">
      <c r="A128" s="16"/>
      <c r="B128" s="16"/>
      <c r="C128" s="16"/>
      <c r="D128" s="9"/>
      <c r="E128" s="9"/>
      <c r="F128" s="9"/>
      <c r="G128" s="9"/>
      <c r="H128" s="9"/>
      <c r="I128" s="9"/>
      <c r="J128" s="9"/>
      <c r="K128" s="9"/>
      <c r="L128" s="9"/>
      <c r="M128" s="9"/>
      <c r="N128" s="9"/>
      <c r="O128" s="9"/>
      <c r="P128" s="16"/>
      <c r="Q128" s="16"/>
      <c r="R128" s="2"/>
      <c r="S128" s="2"/>
      <c r="T128" s="2"/>
      <c r="U128" s="2"/>
      <c r="V128" s="2"/>
      <c r="W128" s="2"/>
      <c r="X128" s="2"/>
      <c r="Y128" s="2"/>
      <c r="Z128" s="2"/>
      <c r="AA128" s="2"/>
      <c r="AB128" s="2"/>
      <c r="AC128" s="2"/>
      <c r="AD128" s="2"/>
      <c r="AE128" s="2"/>
      <c r="AF128" s="2"/>
      <c r="AG128" s="2"/>
      <c r="AH128" s="2"/>
      <c r="AI128" s="2"/>
      <c r="AJ128" s="2"/>
      <c r="AK128" s="2"/>
    </row>
    <row r="129" spans="1:37" ht="15" customHeight="1" x14ac:dyDescent="0.3">
      <c r="A129" s="16"/>
      <c r="B129" s="16"/>
      <c r="C129" s="16"/>
      <c r="D129" s="9"/>
      <c r="E129" s="9"/>
      <c r="F129" s="9"/>
      <c r="G129" s="9"/>
      <c r="H129" s="9"/>
      <c r="I129" s="9"/>
      <c r="J129" s="9"/>
      <c r="K129" s="9"/>
      <c r="L129" s="9"/>
      <c r="M129" s="9"/>
      <c r="N129" s="9"/>
      <c r="O129" s="9"/>
      <c r="P129" s="16"/>
      <c r="Q129" s="16"/>
      <c r="R129" s="2"/>
      <c r="S129" s="2"/>
      <c r="T129" s="2"/>
      <c r="U129" s="2"/>
      <c r="V129" s="2"/>
      <c r="W129" s="2"/>
      <c r="X129" s="2"/>
      <c r="Y129" s="2"/>
      <c r="Z129" s="2"/>
      <c r="AA129" s="2"/>
      <c r="AB129" s="2"/>
      <c r="AC129" s="2"/>
      <c r="AD129" s="2"/>
      <c r="AE129" s="2"/>
      <c r="AF129" s="2"/>
      <c r="AG129" s="2"/>
      <c r="AH129" s="2"/>
      <c r="AI129" s="2"/>
      <c r="AJ129" s="2"/>
      <c r="AK129" s="2"/>
    </row>
    <row r="130" spans="1:37" x14ac:dyDescent="0.3">
      <c r="A130" s="16"/>
      <c r="B130" s="16"/>
      <c r="C130" s="16"/>
      <c r="D130" s="9"/>
      <c r="E130" s="9"/>
      <c r="F130" s="9"/>
      <c r="G130" s="9"/>
      <c r="H130" s="9"/>
      <c r="I130" s="9"/>
      <c r="J130" s="9"/>
      <c r="K130" s="9"/>
      <c r="L130" s="9"/>
      <c r="M130" s="9"/>
      <c r="N130" s="9"/>
      <c r="O130" s="9"/>
      <c r="P130" s="16"/>
      <c r="Q130" s="16"/>
      <c r="R130" s="2"/>
      <c r="S130" s="2"/>
      <c r="T130" s="2"/>
      <c r="U130" s="2"/>
      <c r="V130" s="2"/>
      <c r="W130" s="2"/>
      <c r="X130" s="2"/>
      <c r="Y130" s="2"/>
      <c r="Z130" s="2"/>
      <c r="AA130" s="2"/>
      <c r="AB130" s="2"/>
      <c r="AC130" s="2"/>
      <c r="AD130" s="2"/>
      <c r="AE130" s="2"/>
      <c r="AF130" s="2"/>
      <c r="AG130" s="2"/>
      <c r="AH130" s="2"/>
      <c r="AI130" s="2"/>
      <c r="AJ130" s="2"/>
      <c r="AK130" s="2"/>
    </row>
    <row r="131" spans="1:37" x14ac:dyDescent="0.3">
      <c r="A131" s="16"/>
      <c r="B131" s="16"/>
      <c r="C131" s="16"/>
      <c r="D131" s="16"/>
      <c r="E131" s="16"/>
      <c r="F131" s="16"/>
      <c r="G131" s="16"/>
      <c r="H131" s="16"/>
      <c r="I131" s="16"/>
      <c r="J131" s="16"/>
      <c r="K131" s="16"/>
      <c r="L131" s="16"/>
      <c r="M131" s="16"/>
      <c r="N131" s="16"/>
      <c r="O131" s="16"/>
      <c r="P131" s="16"/>
      <c r="Q131" s="16"/>
      <c r="R131" s="2"/>
      <c r="S131" s="2"/>
      <c r="T131" s="2"/>
      <c r="U131" s="2"/>
      <c r="V131" s="2"/>
      <c r="W131" s="2"/>
      <c r="X131" s="2"/>
      <c r="Y131" s="2"/>
      <c r="Z131" s="2"/>
      <c r="AA131" s="2"/>
      <c r="AB131" s="2"/>
      <c r="AC131" s="2"/>
      <c r="AD131" s="2"/>
      <c r="AE131" s="2"/>
      <c r="AF131" s="2"/>
      <c r="AG131" s="2"/>
      <c r="AH131" s="2"/>
      <c r="AI131" s="2"/>
      <c r="AJ131" s="2"/>
      <c r="AK131" s="2"/>
    </row>
    <row r="132" spans="1:37" x14ac:dyDescent="0.3">
      <c r="A132" s="16"/>
      <c r="B132" s="16"/>
      <c r="C132" s="16"/>
      <c r="D132" s="16"/>
      <c r="E132" s="16"/>
      <c r="F132" s="16"/>
      <c r="G132" s="16"/>
      <c r="H132" s="16"/>
      <c r="I132" s="16"/>
      <c r="J132" s="16"/>
      <c r="K132" s="16"/>
      <c r="L132" s="16"/>
      <c r="M132" s="16"/>
      <c r="N132" s="16"/>
      <c r="O132" s="16"/>
      <c r="P132" s="16"/>
      <c r="Q132" s="16"/>
      <c r="R132" s="2"/>
      <c r="S132" s="2"/>
      <c r="T132" s="2"/>
      <c r="U132" s="2"/>
      <c r="V132" s="2"/>
      <c r="W132" s="2"/>
      <c r="X132" s="2"/>
      <c r="Y132" s="2"/>
      <c r="Z132" s="2"/>
      <c r="AA132" s="2"/>
      <c r="AB132" s="2"/>
      <c r="AC132" s="2"/>
      <c r="AD132" s="2"/>
      <c r="AE132" s="2"/>
      <c r="AF132" s="2"/>
      <c r="AG132" s="2"/>
      <c r="AH132" s="2"/>
      <c r="AI132" s="2"/>
      <c r="AJ132" s="2"/>
      <c r="AK132" s="2"/>
    </row>
    <row r="133" spans="1:37" x14ac:dyDescent="0.3">
      <c r="A133" s="16"/>
      <c r="B133" s="16"/>
      <c r="C133" s="16"/>
      <c r="D133" s="16"/>
      <c r="E133" s="16"/>
      <c r="F133" s="16"/>
      <c r="G133" s="16"/>
      <c r="H133" s="16"/>
      <c r="I133" s="16"/>
      <c r="J133" s="16"/>
      <c r="K133" s="16"/>
      <c r="L133" s="16"/>
      <c r="M133" s="16"/>
      <c r="N133" s="16"/>
      <c r="O133" s="16"/>
      <c r="P133" s="16"/>
      <c r="Q133" s="16"/>
      <c r="R133" s="2"/>
      <c r="S133" s="2"/>
      <c r="T133" s="2"/>
      <c r="U133" s="2"/>
      <c r="V133" s="2"/>
      <c r="W133" s="2"/>
      <c r="X133" s="2"/>
      <c r="Y133" s="2"/>
      <c r="Z133" s="2"/>
      <c r="AA133" s="2"/>
      <c r="AB133" s="2"/>
      <c r="AC133" s="2"/>
      <c r="AD133" s="2"/>
      <c r="AE133" s="2"/>
      <c r="AF133" s="2"/>
      <c r="AG133" s="2"/>
      <c r="AH133" s="2"/>
      <c r="AI133" s="2"/>
      <c r="AJ133" s="2"/>
      <c r="AK133" s="2"/>
    </row>
    <row r="134" spans="1:37" x14ac:dyDescent="0.3">
      <c r="A134" s="16"/>
      <c r="B134" s="16"/>
      <c r="C134" s="16"/>
      <c r="D134" s="16"/>
      <c r="E134" s="16"/>
      <c r="F134" s="16"/>
      <c r="G134" s="16"/>
      <c r="H134" s="16"/>
      <c r="I134" s="16"/>
      <c r="J134" s="16"/>
      <c r="K134" s="16"/>
      <c r="L134" s="16"/>
      <c r="M134" s="16"/>
      <c r="N134" s="16"/>
      <c r="O134" s="16"/>
      <c r="P134" s="16"/>
      <c r="Q134" s="16"/>
      <c r="R134" s="2"/>
      <c r="S134" s="2"/>
      <c r="T134" s="2"/>
      <c r="U134" s="2"/>
      <c r="V134" s="2"/>
      <c r="W134" s="2"/>
      <c r="X134" s="2"/>
      <c r="Y134" s="2"/>
      <c r="Z134" s="2"/>
      <c r="AA134" s="2"/>
      <c r="AB134" s="2"/>
      <c r="AC134" s="2"/>
      <c r="AD134" s="2"/>
      <c r="AE134" s="2"/>
      <c r="AF134" s="2"/>
      <c r="AG134" s="2"/>
      <c r="AH134" s="2"/>
      <c r="AI134" s="2"/>
      <c r="AJ134" s="2"/>
      <c r="AK134" s="2"/>
    </row>
    <row r="135" spans="1:37" x14ac:dyDescent="0.3">
      <c r="A135" s="16"/>
      <c r="B135" s="16"/>
      <c r="C135" s="16"/>
      <c r="D135" s="16"/>
      <c r="E135" s="16"/>
      <c r="F135" s="16"/>
      <c r="G135" s="16"/>
      <c r="H135" s="16"/>
      <c r="I135" s="16"/>
      <c r="J135" s="16"/>
      <c r="K135" s="16"/>
      <c r="L135" s="16"/>
      <c r="M135" s="16"/>
      <c r="N135" s="16"/>
      <c r="O135" s="16"/>
      <c r="P135" s="16"/>
      <c r="Q135" s="16"/>
      <c r="R135" s="2"/>
      <c r="S135" s="2"/>
      <c r="T135" s="2"/>
      <c r="U135" s="2"/>
      <c r="V135" s="2"/>
      <c r="W135" s="2"/>
      <c r="X135" s="2"/>
      <c r="Y135" s="2"/>
      <c r="Z135" s="2"/>
      <c r="AA135" s="2"/>
      <c r="AB135" s="2"/>
      <c r="AC135" s="2"/>
      <c r="AD135" s="2"/>
      <c r="AE135" s="2"/>
      <c r="AF135" s="2"/>
      <c r="AG135" s="2"/>
      <c r="AH135" s="2"/>
      <c r="AI135" s="2"/>
      <c r="AJ135" s="2"/>
      <c r="AK135" s="2"/>
    </row>
    <row r="136" spans="1:37" x14ac:dyDescent="0.3">
      <c r="A136" s="16"/>
      <c r="B136" s="16"/>
      <c r="C136" s="16"/>
      <c r="D136" s="16"/>
      <c r="E136" s="16"/>
      <c r="F136" s="16"/>
      <c r="G136" s="16"/>
      <c r="H136" s="16"/>
      <c r="I136" s="16"/>
      <c r="J136" s="16"/>
      <c r="K136" s="16"/>
      <c r="L136" s="16"/>
      <c r="M136" s="16"/>
      <c r="N136" s="16"/>
      <c r="O136" s="16"/>
      <c r="P136" s="16"/>
      <c r="Q136" s="16"/>
      <c r="R136" s="2"/>
      <c r="S136" s="2"/>
      <c r="T136" s="2"/>
      <c r="U136" s="2"/>
      <c r="V136" s="2"/>
      <c r="W136" s="2"/>
      <c r="X136" s="2"/>
      <c r="Y136" s="2"/>
      <c r="Z136" s="2"/>
      <c r="AA136" s="2"/>
      <c r="AB136" s="2"/>
      <c r="AC136" s="2"/>
      <c r="AD136" s="2"/>
      <c r="AE136" s="2"/>
      <c r="AF136" s="2"/>
      <c r="AG136" s="2"/>
      <c r="AH136" s="2"/>
      <c r="AI136" s="2"/>
      <c r="AJ136" s="2"/>
      <c r="AK136" s="2"/>
    </row>
    <row r="137" spans="1:37" x14ac:dyDescent="0.3">
      <c r="A137" s="16"/>
      <c r="B137" s="16"/>
      <c r="C137" s="16"/>
      <c r="D137" s="16"/>
      <c r="E137" s="16"/>
      <c r="F137" s="16"/>
      <c r="G137" s="16"/>
      <c r="H137" s="16"/>
      <c r="I137" s="16"/>
      <c r="J137" s="16"/>
      <c r="K137" s="16"/>
      <c r="L137" s="16"/>
      <c r="M137" s="16"/>
      <c r="N137" s="16"/>
      <c r="O137" s="16"/>
      <c r="P137" s="16"/>
      <c r="Q137" s="16"/>
      <c r="R137" s="2"/>
      <c r="S137" s="2"/>
      <c r="T137" s="2"/>
      <c r="U137" s="2"/>
      <c r="V137" s="2"/>
      <c r="W137" s="2"/>
      <c r="X137" s="2"/>
      <c r="Y137" s="2"/>
      <c r="Z137" s="2"/>
      <c r="AA137" s="2"/>
      <c r="AB137" s="2"/>
      <c r="AC137" s="2"/>
      <c r="AD137" s="2"/>
      <c r="AE137" s="2"/>
      <c r="AF137" s="2"/>
      <c r="AG137" s="2"/>
      <c r="AH137" s="2"/>
      <c r="AI137" s="2"/>
      <c r="AJ137" s="2"/>
      <c r="AK137" s="2"/>
    </row>
    <row r="138" spans="1:37" x14ac:dyDescent="0.3">
      <c r="A138" s="16"/>
      <c r="B138" s="16"/>
      <c r="C138" s="16"/>
      <c r="D138" s="16"/>
      <c r="E138" s="16"/>
      <c r="F138" s="16"/>
      <c r="G138" s="16"/>
      <c r="H138" s="16"/>
      <c r="I138" s="16"/>
      <c r="J138" s="16"/>
      <c r="K138" s="16"/>
      <c r="L138" s="16"/>
      <c r="M138" s="16"/>
      <c r="N138" s="16"/>
      <c r="O138" s="16"/>
      <c r="P138" s="16"/>
      <c r="Q138" s="16"/>
      <c r="R138" s="2"/>
      <c r="S138" s="2"/>
      <c r="T138" s="2"/>
      <c r="U138" s="2"/>
      <c r="V138" s="2"/>
      <c r="W138" s="2"/>
      <c r="X138" s="2"/>
      <c r="Y138" s="2"/>
      <c r="Z138" s="2"/>
      <c r="AA138" s="2"/>
      <c r="AB138" s="2"/>
      <c r="AC138" s="2"/>
      <c r="AD138" s="2"/>
      <c r="AE138" s="2"/>
      <c r="AF138" s="2"/>
      <c r="AG138" s="2"/>
      <c r="AH138" s="2"/>
      <c r="AI138" s="2"/>
      <c r="AJ138" s="2"/>
      <c r="AK138" s="2"/>
    </row>
    <row r="139" spans="1:37" x14ac:dyDescent="0.3">
      <c r="A139" s="16"/>
      <c r="B139" s="16"/>
      <c r="C139" s="16"/>
      <c r="D139" s="16"/>
      <c r="E139" s="16"/>
      <c r="F139" s="16"/>
      <c r="G139" s="16"/>
      <c r="H139" s="16"/>
      <c r="I139" s="16"/>
      <c r="J139" s="16"/>
      <c r="K139" s="16"/>
      <c r="L139" s="16"/>
      <c r="M139" s="16"/>
      <c r="N139" s="16"/>
      <c r="O139" s="16"/>
      <c r="P139" s="16"/>
      <c r="Q139" s="16"/>
      <c r="R139" s="2"/>
      <c r="S139" s="2"/>
      <c r="T139" s="2"/>
      <c r="U139" s="2"/>
      <c r="V139" s="2"/>
      <c r="W139" s="2"/>
      <c r="X139" s="2"/>
      <c r="Y139" s="2"/>
      <c r="Z139" s="2"/>
      <c r="AA139" s="2"/>
      <c r="AB139" s="2"/>
      <c r="AC139" s="2"/>
      <c r="AD139" s="2"/>
      <c r="AE139" s="2"/>
      <c r="AF139" s="2"/>
      <c r="AG139" s="2"/>
      <c r="AH139" s="2"/>
      <c r="AI139" s="2"/>
      <c r="AJ139" s="2"/>
      <c r="AK139" s="2"/>
    </row>
    <row r="140" spans="1:37" x14ac:dyDescent="0.3">
      <c r="A140" s="16"/>
      <c r="B140" s="16"/>
      <c r="C140" s="16"/>
      <c r="D140" s="16"/>
      <c r="E140" s="16"/>
      <c r="F140" s="16"/>
      <c r="G140" s="16"/>
      <c r="H140" s="16"/>
      <c r="I140" s="16"/>
      <c r="J140" s="16"/>
      <c r="K140" s="16"/>
      <c r="L140" s="16"/>
      <c r="M140" s="16"/>
      <c r="N140" s="16"/>
      <c r="O140" s="16"/>
      <c r="P140" s="16"/>
      <c r="Q140" s="16"/>
      <c r="R140" s="16"/>
      <c r="S140" s="16"/>
      <c r="T140" s="16"/>
      <c r="U140" s="16"/>
      <c r="V140" s="16"/>
      <c r="W140" s="16"/>
      <c r="X140" s="16"/>
      <c r="Y140" s="16"/>
      <c r="Z140" s="16"/>
      <c r="AA140" s="16"/>
      <c r="AB140" s="16"/>
      <c r="AC140" s="16"/>
      <c r="AD140" s="16"/>
      <c r="AE140" s="16"/>
      <c r="AF140" s="16"/>
      <c r="AG140" s="16"/>
      <c r="AH140" s="16"/>
      <c r="AI140" s="16"/>
      <c r="AJ140" s="16"/>
      <c r="AK140" s="16"/>
    </row>
    <row r="141" spans="1:37" x14ac:dyDescent="0.3">
      <c r="A141" s="16"/>
      <c r="B141" s="16"/>
      <c r="C141" s="16"/>
      <c r="D141" s="16"/>
      <c r="E141" s="16"/>
      <c r="F141" s="16"/>
      <c r="G141" s="16"/>
      <c r="H141" s="16"/>
      <c r="I141" s="16"/>
      <c r="J141" s="16"/>
      <c r="K141" s="16"/>
      <c r="L141" s="16"/>
      <c r="M141" s="16"/>
      <c r="N141" s="16"/>
      <c r="O141" s="16"/>
      <c r="P141" s="16"/>
      <c r="Q141" s="16"/>
      <c r="R141" s="16"/>
      <c r="S141" s="16"/>
      <c r="T141" s="16"/>
      <c r="U141" s="16"/>
      <c r="V141" s="16"/>
      <c r="W141" s="16"/>
      <c r="X141" s="16"/>
      <c r="Y141" s="16"/>
      <c r="Z141" s="16"/>
      <c r="AA141" s="16"/>
      <c r="AB141" s="16"/>
      <c r="AC141" s="16"/>
      <c r="AD141" s="16"/>
      <c r="AE141" s="16"/>
      <c r="AF141" s="16"/>
      <c r="AG141" s="16"/>
      <c r="AH141" s="16"/>
      <c r="AI141" s="16"/>
      <c r="AJ141" s="16"/>
      <c r="AK141" s="16"/>
    </row>
    <row r="142" spans="1:37" x14ac:dyDescent="0.3">
      <c r="A142" s="16"/>
      <c r="B142" s="16"/>
      <c r="C142" s="16"/>
      <c r="D142" s="16"/>
      <c r="E142" s="16"/>
      <c r="F142" s="16"/>
      <c r="G142" s="16"/>
      <c r="H142" s="16"/>
      <c r="I142" s="16"/>
      <c r="J142" s="16"/>
      <c r="K142" s="16"/>
      <c r="L142" s="16"/>
      <c r="M142" s="16"/>
      <c r="N142" s="16"/>
      <c r="O142" s="16"/>
      <c r="P142" s="16"/>
      <c r="Q142" s="16"/>
      <c r="R142" s="16"/>
      <c r="S142" s="16"/>
      <c r="T142" s="16"/>
      <c r="U142" s="16"/>
      <c r="V142" s="16"/>
      <c r="W142" s="16"/>
      <c r="X142" s="16"/>
      <c r="Y142" s="16"/>
      <c r="Z142" s="16"/>
      <c r="AA142" s="16"/>
      <c r="AB142" s="16"/>
      <c r="AC142" s="16"/>
      <c r="AD142" s="16"/>
      <c r="AE142" s="16"/>
      <c r="AF142" s="16"/>
      <c r="AG142" s="16"/>
      <c r="AH142" s="16"/>
      <c r="AI142" s="16"/>
      <c r="AJ142" s="16"/>
      <c r="AK142" s="16"/>
    </row>
    <row r="143" spans="1:37" x14ac:dyDescent="0.3">
      <c r="A143" s="16"/>
      <c r="B143" s="16"/>
      <c r="C143" s="16"/>
      <c r="D143" s="16"/>
      <c r="E143" s="16"/>
      <c r="F143" s="16"/>
      <c r="G143" s="16"/>
      <c r="H143" s="16"/>
      <c r="I143" s="16"/>
      <c r="J143" s="16"/>
      <c r="K143" s="16"/>
      <c r="L143" s="16"/>
      <c r="M143" s="16"/>
      <c r="N143" s="16"/>
      <c r="O143" s="16"/>
      <c r="P143" s="16"/>
      <c r="Q143" s="16"/>
      <c r="R143" s="16"/>
      <c r="S143" s="16"/>
      <c r="T143" s="16"/>
      <c r="U143" s="16"/>
      <c r="V143" s="16"/>
      <c r="W143" s="16"/>
      <c r="X143" s="16"/>
      <c r="Y143" s="16"/>
      <c r="Z143" s="16"/>
      <c r="AA143" s="16"/>
      <c r="AB143" s="16"/>
      <c r="AC143" s="16"/>
      <c r="AD143" s="16"/>
      <c r="AE143" s="16"/>
      <c r="AF143" s="16"/>
      <c r="AG143" s="16"/>
      <c r="AH143" s="16"/>
      <c r="AI143" s="16"/>
      <c r="AJ143" s="16"/>
      <c r="AK143" s="16"/>
    </row>
    <row r="144" spans="1:37" x14ac:dyDescent="0.3">
      <c r="A144" s="16"/>
      <c r="B144" s="16"/>
      <c r="C144" s="16"/>
      <c r="D144" s="16"/>
      <c r="E144" s="16"/>
      <c r="F144" s="16"/>
      <c r="G144" s="16"/>
      <c r="H144" s="16"/>
      <c r="I144" s="16"/>
      <c r="J144" s="16"/>
      <c r="K144" s="16"/>
      <c r="L144" s="16"/>
      <c r="M144" s="16"/>
      <c r="N144" s="16"/>
      <c r="O144" s="16"/>
      <c r="P144" s="16"/>
      <c r="Q144" s="16"/>
      <c r="R144" s="16"/>
      <c r="S144" s="16"/>
      <c r="T144" s="16"/>
      <c r="U144" s="16"/>
      <c r="V144" s="16"/>
      <c r="W144" s="16"/>
      <c r="X144" s="16"/>
      <c r="Y144" s="16"/>
      <c r="Z144" s="16"/>
      <c r="AA144" s="16"/>
      <c r="AB144" s="16"/>
      <c r="AC144" s="16"/>
      <c r="AD144" s="16"/>
      <c r="AE144" s="16"/>
      <c r="AF144" s="16"/>
      <c r="AG144" s="16"/>
      <c r="AH144" s="16"/>
      <c r="AI144" s="16"/>
      <c r="AJ144" s="16"/>
      <c r="AK144" s="16"/>
    </row>
    <row r="145" spans="1:37" x14ac:dyDescent="0.3">
      <c r="A145" s="16"/>
      <c r="B145" s="16"/>
      <c r="C145" s="16"/>
      <c r="D145" s="16"/>
      <c r="E145" s="16"/>
      <c r="F145" s="16"/>
      <c r="G145" s="16"/>
      <c r="H145" s="16"/>
      <c r="I145" s="16"/>
      <c r="J145" s="16"/>
      <c r="K145" s="16"/>
      <c r="L145" s="16"/>
      <c r="M145" s="16"/>
      <c r="N145" s="16"/>
      <c r="O145" s="16"/>
      <c r="P145" s="16"/>
      <c r="Q145" s="16"/>
      <c r="R145" s="16"/>
      <c r="S145" s="16"/>
      <c r="T145" s="16"/>
      <c r="U145" s="16"/>
      <c r="V145" s="16"/>
      <c r="W145" s="16"/>
      <c r="X145" s="16"/>
      <c r="Y145" s="16"/>
      <c r="Z145" s="16"/>
      <c r="AA145" s="16"/>
      <c r="AB145" s="16"/>
      <c r="AC145" s="16"/>
      <c r="AD145" s="16"/>
      <c r="AE145" s="16"/>
      <c r="AF145" s="16"/>
      <c r="AG145" s="16"/>
      <c r="AH145" s="16"/>
      <c r="AI145" s="16"/>
      <c r="AJ145" s="16"/>
      <c r="AK145" s="16"/>
    </row>
    <row r="146" spans="1:37" x14ac:dyDescent="0.3">
      <c r="A146" s="16"/>
      <c r="B146" s="16"/>
      <c r="C146" s="16"/>
      <c r="D146" s="16"/>
      <c r="E146" s="16"/>
      <c r="F146" s="16"/>
      <c r="G146" s="16"/>
      <c r="H146" s="16"/>
      <c r="I146" s="16"/>
      <c r="J146" s="16"/>
      <c r="K146" s="16"/>
      <c r="L146" s="16"/>
      <c r="M146" s="16"/>
      <c r="N146" s="16"/>
      <c r="O146" s="16"/>
      <c r="P146" s="16"/>
      <c r="Q146" s="16"/>
      <c r="R146" s="16"/>
      <c r="S146" s="16"/>
      <c r="T146" s="16"/>
      <c r="U146" s="16"/>
      <c r="V146" s="16"/>
      <c r="W146" s="16"/>
      <c r="X146" s="16"/>
      <c r="Y146" s="16"/>
      <c r="Z146" s="16"/>
      <c r="AA146" s="16"/>
      <c r="AB146" s="16"/>
      <c r="AC146" s="16"/>
      <c r="AD146" s="16"/>
      <c r="AE146" s="16"/>
      <c r="AF146" s="16"/>
      <c r="AG146" s="16"/>
      <c r="AH146" s="16"/>
      <c r="AI146" s="16"/>
      <c r="AJ146" s="16"/>
      <c r="AK146" s="16"/>
    </row>
    <row r="147" spans="1:37" x14ac:dyDescent="0.3">
      <c r="A147" s="16"/>
      <c r="B147" s="16"/>
      <c r="C147" s="16"/>
      <c r="D147" s="16"/>
      <c r="E147" s="16"/>
      <c r="F147" s="16"/>
      <c r="G147" s="16"/>
      <c r="H147" s="16"/>
      <c r="I147" s="16"/>
      <c r="J147" s="16"/>
      <c r="K147" s="16"/>
      <c r="L147" s="16"/>
      <c r="M147" s="16"/>
      <c r="N147" s="16"/>
      <c r="O147" s="16"/>
      <c r="P147" s="16"/>
      <c r="Q147" s="16"/>
      <c r="R147" s="16"/>
      <c r="S147" s="16"/>
      <c r="T147" s="16"/>
      <c r="U147" s="16"/>
      <c r="V147" s="16"/>
      <c r="W147" s="16"/>
      <c r="X147" s="16"/>
      <c r="Y147" s="16"/>
      <c r="Z147" s="16"/>
      <c r="AA147" s="16"/>
      <c r="AB147" s="16"/>
      <c r="AC147" s="16"/>
      <c r="AD147" s="16"/>
      <c r="AE147" s="16"/>
      <c r="AF147" s="16"/>
      <c r="AG147" s="16"/>
      <c r="AH147" s="16"/>
      <c r="AI147" s="16"/>
      <c r="AJ147" s="16"/>
      <c r="AK147" s="16"/>
    </row>
    <row r="148" spans="1:37" x14ac:dyDescent="0.3">
      <c r="A148" s="16"/>
      <c r="B148" s="16"/>
      <c r="C148" s="16"/>
      <c r="D148" s="16"/>
      <c r="E148" s="16"/>
      <c r="F148" s="16"/>
      <c r="G148" s="16"/>
      <c r="H148" s="16"/>
      <c r="I148" s="16"/>
      <c r="J148" s="16"/>
      <c r="K148" s="16"/>
      <c r="L148" s="16"/>
      <c r="M148" s="16"/>
      <c r="N148" s="16"/>
      <c r="O148" s="16"/>
      <c r="P148" s="16"/>
      <c r="Q148" s="16"/>
      <c r="R148" s="16"/>
      <c r="S148" s="16"/>
      <c r="T148" s="16"/>
      <c r="U148" s="16"/>
      <c r="V148" s="16"/>
      <c r="W148" s="16"/>
      <c r="X148" s="16"/>
      <c r="Y148" s="16"/>
      <c r="Z148" s="16"/>
      <c r="AA148" s="16"/>
      <c r="AB148" s="16"/>
      <c r="AC148" s="16"/>
      <c r="AD148" s="16"/>
      <c r="AE148" s="16"/>
      <c r="AF148" s="16"/>
      <c r="AG148" s="16"/>
      <c r="AH148" s="16"/>
      <c r="AI148" s="16"/>
      <c r="AJ148" s="16"/>
      <c r="AK148" s="16"/>
    </row>
    <row r="149" spans="1:37" x14ac:dyDescent="0.3">
      <c r="A149" s="16"/>
      <c r="B149" s="16"/>
      <c r="C149" s="16"/>
      <c r="D149" s="16"/>
      <c r="E149" s="16"/>
      <c r="F149" s="16"/>
      <c r="G149" s="16"/>
      <c r="H149" s="16"/>
      <c r="I149" s="16"/>
      <c r="J149" s="16"/>
      <c r="K149" s="16"/>
      <c r="L149" s="16"/>
      <c r="M149" s="16"/>
      <c r="N149" s="16"/>
      <c r="O149" s="16"/>
      <c r="P149" s="16"/>
      <c r="Q149" s="16"/>
      <c r="R149" s="16"/>
      <c r="S149" s="16"/>
      <c r="T149" s="16"/>
      <c r="U149" s="16"/>
      <c r="V149" s="16"/>
      <c r="W149" s="16"/>
      <c r="X149" s="16"/>
      <c r="Y149" s="16"/>
      <c r="Z149" s="16"/>
      <c r="AA149" s="16"/>
      <c r="AB149" s="16"/>
      <c r="AC149" s="16"/>
      <c r="AD149" s="16"/>
      <c r="AE149" s="16"/>
      <c r="AF149" s="16"/>
      <c r="AG149" s="16"/>
      <c r="AH149" s="16"/>
      <c r="AI149" s="16"/>
      <c r="AJ149" s="16"/>
      <c r="AK149" s="16"/>
    </row>
    <row r="150" spans="1:37" x14ac:dyDescent="0.3">
      <c r="A150" s="16"/>
      <c r="B150" s="16"/>
      <c r="C150" s="16"/>
      <c r="D150" s="16"/>
      <c r="E150" s="16"/>
      <c r="F150" s="16"/>
      <c r="G150" s="16"/>
      <c r="H150" s="16"/>
      <c r="I150" s="16"/>
      <c r="J150" s="16"/>
      <c r="K150" s="16"/>
      <c r="L150" s="16"/>
      <c r="M150" s="16"/>
      <c r="N150" s="16"/>
      <c r="O150" s="16"/>
      <c r="P150" s="16"/>
      <c r="Q150" s="16"/>
      <c r="R150" s="16"/>
      <c r="S150" s="16"/>
      <c r="T150" s="16"/>
      <c r="U150" s="16"/>
      <c r="V150" s="16"/>
      <c r="W150" s="16"/>
      <c r="X150" s="16"/>
      <c r="Y150" s="16"/>
      <c r="Z150" s="16"/>
      <c r="AA150" s="16"/>
      <c r="AB150" s="16"/>
      <c r="AC150" s="16"/>
      <c r="AD150" s="16"/>
      <c r="AE150" s="16"/>
      <c r="AF150" s="16"/>
      <c r="AG150" s="16"/>
      <c r="AH150" s="16"/>
      <c r="AI150" s="16"/>
      <c r="AJ150" s="16"/>
      <c r="AK150" s="16"/>
    </row>
    <row r="151" spans="1:37" x14ac:dyDescent="0.3">
      <c r="A151" s="16"/>
      <c r="B151" s="16"/>
      <c r="C151" s="16"/>
      <c r="D151" s="16"/>
      <c r="E151" s="16"/>
      <c r="F151" s="16"/>
      <c r="G151" s="16"/>
      <c r="H151" s="16"/>
      <c r="I151" s="16"/>
      <c r="J151" s="16"/>
      <c r="K151" s="16"/>
      <c r="L151" s="16"/>
      <c r="M151" s="16"/>
      <c r="N151" s="16"/>
      <c r="O151" s="16"/>
      <c r="P151" s="16"/>
      <c r="Q151" s="16"/>
      <c r="R151" s="16"/>
      <c r="S151" s="16"/>
      <c r="T151" s="16"/>
      <c r="U151" s="16"/>
      <c r="V151" s="16"/>
      <c r="W151" s="16"/>
      <c r="X151" s="16"/>
      <c r="Y151" s="16"/>
      <c r="Z151" s="16"/>
      <c r="AA151" s="16"/>
      <c r="AB151" s="16"/>
      <c r="AC151" s="16"/>
      <c r="AD151" s="16"/>
      <c r="AE151" s="16"/>
      <c r="AF151" s="16"/>
      <c r="AG151" s="16"/>
      <c r="AH151" s="16"/>
      <c r="AI151" s="16"/>
      <c r="AJ151" s="16"/>
      <c r="AK151" s="16"/>
    </row>
    <row r="152" spans="1:37" x14ac:dyDescent="0.3">
      <c r="A152" s="16"/>
      <c r="B152" s="16"/>
      <c r="C152" s="16"/>
      <c r="D152" s="16"/>
      <c r="E152" s="16"/>
      <c r="F152" s="16"/>
      <c r="G152" s="16"/>
      <c r="H152" s="16"/>
      <c r="I152" s="16"/>
      <c r="J152" s="16"/>
      <c r="K152" s="16"/>
      <c r="L152" s="16"/>
      <c r="M152" s="16"/>
      <c r="N152" s="16"/>
      <c r="O152" s="16"/>
      <c r="P152" s="16"/>
      <c r="Q152" s="16"/>
      <c r="R152" s="16"/>
      <c r="S152" s="16"/>
      <c r="T152" s="16"/>
      <c r="U152" s="16"/>
      <c r="V152" s="16"/>
      <c r="W152" s="16"/>
      <c r="X152" s="16"/>
      <c r="Y152" s="16"/>
      <c r="Z152" s="16"/>
      <c r="AA152" s="16"/>
      <c r="AB152" s="16"/>
      <c r="AC152" s="16"/>
      <c r="AD152" s="16"/>
      <c r="AE152" s="16"/>
      <c r="AF152" s="16"/>
      <c r="AG152" s="16"/>
      <c r="AH152" s="16"/>
      <c r="AI152" s="16"/>
      <c r="AJ152" s="16"/>
      <c r="AK152" s="16"/>
    </row>
    <row r="153" spans="1:37" x14ac:dyDescent="0.3">
      <c r="A153" s="16"/>
      <c r="B153" s="16"/>
      <c r="C153" s="16"/>
      <c r="D153" s="16"/>
      <c r="E153" s="16"/>
      <c r="F153" s="16"/>
      <c r="G153" s="16"/>
      <c r="H153" s="16"/>
      <c r="I153" s="16"/>
      <c r="J153" s="16"/>
      <c r="K153" s="16"/>
      <c r="L153" s="16"/>
      <c r="M153" s="16"/>
      <c r="N153" s="16"/>
      <c r="O153" s="16"/>
      <c r="P153" s="16"/>
      <c r="Q153" s="16"/>
      <c r="R153" s="16"/>
      <c r="S153" s="16"/>
      <c r="T153" s="16"/>
      <c r="U153" s="16"/>
      <c r="V153" s="16"/>
      <c r="W153" s="16"/>
      <c r="X153" s="16"/>
      <c r="Y153" s="16"/>
      <c r="Z153" s="16"/>
      <c r="AA153" s="16"/>
      <c r="AB153" s="16"/>
      <c r="AC153" s="16"/>
      <c r="AD153" s="16"/>
      <c r="AE153" s="16"/>
      <c r="AF153" s="16"/>
      <c r="AG153" s="16"/>
      <c r="AH153" s="16"/>
      <c r="AI153" s="16"/>
      <c r="AJ153" s="16"/>
      <c r="AK153" s="16"/>
    </row>
    <row r="154" spans="1:37" x14ac:dyDescent="0.3">
      <c r="A154" s="16"/>
      <c r="B154" s="16"/>
      <c r="C154" s="16"/>
      <c r="D154" s="16"/>
      <c r="E154" s="16"/>
      <c r="F154" s="16"/>
      <c r="G154" s="16"/>
      <c r="H154" s="16"/>
      <c r="I154" s="16"/>
      <c r="J154" s="16"/>
      <c r="K154" s="16"/>
      <c r="L154" s="16"/>
      <c r="M154" s="16"/>
      <c r="N154" s="16"/>
      <c r="O154" s="16"/>
      <c r="P154" s="16"/>
      <c r="Q154" s="16"/>
      <c r="R154" s="16"/>
      <c r="S154" s="16"/>
      <c r="T154" s="16"/>
      <c r="U154" s="16"/>
      <c r="V154" s="16"/>
      <c r="W154" s="16"/>
      <c r="X154" s="16"/>
      <c r="Y154" s="16"/>
      <c r="Z154" s="16"/>
      <c r="AA154" s="16"/>
      <c r="AB154" s="16"/>
      <c r="AC154" s="16"/>
      <c r="AD154" s="16"/>
      <c r="AE154" s="16"/>
      <c r="AF154" s="16"/>
      <c r="AG154" s="16"/>
      <c r="AH154" s="16"/>
      <c r="AI154" s="16"/>
      <c r="AJ154" s="16"/>
      <c r="AK154" s="16"/>
    </row>
  </sheetData>
  <mergeCells count="50">
    <mergeCell ref="C39:P40"/>
    <mergeCell ref="G55:M56"/>
    <mergeCell ref="G57:M58"/>
    <mergeCell ref="F43:M44"/>
    <mergeCell ref="F45:F46"/>
    <mergeCell ref="G45:M46"/>
    <mergeCell ref="F47:F48"/>
    <mergeCell ref="G47:M48"/>
    <mergeCell ref="F55:F56"/>
    <mergeCell ref="F57:F58"/>
    <mergeCell ref="F49:F50"/>
    <mergeCell ref="G49:M50"/>
    <mergeCell ref="F51:F52"/>
    <mergeCell ref="G51:M52"/>
    <mergeCell ref="F53:F54"/>
    <mergeCell ref="G53:M54"/>
    <mergeCell ref="C22:F24"/>
    <mergeCell ref="C31:F33"/>
    <mergeCell ref="G31:P33"/>
    <mergeCell ref="C34:F36"/>
    <mergeCell ref="G34:P36"/>
    <mergeCell ref="G22:P24"/>
    <mergeCell ref="C25:F27"/>
    <mergeCell ref="G25:P27"/>
    <mergeCell ref="C28:F30"/>
    <mergeCell ref="G28:P30"/>
    <mergeCell ref="C13:F15"/>
    <mergeCell ref="G13:P15"/>
    <mergeCell ref="C16:F18"/>
    <mergeCell ref="G16:P18"/>
    <mergeCell ref="C19:F21"/>
    <mergeCell ref="G19:P21"/>
    <mergeCell ref="A3:S4"/>
    <mergeCell ref="C7:F9"/>
    <mergeCell ref="G7:P9"/>
    <mergeCell ref="C10:F12"/>
    <mergeCell ref="G10:P12"/>
    <mergeCell ref="Z102:AI116"/>
    <mergeCell ref="Z49:AI63"/>
    <mergeCell ref="Z67:AI81"/>
    <mergeCell ref="E69:N83"/>
    <mergeCell ref="Z85:AI99"/>
    <mergeCell ref="Z100:AI101"/>
    <mergeCell ref="F59:F60"/>
    <mergeCell ref="G59:M60"/>
    <mergeCell ref="E67:N68"/>
    <mergeCell ref="F61:F62"/>
    <mergeCell ref="G61:M62"/>
    <mergeCell ref="F63:F64"/>
    <mergeCell ref="G63:M64"/>
  </mergeCells>
  <dataValidations count="2">
    <dataValidation type="list" allowBlank="1" showInputMessage="1" showErrorMessage="1" sqref="C10:F30">
      <formula1>$Y$12:$Y$20</formula1>
    </dataValidation>
    <dataValidation type="list" allowBlank="1" showInputMessage="1" showErrorMessage="1" sqref="E67:N68">
      <formula1>$T$70:$T$73</formula1>
    </dataValidation>
  </dataValidations>
  <pageMargins left="0.7" right="0.7" top="0.75" bottom="0.75" header="0.3" footer="0.3"/>
  <pageSetup paperSize="9" scale="10" fitToWidth="0" fitToHeight="0" orientation="portrait" horizontalDpi="0"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499984740745262"/>
  </sheetPr>
  <dimension ref="A1:AP119"/>
  <sheetViews>
    <sheetView showGridLines="0" zoomScaleNormal="100" workbookViewId="0">
      <selection activeCell="B1" sqref="B1"/>
    </sheetView>
  </sheetViews>
  <sheetFormatPr baseColWidth="10" defaultRowHeight="14.4" x14ac:dyDescent="0.3"/>
  <cols>
    <col min="1" max="1" width="13.33203125" customWidth="1"/>
    <col min="2" max="2" width="8.77734375" customWidth="1"/>
    <col min="3" max="13" width="13.33203125" customWidth="1"/>
  </cols>
  <sheetData>
    <row r="1" spans="1:42" ht="15" customHeight="1" x14ac:dyDescent="0.3">
      <c r="A1" s="1"/>
      <c r="B1" s="16"/>
      <c r="C1" s="1"/>
      <c r="D1" s="1"/>
      <c r="E1" s="1"/>
      <c r="F1" s="1"/>
      <c r="G1" s="1"/>
      <c r="H1" s="1"/>
      <c r="I1" s="1"/>
      <c r="J1" s="1"/>
      <c r="K1" s="1"/>
      <c r="L1" s="1"/>
      <c r="M1" s="1"/>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row>
    <row r="2" spans="1:42" ht="15" customHeight="1" x14ac:dyDescent="0.3">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row>
    <row r="3" spans="1:42" ht="15" customHeight="1" x14ac:dyDescent="0.3">
      <c r="A3" s="52"/>
      <c r="B3" s="339" t="s">
        <v>136</v>
      </c>
      <c r="C3" s="339"/>
      <c r="D3" s="339"/>
      <c r="E3" s="339"/>
      <c r="F3" s="339"/>
      <c r="G3" s="339"/>
      <c r="H3" s="339"/>
      <c r="I3" s="339"/>
      <c r="J3" s="339"/>
      <c r="K3" s="339"/>
      <c r="L3" s="339"/>
      <c r="M3" s="339"/>
      <c r="N3" s="339"/>
      <c r="O3" s="52"/>
      <c r="P3" s="52"/>
      <c r="Q3" s="52"/>
      <c r="R3" s="52"/>
      <c r="S3" s="52"/>
      <c r="T3" s="19"/>
      <c r="U3" s="19"/>
      <c r="V3" s="19"/>
      <c r="W3" s="19"/>
      <c r="X3" s="19"/>
      <c r="Y3" s="19"/>
      <c r="Z3" s="19"/>
      <c r="AA3" s="19"/>
      <c r="AB3" s="19"/>
      <c r="AC3" s="17"/>
      <c r="AD3" s="17"/>
      <c r="AE3" s="17"/>
      <c r="AF3" s="17"/>
      <c r="AG3" s="17"/>
      <c r="AH3" s="17"/>
      <c r="AI3" s="17"/>
      <c r="AJ3" s="17"/>
      <c r="AK3" s="17"/>
      <c r="AL3" s="17"/>
      <c r="AM3" s="17"/>
      <c r="AN3" s="17"/>
      <c r="AO3" s="17"/>
      <c r="AP3" s="17"/>
    </row>
    <row r="4" spans="1:42" ht="15" customHeight="1" x14ac:dyDescent="0.3">
      <c r="A4" s="52"/>
      <c r="B4" s="339"/>
      <c r="C4" s="339"/>
      <c r="D4" s="339"/>
      <c r="E4" s="339"/>
      <c r="F4" s="339"/>
      <c r="G4" s="339"/>
      <c r="H4" s="339"/>
      <c r="I4" s="339"/>
      <c r="J4" s="339"/>
      <c r="K4" s="339"/>
      <c r="L4" s="339"/>
      <c r="M4" s="339"/>
      <c r="N4" s="339"/>
      <c r="O4" s="52"/>
      <c r="P4" s="52"/>
      <c r="Q4" s="52"/>
      <c r="R4" s="52"/>
      <c r="S4" s="52"/>
      <c r="T4" s="19"/>
      <c r="U4" s="19"/>
      <c r="V4" s="19"/>
      <c r="W4" s="19"/>
      <c r="X4" s="19"/>
      <c r="Y4" s="19"/>
      <c r="Z4" s="19"/>
      <c r="AA4" s="19"/>
      <c r="AB4" s="19"/>
      <c r="AC4" s="17"/>
      <c r="AD4" s="17"/>
      <c r="AE4" s="17"/>
      <c r="AF4" s="17"/>
      <c r="AG4" s="17"/>
      <c r="AH4" s="17"/>
      <c r="AI4" s="17"/>
      <c r="AJ4" s="17"/>
      <c r="AK4" s="17"/>
      <c r="AL4" s="17"/>
      <c r="AM4" s="17"/>
      <c r="AN4" s="17"/>
      <c r="AO4" s="17"/>
      <c r="AP4" s="17"/>
    </row>
    <row r="5" spans="1:42" ht="16.95" customHeight="1" x14ac:dyDescent="0.3">
      <c r="A5" s="16"/>
      <c r="B5" s="16"/>
      <c r="C5" s="16"/>
      <c r="D5" s="16"/>
      <c r="E5" s="16"/>
      <c r="F5" s="16"/>
      <c r="G5" s="16"/>
      <c r="H5" s="16"/>
      <c r="I5" s="16"/>
      <c r="J5" s="16"/>
      <c r="K5" s="16"/>
      <c r="L5" s="16"/>
      <c r="M5" s="16"/>
      <c r="N5" s="16"/>
      <c r="O5" s="16"/>
      <c r="P5" s="16"/>
      <c r="Q5" s="16"/>
      <c r="R5" s="16"/>
      <c r="S5" s="16"/>
      <c r="T5" s="16"/>
      <c r="U5" s="16"/>
      <c r="V5" s="16"/>
      <c r="W5" s="16"/>
      <c r="X5" s="16"/>
      <c r="Y5" s="16"/>
      <c r="Z5" s="16"/>
      <c r="AA5" s="16"/>
      <c r="AB5" s="16"/>
      <c r="AC5" s="16"/>
      <c r="AD5" s="16"/>
      <c r="AE5" s="16"/>
      <c r="AF5" s="16"/>
      <c r="AG5" s="16"/>
      <c r="AH5" s="16"/>
      <c r="AI5" s="16"/>
      <c r="AJ5" s="16"/>
      <c r="AK5" s="16"/>
      <c r="AL5" s="16"/>
      <c r="AM5" s="16"/>
      <c r="AN5" s="16"/>
      <c r="AO5" s="16"/>
      <c r="AP5" s="16"/>
    </row>
    <row r="6" spans="1:42" ht="16.95" customHeight="1" thickBot="1" x14ac:dyDescent="0.35">
      <c r="A6" s="16"/>
      <c r="B6" s="16"/>
      <c r="C6" s="16"/>
      <c r="D6" s="16"/>
      <c r="E6" s="16"/>
      <c r="F6" s="16"/>
      <c r="G6" s="16"/>
      <c r="H6" s="16"/>
      <c r="I6" s="16"/>
      <c r="J6" s="16"/>
      <c r="K6" s="16"/>
      <c r="L6" s="16"/>
      <c r="M6" s="16"/>
      <c r="N6" s="16"/>
      <c r="O6" s="16"/>
      <c r="P6" s="16"/>
      <c r="Q6" s="16"/>
      <c r="R6" s="2"/>
      <c r="S6" s="2"/>
      <c r="T6" s="2"/>
      <c r="U6" s="2"/>
      <c r="V6" s="2"/>
      <c r="W6" s="2"/>
      <c r="X6" s="2"/>
      <c r="Y6" s="2"/>
      <c r="Z6" s="2"/>
      <c r="AA6" s="2"/>
      <c r="AB6" s="2"/>
      <c r="AC6" s="2"/>
      <c r="AD6" s="2"/>
      <c r="AE6" s="2"/>
      <c r="AF6" s="2"/>
      <c r="AG6" s="2"/>
      <c r="AH6" s="2"/>
      <c r="AI6" s="2"/>
      <c r="AJ6" s="2"/>
      <c r="AK6" s="2"/>
      <c r="AL6" s="2"/>
      <c r="AM6" s="2"/>
      <c r="AN6" s="2"/>
      <c r="AO6" s="2"/>
      <c r="AP6" s="2"/>
    </row>
    <row r="7" spans="1:42" ht="16.95" customHeight="1" x14ac:dyDescent="0.3">
      <c r="A7" s="16"/>
      <c r="B7" s="16"/>
      <c r="C7" s="329" t="s">
        <v>137</v>
      </c>
      <c r="D7" s="330"/>
      <c r="E7" s="330"/>
      <c r="F7" s="330"/>
      <c r="G7" s="330"/>
      <c r="H7" s="330"/>
      <c r="I7" s="330"/>
      <c r="J7" s="330"/>
      <c r="K7" s="330"/>
      <c r="L7" s="330"/>
      <c r="M7" s="331"/>
      <c r="N7" s="16"/>
      <c r="O7" s="16"/>
      <c r="P7" s="16"/>
      <c r="Q7" s="16"/>
      <c r="R7" s="2"/>
      <c r="S7" s="2"/>
      <c r="T7" s="2"/>
      <c r="U7" s="2"/>
      <c r="V7" s="2"/>
      <c r="W7" s="2"/>
      <c r="X7" s="2"/>
      <c r="Y7" s="2"/>
      <c r="Z7" s="2"/>
      <c r="AA7" s="2"/>
      <c r="AB7" s="2"/>
      <c r="AC7" s="2"/>
      <c r="AD7" s="2"/>
      <c r="AE7" s="2"/>
      <c r="AF7" s="2"/>
      <c r="AG7" s="2"/>
      <c r="AH7" s="2"/>
      <c r="AI7" s="2"/>
      <c r="AJ7" s="2"/>
      <c r="AK7" s="2"/>
      <c r="AL7" s="2"/>
      <c r="AM7" s="2"/>
      <c r="AN7" s="2"/>
      <c r="AO7" s="2"/>
      <c r="AP7" s="2"/>
    </row>
    <row r="8" spans="1:42" ht="16.95" customHeight="1" thickBot="1" x14ac:dyDescent="0.35">
      <c r="A8" s="1"/>
      <c r="B8" s="16"/>
      <c r="C8" s="332"/>
      <c r="D8" s="333"/>
      <c r="E8" s="333"/>
      <c r="F8" s="333"/>
      <c r="G8" s="333"/>
      <c r="H8" s="333"/>
      <c r="I8" s="333"/>
      <c r="J8" s="333"/>
      <c r="K8" s="333"/>
      <c r="L8" s="333"/>
      <c r="M8" s="334"/>
      <c r="N8" s="16"/>
      <c r="O8" s="16"/>
      <c r="P8" s="16"/>
      <c r="Q8" s="16"/>
      <c r="R8" s="2"/>
      <c r="S8" s="2"/>
      <c r="T8" s="2"/>
      <c r="U8" s="2"/>
      <c r="V8" s="2"/>
      <c r="W8" s="2"/>
      <c r="X8" s="2"/>
      <c r="Y8" s="2"/>
      <c r="Z8" s="2"/>
      <c r="AA8" s="2"/>
      <c r="AB8" s="2"/>
      <c r="AC8" s="2"/>
      <c r="AD8" s="2"/>
      <c r="AE8" s="2"/>
      <c r="AF8" s="2"/>
      <c r="AG8" s="2"/>
      <c r="AH8" s="2"/>
      <c r="AI8" s="2"/>
      <c r="AJ8" s="2"/>
      <c r="AK8" s="2"/>
      <c r="AL8" s="2"/>
      <c r="AM8" s="2"/>
      <c r="AN8" s="2"/>
      <c r="AO8" s="2"/>
      <c r="AP8" s="2"/>
    </row>
    <row r="9" spans="1:42" ht="16.95" customHeight="1" thickBot="1" x14ac:dyDescent="0.35">
      <c r="A9" s="1"/>
      <c r="B9" s="16"/>
      <c r="C9" s="20" t="s">
        <v>0</v>
      </c>
      <c r="D9" s="21">
        <v>1</v>
      </c>
      <c r="E9" s="22">
        <v>2</v>
      </c>
      <c r="F9" s="22">
        <v>3</v>
      </c>
      <c r="G9" s="22">
        <v>4</v>
      </c>
      <c r="H9" s="22">
        <v>5</v>
      </c>
      <c r="I9" s="22">
        <v>6</v>
      </c>
      <c r="J9" s="22">
        <v>7</v>
      </c>
      <c r="K9" s="22">
        <v>8</v>
      </c>
      <c r="L9" s="22">
        <v>9</v>
      </c>
      <c r="M9" s="23">
        <v>10</v>
      </c>
      <c r="N9" s="16"/>
      <c r="O9" s="16"/>
      <c r="P9" s="16"/>
      <c r="Q9" s="16"/>
      <c r="R9" s="2"/>
      <c r="S9" s="2"/>
      <c r="T9" s="2"/>
      <c r="U9" s="2"/>
      <c r="V9" s="2"/>
      <c r="W9" s="2"/>
      <c r="X9" s="2"/>
      <c r="Y9" s="2"/>
      <c r="Z9" s="2"/>
      <c r="AA9" s="2"/>
      <c r="AB9" s="363" t="s">
        <v>137</v>
      </c>
      <c r="AC9" s="363"/>
      <c r="AD9" s="363"/>
      <c r="AE9" s="363"/>
      <c r="AF9" s="363"/>
      <c r="AG9" s="363"/>
      <c r="AH9" s="363"/>
      <c r="AI9" s="363"/>
      <c r="AJ9" s="363"/>
      <c r="AK9" s="363"/>
      <c r="AL9" s="2"/>
      <c r="AM9" s="2" t="str">
        <f>AB9</f>
        <v>RPE Chart (by default)</v>
      </c>
      <c r="AN9" s="2"/>
      <c r="AO9" s="2"/>
      <c r="AP9" s="2"/>
    </row>
    <row r="10" spans="1:42" ht="16.95" customHeight="1" x14ac:dyDescent="0.3">
      <c r="A10" s="1"/>
      <c r="B10" s="16"/>
      <c r="C10" s="24" t="s">
        <v>1</v>
      </c>
      <c r="D10" s="108"/>
      <c r="E10" s="108"/>
      <c r="F10" s="108"/>
      <c r="G10" s="108"/>
      <c r="H10" s="108"/>
      <c r="I10" s="108"/>
      <c r="J10" s="108"/>
      <c r="K10" s="108"/>
      <c r="L10" s="108"/>
      <c r="M10" s="109"/>
      <c r="N10" s="16"/>
      <c r="O10" s="16"/>
      <c r="P10" s="16"/>
      <c r="Q10" s="16"/>
      <c r="R10" s="2"/>
      <c r="S10" s="2"/>
      <c r="T10" s="2"/>
      <c r="U10" s="2"/>
      <c r="V10" s="2"/>
      <c r="W10" s="2"/>
      <c r="X10" s="2"/>
      <c r="Y10" s="2"/>
      <c r="Z10" s="2"/>
      <c r="AA10" s="2"/>
      <c r="AB10" s="133">
        <f>F17*1</f>
        <v>0</v>
      </c>
      <c r="AC10" s="133">
        <f>F17*0.955</f>
        <v>0</v>
      </c>
      <c r="AD10" s="133">
        <f>F17*0.922</f>
        <v>0</v>
      </c>
      <c r="AE10" s="133">
        <f>F17*0.892</f>
        <v>0</v>
      </c>
      <c r="AF10" s="133">
        <f>F17*0.863</f>
        <v>0</v>
      </c>
      <c r="AG10" s="133">
        <f>F17*0.837</f>
        <v>0</v>
      </c>
      <c r="AH10" s="133">
        <f>F17*0.811</f>
        <v>0</v>
      </c>
      <c r="AI10" s="133">
        <f>F17*0.786</f>
        <v>0</v>
      </c>
      <c r="AJ10" s="133">
        <f>F17*0.762</f>
        <v>0</v>
      </c>
      <c r="AK10" s="133">
        <f>F17*0.739</f>
        <v>0</v>
      </c>
      <c r="AL10" s="2"/>
      <c r="AM10" s="2" t="str">
        <f>C53</f>
        <v>Custom RPE Chart (Squat)</v>
      </c>
      <c r="AN10" s="2"/>
      <c r="AO10" s="2"/>
      <c r="AP10" s="2"/>
    </row>
    <row r="11" spans="1:42" ht="16.95" customHeight="1" x14ac:dyDescent="0.3">
      <c r="A11" s="1"/>
      <c r="B11" s="16"/>
      <c r="C11" s="25" t="s">
        <v>7</v>
      </c>
      <c r="D11" s="108"/>
      <c r="E11" s="108"/>
      <c r="F11" s="108"/>
      <c r="G11" s="108"/>
      <c r="H11" s="108"/>
      <c r="I11" s="108"/>
      <c r="J11" s="108"/>
      <c r="K11" s="108"/>
      <c r="L11" s="108"/>
      <c r="M11" s="109"/>
      <c r="N11" s="16"/>
      <c r="O11" s="16"/>
      <c r="P11" s="16"/>
      <c r="Q11" s="16"/>
      <c r="R11" s="2"/>
      <c r="S11" s="2"/>
      <c r="T11" s="2"/>
      <c r="U11" s="2"/>
      <c r="V11" s="2"/>
      <c r="W11" s="2"/>
      <c r="X11" s="2"/>
      <c r="Y11" s="2"/>
      <c r="Z11" s="2"/>
      <c r="AA11" s="2"/>
      <c r="AB11" s="133">
        <f>F17*0.978</f>
        <v>0</v>
      </c>
      <c r="AC11" s="133">
        <f>F17*0.939</f>
        <v>0</v>
      </c>
      <c r="AD11" s="133">
        <f>F17*0.907</f>
        <v>0</v>
      </c>
      <c r="AE11" s="133">
        <f>F17*0.878</f>
        <v>0</v>
      </c>
      <c r="AF11" s="133">
        <f>F17*0.85</f>
        <v>0</v>
      </c>
      <c r="AG11" s="133">
        <f>F17*0.824</f>
        <v>0</v>
      </c>
      <c r="AH11" s="133">
        <f>F17*0.799</f>
        <v>0</v>
      </c>
      <c r="AI11" s="133">
        <f>F17*0.774</f>
        <v>0</v>
      </c>
      <c r="AJ11" s="133">
        <f>F17*0.751</f>
        <v>0</v>
      </c>
      <c r="AK11" s="133">
        <f>F17*0.723</f>
        <v>0</v>
      </c>
      <c r="AL11" s="2"/>
      <c r="AM11" s="2" t="str">
        <f>G53</f>
        <v>Custom RPE Chart (Bench)</v>
      </c>
      <c r="AN11" s="2"/>
      <c r="AO11" s="2"/>
      <c r="AP11" s="2"/>
    </row>
    <row r="12" spans="1:42" ht="16.95" customHeight="1" x14ac:dyDescent="0.3">
      <c r="A12" s="2"/>
      <c r="B12" s="2"/>
      <c r="C12" s="26" t="s">
        <v>2</v>
      </c>
      <c r="D12" s="108"/>
      <c r="E12" s="108"/>
      <c r="F12" s="108"/>
      <c r="G12" s="108"/>
      <c r="H12" s="108"/>
      <c r="I12" s="108"/>
      <c r="J12" s="108"/>
      <c r="K12" s="108"/>
      <c r="L12" s="108"/>
      <c r="M12" s="109"/>
      <c r="N12" s="49"/>
      <c r="O12" s="51"/>
      <c r="P12" s="51"/>
      <c r="Q12" s="49"/>
      <c r="R12" s="2"/>
      <c r="S12" s="2"/>
      <c r="T12" s="2"/>
      <c r="U12" s="2"/>
      <c r="V12" s="2"/>
      <c r="W12" s="2"/>
      <c r="X12" s="2"/>
      <c r="Y12" s="2"/>
      <c r="Z12" s="2"/>
      <c r="AA12" s="2"/>
      <c r="AB12" s="133">
        <f>F17*0.955</f>
        <v>0</v>
      </c>
      <c r="AC12" s="133">
        <f>F17*0.922</f>
        <v>0</v>
      </c>
      <c r="AD12" s="133">
        <f>F17*0.892</f>
        <v>0</v>
      </c>
      <c r="AE12" s="133">
        <f>F17*0.863</f>
        <v>0</v>
      </c>
      <c r="AF12" s="133">
        <f>F17*0.837</f>
        <v>0</v>
      </c>
      <c r="AG12" s="133">
        <f>F17*0.811</f>
        <v>0</v>
      </c>
      <c r="AH12" s="133">
        <f>F17*0.786</f>
        <v>0</v>
      </c>
      <c r="AI12" s="133">
        <f>F17*0.762</f>
        <v>0</v>
      </c>
      <c r="AJ12" s="133">
        <f>F17*0.739</f>
        <v>0</v>
      </c>
      <c r="AK12" s="133">
        <f>F17*0.707</f>
        <v>0</v>
      </c>
      <c r="AL12" s="2"/>
      <c r="AM12" s="2" t="str">
        <f>K53</f>
        <v>Custom RPE Chart (Deadlift)</v>
      </c>
      <c r="AN12" s="2"/>
      <c r="AO12" s="2"/>
      <c r="AP12" s="2"/>
    </row>
    <row r="13" spans="1:42" ht="16.95" customHeight="1" x14ac:dyDescent="0.4">
      <c r="A13" s="1"/>
      <c r="B13" s="16"/>
      <c r="C13" s="27" t="s">
        <v>8</v>
      </c>
      <c r="D13" s="108"/>
      <c r="E13" s="108"/>
      <c r="F13" s="108"/>
      <c r="G13" s="108"/>
      <c r="H13" s="108"/>
      <c r="I13" s="108"/>
      <c r="J13" s="108"/>
      <c r="K13" s="108"/>
      <c r="L13" s="108"/>
      <c r="M13" s="109"/>
      <c r="N13" s="16"/>
      <c r="O13" s="3"/>
      <c r="P13" s="4"/>
      <c r="Q13" s="16"/>
      <c r="R13" s="2"/>
      <c r="S13" s="2"/>
      <c r="T13" s="2"/>
      <c r="U13" s="2"/>
      <c r="V13" s="2"/>
      <c r="W13" s="2"/>
      <c r="X13" s="2"/>
      <c r="Y13" s="2"/>
      <c r="Z13" s="2"/>
      <c r="AA13" s="2"/>
      <c r="AB13" s="133">
        <f>F17*0.939</f>
        <v>0</v>
      </c>
      <c r="AC13" s="133">
        <f>F17*0.907</f>
        <v>0</v>
      </c>
      <c r="AD13" s="133">
        <f>F17*0.878</f>
        <v>0</v>
      </c>
      <c r="AE13" s="133">
        <f>F17*0.85</f>
        <v>0</v>
      </c>
      <c r="AF13" s="133">
        <f>F17*0.824</f>
        <v>0</v>
      </c>
      <c r="AG13" s="133">
        <f>F17*0.799</f>
        <v>0</v>
      </c>
      <c r="AH13" s="133">
        <f>F17*0.774</f>
        <v>0</v>
      </c>
      <c r="AI13" s="133">
        <f>F17*0.751</f>
        <v>0</v>
      </c>
      <c r="AJ13" s="133">
        <f>F17*0.723</f>
        <v>0</v>
      </c>
      <c r="AK13" s="133">
        <f>F17*0.694</f>
        <v>0</v>
      </c>
      <c r="AL13" s="2"/>
      <c r="AM13" s="2"/>
      <c r="AN13" s="2"/>
      <c r="AO13" s="2"/>
      <c r="AP13" s="2"/>
    </row>
    <row r="14" spans="1:42" ht="16.95" customHeight="1" thickBot="1" x14ac:dyDescent="0.35">
      <c r="A14" s="1"/>
      <c r="B14" s="16"/>
      <c r="C14" s="27" t="s">
        <v>3</v>
      </c>
      <c r="D14" s="108"/>
      <c r="E14" s="108"/>
      <c r="F14" s="108"/>
      <c r="G14" s="108"/>
      <c r="H14" s="108"/>
      <c r="I14" s="108"/>
      <c r="J14" s="108"/>
      <c r="K14" s="108"/>
      <c r="L14" s="108"/>
      <c r="M14" s="109"/>
      <c r="N14" s="16"/>
      <c r="O14" s="16"/>
      <c r="P14" s="16"/>
      <c r="Q14" s="16"/>
      <c r="R14" s="2"/>
      <c r="S14" s="2"/>
      <c r="T14" s="2"/>
      <c r="U14" s="2"/>
      <c r="V14" s="2"/>
      <c r="W14" s="2"/>
      <c r="X14" s="2"/>
      <c r="Y14" s="2"/>
      <c r="Z14" s="2"/>
      <c r="AA14" s="2"/>
      <c r="AB14" s="133">
        <f>F17*0.922</f>
        <v>0</v>
      </c>
      <c r="AC14" s="133">
        <f>F17*0.892</f>
        <v>0</v>
      </c>
      <c r="AD14" s="133">
        <f>F17*0.863</f>
        <v>0</v>
      </c>
      <c r="AE14" s="133">
        <f>F17*0.837</f>
        <v>0</v>
      </c>
      <c r="AF14" s="133">
        <f>F17*0.811</f>
        <v>0</v>
      </c>
      <c r="AG14" s="133">
        <f>F17*0.786</f>
        <v>0</v>
      </c>
      <c r="AH14" s="133">
        <f>F17*0.762</f>
        <v>0</v>
      </c>
      <c r="AI14" s="133">
        <f>F17*0.739</f>
        <v>0</v>
      </c>
      <c r="AJ14" s="133">
        <f>F17*0.707</f>
        <v>0</v>
      </c>
      <c r="AK14" s="133">
        <f>F17*0.68</f>
        <v>0</v>
      </c>
      <c r="AL14" s="2"/>
      <c r="AM14" s="2"/>
      <c r="AN14" s="2"/>
      <c r="AO14" s="2"/>
      <c r="AP14" s="2"/>
    </row>
    <row r="15" spans="1:42" ht="16.95" customHeight="1" thickBot="1" x14ac:dyDescent="0.35">
      <c r="A15" s="1"/>
      <c r="B15" s="16"/>
      <c r="C15" s="20" t="s">
        <v>4</v>
      </c>
      <c r="D15" s="182">
        <f>IF(C7=AM9,MAX(D10/1,D11/0.978,D12/0.955,D13/0.939,D14/0.922),IF(C7=AM10,MAX(D10/1,D11/AVERAGE(E57:E58),D12/E58,D13/AVERAGE(E58:E59),D14/E59),IF(C7=AM11,MAX(D10/1,D11/AVERAGE(I57:I58),D12/I58,D13/AVERAGE(I58:I59),D14/I59),IF(C7=AM12,MAX(D10/1,D11/AVERAGE(M57:M58),D12/M58,D13/AVERAGE(M58:M59),D14/M59)))))</f>
        <v>0</v>
      </c>
      <c r="E15" s="110">
        <f>IF(C7=AM9,MAX(E10/0.955,E11/0.939,E12/0.922,E13/0.907,E14/0.892),IF(C7=AM10,MAX(E10/E58,E11/AVERAGE(E58:E59),E12/E59,E13/AVERAGE(E59:E60),E14/E60),IF(C7=AM11,MAX(E10/I58,E11/AVERAGE(I58:I59),E12/I59,E13/AVERAGE(I59:I60),E14/I60),IF(C7=AM12,MAX(E10/M58,E11/AVERAGE(M58:M59),E12/M59,E13/AVERAGE(M59:M60),E14/M60)))))</f>
        <v>0</v>
      </c>
      <c r="F15" s="110">
        <f>IF(C7=AM9,MAX(F10/0.922,F11/0.907,F12/0.892,F13/0.878,F14/0.863),IF(C7=AM10,MAX(F10/E59,F11/AVERAGE(E59:E60),F12/E60,F13/AVERAGE(E60:E61),F14/E61),IF(C7=AM11,MAX(F10/I59,F11/AVERAGE(I59:I60),F12/I60,F13/AVERAGE(I60:I61),F14/I61),IF(C7=AM12,MAX(F10/M59,F11/AVERAGE(M59:M60),F12/M60,F13/AVERAGE(M60:M61),F14/M61)))))</f>
        <v>0</v>
      </c>
      <c r="G15" s="110">
        <f>IF(C7=AM9,MAX(G10/0.892,G11/0.878,G12/0.863,G13/0.85,G14/0.837),IF(C7=AM10,MAX(G10/E60,G11/AVERAGE(E60:E61),G12/E61,G13/AVERAGE(E61:E62),G14/E62),IF(C7=AM11,MAX(G10/I60,G11/AVERAGE(I60:I61),G12/I61,G13/AVERAGE(I61:I62),G14/I62),IF(C7=AM12,MAX(G10/M60,G11/AVERAGE(M60:M61),G12/M61,G13/AVERAGE(M61:M62),G14/M62)))))</f>
        <v>0</v>
      </c>
      <c r="H15" s="110">
        <f>IF(C7=AM9,MAX(H10/0.863,H11/0.85,H12/0.837,H13/0.824,H14/0.811),IF(C7=AM10,MAX(H10/E61,H11/AVERAGE(E61:E62),H12/E62,H13/AVERAGE(E62:E63),H14/E63),IF(C7=AM11,MAX(H10/I61,H11/AVERAGE(I61:I62),H12/I62,H13/AVERAGE(I62:I63),H14/I63),IF(C7=AM12,MAX(H10/M61,H11/AVERAGE(M61:M62),H12/M62,H13/AVERAGE(M62:M63),H14/M63)))))</f>
        <v>0</v>
      </c>
      <c r="I15" s="110">
        <f>IF(C7=AM9,MAX(I10/0.837,I11/0.824,I12/0.811,I13/0.799,I14/0.786),IF(C7=AM10,MAX(I10/E62,I11/AVERAGE(E62:E63),I12/E63,I13/AVERAGE(E63:E64),I14/E64),IF(C7=AM11,MAX(I10/I62,I11/AVERAGE(I62:I63),I12/I63,I13/AVERAGE(I63:I64),I14/I64),IF(C7=AM12,MAX(I10/M62,I11/AVERAGE(M62:M63),I12/M63,I13/AVERAGE(M63:M64),I14/M64)))))</f>
        <v>0</v>
      </c>
      <c r="J15" s="110">
        <f>IF(C7=AM9,MAX(J10/0.811,J11/0.799,J12/0.786,J13/0.774,J14/0.762),IF(C7=AM10,MAX(J10/E63,J11/AVERAGE(E63:E64),J12/E64,J13/AVERAGE(E64:E65),J14/E65),IF(C7=AM11,MAX(J10/I63,J11/AVERAGE(I63:I64),J12/I64,J13/AVERAGE(I64:I65),J14/I65),IF(C7=AM12,MAX(J10/M63,J11/AVERAGE(M63:M64),J12/M64,J13/AVERAGE(M64:M65),J14/M65)))))</f>
        <v>0</v>
      </c>
      <c r="K15" s="110">
        <f>IF(C7=AM9,MAX(K10/0.786,K11/0.774,K12/0.762,K13/0.751,K14/0.739),IF(C7=AM10,MAX(K10/E64,K11/AVERAGE(E64:E65),K12/E65,K13/AVERAGE(E65:E66),K14/E66),IF(C7=AM11,MAX(K10/I64,K11/AVERAGE(I64:I65),K12/I65,K13/AVERAGE(I65:I66),K14/I66),IF(C7=AM12,MAX(K10/M64,K11/AVERAGE(M64:M65),K12/M65,K13/AVERAGE(M65:M66),K14/M66)))))</f>
        <v>0</v>
      </c>
      <c r="L15" s="110">
        <f>IF(C7=AM9,MAX(L10/0.762,L11/0.751,L12/0.739,L13/0.723,L14/0.707),IF(C7=AM10,MAX(L10/E65,L11/AVERAGE(E65:E66),L12/E66,L13/AVERAGE(E66:E67),L14/E67),IF(C7=AM11,MAX(L10/I65,L11/AVERAGE(I65:I66),L12/I66,L13/AVERAGE(I66:I67),L14/I67),IF(C7=AM12,MAX(L10/M65,L11/AVERAGE(M65:M66),L12/M66,L13/AVERAGE(M66:M67),L14/M67)))))</f>
        <v>0</v>
      </c>
      <c r="M15" s="111">
        <f>IF(C7=AM9,MAX(M10/0.739,M11/0.723,M12/0.707,M13/0.694,M14/0.68),IF(C7=AM10,MAX(M10/E66,M11/AVERAGE(E66:E67),M12/E67,M13/AVERAGE(E67:E68),M14/E68),IF(C7=AM11,MAX(M10/I66,M11/AVERAGE(I66:I67),M12/I67,M13/AVERAGE(I67:I68),M14/I68),IF(C7=AM12,MAX(M10/M66,M11/AVERAGE(M66:M67),M12/M67,M13/AVERAGE(M67:M68),M14/M68)))))</f>
        <v>0</v>
      </c>
      <c r="N15" s="16"/>
      <c r="O15" s="16"/>
      <c r="P15" s="39"/>
      <c r="Q15" s="39"/>
      <c r="R15" s="139"/>
      <c r="S15" s="139"/>
      <c r="T15" s="2"/>
      <c r="U15" s="2"/>
      <c r="V15" s="2"/>
      <c r="W15" s="2"/>
      <c r="X15" s="2"/>
      <c r="Y15" s="2"/>
      <c r="Z15" s="2"/>
      <c r="AA15" s="2"/>
      <c r="AB15" s="133">
        <f>F17*0.907</f>
        <v>0</v>
      </c>
      <c r="AC15" s="133">
        <f>F17*0.878</f>
        <v>0</v>
      </c>
      <c r="AD15" s="133">
        <f>F17*0.85</f>
        <v>0</v>
      </c>
      <c r="AE15" s="133">
        <f>F17*0.824</f>
        <v>0</v>
      </c>
      <c r="AF15" s="133">
        <f>F17*0.799</f>
        <v>0</v>
      </c>
      <c r="AG15" s="133">
        <f>F17*0.774</f>
        <v>0</v>
      </c>
      <c r="AH15" s="133">
        <f>F17*0.751</f>
        <v>0</v>
      </c>
      <c r="AI15" s="133">
        <f>F17*0.723</f>
        <v>0</v>
      </c>
      <c r="AJ15" s="133">
        <f>F17*0.694</f>
        <v>0</v>
      </c>
      <c r="AK15" s="133">
        <f>F17*0.667</f>
        <v>0</v>
      </c>
      <c r="AL15" s="2"/>
      <c r="AM15" s="2"/>
      <c r="AN15" s="2"/>
      <c r="AO15" s="2"/>
      <c r="AP15" s="2"/>
    </row>
    <row r="16" spans="1:42" ht="16.95" customHeight="1" thickBot="1" x14ac:dyDescent="0.4">
      <c r="A16" s="1"/>
      <c r="B16" s="16"/>
      <c r="C16" s="6"/>
      <c r="D16" s="6"/>
      <c r="E16" s="6"/>
      <c r="F16" s="6"/>
      <c r="G16" s="6"/>
      <c r="H16" s="6"/>
      <c r="I16" s="6"/>
      <c r="J16" s="6"/>
      <c r="K16" s="6"/>
      <c r="L16" s="6"/>
      <c r="M16" s="6"/>
      <c r="N16" s="16"/>
      <c r="O16" s="16"/>
      <c r="P16" s="16"/>
      <c r="Q16" s="16"/>
      <c r="R16" s="2"/>
      <c r="S16" s="2"/>
      <c r="T16" s="2"/>
      <c r="U16" s="2"/>
      <c r="V16" s="2"/>
      <c r="W16" s="2"/>
      <c r="X16" s="2"/>
      <c r="Y16" s="2"/>
      <c r="Z16" s="2"/>
      <c r="AA16" s="2"/>
      <c r="AB16" s="133">
        <f>F17*0.892</f>
        <v>0</v>
      </c>
      <c r="AC16" s="133">
        <f>F17*0.863</f>
        <v>0</v>
      </c>
      <c r="AD16" s="133">
        <f>F17*0.837</f>
        <v>0</v>
      </c>
      <c r="AE16" s="133">
        <f>F17*0.811</f>
        <v>0</v>
      </c>
      <c r="AF16" s="133">
        <f>F17*0.786</f>
        <v>0</v>
      </c>
      <c r="AG16" s="133">
        <f>F17*0.762</f>
        <v>0</v>
      </c>
      <c r="AH16" s="133">
        <f>F17*0.739</f>
        <v>0</v>
      </c>
      <c r="AI16" s="133">
        <f>F17*0.707</f>
        <v>0</v>
      </c>
      <c r="AJ16" s="133">
        <f>F17*0.68</f>
        <v>0</v>
      </c>
      <c r="AK16" s="133">
        <f>F17*0.653</f>
        <v>0</v>
      </c>
      <c r="AL16" s="2"/>
      <c r="AM16" s="2"/>
      <c r="AN16" s="2"/>
      <c r="AO16" s="2"/>
      <c r="AP16" s="2"/>
    </row>
    <row r="17" spans="1:42" ht="16.95" customHeight="1" x14ac:dyDescent="0.35">
      <c r="A17" s="1"/>
      <c r="B17" s="16"/>
      <c r="C17" s="6"/>
      <c r="D17" s="6"/>
      <c r="E17" s="329" t="s">
        <v>55</v>
      </c>
      <c r="F17" s="364">
        <f>MAX(D15:M15)</f>
        <v>0</v>
      </c>
      <c r="G17" s="6"/>
      <c r="H17" s="329" t="s">
        <v>162</v>
      </c>
      <c r="I17" s="331"/>
      <c r="J17" s="189"/>
      <c r="K17" s="190"/>
      <c r="L17" s="191">
        <f>J17-L18</f>
        <v>0</v>
      </c>
      <c r="M17" s="6"/>
      <c r="N17" s="16"/>
      <c r="O17" s="16"/>
      <c r="P17" s="40"/>
      <c r="Q17" s="40"/>
      <c r="R17" s="140"/>
      <c r="S17" s="140"/>
      <c r="T17" s="141"/>
      <c r="U17" s="2"/>
      <c r="V17" s="2"/>
      <c r="W17" s="2"/>
      <c r="X17" s="2"/>
      <c r="Y17" s="2"/>
      <c r="Z17" s="2"/>
      <c r="AA17" s="2"/>
      <c r="AB17" s="133">
        <f>F17*0.878</f>
        <v>0</v>
      </c>
      <c r="AC17" s="133">
        <f>F17*0.85</f>
        <v>0</v>
      </c>
      <c r="AD17" s="133">
        <f>F17*0.824</f>
        <v>0</v>
      </c>
      <c r="AE17" s="133">
        <f>F17*0.799</f>
        <v>0</v>
      </c>
      <c r="AF17" s="133">
        <f>F17*0.774</f>
        <v>0</v>
      </c>
      <c r="AG17" s="133">
        <f>F17*0.751</f>
        <v>0</v>
      </c>
      <c r="AH17" s="133">
        <f>F17*0.723</f>
        <v>0</v>
      </c>
      <c r="AI17" s="133">
        <f>F17*0.694</f>
        <v>0</v>
      </c>
      <c r="AJ17" s="133">
        <f>F17*0.667</f>
        <v>0</v>
      </c>
      <c r="AK17" s="133">
        <f>F17*0.64</f>
        <v>0</v>
      </c>
      <c r="AL17" s="2"/>
      <c r="AM17" s="2"/>
      <c r="AN17" s="2"/>
      <c r="AO17" s="2"/>
      <c r="AP17" s="2"/>
    </row>
    <row r="18" spans="1:42" ht="16.95" customHeight="1" thickBot="1" x14ac:dyDescent="0.35">
      <c r="A18" s="1"/>
      <c r="B18" s="16"/>
      <c r="C18" s="1"/>
      <c r="D18" s="1"/>
      <c r="E18" s="332"/>
      <c r="F18" s="365"/>
      <c r="G18" s="1"/>
      <c r="H18" s="332"/>
      <c r="I18" s="334"/>
      <c r="J18" s="192" t="s">
        <v>41</v>
      </c>
      <c r="K18" s="192" t="s">
        <v>139</v>
      </c>
      <c r="L18" s="193">
        <f>J17*K17</f>
        <v>0</v>
      </c>
      <c r="M18" s="1"/>
      <c r="N18" s="16"/>
      <c r="O18" s="16"/>
      <c r="P18" s="37"/>
      <c r="Q18" s="37"/>
      <c r="R18" s="142"/>
      <c r="S18" s="142"/>
      <c r="T18" s="2"/>
      <c r="U18" s="2"/>
      <c r="V18" s="2"/>
      <c r="W18" s="2"/>
      <c r="X18" s="2"/>
      <c r="Y18" s="2"/>
      <c r="Z18" s="2"/>
      <c r="AA18" s="2"/>
      <c r="AB18" s="133">
        <f>F17*0.863</f>
        <v>0</v>
      </c>
      <c r="AC18" s="133">
        <f>F17*0.837</f>
        <v>0</v>
      </c>
      <c r="AD18" s="133">
        <f>F17*0.811</f>
        <v>0</v>
      </c>
      <c r="AE18" s="133">
        <f>F17*0.786</f>
        <v>0</v>
      </c>
      <c r="AF18" s="133">
        <f>F17*0.762</f>
        <v>0</v>
      </c>
      <c r="AG18" s="133">
        <f>F17*0.739</f>
        <v>0</v>
      </c>
      <c r="AH18" s="133">
        <f>F17*0.707</f>
        <v>0</v>
      </c>
      <c r="AI18" s="133">
        <f>F17*0.68</f>
        <v>0</v>
      </c>
      <c r="AJ18" s="133">
        <f>F17*0.653</f>
        <v>0</v>
      </c>
      <c r="AK18" s="133">
        <f>F17*0.627</f>
        <v>0</v>
      </c>
      <c r="AL18" s="2"/>
      <c r="AM18" s="2"/>
      <c r="AN18" s="2"/>
      <c r="AO18" s="2"/>
      <c r="AP18" s="2"/>
    </row>
    <row r="19" spans="1:42" ht="16.95" customHeight="1" thickBot="1" x14ac:dyDescent="0.35">
      <c r="A19" s="16"/>
      <c r="B19" s="16"/>
      <c r="C19" s="9"/>
      <c r="D19" s="9"/>
      <c r="E19" s="9"/>
      <c r="F19" s="9"/>
      <c r="G19" s="9"/>
      <c r="H19" s="9"/>
      <c r="I19" s="9"/>
      <c r="J19" s="138"/>
      <c r="K19" s="138"/>
      <c r="L19" s="9"/>
      <c r="M19" s="9"/>
      <c r="N19" s="16"/>
      <c r="O19" s="16"/>
      <c r="P19" s="37"/>
      <c r="Q19" s="37"/>
      <c r="R19" s="142"/>
      <c r="S19" s="142"/>
      <c r="T19" s="2"/>
      <c r="U19" s="2"/>
      <c r="V19" s="2"/>
      <c r="W19" s="2"/>
      <c r="X19" s="2"/>
      <c r="Y19" s="2"/>
      <c r="Z19" s="369" t="str">
        <f>C53</f>
        <v>Custom RPE Chart (Squat)</v>
      </c>
      <c r="AA19" s="369"/>
      <c r="AB19" s="369"/>
      <c r="AC19" s="369"/>
      <c r="AD19" s="369"/>
      <c r="AE19" s="369"/>
      <c r="AF19" s="369"/>
      <c r="AG19" s="369"/>
      <c r="AH19" s="369"/>
      <c r="AI19" s="369"/>
      <c r="AJ19" s="369"/>
      <c r="AK19" s="369"/>
      <c r="AL19" s="369"/>
      <c r="AM19" s="369"/>
      <c r="AN19" s="369"/>
      <c r="AO19" s="2"/>
      <c r="AP19" s="2"/>
    </row>
    <row r="20" spans="1:42" ht="16.95" customHeight="1" thickBot="1" x14ac:dyDescent="0.35">
      <c r="A20" s="1"/>
      <c r="B20" s="16"/>
      <c r="C20" s="20" t="s">
        <v>138</v>
      </c>
      <c r="D20" s="29">
        <v>1</v>
      </c>
      <c r="E20" s="22">
        <v>2</v>
      </c>
      <c r="F20" s="22">
        <v>3</v>
      </c>
      <c r="G20" s="22">
        <v>4</v>
      </c>
      <c r="H20" s="22">
        <v>5</v>
      </c>
      <c r="I20" s="22">
        <v>6</v>
      </c>
      <c r="J20" s="22">
        <v>7</v>
      </c>
      <c r="K20" s="22">
        <v>8</v>
      </c>
      <c r="L20" s="22">
        <v>9</v>
      </c>
      <c r="M20" s="23">
        <v>10</v>
      </c>
      <c r="N20" s="16"/>
      <c r="O20" s="16"/>
      <c r="P20" s="16"/>
      <c r="Q20" s="38"/>
      <c r="R20" s="143"/>
      <c r="S20" s="141"/>
      <c r="T20" s="2"/>
      <c r="U20" s="2"/>
      <c r="V20" s="2"/>
      <c r="W20" s="2"/>
      <c r="X20" s="2"/>
      <c r="Y20" s="2"/>
      <c r="Z20" s="134">
        <f>F17</f>
        <v>0</v>
      </c>
      <c r="AA20" s="134">
        <f>Z20*E58</f>
        <v>0</v>
      </c>
      <c r="AB20" s="134">
        <f>Z20*E59</f>
        <v>0</v>
      </c>
      <c r="AC20" s="134">
        <f>Z20*E60</f>
        <v>0</v>
      </c>
      <c r="AD20" s="134">
        <f>Z20*E61</f>
        <v>0</v>
      </c>
      <c r="AE20" s="134">
        <f>Z20*E62</f>
        <v>0</v>
      </c>
      <c r="AF20" s="134">
        <f>Z20*E63</f>
        <v>0</v>
      </c>
      <c r="AG20" s="134">
        <f>Z20*E64</f>
        <v>0</v>
      </c>
      <c r="AH20" s="134">
        <f>Z20*E65</f>
        <v>0</v>
      </c>
      <c r="AI20" s="134">
        <f>Z20*E66</f>
        <v>0</v>
      </c>
      <c r="AJ20" s="134">
        <f>Z20*E67</f>
        <v>0</v>
      </c>
      <c r="AK20" s="134">
        <f>Z20*E68</f>
        <v>0</v>
      </c>
      <c r="AL20" s="134">
        <f>Z20*E69</f>
        <v>0</v>
      </c>
      <c r="AM20" s="134">
        <f>Z20*E70</f>
        <v>0</v>
      </c>
      <c r="AN20" s="134">
        <f>Z20*E71</f>
        <v>0</v>
      </c>
      <c r="AO20" s="2"/>
      <c r="AP20" s="2"/>
    </row>
    <row r="21" spans="1:42" ht="16.95" customHeight="1" x14ac:dyDescent="0.3">
      <c r="A21" s="1"/>
      <c r="B21" s="16"/>
      <c r="C21" s="25" t="s">
        <v>1</v>
      </c>
      <c r="D21" s="112">
        <f>IF(C7=AM9,AB10,IF(C7=AM10,Z20,IF(C7=AM11,Z32,IF(C7=AM12,Z44,0))))</f>
        <v>0</v>
      </c>
      <c r="E21" s="112">
        <f>IF(C7=AM9,AC10,IF(C7=AM10,AA20,IF(C7=AM11,AA32,IF(C7=AM12,AA44,0))))</f>
        <v>0</v>
      </c>
      <c r="F21" s="112">
        <f>IF(C7=AM9,AD10,IF(C7=AM10,AB20,IF(C7=AM11,AB32,IF(C7=AM12,AB44,0))))</f>
        <v>0</v>
      </c>
      <c r="G21" s="112">
        <f>IF(C7=AM9,AE10,IF(C7=AM10,AC20,IF(C7=AM11,AC32,IF(C7=AM12,AC44,0))))</f>
        <v>0</v>
      </c>
      <c r="H21" s="113">
        <f>IF(C7=AM9,AF10,IF(C7=AM10,AD20,IF(C7=AM11,AD32,IF(C7=AM12,AD44,0))))</f>
        <v>0</v>
      </c>
      <c r="I21" s="113">
        <f>IF(C7=AM9,AG10,IF(C7=AM10,AE20,IF(C7=AM11,AE32,IF(C7=AM12,AE44,0))))</f>
        <v>0</v>
      </c>
      <c r="J21" s="114">
        <f>IF(C7=AM9,AH10,IF(C7=AM10,AF20,IF(C7=AM11,AF32,IF(C7=AM12,AF44,0))))</f>
        <v>0</v>
      </c>
      <c r="K21" s="114">
        <f>IF(C7=AM9,AI10,IF(C7=AM10,AG20,IF(C7=AM11,AG32,IF(C7=AM12,AG44,0))))</f>
        <v>0</v>
      </c>
      <c r="L21" s="113">
        <f>IF(C7=AM9,AJ10,IF(C7=AM10,AH20,IF(C7=AM11,AH32,IF(C7=AM12,AH44,0))))</f>
        <v>0</v>
      </c>
      <c r="M21" s="115">
        <f>IF(C7=AM9,AK10,IF(C7=AM10,AI20,IF(C7=AM11,AI32,IF(C7=AM12,AI44,0))))</f>
        <v>0</v>
      </c>
      <c r="N21" s="16"/>
      <c r="O21" s="16"/>
      <c r="P21" s="16"/>
      <c r="Q21" s="9"/>
      <c r="R21" s="141"/>
      <c r="S21" s="2"/>
      <c r="T21" s="2"/>
      <c r="U21" s="2"/>
      <c r="V21" s="2"/>
      <c r="W21" s="2"/>
      <c r="X21" s="2"/>
      <c r="Y21" s="2"/>
      <c r="Z21" s="134">
        <f t="shared" ref="Z21:AI21" si="0">AVERAGE(Z20,Z22)</f>
        <v>0</v>
      </c>
      <c r="AA21" s="134">
        <f t="shared" si="0"/>
        <v>0</v>
      </c>
      <c r="AB21" s="134">
        <f t="shared" si="0"/>
        <v>0</v>
      </c>
      <c r="AC21" s="134">
        <f t="shared" si="0"/>
        <v>0</v>
      </c>
      <c r="AD21" s="134">
        <f t="shared" si="0"/>
        <v>0</v>
      </c>
      <c r="AE21" s="134">
        <f t="shared" si="0"/>
        <v>0</v>
      </c>
      <c r="AF21" s="134">
        <f t="shared" si="0"/>
        <v>0</v>
      </c>
      <c r="AG21" s="134">
        <f t="shared" si="0"/>
        <v>0</v>
      </c>
      <c r="AH21" s="134">
        <f t="shared" si="0"/>
        <v>0</v>
      </c>
      <c r="AI21" s="135">
        <f t="shared" si="0"/>
        <v>0</v>
      </c>
      <c r="AJ21" s="134"/>
      <c r="AK21" s="134"/>
      <c r="AL21" s="134"/>
      <c r="AM21" s="134"/>
      <c r="AN21" s="134"/>
      <c r="AO21" s="2"/>
      <c r="AP21" s="2"/>
    </row>
    <row r="22" spans="1:42" ht="16.95" customHeight="1" x14ac:dyDescent="0.3">
      <c r="A22" s="1"/>
      <c r="B22" s="16"/>
      <c r="C22" s="26" t="s">
        <v>7</v>
      </c>
      <c r="D22" s="112">
        <f>IF(C7=AM9,AB11,IF(C7=AM10,Z21,IF(C7=AM11,Z33,IF(C7=AM12,Z45,0))))</f>
        <v>0</v>
      </c>
      <c r="E22" s="112">
        <f>IF(C7=AM9,AC11,IF(C7=AM10,AA21,IF(C7=AM11,AA33,IF(C7=AM12,AA45,0))))</f>
        <v>0</v>
      </c>
      <c r="F22" s="112">
        <f>IF(C7=AM9,AD11,IF(C7=AM10,AB21,IF(C7=AM11,AB33,IF(C7=AM12,AB45,0))))</f>
        <v>0</v>
      </c>
      <c r="G22" s="113">
        <f>IF(C7=AM9,AE11,IF(C7=AM10,AC21,IF(C7=AM11,AC33,IF(C7=AM12,AC45,0))))</f>
        <v>0</v>
      </c>
      <c r="H22" s="113">
        <f>IF(C7=AM9,AF11,IF(C7=AM10,AD21,IF(C7=AM11,AD33,IF(C7=AM12,AD45,0))))</f>
        <v>0</v>
      </c>
      <c r="I22" s="113">
        <f>IF(C7=AM9,AG11,IF(C7=AM10,AE21,IF(C7=AM11,AE33,IF(C7=AM12,AE45,0))))</f>
        <v>0</v>
      </c>
      <c r="J22" s="114">
        <f>IF(C7=AM9,AH11,IF(C7=AM10,AF21,IF(C7=AM11,AF33,IF(C7=AM12,AF45,0))))</f>
        <v>0</v>
      </c>
      <c r="K22" s="113">
        <f>IF(C7=AM9,AI11,IF(C7=AM10,AG21,IF(C7=AM11,AG33,IF(C7=AM12,AG45,0))))</f>
        <v>0</v>
      </c>
      <c r="L22" s="113">
        <f>IF(C7=AM9,AJ11,IF(C7=AM10,AH21,IF(C7=AM11,AH33,IF(C7=AM12,AH45,0))))</f>
        <v>0</v>
      </c>
      <c r="M22" s="115">
        <f>IF(C7=AM9,AK11,IF(C7=AM10,AI21,IF(C7=AM11,AI33,IF(C7=AM12,AI45,0))))</f>
        <v>0</v>
      </c>
      <c r="N22" s="16"/>
      <c r="O22" s="16"/>
      <c r="P22" s="16"/>
      <c r="Q22" s="16"/>
      <c r="R22" s="2"/>
      <c r="S22" s="2"/>
      <c r="T22" s="2"/>
      <c r="U22" s="2"/>
      <c r="V22" s="2"/>
      <c r="W22" s="2"/>
      <c r="X22" s="2"/>
      <c r="Y22" s="2"/>
      <c r="Z22" s="134">
        <f t="shared" ref="Z22:AI22" si="1">AA20</f>
        <v>0</v>
      </c>
      <c r="AA22" s="134">
        <f t="shared" si="1"/>
        <v>0</v>
      </c>
      <c r="AB22" s="134">
        <f t="shared" si="1"/>
        <v>0</v>
      </c>
      <c r="AC22" s="134">
        <f t="shared" si="1"/>
        <v>0</v>
      </c>
      <c r="AD22" s="134">
        <f t="shared" si="1"/>
        <v>0</v>
      </c>
      <c r="AE22" s="134">
        <f t="shared" si="1"/>
        <v>0</v>
      </c>
      <c r="AF22" s="134">
        <f t="shared" si="1"/>
        <v>0</v>
      </c>
      <c r="AG22" s="134">
        <f t="shared" si="1"/>
        <v>0</v>
      </c>
      <c r="AH22" s="134">
        <f t="shared" si="1"/>
        <v>0</v>
      </c>
      <c r="AI22" s="134">
        <f t="shared" si="1"/>
        <v>0</v>
      </c>
      <c r="AJ22" s="134"/>
      <c r="AK22" s="134"/>
      <c r="AL22" s="134"/>
      <c r="AM22" s="134"/>
      <c r="AN22" s="134"/>
      <c r="AO22" s="2"/>
      <c r="AP22" s="2"/>
    </row>
    <row r="23" spans="1:42" ht="16.95" customHeight="1" x14ac:dyDescent="0.3">
      <c r="A23" s="1"/>
      <c r="B23" s="16"/>
      <c r="C23" s="26" t="s">
        <v>2</v>
      </c>
      <c r="D23" s="112">
        <f>IF(C7=AM9,AB12,IF(C7=AM10,Z22,IF(C7=AM11,Z34,IF(C7=AM12,Z46,0))))</f>
        <v>0</v>
      </c>
      <c r="E23" s="112">
        <f>IF(C7=AM9,AC12,IF(C7=AM10,AA22,IF(C7=AM11,AA34,IF(C7=AM12,AA46,0))))</f>
        <v>0</v>
      </c>
      <c r="F23" s="112">
        <f>IF(C7=AM9,AD12,IF(C7=AM10,AB22,IF(C7=AM11,AB34,IF(C7=AM12,AB46,0))))</f>
        <v>0</v>
      </c>
      <c r="G23" s="113">
        <f>IF(C7=AM9,AE12,IF(C7=AM10,AC22,IF(C7=AM11,AC34,IF(C7=AM12,AC46,0))))</f>
        <v>0</v>
      </c>
      <c r="H23" s="113">
        <f>IF(C7=AM9,AF12,IF(C7=AM10,AD22,IF(C7=AM11,AD34,IF(C7=AM12,AD46,0))))</f>
        <v>0</v>
      </c>
      <c r="I23" s="114">
        <f>IF(C7=AM9,AG12,IF(C7=AM10,AE22,IF(C7=AM11,AE34,IF(C7=AM12,AE46,0))))</f>
        <v>0</v>
      </c>
      <c r="J23" s="114">
        <f>IF(C7=AM9,AH12,IF(C7=AM10,AF22,IF(C7=AM11,AF34,IF(C7=AM12,AF46,0))))</f>
        <v>0</v>
      </c>
      <c r="K23" s="113">
        <f>IF(C7=AM9,AI12,IF(C7=AM10,AG22,IF(C7=AM11,AG34,IF(C7=AM12,AG46,0))))</f>
        <v>0</v>
      </c>
      <c r="L23" s="113">
        <f>IF(C7=AM9,AJ12,IF(C7=AM10,AH22,IF(C7=AM11,AH34,IF(C7=AM12,AH46,0))))</f>
        <v>0</v>
      </c>
      <c r="M23" s="115">
        <f>IF(C7=AM9,AK12,IF(C7=AM10,AI22,IF(C7=AM11,AI34,IF(C7=AM12,AI46,0))))</f>
        <v>0</v>
      </c>
      <c r="N23" s="16"/>
      <c r="O23" s="16"/>
      <c r="P23" s="16"/>
      <c r="Q23" s="16"/>
      <c r="R23" s="2"/>
      <c r="S23" s="2"/>
      <c r="T23" s="2"/>
      <c r="U23" s="2"/>
      <c r="V23" s="2"/>
      <c r="W23" s="2"/>
      <c r="X23" s="2"/>
      <c r="Y23" s="2"/>
      <c r="Z23" s="134">
        <f t="shared" ref="Z23:AI23" si="2">AVERAGE(Z22,Z24)</f>
        <v>0</v>
      </c>
      <c r="AA23" s="134">
        <f t="shared" si="2"/>
        <v>0</v>
      </c>
      <c r="AB23" s="134">
        <f t="shared" si="2"/>
        <v>0</v>
      </c>
      <c r="AC23" s="134">
        <f t="shared" si="2"/>
        <v>0</v>
      </c>
      <c r="AD23" s="134">
        <f t="shared" si="2"/>
        <v>0</v>
      </c>
      <c r="AE23" s="134">
        <f t="shared" si="2"/>
        <v>0</v>
      </c>
      <c r="AF23" s="134">
        <f t="shared" si="2"/>
        <v>0</v>
      </c>
      <c r="AG23" s="134">
        <f t="shared" si="2"/>
        <v>0</v>
      </c>
      <c r="AH23" s="134">
        <f t="shared" si="2"/>
        <v>0</v>
      </c>
      <c r="AI23" s="134">
        <f t="shared" si="2"/>
        <v>0</v>
      </c>
      <c r="AJ23" s="134"/>
      <c r="AK23" s="134"/>
      <c r="AL23" s="134"/>
      <c r="AM23" s="134"/>
      <c r="AN23" s="134"/>
      <c r="AO23" s="2"/>
      <c r="AP23" s="2"/>
    </row>
    <row r="24" spans="1:42" ht="16.95" customHeight="1" x14ac:dyDescent="0.3">
      <c r="A24" s="16"/>
      <c r="B24" s="16"/>
      <c r="C24" s="26" t="s">
        <v>8</v>
      </c>
      <c r="D24" s="112">
        <f>IF(C7=AM9,AB13,IF(C7=AM10,Z23,IF(C7=AM11,Z35,IF(C7=AM12,Z47,0))))</f>
        <v>0</v>
      </c>
      <c r="E24" s="112">
        <f>IF(C7=AM9,AC13,IF(C7=AM10,AA23,IF(C7=AM11,AA35,IF(C7=AM12,AA47,0))))</f>
        <v>0</v>
      </c>
      <c r="F24" s="113">
        <f>IF(C7=AM9,AD13,IF(C7=AM10,AB23,IF(C7=AM11,AB35,IF(C7=AM12,AB47,0))))</f>
        <v>0</v>
      </c>
      <c r="G24" s="113">
        <f>IF(C7=AM9,AE13,IF(C7=AM10,AC23,IF(C7=AM11,AC35,IF(C7=AM12,AC47,0))))</f>
        <v>0</v>
      </c>
      <c r="H24" s="113">
        <f>IF(C7=AM9,AF13,IF(C7=AM10,AD23,IF(C7=AM11,AD35,IF(C7=AM12,AD47,0))))</f>
        <v>0</v>
      </c>
      <c r="I24" s="114">
        <f>IF(C7=AM9,AG13,IF(C7=AM10,AE23,IF(C7=AM11,AE35,IF(C7=AM12,AE47,0))))</f>
        <v>0</v>
      </c>
      <c r="J24" s="113">
        <f>IF(C7=AM9,AH13,IF(C7=AM10,AF23,IF(C7=AM11,AF35,IF(C7=AM12,AF47,0))))</f>
        <v>0</v>
      </c>
      <c r="K24" s="113">
        <f>IF(C7=AM9,AI13,IF(C7=AM10,AG23,IF(C7=AM11,AG35,IF(C7=AM12,AG47,0))))</f>
        <v>0</v>
      </c>
      <c r="L24" s="113">
        <f>IF(C7=AM9,AJ13,IF(C7=AM10,AH23,IF(C7=AM11,AH35,IF(C7=AM12,AH47,0))))</f>
        <v>0</v>
      </c>
      <c r="M24" s="115">
        <f>IF(C7=AM9,AK13,IF(C7=AM10,AI23,IF(C7=AM11,AI35,IF(C7=AM12,AI47,0))))</f>
        <v>0</v>
      </c>
      <c r="N24" s="107"/>
      <c r="O24" s="51"/>
      <c r="P24" s="51"/>
      <c r="Q24" s="49"/>
      <c r="R24" s="2"/>
      <c r="S24" s="2"/>
      <c r="T24" s="2"/>
      <c r="U24" s="2"/>
      <c r="V24" s="2"/>
      <c r="W24" s="2"/>
      <c r="X24" s="2"/>
      <c r="Y24" s="2"/>
      <c r="Z24" s="134">
        <f t="shared" ref="Z24:AI24" si="3">AB20</f>
        <v>0</v>
      </c>
      <c r="AA24" s="134">
        <f t="shared" si="3"/>
        <v>0</v>
      </c>
      <c r="AB24" s="134">
        <f t="shared" si="3"/>
        <v>0</v>
      </c>
      <c r="AC24" s="134">
        <f t="shared" si="3"/>
        <v>0</v>
      </c>
      <c r="AD24" s="134">
        <f t="shared" si="3"/>
        <v>0</v>
      </c>
      <c r="AE24" s="134">
        <f t="shared" si="3"/>
        <v>0</v>
      </c>
      <c r="AF24" s="134">
        <f t="shared" si="3"/>
        <v>0</v>
      </c>
      <c r="AG24" s="134">
        <f t="shared" si="3"/>
        <v>0</v>
      </c>
      <c r="AH24" s="134">
        <f t="shared" si="3"/>
        <v>0</v>
      </c>
      <c r="AI24" s="134">
        <f t="shared" si="3"/>
        <v>0</v>
      </c>
      <c r="AJ24" s="134"/>
      <c r="AK24" s="134"/>
      <c r="AL24" s="134"/>
      <c r="AM24" s="134"/>
      <c r="AN24" s="134"/>
      <c r="AO24" s="2"/>
      <c r="AP24" s="2"/>
    </row>
    <row r="25" spans="1:42" ht="16.95" customHeight="1" x14ac:dyDescent="0.3">
      <c r="A25" s="16"/>
      <c r="B25" s="16"/>
      <c r="C25" s="26" t="s">
        <v>3</v>
      </c>
      <c r="D25" s="112">
        <f>IF(C7=AM9,AB14,IF(C7=AM10,Z24,IF(C7=AM11,Z36,IF(C7=AM12,Z48,0))))</f>
        <v>0</v>
      </c>
      <c r="E25" s="112">
        <f>IF(C7=AM9,AC14,IF(C7=AM10,AA24,IF(C7=AM11,AA36,IF(C7=AM12,AA48,0))))</f>
        <v>0</v>
      </c>
      <c r="F25" s="113">
        <f>IF(C7=AM9,AD14,IF(C7=AM10,AB24,IF(C7=AM11,AB36,IF(C7=AM12,AB48,0))))</f>
        <v>0</v>
      </c>
      <c r="G25" s="113">
        <f>IF(C7=AM9,AE14,IF(C7=AM10,AC24,IF(C7=AM11,AC36,IF(C7=AM12,AC48,0))))</f>
        <v>0</v>
      </c>
      <c r="H25" s="114">
        <f>IF(C7=AM9,AF14,IF(C7=AM10,AD24,IF(C7=AM11,AD36,IF(C7=AM12,AD48,0))))</f>
        <v>0</v>
      </c>
      <c r="I25" s="114">
        <f>IF(C7=AM9,AG14,IF(C7=AM10,AE24,IF(C7=AM11,AE36,IF(C7=AM12,AE48,0))))</f>
        <v>0</v>
      </c>
      <c r="J25" s="113">
        <f>IF(C7=AM9,AH14,IF(C7=AM10,AF24,IF(C7=AM11,AF36,IF(C7=AM12,AF48,0))))</f>
        <v>0</v>
      </c>
      <c r="K25" s="113">
        <f>IF(C7=AM9,AI14,IF(C7=AM10,AG24,IF(C7=AM11,AG36,IF(C7=AM12,AG48,0))))</f>
        <v>0</v>
      </c>
      <c r="L25" s="113">
        <f>IF(C7=AM9,AJ14,IF(C7=AM10,AH24,IF(C7=AM11,AH36,IF(C7=AM12,AH48,0))))</f>
        <v>0</v>
      </c>
      <c r="M25" s="115">
        <f>IF(C7=AM9,AK14,IF(C7=AM10,AI24,IF(C7=AM11,AI36,IF(C7=AM12,AI48,0))))</f>
        <v>0</v>
      </c>
      <c r="N25" s="107"/>
      <c r="O25" s="51"/>
      <c r="P25" s="51"/>
      <c r="Q25" s="49"/>
      <c r="R25" s="2"/>
      <c r="S25" s="2"/>
      <c r="T25" s="2"/>
      <c r="U25" s="2"/>
      <c r="V25" s="2"/>
      <c r="W25" s="2"/>
      <c r="X25" s="2"/>
      <c r="Y25" s="2"/>
      <c r="Z25" s="134">
        <f t="shared" ref="Z25:AI25" si="4">AVERAGE(Z24,Z26)</f>
        <v>0</v>
      </c>
      <c r="AA25" s="134">
        <f t="shared" si="4"/>
        <v>0</v>
      </c>
      <c r="AB25" s="134">
        <f t="shared" si="4"/>
        <v>0</v>
      </c>
      <c r="AC25" s="134">
        <f t="shared" si="4"/>
        <v>0</v>
      </c>
      <c r="AD25" s="134">
        <f t="shared" si="4"/>
        <v>0</v>
      </c>
      <c r="AE25" s="134">
        <f t="shared" si="4"/>
        <v>0</v>
      </c>
      <c r="AF25" s="134">
        <f t="shared" si="4"/>
        <v>0</v>
      </c>
      <c r="AG25" s="134">
        <f t="shared" si="4"/>
        <v>0</v>
      </c>
      <c r="AH25" s="134">
        <f t="shared" si="4"/>
        <v>0</v>
      </c>
      <c r="AI25" s="134">
        <f t="shared" si="4"/>
        <v>0</v>
      </c>
      <c r="AJ25" s="134"/>
      <c r="AK25" s="134"/>
      <c r="AL25" s="134"/>
      <c r="AM25" s="134"/>
      <c r="AN25" s="134"/>
      <c r="AO25" s="2"/>
      <c r="AP25" s="2"/>
    </row>
    <row r="26" spans="1:42" ht="16.95" customHeight="1" x14ac:dyDescent="0.3">
      <c r="A26" s="16"/>
      <c r="B26" s="16"/>
      <c r="C26" s="26" t="s">
        <v>9</v>
      </c>
      <c r="D26" s="112">
        <f>IF(C7=AM9,AB15,IF(C7=AM10,Z25,IF(C7=AM11,Z37,IF(C7=AM12,Z49,0))))</f>
        <v>0</v>
      </c>
      <c r="E26" s="113">
        <f>IF(C7=AM9,AC15,IF(C7=AM10,AA25,IF(C7=AM11,AA37,IF(C7=AM12,AA49,0))))</f>
        <v>0</v>
      </c>
      <c r="F26" s="113">
        <f>IF(C7=AM9,AD15,IF(C7=AM10,AB25,IF(C7=AM11,AB37,IF(C7=AM12,AB49,0))))</f>
        <v>0</v>
      </c>
      <c r="G26" s="113">
        <f>IF(C7=AM9,AE15,IF(C7=AM10,AC25,IF(C7=AM11,AC37,IF(C7=AM12,AC49,0))))</f>
        <v>0</v>
      </c>
      <c r="H26" s="114">
        <f>IF(C7=AM9,AF15,IF(C7=AM10,AD25,IF(C7=AM11,AD37,IF(C7=AM12,AD49,0))))</f>
        <v>0</v>
      </c>
      <c r="I26" s="113">
        <f>IF(C7=AM9,AG15,IF(C7=AM10,AE25,IF(C7=AM11,AE37,IF(C7=AM12,AE49,0))))</f>
        <v>0</v>
      </c>
      <c r="J26" s="113">
        <f>IF(C7=AM9,AH15,IF(C7=AM10,AF25,IF(C7=AM11,AF37,IF(C7=AM12,AF49,0))))</f>
        <v>0</v>
      </c>
      <c r="K26" s="113">
        <f>IF(C7=AM9,AI15,IF(C7=AM10,AG25,IF(C7=AM11,AG37,IF(C7=AM12,AG49,0))))</f>
        <v>0</v>
      </c>
      <c r="L26" s="113">
        <f>IF(C7=AM9,AJ15,IF(C7=AM10,AH25,IF(C7=AM11,AH37,IF(C7=AM12,AH49,0))))</f>
        <v>0</v>
      </c>
      <c r="M26" s="115">
        <f>IF(C7=AM9,AK15,IF(C7=AM10,AI25,IF(C7=AM11,AI37,IF(C7=AM12,AI49,0))))</f>
        <v>0</v>
      </c>
      <c r="N26" s="16"/>
      <c r="O26" s="16"/>
      <c r="P26" s="16"/>
      <c r="Q26" s="16"/>
      <c r="R26" s="2"/>
      <c r="S26" s="2"/>
      <c r="T26" s="2"/>
      <c r="U26" s="2"/>
      <c r="V26" s="2"/>
      <c r="W26" s="2"/>
      <c r="X26" s="2"/>
      <c r="Y26" s="2"/>
      <c r="Z26" s="134">
        <f t="shared" ref="Z26:AI26" si="5">AC20</f>
        <v>0</v>
      </c>
      <c r="AA26" s="134">
        <f t="shared" si="5"/>
        <v>0</v>
      </c>
      <c r="AB26" s="134">
        <f t="shared" si="5"/>
        <v>0</v>
      </c>
      <c r="AC26" s="134">
        <f t="shared" si="5"/>
        <v>0</v>
      </c>
      <c r="AD26" s="134">
        <f t="shared" si="5"/>
        <v>0</v>
      </c>
      <c r="AE26" s="134">
        <f t="shared" si="5"/>
        <v>0</v>
      </c>
      <c r="AF26" s="134">
        <f t="shared" si="5"/>
        <v>0</v>
      </c>
      <c r="AG26" s="134">
        <f t="shared" si="5"/>
        <v>0</v>
      </c>
      <c r="AH26" s="134">
        <f t="shared" si="5"/>
        <v>0</v>
      </c>
      <c r="AI26" s="134">
        <f t="shared" si="5"/>
        <v>0</v>
      </c>
      <c r="AJ26" s="134"/>
      <c r="AK26" s="134"/>
      <c r="AL26" s="134"/>
      <c r="AM26" s="134"/>
      <c r="AN26" s="134"/>
      <c r="AO26" s="2"/>
      <c r="AP26" s="2"/>
    </row>
    <row r="27" spans="1:42" ht="16.95" customHeight="1" x14ac:dyDescent="0.3">
      <c r="A27" s="1"/>
      <c r="B27" s="16"/>
      <c r="C27" s="26" t="s">
        <v>5</v>
      </c>
      <c r="D27" s="112">
        <f>IF(C7=AM9,AB16,IF(C7=AM10,Z26,IF(C7=AM11,Z38,IF(C7=AM12,Z50,0))))</f>
        <v>0</v>
      </c>
      <c r="E27" s="113">
        <f>IF(C7=AM9,AC16,IF(C7=AM10,AA26,IF(C7=AM11,AA38,IF(C7=AM12,AA50,0))))</f>
        <v>0</v>
      </c>
      <c r="F27" s="113">
        <f>IF(C7=AM9,AD16,IF(C7=AM10,AB26,IF(C7=AM11,AB38,IF(C7=AM12,AB50,0))))</f>
        <v>0</v>
      </c>
      <c r="G27" s="114">
        <f>IF(C7=AM9,AE16,IF(C7=AM10,AC26,IF(C7=AM11,AC38,IF(C7=AM12,AC50,0))))</f>
        <v>0</v>
      </c>
      <c r="H27" s="114">
        <f>IF(C7=AM9,AF16,IF(C7=AM10,AD26,IF(C7=AM11,AD38,IF(C7=AM12,AD50,0))))</f>
        <v>0</v>
      </c>
      <c r="I27" s="113">
        <f>IF(C7=AM9,AG16,IF(C7=AM10,AE26,IF(C7=AM11,AE38,IF(C7=AM12,AE50,0))))</f>
        <v>0</v>
      </c>
      <c r="J27" s="113">
        <f>IF(C7=AM9,AH16,IF(C7=AM10,AF26,IF(C7=AM11,AF38,IF(C7=AM12,AF50,0))))</f>
        <v>0</v>
      </c>
      <c r="K27" s="113">
        <f>IF(C7=AM9,AI16,IF(C7=AM10,AG26,IF(C7=AM11,AG38,IF(C7=AM12,AG50,0))))</f>
        <v>0</v>
      </c>
      <c r="L27" s="113">
        <f>IF(C7=AM9,AJ16,IF(C7=AM10,AH26,IF(C7=AM11,AH38,IF(C7=AM12,AH50,0))))</f>
        <v>0</v>
      </c>
      <c r="M27" s="115">
        <f>IF(C7=AM9,AK16,IF(C7=AM10,AI26,IF(C7=AM11,AI38,IF(C7=AM12,AI50,0))))</f>
        <v>0</v>
      </c>
      <c r="N27" s="16"/>
      <c r="O27" s="16"/>
      <c r="P27" s="16"/>
      <c r="Q27" s="16"/>
      <c r="R27" s="2"/>
      <c r="S27" s="2"/>
      <c r="T27" s="2"/>
      <c r="U27" s="2"/>
      <c r="V27" s="2"/>
      <c r="W27" s="2"/>
      <c r="X27" s="2"/>
      <c r="Y27" s="2"/>
      <c r="Z27" s="134">
        <f>AVERAGE(Z26,Z28)</f>
        <v>0</v>
      </c>
      <c r="AA27" s="134">
        <f>AVERAGE(AA28,AA26)</f>
        <v>0</v>
      </c>
      <c r="AB27" s="134">
        <f t="shared" ref="AB27:AI27" si="6">AVERAGE(AB26,AB28)</f>
        <v>0</v>
      </c>
      <c r="AC27" s="134">
        <f t="shared" si="6"/>
        <v>0</v>
      </c>
      <c r="AD27" s="134">
        <f t="shared" si="6"/>
        <v>0</v>
      </c>
      <c r="AE27" s="134">
        <f t="shared" si="6"/>
        <v>0</v>
      </c>
      <c r="AF27" s="134">
        <f t="shared" si="6"/>
        <v>0</v>
      </c>
      <c r="AG27" s="134">
        <f t="shared" si="6"/>
        <v>0</v>
      </c>
      <c r="AH27" s="134">
        <f t="shared" si="6"/>
        <v>0</v>
      </c>
      <c r="AI27" s="134">
        <f t="shared" si="6"/>
        <v>0</v>
      </c>
      <c r="AJ27" s="134"/>
      <c r="AK27" s="134"/>
      <c r="AL27" s="134"/>
      <c r="AM27" s="134"/>
      <c r="AN27" s="134"/>
      <c r="AO27" s="2"/>
      <c r="AP27" s="2"/>
    </row>
    <row r="28" spans="1:42" ht="16.95" customHeight="1" x14ac:dyDescent="0.3">
      <c r="A28" s="1"/>
      <c r="B28" s="16"/>
      <c r="C28" s="26" t="s">
        <v>10</v>
      </c>
      <c r="D28" s="113">
        <f>IF(C7=AM9,AB17,IF(C7=AM10,Z27,IF(C7=AM11,Z39,IF(C7=AM12,Z51,0))))</f>
        <v>0</v>
      </c>
      <c r="E28" s="113">
        <f>IF(C7=AM9,AC17,IF(C7=AM10,AA27,IF(C7=AM11,AA39,IF(C7=AM12,AA51,0))))</f>
        <v>0</v>
      </c>
      <c r="F28" s="113">
        <f>IF(C7=AM9,AD17,IF(C7=AM10,AB27,IF(C7=AM11,AB39,IF(C7=AM12,AB51,0))))</f>
        <v>0</v>
      </c>
      <c r="G28" s="114">
        <f>IF(C7=AM9,AE17,IF(C7=AM10,AC27,IF(C7=AM11,AC39,IF(C7=AM12,AC51,0))))</f>
        <v>0</v>
      </c>
      <c r="H28" s="113">
        <f>IF(C7=AM9,AF17,IF(C7=AM10,AD27,IF(C7=AM11,AD39,IF(C7=AM12,AD51,0))))</f>
        <v>0</v>
      </c>
      <c r="I28" s="113">
        <f>IF(C7=AM9,AG17,IF(C7=AM10,AE27,IF(C7=AM11,AE39,IF(C7=AM12,AE51,0))))</f>
        <v>0</v>
      </c>
      <c r="J28" s="113">
        <f>IF(C7=AM9,AH17,IF(C7=AM10,AF27,IF(C7=AM11,AF39,IF(C7=AM12,AF51,0))))</f>
        <v>0</v>
      </c>
      <c r="K28" s="113">
        <f>IF(C7=AM9,AI17,IF(C7=AM10,AG27,IF(C7=AM11,AG39,IF(C7=AM12,AG51,0))))</f>
        <v>0</v>
      </c>
      <c r="L28" s="113">
        <f>IF(C7=AM9,AJ17,IF(C7=AM10,AH27,IF(C7=AM11,AH39,IF(C7=AM12,AH51,0))))</f>
        <v>0</v>
      </c>
      <c r="M28" s="115">
        <f>IF(C7=AM9,AK17,IF(C7=AM10,AI27,IF(C7=AM11,AI39,IF(C7=AM12,AI51,0))))</f>
        <v>0</v>
      </c>
      <c r="N28" s="16"/>
      <c r="O28" s="16"/>
      <c r="P28" s="16"/>
      <c r="Q28" s="16"/>
      <c r="R28" s="2"/>
      <c r="S28" s="2"/>
      <c r="T28" s="2"/>
      <c r="U28" s="2"/>
      <c r="V28" s="2"/>
      <c r="W28" s="2"/>
      <c r="X28" s="2"/>
      <c r="Y28" s="2"/>
      <c r="Z28" s="134">
        <f t="shared" ref="Z28:AI28" si="7">AD20</f>
        <v>0</v>
      </c>
      <c r="AA28" s="134">
        <f t="shared" si="7"/>
        <v>0</v>
      </c>
      <c r="AB28" s="134">
        <f t="shared" si="7"/>
        <v>0</v>
      </c>
      <c r="AC28" s="134">
        <f t="shared" si="7"/>
        <v>0</v>
      </c>
      <c r="AD28" s="134">
        <f t="shared" si="7"/>
        <v>0</v>
      </c>
      <c r="AE28" s="134">
        <f t="shared" si="7"/>
        <v>0</v>
      </c>
      <c r="AF28" s="134">
        <f t="shared" si="7"/>
        <v>0</v>
      </c>
      <c r="AG28" s="134">
        <f t="shared" si="7"/>
        <v>0</v>
      </c>
      <c r="AH28" s="134">
        <f t="shared" si="7"/>
        <v>0</v>
      </c>
      <c r="AI28" s="134">
        <f t="shared" si="7"/>
        <v>0</v>
      </c>
      <c r="AJ28" s="134"/>
      <c r="AK28" s="134"/>
      <c r="AL28" s="134"/>
      <c r="AM28" s="134"/>
      <c r="AN28" s="134"/>
      <c r="AO28" s="2"/>
      <c r="AP28" s="2"/>
    </row>
    <row r="29" spans="1:42" ht="16.95" customHeight="1" thickBot="1" x14ac:dyDescent="0.35">
      <c r="A29" s="1"/>
      <c r="B29" s="16"/>
      <c r="C29" s="28" t="s">
        <v>6</v>
      </c>
      <c r="D29" s="116">
        <f>IF(C7=AM9,AB18,IF(C7=AM10,Z28,IF(C7=AM11,Z40,IF(C7=AM12,Z52,0))))</f>
        <v>0</v>
      </c>
      <c r="E29" s="116">
        <f>IF(C7=AM9,AC18,IF(C7=AM10,AA28,IF(C7=AM11,AA40,IF(C7=AM12,AA52,0))))</f>
        <v>0</v>
      </c>
      <c r="F29" s="116">
        <f>IF(C7=AM9,AD18,IF(C7=AM10,AB28,IF(C7=AM11,AB40,IF(C7=AM12,AB52,0))))</f>
        <v>0</v>
      </c>
      <c r="G29" s="117">
        <f>IF(C7=AM9,AE18,IF(C7=AM10,AC28,IF(C7=AM11,AC40,IF(C7=AM12,AC52,0))))</f>
        <v>0</v>
      </c>
      <c r="H29" s="116">
        <f>IF(C7=AM9,AF18,IF(C7=AM10,AD28,IF(C7=AM11,AD40,IF(C7=AM12,AD52,0))))</f>
        <v>0</v>
      </c>
      <c r="I29" s="116">
        <f>IF(C7=AM9,AG18,IF(C7=AM10,AE28,IF(C7=AM11,AE40,IF(C7=AM12,AE52,0))))</f>
        <v>0</v>
      </c>
      <c r="J29" s="116">
        <f>IF(C7=AM9,AH18,IF(C7=AM10,AF28,IF(C7=AM11,AF40,IF(C7=AM12,AF52,0))))</f>
        <v>0</v>
      </c>
      <c r="K29" s="116">
        <f>IF(C7=AM9,AI18,IF(C7=AM10,AG28,IF(C7=AM11,AG40,IF(C7=AM12,AG52,0))))</f>
        <v>0</v>
      </c>
      <c r="L29" s="116">
        <f>IF(C7=AM9,AJ18,IF(C7=AM10,AH28,IF(C7=AM11,AH40,IF(C7=AM12,AH52,0))))</f>
        <v>0</v>
      </c>
      <c r="M29" s="118">
        <f>IF(C7=AM9,AK18,IF(C7=AM10,AI28,IF(C7=AM11,AI40,IF(C7=AM12,AI52,0))))</f>
        <v>0</v>
      </c>
      <c r="N29" s="16"/>
      <c r="O29" s="16"/>
      <c r="P29" s="16"/>
      <c r="Q29" s="16"/>
      <c r="R29" s="2"/>
      <c r="S29" s="2"/>
      <c r="T29" s="2"/>
      <c r="U29" s="2"/>
      <c r="V29" s="2"/>
      <c r="W29" s="2"/>
      <c r="X29" s="2"/>
      <c r="Y29" s="2"/>
      <c r="Z29" s="2"/>
      <c r="AA29" s="2"/>
      <c r="AB29" s="2"/>
      <c r="AC29" s="2"/>
      <c r="AD29" s="2"/>
      <c r="AE29" s="2"/>
      <c r="AF29" s="2"/>
      <c r="AG29" s="2"/>
      <c r="AH29" s="2"/>
      <c r="AI29" s="2"/>
      <c r="AJ29" s="2"/>
      <c r="AK29" s="2"/>
      <c r="AL29" s="2"/>
      <c r="AM29" s="2"/>
      <c r="AN29" s="2"/>
      <c r="AO29" s="2"/>
      <c r="AP29" s="2"/>
    </row>
    <row r="30" spans="1:42" ht="16.95" customHeight="1" thickBot="1" x14ac:dyDescent="0.35">
      <c r="A30" s="1"/>
      <c r="B30" s="16"/>
      <c r="C30" s="1"/>
      <c r="D30" s="1"/>
      <c r="E30" s="1"/>
      <c r="F30" s="1"/>
      <c r="G30" s="1"/>
      <c r="H30" s="1"/>
      <c r="I30" s="1"/>
      <c r="J30" s="1"/>
      <c r="K30" s="1"/>
      <c r="L30" s="1"/>
      <c r="M30" s="1"/>
      <c r="N30" s="16"/>
      <c r="O30" s="16"/>
      <c r="P30" s="16"/>
      <c r="Q30" s="16"/>
      <c r="R30" s="2"/>
      <c r="S30" s="2"/>
      <c r="T30" s="2"/>
      <c r="U30" s="2"/>
      <c r="V30" s="2"/>
      <c r="W30" s="2"/>
      <c r="X30" s="2"/>
      <c r="Y30" s="2"/>
      <c r="Z30" s="2"/>
      <c r="AA30" s="2"/>
      <c r="AB30" s="2"/>
      <c r="AC30" s="2"/>
      <c r="AD30" s="2"/>
      <c r="AE30" s="2"/>
      <c r="AF30" s="2"/>
      <c r="AG30" s="2"/>
      <c r="AH30" s="2"/>
      <c r="AI30" s="2"/>
      <c r="AJ30" s="2"/>
      <c r="AK30" s="2"/>
      <c r="AL30" s="2"/>
      <c r="AM30" s="2"/>
      <c r="AN30" s="2"/>
      <c r="AO30" s="2"/>
      <c r="AP30" s="2"/>
    </row>
    <row r="31" spans="1:42" ht="16.95" customHeight="1" x14ac:dyDescent="0.3">
      <c r="A31" s="1"/>
      <c r="B31" s="16"/>
      <c r="C31" s="284" t="s">
        <v>50</v>
      </c>
      <c r="D31" s="286"/>
      <c r="E31" s="284" t="s">
        <v>164</v>
      </c>
      <c r="F31" s="286"/>
      <c r="G31" s="5"/>
      <c r="H31" s="284" t="s">
        <v>50</v>
      </c>
      <c r="I31" s="286"/>
      <c r="J31" s="284" t="s">
        <v>164</v>
      </c>
      <c r="K31" s="286"/>
      <c r="L31" s="1"/>
      <c r="M31" s="284" t="s">
        <v>61</v>
      </c>
      <c r="N31" s="285"/>
      <c r="O31" s="285"/>
      <c r="P31" s="286"/>
      <c r="Q31" s="16"/>
      <c r="R31" s="2"/>
      <c r="S31" s="2"/>
      <c r="T31" s="2"/>
      <c r="U31" s="2"/>
      <c r="V31" s="2"/>
      <c r="W31" s="2"/>
      <c r="X31" s="2"/>
      <c r="Y31" s="2"/>
      <c r="Z31" s="369" t="str">
        <f>G53</f>
        <v>Custom RPE Chart (Bench)</v>
      </c>
      <c r="AA31" s="369"/>
      <c r="AB31" s="369"/>
      <c r="AC31" s="369"/>
      <c r="AD31" s="369"/>
      <c r="AE31" s="369"/>
      <c r="AF31" s="369"/>
      <c r="AG31" s="369"/>
      <c r="AH31" s="369"/>
      <c r="AI31" s="369"/>
      <c r="AJ31" s="369"/>
      <c r="AK31" s="369"/>
      <c r="AL31" s="369"/>
      <c r="AM31" s="369"/>
      <c r="AN31" s="369"/>
      <c r="AO31" s="2"/>
      <c r="AP31" s="2"/>
    </row>
    <row r="32" spans="1:42" ht="16.95" customHeight="1" thickBot="1" x14ac:dyDescent="0.35">
      <c r="A32" s="1"/>
      <c r="B32" s="16"/>
      <c r="C32" s="290"/>
      <c r="D32" s="292"/>
      <c r="E32" s="34">
        <v>0.05</v>
      </c>
      <c r="F32" s="35">
        <v>7.0000000000000007E-2</v>
      </c>
      <c r="G32" s="5"/>
      <c r="H32" s="290"/>
      <c r="I32" s="292"/>
      <c r="J32" s="44">
        <v>0.05</v>
      </c>
      <c r="K32" s="35">
        <v>7.0000000000000007E-2</v>
      </c>
      <c r="L32" s="1"/>
      <c r="M32" s="290"/>
      <c r="N32" s="291"/>
      <c r="O32" s="291"/>
      <c r="P32" s="292"/>
      <c r="Q32" s="1"/>
      <c r="R32" s="2"/>
      <c r="S32" s="2"/>
      <c r="T32" s="2"/>
      <c r="U32" s="2"/>
      <c r="V32" s="2"/>
      <c r="W32" s="2"/>
      <c r="X32" s="2"/>
      <c r="Y32" s="2"/>
      <c r="Z32" s="134">
        <f>F17</f>
        <v>0</v>
      </c>
      <c r="AA32" s="134">
        <f>Z32*I58</f>
        <v>0</v>
      </c>
      <c r="AB32" s="134">
        <f>Z32*I59</f>
        <v>0</v>
      </c>
      <c r="AC32" s="134">
        <f>Z32*I60</f>
        <v>0</v>
      </c>
      <c r="AD32" s="134">
        <f>Z32*I61</f>
        <v>0</v>
      </c>
      <c r="AE32" s="134">
        <f>Z32*I62</f>
        <v>0</v>
      </c>
      <c r="AF32" s="134">
        <f>Z32*I63</f>
        <v>0</v>
      </c>
      <c r="AG32" s="134">
        <f>Z32*I64</f>
        <v>0</v>
      </c>
      <c r="AH32" s="134">
        <f>Z32*I65</f>
        <v>0</v>
      </c>
      <c r="AI32" s="134">
        <f>Z32*I66</f>
        <v>0</v>
      </c>
      <c r="AJ32" s="134">
        <f>Z32*I67</f>
        <v>0</v>
      </c>
      <c r="AK32" s="134">
        <f>Z32*I68</f>
        <v>0</v>
      </c>
      <c r="AL32" s="134">
        <f>Z32*I69</f>
        <v>0</v>
      </c>
      <c r="AM32" s="134">
        <f>Z32*I70</f>
        <v>0</v>
      </c>
      <c r="AN32" s="134">
        <f>Z32*I71</f>
        <v>0</v>
      </c>
      <c r="AO32" s="2"/>
      <c r="AP32" s="2"/>
    </row>
    <row r="33" spans="1:42" ht="16.95" customHeight="1" x14ac:dyDescent="0.3">
      <c r="A33" s="1"/>
      <c r="B33" s="16"/>
      <c r="C33" s="30" t="s">
        <v>11</v>
      </c>
      <c r="D33" s="119">
        <f>D23</f>
        <v>0</v>
      </c>
      <c r="E33" s="120">
        <f>D33-(D33*E32)</f>
        <v>0</v>
      </c>
      <c r="F33" s="121">
        <f>D33-(D33*F32)</f>
        <v>0</v>
      </c>
      <c r="G33" s="5"/>
      <c r="H33" s="30" t="s">
        <v>26</v>
      </c>
      <c r="I33" s="119">
        <f>I23</f>
        <v>0</v>
      </c>
      <c r="J33" s="120">
        <f>I33-(I33*J32)</f>
        <v>0</v>
      </c>
      <c r="K33" s="121">
        <f>I33-(I33*K32)</f>
        <v>0</v>
      </c>
      <c r="L33" s="1"/>
      <c r="M33" s="284" t="s">
        <v>56</v>
      </c>
      <c r="N33" s="285"/>
      <c r="O33" s="380"/>
      <c r="P33" s="381"/>
      <c r="Q33" s="1"/>
      <c r="R33" s="2"/>
      <c r="S33" s="2"/>
      <c r="T33" s="2"/>
      <c r="U33" s="2"/>
      <c r="V33" s="2"/>
      <c r="W33" s="2"/>
      <c r="X33" s="2"/>
      <c r="Y33" s="2"/>
      <c r="Z33" s="134">
        <f>AVERAGE(Z32,Z34)</f>
        <v>0</v>
      </c>
      <c r="AA33" s="134">
        <f>AVERAGE(AA34,AA32)</f>
        <v>0</v>
      </c>
      <c r="AB33" s="134">
        <f>AVERAGE(AB32,AB34)</f>
        <v>0</v>
      </c>
      <c r="AC33" s="134">
        <f>AVERAGE(AC32,AC34)</f>
        <v>0</v>
      </c>
      <c r="AD33" s="134">
        <f>AVERAGE(AD32,AD34)</f>
        <v>0</v>
      </c>
      <c r="AE33" s="134">
        <f>AVERAGE(AE32,AE34)</f>
        <v>0</v>
      </c>
      <c r="AF33" s="134">
        <f>AVERAGE(AF32,AF34)</f>
        <v>0</v>
      </c>
      <c r="AG33" s="134">
        <f>AVERAGE(AG34,AG32)</f>
        <v>0</v>
      </c>
      <c r="AH33" s="134">
        <f>AVERAGE(AH32,AH34)</f>
        <v>0</v>
      </c>
      <c r="AI33" s="135">
        <f>AVERAGE(AI32,AI34)</f>
        <v>0</v>
      </c>
      <c r="AJ33" s="134"/>
      <c r="AK33" s="134"/>
      <c r="AL33" s="134"/>
      <c r="AM33" s="134"/>
      <c r="AN33" s="134"/>
      <c r="AO33" s="2"/>
      <c r="AP33" s="2"/>
    </row>
    <row r="34" spans="1:42" ht="16.95" customHeight="1" thickBot="1" x14ac:dyDescent="0.35">
      <c r="A34" s="1"/>
      <c r="B34" s="16"/>
      <c r="C34" s="31" t="s">
        <v>12</v>
      </c>
      <c r="D34" s="119">
        <f>D25</f>
        <v>0</v>
      </c>
      <c r="E34" s="120"/>
      <c r="F34" s="121"/>
      <c r="G34" s="5"/>
      <c r="H34" s="31" t="s">
        <v>27</v>
      </c>
      <c r="I34" s="119">
        <f>I25</f>
        <v>0</v>
      </c>
      <c r="J34" s="120"/>
      <c r="K34" s="121"/>
      <c r="L34" s="1"/>
      <c r="M34" s="290"/>
      <c r="N34" s="291"/>
      <c r="O34" s="382"/>
      <c r="P34" s="383"/>
      <c r="Q34" s="1"/>
      <c r="R34" s="2"/>
      <c r="S34" s="2"/>
      <c r="T34" s="2"/>
      <c r="U34" s="2"/>
      <c r="V34" s="2"/>
      <c r="W34" s="2"/>
      <c r="X34" s="2"/>
      <c r="Y34" s="2"/>
      <c r="Z34" s="134">
        <f t="shared" ref="Z34:AI34" si="8">AA32</f>
        <v>0</v>
      </c>
      <c r="AA34" s="134">
        <f t="shared" si="8"/>
        <v>0</v>
      </c>
      <c r="AB34" s="134">
        <f t="shared" si="8"/>
        <v>0</v>
      </c>
      <c r="AC34" s="134">
        <f t="shared" si="8"/>
        <v>0</v>
      </c>
      <c r="AD34" s="134">
        <f t="shared" si="8"/>
        <v>0</v>
      </c>
      <c r="AE34" s="134">
        <f t="shared" si="8"/>
        <v>0</v>
      </c>
      <c r="AF34" s="134">
        <f t="shared" si="8"/>
        <v>0</v>
      </c>
      <c r="AG34" s="134">
        <f t="shared" si="8"/>
        <v>0</v>
      </c>
      <c r="AH34" s="134">
        <f t="shared" si="8"/>
        <v>0</v>
      </c>
      <c r="AI34" s="134">
        <f t="shared" si="8"/>
        <v>0</v>
      </c>
      <c r="AJ34" s="134"/>
      <c r="AK34" s="134"/>
      <c r="AL34" s="134"/>
      <c r="AM34" s="134"/>
      <c r="AN34" s="134"/>
      <c r="AO34" s="2"/>
      <c r="AP34" s="2"/>
    </row>
    <row r="35" spans="1:42" ht="16.95" customHeight="1" x14ac:dyDescent="0.3">
      <c r="A35" s="1"/>
      <c r="B35" s="16"/>
      <c r="C35" s="31" t="s">
        <v>13</v>
      </c>
      <c r="D35" s="119">
        <f>D27</f>
        <v>0</v>
      </c>
      <c r="E35" s="120"/>
      <c r="F35" s="121"/>
      <c r="G35" s="5"/>
      <c r="H35" s="31" t="s">
        <v>28</v>
      </c>
      <c r="I35" s="119">
        <f>I27</f>
        <v>0</v>
      </c>
      <c r="J35" s="120"/>
      <c r="K35" s="121"/>
      <c r="L35" s="1"/>
      <c r="M35" s="284" t="s">
        <v>63</v>
      </c>
      <c r="N35" s="285"/>
      <c r="O35" s="384"/>
      <c r="P35" s="385"/>
      <c r="Q35" s="1"/>
      <c r="R35" s="2"/>
      <c r="S35" s="2"/>
      <c r="T35" s="2"/>
      <c r="U35" s="2"/>
      <c r="V35" s="2"/>
      <c r="W35" s="2"/>
      <c r="X35" s="2"/>
      <c r="Y35" s="2"/>
      <c r="Z35" s="134">
        <f t="shared" ref="Z35:AF35" si="9">AVERAGE(Z34,Z36)</f>
        <v>0</v>
      </c>
      <c r="AA35" s="134">
        <f t="shared" si="9"/>
        <v>0</v>
      </c>
      <c r="AB35" s="134">
        <f t="shared" si="9"/>
        <v>0</v>
      </c>
      <c r="AC35" s="134">
        <f t="shared" si="9"/>
        <v>0</v>
      </c>
      <c r="AD35" s="134">
        <f t="shared" si="9"/>
        <v>0</v>
      </c>
      <c r="AE35" s="134">
        <f t="shared" si="9"/>
        <v>0</v>
      </c>
      <c r="AF35" s="134">
        <f t="shared" si="9"/>
        <v>0</v>
      </c>
      <c r="AG35" s="134">
        <f>AVERAGE(AG36,AG34)</f>
        <v>0</v>
      </c>
      <c r="AH35" s="134">
        <f>AVERAGE(AH34,AH36)</f>
        <v>0</v>
      </c>
      <c r="AI35" s="134">
        <f>AVERAGE(AI34,AI36)</f>
        <v>0</v>
      </c>
      <c r="AJ35" s="134"/>
      <c r="AK35" s="134"/>
      <c r="AL35" s="134"/>
      <c r="AM35" s="134"/>
      <c r="AN35" s="134"/>
      <c r="AO35" s="2"/>
      <c r="AP35" s="2"/>
    </row>
    <row r="36" spans="1:42" ht="16.95" customHeight="1" thickBot="1" x14ac:dyDescent="0.35">
      <c r="A36" s="1"/>
      <c r="B36" s="16"/>
      <c r="C36" s="31"/>
      <c r="D36" s="119"/>
      <c r="E36" s="120"/>
      <c r="F36" s="121"/>
      <c r="G36" s="5"/>
      <c r="H36" s="31"/>
      <c r="I36" s="119"/>
      <c r="J36" s="120"/>
      <c r="K36" s="121"/>
      <c r="L36" s="1"/>
      <c r="M36" s="290"/>
      <c r="N36" s="291"/>
      <c r="O36" s="386"/>
      <c r="P36" s="387"/>
      <c r="Q36" s="1"/>
      <c r="R36" s="2"/>
      <c r="S36" s="2"/>
      <c r="T36" s="2"/>
      <c r="U36" s="2"/>
      <c r="V36" s="2"/>
      <c r="W36" s="2"/>
      <c r="X36" s="2"/>
      <c r="Y36" s="2"/>
      <c r="Z36" s="134">
        <f t="shared" ref="Z36:AI36" si="10">AB32</f>
        <v>0</v>
      </c>
      <c r="AA36" s="134">
        <f t="shared" si="10"/>
        <v>0</v>
      </c>
      <c r="AB36" s="134">
        <f t="shared" si="10"/>
        <v>0</v>
      </c>
      <c r="AC36" s="134">
        <f t="shared" si="10"/>
        <v>0</v>
      </c>
      <c r="AD36" s="134">
        <f t="shared" si="10"/>
        <v>0</v>
      </c>
      <c r="AE36" s="134">
        <f t="shared" si="10"/>
        <v>0</v>
      </c>
      <c r="AF36" s="134">
        <f t="shared" si="10"/>
        <v>0</v>
      </c>
      <c r="AG36" s="134">
        <f t="shared" si="10"/>
        <v>0</v>
      </c>
      <c r="AH36" s="134">
        <f t="shared" si="10"/>
        <v>0</v>
      </c>
      <c r="AI36" s="134">
        <f t="shared" si="10"/>
        <v>0</v>
      </c>
      <c r="AJ36" s="134"/>
      <c r="AK36" s="134"/>
      <c r="AL36" s="134"/>
      <c r="AM36" s="134"/>
      <c r="AN36" s="134"/>
      <c r="AO36" s="2"/>
      <c r="AP36" s="2"/>
    </row>
    <row r="37" spans="1:42" ht="16.95" customHeight="1" x14ac:dyDescent="0.3">
      <c r="A37" s="1"/>
      <c r="B37" s="16"/>
      <c r="C37" s="31" t="s">
        <v>14</v>
      </c>
      <c r="D37" s="119">
        <f>E23</f>
        <v>0</v>
      </c>
      <c r="E37" s="120">
        <f>D37-(D37*E32)</f>
        <v>0</v>
      </c>
      <c r="F37" s="121">
        <f>D37-(D37*F32)</f>
        <v>0</v>
      </c>
      <c r="G37" s="5"/>
      <c r="H37" s="31" t="s">
        <v>29</v>
      </c>
      <c r="I37" s="119">
        <f>J23</f>
        <v>0</v>
      </c>
      <c r="J37" s="120">
        <f>I37-(I37*J32)</f>
        <v>0</v>
      </c>
      <c r="K37" s="121">
        <f>I37-(I37*K32)</f>
        <v>0</v>
      </c>
      <c r="L37" s="1"/>
      <c r="M37" s="284" t="s">
        <v>64</v>
      </c>
      <c r="N37" s="285"/>
      <c r="O37" s="370"/>
      <c r="P37" s="371"/>
      <c r="Q37" s="1"/>
      <c r="R37" s="2"/>
      <c r="S37" s="2"/>
      <c r="T37" s="2"/>
      <c r="U37" s="2"/>
      <c r="V37" s="2"/>
      <c r="W37" s="2"/>
      <c r="X37" s="2"/>
      <c r="Y37" s="2"/>
      <c r="Z37" s="134">
        <f t="shared" ref="Z37:AF37" si="11">AVERAGE(Z36,Z38)</f>
        <v>0</v>
      </c>
      <c r="AA37" s="134">
        <f t="shared" si="11"/>
        <v>0</v>
      </c>
      <c r="AB37" s="134">
        <f t="shared" si="11"/>
        <v>0</v>
      </c>
      <c r="AC37" s="134">
        <f t="shared" si="11"/>
        <v>0</v>
      </c>
      <c r="AD37" s="134">
        <f t="shared" si="11"/>
        <v>0</v>
      </c>
      <c r="AE37" s="134">
        <f t="shared" si="11"/>
        <v>0</v>
      </c>
      <c r="AF37" s="134">
        <f t="shared" si="11"/>
        <v>0</v>
      </c>
      <c r="AG37" s="134">
        <f>AVERAGE(AG38,AG36)</f>
        <v>0</v>
      </c>
      <c r="AH37" s="134">
        <f>AVERAGE(AH36,AH38)</f>
        <v>0</v>
      </c>
      <c r="AI37" s="134">
        <f>AVERAGE(AI36,AI38)</f>
        <v>0</v>
      </c>
      <c r="AJ37" s="134"/>
      <c r="AK37" s="134"/>
      <c r="AL37" s="134"/>
      <c r="AM37" s="134"/>
      <c r="AN37" s="134"/>
      <c r="AO37" s="2"/>
      <c r="AP37" s="2"/>
    </row>
    <row r="38" spans="1:42" ht="16.95" customHeight="1" thickBot="1" x14ac:dyDescent="0.35">
      <c r="A38" s="1"/>
      <c r="B38" s="16"/>
      <c r="C38" s="31" t="s">
        <v>15</v>
      </c>
      <c r="D38" s="119">
        <f>E25</f>
        <v>0</v>
      </c>
      <c r="E38" s="120"/>
      <c r="F38" s="121"/>
      <c r="G38" s="5"/>
      <c r="H38" s="31" t="s">
        <v>30</v>
      </c>
      <c r="I38" s="119">
        <f>J25</f>
        <v>0</v>
      </c>
      <c r="J38" s="120"/>
      <c r="K38" s="121"/>
      <c r="L38" s="1"/>
      <c r="M38" s="290"/>
      <c r="N38" s="291"/>
      <c r="O38" s="372"/>
      <c r="P38" s="373"/>
      <c r="Q38" s="1"/>
      <c r="R38" s="2"/>
      <c r="S38" s="2"/>
      <c r="T38" s="2"/>
      <c r="U38" s="2"/>
      <c r="V38" s="2"/>
      <c r="W38" s="2"/>
      <c r="X38" s="2"/>
      <c r="Y38" s="2"/>
      <c r="Z38" s="134">
        <f t="shared" ref="Z38:AI38" si="12">AC32</f>
        <v>0</v>
      </c>
      <c r="AA38" s="134">
        <f t="shared" si="12"/>
        <v>0</v>
      </c>
      <c r="AB38" s="134">
        <f t="shared" si="12"/>
        <v>0</v>
      </c>
      <c r="AC38" s="134">
        <f t="shared" si="12"/>
        <v>0</v>
      </c>
      <c r="AD38" s="134">
        <f t="shared" si="12"/>
        <v>0</v>
      </c>
      <c r="AE38" s="134">
        <f t="shared" si="12"/>
        <v>0</v>
      </c>
      <c r="AF38" s="134">
        <f t="shared" si="12"/>
        <v>0</v>
      </c>
      <c r="AG38" s="134">
        <f t="shared" si="12"/>
        <v>0</v>
      </c>
      <c r="AH38" s="134">
        <f t="shared" si="12"/>
        <v>0</v>
      </c>
      <c r="AI38" s="134">
        <f t="shared" si="12"/>
        <v>0</v>
      </c>
      <c r="AJ38" s="134"/>
      <c r="AK38" s="134"/>
      <c r="AL38" s="134"/>
      <c r="AM38" s="134"/>
      <c r="AN38" s="134"/>
      <c r="AO38" s="2"/>
      <c r="AP38" s="2"/>
    </row>
    <row r="39" spans="1:42" ht="16.95" customHeight="1" x14ac:dyDescent="0.3">
      <c r="A39" s="1"/>
      <c r="B39" s="16"/>
      <c r="C39" s="31" t="s">
        <v>16</v>
      </c>
      <c r="D39" s="119">
        <f>E27</f>
        <v>0</v>
      </c>
      <c r="E39" s="120"/>
      <c r="F39" s="121"/>
      <c r="G39" s="5"/>
      <c r="H39" s="31" t="s">
        <v>31</v>
      </c>
      <c r="I39" s="119">
        <f>J27</f>
        <v>0</v>
      </c>
      <c r="J39" s="120"/>
      <c r="K39" s="121"/>
      <c r="L39" s="1"/>
      <c r="M39" s="374">
        <f>IF(O33=S40,O37*500/(-216.0475144+16.2606339*O35-0.002388645*O35^2-0.00113732*O35^3+0.00000701863*O35^4-0.00000001291*O35^5),O37*500/(594.31747775582-27.23842536447*O35+0.82112226871*O35^2-0.00930733913*O35^3+0.00004731582*O35^4-0.00000009054*O35^5))</f>
        <v>0</v>
      </c>
      <c r="N39" s="375"/>
      <c r="O39" s="375"/>
      <c r="P39" s="376"/>
      <c r="Q39" s="1"/>
      <c r="R39" s="2"/>
      <c r="S39" s="2"/>
      <c r="T39" s="2"/>
      <c r="U39" s="2"/>
      <c r="V39" s="2"/>
      <c r="W39" s="2"/>
      <c r="X39" s="2"/>
      <c r="Y39" s="2"/>
      <c r="Z39" s="134">
        <f t="shared" ref="Z39:AI39" si="13">AVERAGE(Z38,Z40)</f>
        <v>0</v>
      </c>
      <c r="AA39" s="134">
        <f t="shared" si="13"/>
        <v>0</v>
      </c>
      <c r="AB39" s="134">
        <f t="shared" si="13"/>
        <v>0</v>
      </c>
      <c r="AC39" s="134">
        <f t="shared" si="13"/>
        <v>0</v>
      </c>
      <c r="AD39" s="134">
        <f t="shared" si="13"/>
        <v>0</v>
      </c>
      <c r="AE39" s="134">
        <f t="shared" si="13"/>
        <v>0</v>
      </c>
      <c r="AF39" s="134">
        <f t="shared" si="13"/>
        <v>0</v>
      </c>
      <c r="AG39" s="134">
        <f t="shared" si="13"/>
        <v>0</v>
      </c>
      <c r="AH39" s="134">
        <f t="shared" si="13"/>
        <v>0</v>
      </c>
      <c r="AI39" s="134">
        <f t="shared" si="13"/>
        <v>0</v>
      </c>
      <c r="AJ39" s="134"/>
      <c r="AK39" s="134"/>
      <c r="AL39" s="134"/>
      <c r="AM39" s="134"/>
      <c r="AN39" s="134"/>
      <c r="AO39" s="2"/>
      <c r="AP39" s="2"/>
    </row>
    <row r="40" spans="1:42" ht="16.95" customHeight="1" thickBot="1" x14ac:dyDescent="0.35">
      <c r="A40" s="1"/>
      <c r="B40" s="16"/>
      <c r="C40" s="31"/>
      <c r="D40" s="119"/>
      <c r="E40" s="120"/>
      <c r="F40" s="121"/>
      <c r="G40" s="5"/>
      <c r="H40" s="31"/>
      <c r="I40" s="119"/>
      <c r="J40" s="120"/>
      <c r="K40" s="121"/>
      <c r="L40" s="1"/>
      <c r="M40" s="377"/>
      <c r="N40" s="378"/>
      <c r="O40" s="378"/>
      <c r="P40" s="379"/>
      <c r="Q40" s="1"/>
      <c r="R40" s="2"/>
      <c r="S40" s="2" t="s">
        <v>62</v>
      </c>
      <c r="T40" s="2"/>
      <c r="U40" s="2"/>
      <c r="V40" s="2"/>
      <c r="W40" s="2"/>
      <c r="X40" s="2"/>
      <c r="Y40" s="2"/>
      <c r="Z40" s="134">
        <f t="shared" ref="Z40:AI40" si="14">AD32</f>
        <v>0</v>
      </c>
      <c r="AA40" s="134">
        <f t="shared" si="14"/>
        <v>0</v>
      </c>
      <c r="AB40" s="134">
        <f t="shared" si="14"/>
        <v>0</v>
      </c>
      <c r="AC40" s="134">
        <f t="shared" si="14"/>
        <v>0</v>
      </c>
      <c r="AD40" s="134">
        <f t="shared" si="14"/>
        <v>0</v>
      </c>
      <c r="AE40" s="134">
        <f t="shared" si="14"/>
        <v>0</v>
      </c>
      <c r="AF40" s="134">
        <f t="shared" si="14"/>
        <v>0</v>
      </c>
      <c r="AG40" s="134">
        <f t="shared" si="14"/>
        <v>0</v>
      </c>
      <c r="AH40" s="134">
        <f t="shared" si="14"/>
        <v>0</v>
      </c>
      <c r="AI40" s="134">
        <f t="shared" si="14"/>
        <v>0</v>
      </c>
      <c r="AJ40" s="134"/>
      <c r="AK40" s="134"/>
      <c r="AL40" s="134"/>
      <c r="AM40" s="134"/>
      <c r="AN40" s="134"/>
      <c r="AO40" s="2"/>
      <c r="AP40" s="2"/>
    </row>
    <row r="41" spans="1:42" ht="16.95" customHeight="1" thickBot="1" x14ac:dyDescent="0.35">
      <c r="A41" s="16"/>
      <c r="B41" s="16"/>
      <c r="C41" s="31" t="s">
        <v>17</v>
      </c>
      <c r="D41" s="119">
        <f>F23</f>
        <v>0</v>
      </c>
      <c r="E41" s="120">
        <f>D41-(D41*E32)</f>
        <v>0</v>
      </c>
      <c r="F41" s="121">
        <f>D41-(D41*F32)</f>
        <v>0</v>
      </c>
      <c r="G41" s="5"/>
      <c r="H41" s="31" t="s">
        <v>32</v>
      </c>
      <c r="I41" s="119">
        <f>K23</f>
        <v>0</v>
      </c>
      <c r="J41" s="120">
        <f>I41-(I41*J32)</f>
        <v>0</v>
      </c>
      <c r="K41" s="121">
        <f>I41-(I41*K32)</f>
        <v>0</v>
      </c>
      <c r="L41" s="16"/>
      <c r="M41" s="16"/>
      <c r="N41" s="16"/>
      <c r="O41" s="16"/>
      <c r="P41" s="16"/>
      <c r="Q41" s="16"/>
      <c r="R41" s="2"/>
      <c r="S41" s="2"/>
      <c r="T41" s="2"/>
      <c r="U41" s="2"/>
      <c r="V41" s="2"/>
      <c r="W41" s="2"/>
      <c r="X41" s="2"/>
      <c r="Y41" s="2"/>
      <c r="Z41" s="2"/>
      <c r="AA41" s="2"/>
      <c r="AB41" s="2"/>
      <c r="AC41" s="2"/>
      <c r="AD41" s="2"/>
      <c r="AE41" s="2"/>
      <c r="AF41" s="2"/>
      <c r="AG41" s="2"/>
      <c r="AH41" s="2"/>
      <c r="AI41" s="2"/>
      <c r="AJ41" s="2"/>
      <c r="AK41" s="2"/>
      <c r="AL41" s="2"/>
      <c r="AM41" s="2"/>
      <c r="AN41" s="2"/>
      <c r="AO41" s="2"/>
      <c r="AP41" s="2"/>
    </row>
    <row r="42" spans="1:42" ht="16.95" customHeight="1" x14ac:dyDescent="0.3">
      <c r="A42" s="1"/>
      <c r="B42" s="16"/>
      <c r="C42" s="31" t="s">
        <v>19</v>
      </c>
      <c r="D42" s="119">
        <f>F25</f>
        <v>0</v>
      </c>
      <c r="E42" s="120"/>
      <c r="F42" s="121"/>
      <c r="G42" s="5"/>
      <c r="H42" s="31" t="s">
        <v>33</v>
      </c>
      <c r="I42" s="119">
        <f>K25</f>
        <v>0</v>
      </c>
      <c r="J42" s="120"/>
      <c r="K42" s="121"/>
      <c r="L42" s="1"/>
      <c r="M42" s="284" t="s">
        <v>96</v>
      </c>
      <c r="N42" s="285"/>
      <c r="O42" s="285"/>
      <c r="P42" s="286"/>
      <c r="Q42" s="1"/>
      <c r="R42" s="2"/>
      <c r="S42" s="2"/>
      <c r="T42" s="2"/>
      <c r="U42" s="2"/>
      <c r="V42" s="2"/>
      <c r="W42" s="2"/>
      <c r="X42" s="2"/>
      <c r="Y42" s="2"/>
      <c r="Z42" s="2"/>
      <c r="AA42" s="2"/>
      <c r="AB42" s="2"/>
      <c r="AC42" s="2"/>
      <c r="AD42" s="2"/>
      <c r="AE42" s="2"/>
      <c r="AF42" s="2"/>
      <c r="AG42" s="2"/>
      <c r="AH42" s="2"/>
      <c r="AI42" s="2"/>
      <c r="AJ42" s="2"/>
      <c r="AK42" s="2"/>
      <c r="AL42" s="2"/>
      <c r="AM42" s="2"/>
      <c r="AN42" s="2"/>
      <c r="AO42" s="2"/>
      <c r="AP42" s="2"/>
    </row>
    <row r="43" spans="1:42" ht="16.95" customHeight="1" thickBot="1" x14ac:dyDescent="0.35">
      <c r="A43" s="1"/>
      <c r="B43" s="16"/>
      <c r="C43" s="31" t="s">
        <v>18</v>
      </c>
      <c r="D43" s="119">
        <f>F27</f>
        <v>0</v>
      </c>
      <c r="E43" s="120"/>
      <c r="F43" s="121"/>
      <c r="G43" s="5"/>
      <c r="H43" s="31" t="s">
        <v>34</v>
      </c>
      <c r="I43" s="119">
        <f>K27</f>
        <v>0</v>
      </c>
      <c r="J43" s="120"/>
      <c r="K43" s="121"/>
      <c r="L43" s="1"/>
      <c r="M43" s="290"/>
      <c r="N43" s="291"/>
      <c r="O43" s="291"/>
      <c r="P43" s="292"/>
      <c r="Q43" s="1"/>
      <c r="R43" s="2"/>
      <c r="S43" s="2"/>
      <c r="T43" s="2"/>
      <c r="U43" s="2"/>
      <c r="V43" s="2"/>
      <c r="W43" s="2"/>
      <c r="X43" s="2"/>
      <c r="Y43" s="2"/>
      <c r="Z43" s="369" t="str">
        <f>K53</f>
        <v>Custom RPE Chart (Deadlift)</v>
      </c>
      <c r="AA43" s="369"/>
      <c r="AB43" s="369"/>
      <c r="AC43" s="369"/>
      <c r="AD43" s="369"/>
      <c r="AE43" s="369"/>
      <c r="AF43" s="369"/>
      <c r="AG43" s="369"/>
      <c r="AH43" s="369"/>
      <c r="AI43" s="369"/>
      <c r="AJ43" s="369"/>
      <c r="AK43" s="369"/>
      <c r="AL43" s="369"/>
      <c r="AM43" s="369"/>
      <c r="AN43" s="369"/>
      <c r="AO43" s="2"/>
      <c r="AP43" s="2"/>
    </row>
    <row r="44" spans="1:42" ht="16.95" customHeight="1" x14ac:dyDescent="0.3">
      <c r="A44" s="1"/>
      <c r="B44" s="16"/>
      <c r="C44" s="31"/>
      <c r="D44" s="119"/>
      <c r="E44" s="120"/>
      <c r="F44" s="121"/>
      <c r="G44" s="5"/>
      <c r="H44" s="31"/>
      <c r="I44" s="119"/>
      <c r="J44" s="120"/>
      <c r="K44" s="121"/>
      <c r="L44" s="1"/>
      <c r="M44" s="284" t="s">
        <v>56</v>
      </c>
      <c r="N44" s="285"/>
      <c r="O44" s="380"/>
      <c r="P44" s="381"/>
      <c r="Q44" s="1"/>
      <c r="R44" s="2"/>
      <c r="S44" s="2"/>
      <c r="T44" s="2"/>
      <c r="U44" s="2"/>
      <c r="V44" s="2"/>
      <c r="W44" s="2"/>
      <c r="X44" s="2"/>
      <c r="Y44" s="2"/>
      <c r="Z44" s="134">
        <f>F17</f>
        <v>0</v>
      </c>
      <c r="AA44" s="134">
        <f>Z44*M58</f>
        <v>0</v>
      </c>
      <c r="AB44" s="134">
        <f>Z44*M59</f>
        <v>0</v>
      </c>
      <c r="AC44" s="134">
        <f>Z44*M60</f>
        <v>0</v>
      </c>
      <c r="AD44" s="134">
        <f>Z44*M61</f>
        <v>0</v>
      </c>
      <c r="AE44" s="134">
        <f>Z44*M62</f>
        <v>0</v>
      </c>
      <c r="AF44" s="134">
        <f>Z44*M63</f>
        <v>0</v>
      </c>
      <c r="AG44" s="134">
        <f>Z44*M64</f>
        <v>0</v>
      </c>
      <c r="AH44" s="134">
        <f>Z44*M65</f>
        <v>0</v>
      </c>
      <c r="AI44" s="134">
        <f>Z44*M66</f>
        <v>0</v>
      </c>
      <c r="AJ44" s="134">
        <f>Z44*M67</f>
        <v>0</v>
      </c>
      <c r="AK44" s="134">
        <f>Z44*M68</f>
        <v>0</v>
      </c>
      <c r="AL44" s="134">
        <f>Z44*M69</f>
        <v>0</v>
      </c>
      <c r="AM44" s="134">
        <f>Z44*M70</f>
        <v>0</v>
      </c>
      <c r="AN44" s="134">
        <f>Z44*M71</f>
        <v>0</v>
      </c>
      <c r="AO44" s="2"/>
      <c r="AP44" s="2"/>
    </row>
    <row r="45" spans="1:42" ht="16.95" customHeight="1" thickBot="1" x14ac:dyDescent="0.35">
      <c r="A45" s="1"/>
      <c r="B45" s="16"/>
      <c r="C45" s="31" t="s">
        <v>20</v>
      </c>
      <c r="D45" s="119">
        <f>G23</f>
        <v>0</v>
      </c>
      <c r="E45" s="120">
        <f>D45-(D45*E32)</f>
        <v>0</v>
      </c>
      <c r="F45" s="121">
        <f>D45-(D45*F32)</f>
        <v>0</v>
      </c>
      <c r="G45" s="5"/>
      <c r="H45" s="31" t="s">
        <v>35</v>
      </c>
      <c r="I45" s="119">
        <f>L23</f>
        <v>0</v>
      </c>
      <c r="J45" s="120">
        <f>I45-(I45*J32)</f>
        <v>0</v>
      </c>
      <c r="K45" s="121">
        <f>I45-(I45*K32)</f>
        <v>0</v>
      </c>
      <c r="L45" s="1"/>
      <c r="M45" s="290"/>
      <c r="N45" s="291"/>
      <c r="O45" s="382"/>
      <c r="P45" s="383"/>
      <c r="Q45" s="1"/>
      <c r="R45" s="2"/>
      <c r="S45" s="2"/>
      <c r="T45" s="2"/>
      <c r="U45" s="2"/>
      <c r="V45" s="2"/>
      <c r="W45" s="2"/>
      <c r="X45" s="2"/>
      <c r="Y45" s="2"/>
      <c r="Z45" s="134">
        <f t="shared" ref="Z45:AI45" si="15">AVERAGE(Z44,Z46)</f>
        <v>0</v>
      </c>
      <c r="AA45" s="134">
        <f t="shared" si="15"/>
        <v>0</v>
      </c>
      <c r="AB45" s="134">
        <f t="shared" si="15"/>
        <v>0</v>
      </c>
      <c r="AC45" s="134">
        <f t="shared" si="15"/>
        <v>0</v>
      </c>
      <c r="AD45" s="134">
        <f t="shared" si="15"/>
        <v>0</v>
      </c>
      <c r="AE45" s="134">
        <f t="shared" si="15"/>
        <v>0</v>
      </c>
      <c r="AF45" s="134">
        <f t="shared" si="15"/>
        <v>0</v>
      </c>
      <c r="AG45" s="134">
        <f t="shared" si="15"/>
        <v>0</v>
      </c>
      <c r="AH45" s="134">
        <f t="shared" si="15"/>
        <v>0</v>
      </c>
      <c r="AI45" s="135">
        <f t="shared" si="15"/>
        <v>0</v>
      </c>
      <c r="AJ45" s="134"/>
      <c r="AK45" s="134"/>
      <c r="AL45" s="134"/>
      <c r="AM45" s="134"/>
      <c r="AN45" s="134"/>
      <c r="AO45" s="2"/>
      <c r="AP45" s="2"/>
    </row>
    <row r="46" spans="1:42" ht="16.95" customHeight="1" x14ac:dyDescent="0.3">
      <c r="A46" s="1"/>
      <c r="B46" s="16"/>
      <c r="C46" s="31" t="s">
        <v>21</v>
      </c>
      <c r="D46" s="119">
        <f>G25</f>
        <v>0</v>
      </c>
      <c r="E46" s="120"/>
      <c r="F46" s="121"/>
      <c r="G46" s="5"/>
      <c r="H46" s="31" t="s">
        <v>36</v>
      </c>
      <c r="I46" s="119">
        <f>L25</f>
        <v>0</v>
      </c>
      <c r="J46" s="120"/>
      <c r="K46" s="121"/>
      <c r="L46" s="1"/>
      <c r="M46" s="284" t="s">
        <v>63</v>
      </c>
      <c r="N46" s="285"/>
      <c r="O46" s="384"/>
      <c r="P46" s="385"/>
      <c r="Q46" s="1"/>
      <c r="R46" s="2"/>
      <c r="S46" s="2"/>
      <c r="T46" s="2"/>
      <c r="U46" s="2"/>
      <c r="V46" s="2"/>
      <c r="W46" s="2"/>
      <c r="X46" s="2"/>
      <c r="Y46" s="2"/>
      <c r="Z46" s="134">
        <f t="shared" ref="Z46:AI46" si="16">AA44</f>
        <v>0</v>
      </c>
      <c r="AA46" s="134">
        <f t="shared" si="16"/>
        <v>0</v>
      </c>
      <c r="AB46" s="134">
        <f t="shared" si="16"/>
        <v>0</v>
      </c>
      <c r="AC46" s="134">
        <f t="shared" si="16"/>
        <v>0</v>
      </c>
      <c r="AD46" s="134">
        <f t="shared" si="16"/>
        <v>0</v>
      </c>
      <c r="AE46" s="134">
        <f t="shared" si="16"/>
        <v>0</v>
      </c>
      <c r="AF46" s="134">
        <f t="shared" si="16"/>
        <v>0</v>
      </c>
      <c r="AG46" s="134">
        <f t="shared" si="16"/>
        <v>0</v>
      </c>
      <c r="AH46" s="134">
        <f t="shared" si="16"/>
        <v>0</v>
      </c>
      <c r="AI46" s="134">
        <f t="shared" si="16"/>
        <v>0</v>
      </c>
      <c r="AJ46" s="134"/>
      <c r="AK46" s="134"/>
      <c r="AL46" s="134"/>
      <c r="AM46" s="134"/>
      <c r="AN46" s="134"/>
      <c r="AO46" s="2"/>
      <c r="AP46" s="2"/>
    </row>
    <row r="47" spans="1:42" ht="16.95" customHeight="1" thickBot="1" x14ac:dyDescent="0.35">
      <c r="A47" s="1"/>
      <c r="B47" s="16"/>
      <c r="C47" s="31" t="s">
        <v>22</v>
      </c>
      <c r="D47" s="119">
        <f>G27</f>
        <v>0</v>
      </c>
      <c r="E47" s="120"/>
      <c r="F47" s="121"/>
      <c r="G47" s="5"/>
      <c r="H47" s="31" t="s">
        <v>38</v>
      </c>
      <c r="I47" s="119">
        <f>L27</f>
        <v>0</v>
      </c>
      <c r="J47" s="120"/>
      <c r="K47" s="121"/>
      <c r="L47" s="1"/>
      <c r="M47" s="290"/>
      <c r="N47" s="291"/>
      <c r="O47" s="386"/>
      <c r="P47" s="387"/>
      <c r="Q47" s="1"/>
      <c r="R47" s="2"/>
      <c r="S47" s="2"/>
      <c r="T47" s="2"/>
      <c r="U47" s="2"/>
      <c r="V47" s="2"/>
      <c r="W47" s="2"/>
      <c r="X47" s="2"/>
      <c r="Y47" s="2"/>
      <c r="Z47" s="134">
        <f t="shared" ref="Z47:AI47" si="17">AVERAGE(Z46,Z48)</f>
        <v>0</v>
      </c>
      <c r="AA47" s="134">
        <f t="shared" si="17"/>
        <v>0</v>
      </c>
      <c r="AB47" s="134">
        <f t="shared" si="17"/>
        <v>0</v>
      </c>
      <c r="AC47" s="134">
        <f t="shared" si="17"/>
        <v>0</v>
      </c>
      <c r="AD47" s="134">
        <f t="shared" si="17"/>
        <v>0</v>
      </c>
      <c r="AE47" s="134">
        <f t="shared" si="17"/>
        <v>0</v>
      </c>
      <c r="AF47" s="134">
        <f t="shared" si="17"/>
        <v>0</v>
      </c>
      <c r="AG47" s="134">
        <f t="shared" si="17"/>
        <v>0</v>
      </c>
      <c r="AH47" s="134">
        <f t="shared" si="17"/>
        <v>0</v>
      </c>
      <c r="AI47" s="134">
        <f t="shared" si="17"/>
        <v>0</v>
      </c>
      <c r="AJ47" s="134"/>
      <c r="AK47" s="134"/>
      <c r="AL47" s="134"/>
      <c r="AM47" s="134"/>
      <c r="AN47" s="134"/>
      <c r="AO47" s="2"/>
      <c r="AP47" s="2"/>
    </row>
    <row r="48" spans="1:42" ht="16.95" customHeight="1" x14ac:dyDescent="0.3">
      <c r="A48" s="1"/>
      <c r="B48" s="16"/>
      <c r="C48" s="31"/>
      <c r="D48" s="119"/>
      <c r="E48" s="120"/>
      <c r="F48" s="121"/>
      <c r="G48" s="5"/>
      <c r="H48" s="31"/>
      <c r="I48" s="119"/>
      <c r="J48" s="120"/>
      <c r="K48" s="121"/>
      <c r="L48" s="1"/>
      <c r="M48" s="284" t="s">
        <v>64</v>
      </c>
      <c r="N48" s="285"/>
      <c r="O48" s="370"/>
      <c r="P48" s="371"/>
      <c r="Q48" s="1"/>
      <c r="R48" s="2"/>
      <c r="S48" s="2"/>
      <c r="T48" s="2"/>
      <c r="U48" s="2"/>
      <c r="V48" s="2"/>
      <c r="W48" s="2"/>
      <c r="X48" s="2"/>
      <c r="Y48" s="2"/>
      <c r="Z48" s="134">
        <f t="shared" ref="Z48:AI48" si="18">AB44</f>
        <v>0</v>
      </c>
      <c r="AA48" s="134">
        <f t="shared" si="18"/>
        <v>0</v>
      </c>
      <c r="AB48" s="134">
        <f t="shared" si="18"/>
        <v>0</v>
      </c>
      <c r="AC48" s="134">
        <f t="shared" si="18"/>
        <v>0</v>
      </c>
      <c r="AD48" s="134">
        <f t="shared" si="18"/>
        <v>0</v>
      </c>
      <c r="AE48" s="134">
        <f t="shared" si="18"/>
        <v>0</v>
      </c>
      <c r="AF48" s="134">
        <f t="shared" si="18"/>
        <v>0</v>
      </c>
      <c r="AG48" s="134">
        <f t="shared" si="18"/>
        <v>0</v>
      </c>
      <c r="AH48" s="134">
        <f t="shared" si="18"/>
        <v>0</v>
      </c>
      <c r="AI48" s="134">
        <f t="shared" si="18"/>
        <v>0</v>
      </c>
      <c r="AJ48" s="134"/>
      <c r="AK48" s="134"/>
      <c r="AL48" s="134"/>
      <c r="AM48" s="134"/>
      <c r="AN48" s="134"/>
      <c r="AO48" s="2"/>
      <c r="AP48" s="2"/>
    </row>
    <row r="49" spans="1:42" ht="16.95" customHeight="1" thickBot="1" x14ac:dyDescent="0.35">
      <c r="A49" s="1"/>
      <c r="B49" s="16"/>
      <c r="C49" s="32" t="s">
        <v>23</v>
      </c>
      <c r="D49" s="119">
        <f>H23</f>
        <v>0</v>
      </c>
      <c r="E49" s="120">
        <f>D49-(D49*E32)</f>
        <v>0</v>
      </c>
      <c r="F49" s="121">
        <f>D49-(D49*F32)</f>
        <v>0</v>
      </c>
      <c r="G49" s="5"/>
      <c r="H49" s="31" t="s">
        <v>37</v>
      </c>
      <c r="I49" s="119">
        <f>M23</f>
        <v>0</v>
      </c>
      <c r="J49" s="120">
        <f>I49-(I49*J32)</f>
        <v>0</v>
      </c>
      <c r="K49" s="121">
        <f>I49-(I49*K32)</f>
        <v>0</v>
      </c>
      <c r="L49" s="1"/>
      <c r="M49" s="290"/>
      <c r="N49" s="291"/>
      <c r="O49" s="372"/>
      <c r="P49" s="373"/>
      <c r="Q49" s="1"/>
      <c r="R49" s="2"/>
      <c r="S49" s="2"/>
      <c r="T49" s="2"/>
      <c r="U49" s="2"/>
      <c r="V49" s="2"/>
      <c r="W49" s="2"/>
      <c r="X49" s="2"/>
      <c r="Y49" s="2"/>
      <c r="Z49" s="134">
        <f t="shared" ref="Z49:AI49" si="19">AVERAGE(Z48,Z50)</f>
        <v>0</v>
      </c>
      <c r="AA49" s="134">
        <f t="shared" si="19"/>
        <v>0</v>
      </c>
      <c r="AB49" s="134">
        <f t="shared" si="19"/>
        <v>0</v>
      </c>
      <c r="AC49" s="134">
        <f t="shared" si="19"/>
        <v>0</v>
      </c>
      <c r="AD49" s="134">
        <f t="shared" si="19"/>
        <v>0</v>
      </c>
      <c r="AE49" s="134">
        <f t="shared" si="19"/>
        <v>0</v>
      </c>
      <c r="AF49" s="134">
        <f t="shared" si="19"/>
        <v>0</v>
      </c>
      <c r="AG49" s="134">
        <f t="shared" si="19"/>
        <v>0</v>
      </c>
      <c r="AH49" s="134">
        <f t="shared" si="19"/>
        <v>0</v>
      </c>
      <c r="AI49" s="134">
        <f t="shared" si="19"/>
        <v>0</v>
      </c>
      <c r="AJ49" s="134"/>
      <c r="AK49" s="134"/>
      <c r="AL49" s="134"/>
      <c r="AM49" s="134"/>
      <c r="AN49" s="134"/>
      <c r="AO49" s="2"/>
      <c r="AP49" s="2"/>
    </row>
    <row r="50" spans="1:42" ht="16.95" customHeight="1" x14ac:dyDescent="0.3">
      <c r="A50" s="1"/>
      <c r="B50" s="16"/>
      <c r="C50" s="31" t="s">
        <v>24</v>
      </c>
      <c r="D50" s="119">
        <f>H25</f>
        <v>0</v>
      </c>
      <c r="E50" s="120"/>
      <c r="F50" s="121"/>
      <c r="G50" s="5"/>
      <c r="H50" s="31" t="s">
        <v>39</v>
      </c>
      <c r="I50" s="119">
        <f>M25</f>
        <v>0</v>
      </c>
      <c r="J50" s="120"/>
      <c r="K50" s="121"/>
      <c r="L50" s="1"/>
      <c r="M50" s="374" t="str">
        <f>IFERROR(IF(O44=S51,500+100*(O48-(125.1435*LN(O46)-228.03))/(34.5246*LN(O46)-86.8301),500+100*(O48-(310.67*LN(O46)-857.785))/(53.216*LN(O46)-147.0835)),"0,00 Points")</f>
        <v>0,00 Points</v>
      </c>
      <c r="N50" s="375"/>
      <c r="O50" s="375"/>
      <c r="P50" s="376"/>
      <c r="Q50" s="1"/>
      <c r="R50" s="2"/>
      <c r="S50" s="2"/>
      <c r="T50" s="2"/>
      <c r="U50" s="2"/>
      <c r="V50" s="2"/>
      <c r="W50" s="2"/>
      <c r="X50" s="2"/>
      <c r="Y50" s="2"/>
      <c r="Z50" s="134">
        <f t="shared" ref="Z50:AI50" si="20">AC44</f>
        <v>0</v>
      </c>
      <c r="AA50" s="134">
        <f t="shared" si="20"/>
        <v>0</v>
      </c>
      <c r="AB50" s="134">
        <f t="shared" si="20"/>
        <v>0</v>
      </c>
      <c r="AC50" s="134">
        <f t="shared" si="20"/>
        <v>0</v>
      </c>
      <c r="AD50" s="134">
        <f t="shared" si="20"/>
        <v>0</v>
      </c>
      <c r="AE50" s="134">
        <f t="shared" si="20"/>
        <v>0</v>
      </c>
      <c r="AF50" s="134">
        <f t="shared" si="20"/>
        <v>0</v>
      </c>
      <c r="AG50" s="134">
        <f t="shared" si="20"/>
        <v>0</v>
      </c>
      <c r="AH50" s="134">
        <f t="shared" si="20"/>
        <v>0</v>
      </c>
      <c r="AI50" s="134">
        <f t="shared" si="20"/>
        <v>0</v>
      </c>
      <c r="AJ50" s="134"/>
      <c r="AK50" s="134"/>
      <c r="AL50" s="134"/>
      <c r="AM50" s="134"/>
      <c r="AN50" s="134"/>
      <c r="AO50" s="2"/>
      <c r="AP50" s="2"/>
    </row>
    <row r="51" spans="1:42" ht="16.95" customHeight="1" thickBot="1" x14ac:dyDescent="0.35">
      <c r="A51" s="1"/>
      <c r="B51" s="16"/>
      <c r="C51" s="33" t="s">
        <v>25</v>
      </c>
      <c r="D51" s="122">
        <f>H27</f>
        <v>0</v>
      </c>
      <c r="E51" s="123"/>
      <c r="F51" s="124"/>
      <c r="G51" s="5"/>
      <c r="H51" s="33" t="s">
        <v>40</v>
      </c>
      <c r="I51" s="122">
        <f>M27</f>
        <v>0</v>
      </c>
      <c r="J51" s="123"/>
      <c r="K51" s="124"/>
      <c r="L51" s="1"/>
      <c r="M51" s="377"/>
      <c r="N51" s="378"/>
      <c r="O51" s="378"/>
      <c r="P51" s="379"/>
      <c r="Q51" s="1"/>
      <c r="R51" s="2"/>
      <c r="S51" s="2"/>
      <c r="T51" s="2"/>
      <c r="U51" s="2"/>
      <c r="V51" s="2"/>
      <c r="W51" s="2"/>
      <c r="X51" s="2"/>
      <c r="Y51" s="2"/>
      <c r="Z51" s="134">
        <f t="shared" ref="Z51:AI51" si="21">AVERAGE(Z50,Z52)</f>
        <v>0</v>
      </c>
      <c r="AA51" s="134">
        <f t="shared" si="21"/>
        <v>0</v>
      </c>
      <c r="AB51" s="134">
        <f t="shared" si="21"/>
        <v>0</v>
      </c>
      <c r="AC51" s="134">
        <f t="shared" si="21"/>
        <v>0</v>
      </c>
      <c r="AD51" s="134">
        <f t="shared" si="21"/>
        <v>0</v>
      </c>
      <c r="AE51" s="134">
        <f t="shared" si="21"/>
        <v>0</v>
      </c>
      <c r="AF51" s="134">
        <f t="shared" si="21"/>
        <v>0</v>
      </c>
      <c r="AG51" s="134">
        <f t="shared" si="21"/>
        <v>0</v>
      </c>
      <c r="AH51" s="134">
        <f t="shared" si="21"/>
        <v>0</v>
      </c>
      <c r="AI51" s="134">
        <f t="shared" si="21"/>
        <v>0</v>
      </c>
      <c r="AJ51" s="134"/>
      <c r="AK51" s="134"/>
      <c r="AL51" s="134"/>
      <c r="AM51" s="134"/>
      <c r="AN51" s="134"/>
      <c r="AO51" s="2"/>
      <c r="AP51" s="2"/>
    </row>
    <row r="52" spans="1:42" ht="16.95" customHeight="1" thickBot="1" x14ac:dyDescent="0.35">
      <c r="A52" s="1"/>
      <c r="B52" s="16"/>
      <c r="C52" s="1"/>
      <c r="D52" s="1"/>
      <c r="E52" s="1"/>
      <c r="F52" s="1"/>
      <c r="G52" s="1"/>
      <c r="H52" s="1"/>
      <c r="I52" s="1"/>
      <c r="J52" s="1"/>
      <c r="K52" s="1"/>
      <c r="L52" s="1"/>
      <c r="M52" s="1"/>
      <c r="N52" s="1"/>
      <c r="O52" s="1"/>
      <c r="P52" s="1"/>
      <c r="Q52" s="1"/>
      <c r="R52" s="2"/>
      <c r="S52" s="2"/>
      <c r="T52" s="2"/>
      <c r="U52" s="2"/>
      <c r="V52" s="2"/>
      <c r="W52" s="2"/>
      <c r="X52" s="2"/>
      <c r="Y52" s="2"/>
      <c r="Z52" s="134">
        <f t="shared" ref="Z52:AI52" si="22">AD44</f>
        <v>0</v>
      </c>
      <c r="AA52" s="134">
        <f t="shared" si="22"/>
        <v>0</v>
      </c>
      <c r="AB52" s="134">
        <f t="shared" si="22"/>
        <v>0</v>
      </c>
      <c r="AC52" s="134">
        <f t="shared" si="22"/>
        <v>0</v>
      </c>
      <c r="AD52" s="134">
        <f t="shared" si="22"/>
        <v>0</v>
      </c>
      <c r="AE52" s="134">
        <f t="shared" si="22"/>
        <v>0</v>
      </c>
      <c r="AF52" s="134">
        <f t="shared" si="22"/>
        <v>0</v>
      </c>
      <c r="AG52" s="134">
        <f t="shared" si="22"/>
        <v>0</v>
      </c>
      <c r="AH52" s="134">
        <f t="shared" si="22"/>
        <v>0</v>
      </c>
      <c r="AI52" s="134">
        <f t="shared" si="22"/>
        <v>0</v>
      </c>
      <c r="AJ52" s="134"/>
      <c r="AK52" s="134"/>
      <c r="AL52" s="134"/>
      <c r="AM52" s="134"/>
      <c r="AN52" s="134"/>
      <c r="AO52" s="2"/>
      <c r="AP52" s="2"/>
    </row>
    <row r="53" spans="1:42" ht="16.95" customHeight="1" x14ac:dyDescent="0.3">
      <c r="A53" s="16"/>
      <c r="B53" s="16"/>
      <c r="C53" s="284" t="s">
        <v>158</v>
      </c>
      <c r="D53" s="285"/>
      <c r="E53" s="286"/>
      <c r="F53" s="16"/>
      <c r="G53" s="284" t="s">
        <v>159</v>
      </c>
      <c r="H53" s="285"/>
      <c r="I53" s="286"/>
      <c r="J53" s="16"/>
      <c r="K53" s="284" t="s">
        <v>160</v>
      </c>
      <c r="L53" s="285"/>
      <c r="M53" s="286"/>
      <c r="N53" s="16"/>
      <c r="O53" s="16"/>
      <c r="P53" s="16"/>
      <c r="Q53" s="16"/>
      <c r="R53" s="2"/>
      <c r="S53" s="2"/>
      <c r="T53" s="2"/>
      <c r="U53" s="2"/>
      <c r="V53" s="2"/>
      <c r="W53" s="2"/>
      <c r="X53" s="2"/>
      <c r="Y53" s="2"/>
      <c r="Z53" s="2"/>
      <c r="AA53" s="2"/>
      <c r="AB53" s="2"/>
      <c r="AC53" s="2"/>
      <c r="AD53" s="2"/>
      <c r="AE53" s="2"/>
      <c r="AF53" s="2"/>
      <c r="AG53" s="2"/>
      <c r="AH53" s="2"/>
      <c r="AI53" s="2"/>
      <c r="AJ53" s="2"/>
      <c r="AK53" s="2"/>
      <c r="AL53" s="2"/>
      <c r="AM53" s="2"/>
      <c r="AN53" s="2"/>
      <c r="AO53" s="2"/>
      <c r="AP53" s="2"/>
    </row>
    <row r="54" spans="1:42" ht="16.95" customHeight="1" thickBot="1" x14ac:dyDescent="0.35">
      <c r="A54" s="1"/>
      <c r="B54" s="16"/>
      <c r="C54" s="290"/>
      <c r="D54" s="291"/>
      <c r="E54" s="292"/>
      <c r="F54" s="1"/>
      <c r="G54" s="290"/>
      <c r="H54" s="291"/>
      <c r="I54" s="292"/>
      <c r="J54" s="1"/>
      <c r="K54" s="290"/>
      <c r="L54" s="291"/>
      <c r="M54" s="292"/>
      <c r="N54" s="1"/>
      <c r="O54" s="1"/>
      <c r="P54" s="1"/>
      <c r="Q54" s="1"/>
      <c r="R54" s="2"/>
      <c r="S54" s="2"/>
      <c r="T54" s="2"/>
      <c r="U54" s="2"/>
      <c r="V54" s="2"/>
      <c r="W54" s="2"/>
      <c r="X54" s="2"/>
      <c r="Y54" s="2"/>
      <c r="Z54" s="2"/>
      <c r="AA54" s="2"/>
      <c r="AB54" s="2"/>
      <c r="AC54" s="2"/>
      <c r="AD54" s="2"/>
      <c r="AE54" s="2"/>
      <c r="AF54" s="2"/>
      <c r="AG54" s="2"/>
      <c r="AH54" s="2"/>
      <c r="AI54" s="2"/>
      <c r="AJ54" s="2"/>
      <c r="AK54" s="2"/>
      <c r="AL54" s="2"/>
      <c r="AM54" s="2"/>
      <c r="AN54" s="2"/>
      <c r="AO54" s="2"/>
      <c r="AP54" s="2"/>
    </row>
    <row r="55" spans="1:42" ht="16.95" customHeight="1" x14ac:dyDescent="0.3">
      <c r="A55" s="16"/>
      <c r="B55" s="16"/>
      <c r="C55" s="366" t="s">
        <v>155</v>
      </c>
      <c r="D55" s="368" t="s">
        <v>156</v>
      </c>
      <c r="E55" s="368" t="s">
        <v>157</v>
      </c>
      <c r="F55" s="16"/>
      <c r="G55" s="366" t="s">
        <v>155</v>
      </c>
      <c r="H55" s="368" t="s">
        <v>156</v>
      </c>
      <c r="I55" s="368" t="s">
        <v>157</v>
      </c>
      <c r="J55" s="16"/>
      <c r="K55" s="366" t="s">
        <v>155</v>
      </c>
      <c r="L55" s="368" t="s">
        <v>156</v>
      </c>
      <c r="M55" s="368" t="s">
        <v>157</v>
      </c>
      <c r="N55" s="16"/>
      <c r="O55" s="16"/>
      <c r="P55" s="16"/>
      <c r="Q55" s="16"/>
      <c r="R55" s="2"/>
      <c r="S55" s="2"/>
      <c r="T55" s="2"/>
      <c r="U55" s="2"/>
      <c r="V55" s="2"/>
      <c r="W55" s="2"/>
      <c r="X55" s="2"/>
      <c r="Y55" s="2"/>
      <c r="Z55" s="2"/>
      <c r="AA55" s="2"/>
      <c r="AB55" s="2"/>
      <c r="AC55" s="2"/>
      <c r="AD55" s="2"/>
      <c r="AE55" s="2"/>
      <c r="AF55" s="2"/>
      <c r="AG55" s="2"/>
      <c r="AH55" s="2"/>
      <c r="AI55" s="2"/>
      <c r="AJ55" s="2"/>
      <c r="AK55" s="2"/>
      <c r="AL55" s="2"/>
      <c r="AM55" s="2"/>
      <c r="AN55" s="2"/>
      <c r="AO55" s="2"/>
      <c r="AP55" s="2"/>
    </row>
    <row r="56" spans="1:42" ht="16.95" customHeight="1" thickBot="1" x14ac:dyDescent="0.35">
      <c r="A56" s="16"/>
      <c r="B56" s="16"/>
      <c r="C56" s="367"/>
      <c r="D56" s="367"/>
      <c r="E56" s="367"/>
      <c r="F56" s="16"/>
      <c r="G56" s="367"/>
      <c r="H56" s="367"/>
      <c r="I56" s="367"/>
      <c r="J56" s="16"/>
      <c r="K56" s="367"/>
      <c r="L56" s="367"/>
      <c r="M56" s="367"/>
      <c r="N56" s="16"/>
      <c r="O56" s="16"/>
      <c r="P56" s="16"/>
      <c r="Q56" s="16"/>
      <c r="R56" s="2"/>
      <c r="S56" s="2"/>
      <c r="T56" s="2"/>
      <c r="U56" s="2"/>
      <c r="V56" s="2"/>
      <c r="W56" s="2"/>
      <c r="X56" s="2"/>
      <c r="Y56" s="2"/>
      <c r="Z56" s="2"/>
      <c r="AA56" s="2"/>
      <c r="AB56" s="2"/>
      <c r="AC56" s="2"/>
      <c r="AD56" s="2"/>
      <c r="AE56" s="2"/>
      <c r="AF56" s="2"/>
      <c r="AG56" s="2"/>
      <c r="AH56" s="2"/>
      <c r="AI56" s="2"/>
      <c r="AJ56" s="2"/>
      <c r="AK56" s="2"/>
      <c r="AL56" s="2"/>
      <c r="AM56" s="2"/>
      <c r="AN56" s="2"/>
      <c r="AO56" s="2"/>
      <c r="AP56" s="2"/>
    </row>
    <row r="57" spans="1:42" ht="16.95" customHeight="1" x14ac:dyDescent="0.3">
      <c r="A57" s="1"/>
      <c r="B57" s="16"/>
      <c r="C57" s="125" t="s">
        <v>147</v>
      </c>
      <c r="D57" s="131"/>
      <c r="E57" s="128" t="str">
        <f>IFERROR((100*D57/D57)/100,"0%")</f>
        <v>0%</v>
      </c>
      <c r="F57" s="1"/>
      <c r="G57" s="125" t="s">
        <v>147</v>
      </c>
      <c r="H57" s="131"/>
      <c r="I57" s="128" t="str">
        <f>IFERROR((100*H57/H57)/100,"0%")</f>
        <v>0%</v>
      </c>
      <c r="J57" s="1"/>
      <c r="K57" s="125" t="s">
        <v>147</v>
      </c>
      <c r="L57" s="131"/>
      <c r="M57" s="128" t="str">
        <f>IFERROR((100*L57/L57)/100,"0%")</f>
        <v>0%</v>
      </c>
      <c r="N57" s="1"/>
      <c r="O57" s="1"/>
      <c r="P57" s="1"/>
      <c r="Q57" s="1"/>
      <c r="R57" s="2"/>
      <c r="S57" s="2"/>
      <c r="T57" s="2"/>
      <c r="U57" s="2"/>
      <c r="V57" s="2"/>
      <c r="W57" s="2"/>
      <c r="X57" s="2"/>
      <c r="Y57" s="2"/>
      <c r="Z57" s="2"/>
      <c r="AA57" s="2"/>
      <c r="AB57" s="2"/>
      <c r="AC57" s="2"/>
      <c r="AD57" s="2"/>
      <c r="AE57" s="2"/>
      <c r="AF57" s="2"/>
      <c r="AG57" s="2"/>
      <c r="AH57" s="2"/>
      <c r="AI57" s="2"/>
      <c r="AJ57" s="2"/>
      <c r="AK57" s="2"/>
      <c r="AL57" s="2"/>
      <c r="AM57" s="2"/>
      <c r="AN57" s="2"/>
      <c r="AO57" s="2"/>
      <c r="AP57" s="2"/>
    </row>
    <row r="58" spans="1:42" ht="16.95" customHeight="1" x14ac:dyDescent="0.3">
      <c r="A58" s="1"/>
      <c r="B58" s="16"/>
      <c r="C58" s="126" t="s">
        <v>148</v>
      </c>
      <c r="D58" s="131"/>
      <c r="E58" s="129" t="str">
        <f>IFERROR((100*D58/D57)/100,"0%")</f>
        <v>0%</v>
      </c>
      <c r="F58" s="1"/>
      <c r="G58" s="126" t="s">
        <v>148</v>
      </c>
      <c r="H58" s="131"/>
      <c r="I58" s="129" t="str">
        <f>IFERROR((100*H58/H57)/100,"0%")</f>
        <v>0%</v>
      </c>
      <c r="J58" s="1"/>
      <c r="K58" s="126" t="s">
        <v>148</v>
      </c>
      <c r="L58" s="131"/>
      <c r="M58" s="129" t="str">
        <f>IFERROR((100*L58/L57)/100,"0%")</f>
        <v>0%</v>
      </c>
      <c r="N58" s="1"/>
      <c r="O58" s="1"/>
      <c r="P58" s="1"/>
      <c r="Q58" s="1"/>
      <c r="R58" s="2"/>
      <c r="S58" s="2"/>
      <c r="T58" s="2"/>
      <c r="U58" s="2"/>
      <c r="V58" s="2"/>
      <c r="W58" s="2"/>
      <c r="X58" s="2"/>
      <c r="Y58" s="2"/>
      <c r="Z58" s="2"/>
      <c r="AA58" s="2"/>
      <c r="AB58" s="2"/>
      <c r="AC58" s="2"/>
      <c r="AD58" s="2"/>
      <c r="AE58" s="2"/>
      <c r="AF58" s="2"/>
      <c r="AG58" s="2"/>
      <c r="AH58" s="2"/>
      <c r="AI58" s="2"/>
      <c r="AJ58" s="2"/>
      <c r="AK58" s="2"/>
      <c r="AL58" s="2"/>
      <c r="AM58" s="2"/>
      <c r="AN58" s="2"/>
      <c r="AO58" s="2"/>
      <c r="AP58" s="2"/>
    </row>
    <row r="59" spans="1:42" ht="16.95" customHeight="1" x14ac:dyDescent="0.3">
      <c r="A59" s="1"/>
      <c r="B59" s="16"/>
      <c r="C59" s="126" t="s">
        <v>149</v>
      </c>
      <c r="D59" s="131"/>
      <c r="E59" s="129" t="str">
        <f>IFERROR((100*D59/D57)/100,"0%")</f>
        <v>0%</v>
      </c>
      <c r="F59" s="1"/>
      <c r="G59" s="126" t="s">
        <v>149</v>
      </c>
      <c r="H59" s="131"/>
      <c r="I59" s="129" t="str">
        <f>IFERROR((100*H59/H57)/100,"0%")</f>
        <v>0%</v>
      </c>
      <c r="J59" s="1"/>
      <c r="K59" s="126" t="s">
        <v>149</v>
      </c>
      <c r="L59" s="131"/>
      <c r="M59" s="129" t="str">
        <f>IFERROR((100*L59/L57)/100,"0%")</f>
        <v>0%</v>
      </c>
      <c r="N59" s="1"/>
      <c r="O59" s="1"/>
      <c r="P59" s="1"/>
      <c r="Q59" s="1"/>
      <c r="R59" s="2"/>
      <c r="S59" s="2"/>
      <c r="T59" s="2"/>
      <c r="U59" s="2"/>
      <c r="V59" s="2"/>
      <c r="W59" s="2"/>
      <c r="X59" s="2"/>
      <c r="Y59" s="2"/>
      <c r="Z59" s="2"/>
      <c r="AA59" s="2"/>
      <c r="AB59" s="2"/>
      <c r="AC59" s="2"/>
      <c r="AD59" s="2"/>
      <c r="AE59" s="2"/>
      <c r="AF59" s="2"/>
      <c r="AG59" s="2"/>
      <c r="AH59" s="2"/>
      <c r="AI59" s="2"/>
      <c r="AJ59" s="2"/>
      <c r="AK59" s="2"/>
      <c r="AL59" s="2"/>
      <c r="AM59" s="2"/>
      <c r="AN59" s="2"/>
      <c r="AO59" s="2"/>
      <c r="AP59" s="2"/>
    </row>
    <row r="60" spans="1:42" ht="16.95" customHeight="1" x14ac:dyDescent="0.3">
      <c r="A60" s="1"/>
      <c r="B60" s="16"/>
      <c r="C60" s="126" t="s">
        <v>146</v>
      </c>
      <c r="D60" s="131"/>
      <c r="E60" s="129" t="str">
        <f>IFERROR((100*D60/D57)/100,"0%")</f>
        <v>0%</v>
      </c>
      <c r="F60" s="1"/>
      <c r="G60" s="126" t="s">
        <v>146</v>
      </c>
      <c r="H60" s="131"/>
      <c r="I60" s="129" t="str">
        <f>IFERROR((100*H60/H57)/100,"0%")</f>
        <v>0%</v>
      </c>
      <c r="J60" s="1"/>
      <c r="K60" s="126" t="s">
        <v>146</v>
      </c>
      <c r="L60" s="131"/>
      <c r="M60" s="129" t="str">
        <f>IFERROR((100*L60/L57)/100,"0%")</f>
        <v>0%</v>
      </c>
      <c r="N60" s="1"/>
      <c r="O60" s="1"/>
      <c r="P60" s="1"/>
      <c r="Q60" s="1"/>
      <c r="R60" s="2"/>
      <c r="S60" s="2"/>
      <c r="T60" s="2"/>
      <c r="U60" s="2"/>
      <c r="V60" s="2"/>
      <c r="W60" s="2"/>
      <c r="X60" s="2"/>
      <c r="Y60" s="2"/>
      <c r="Z60" s="2"/>
      <c r="AA60" s="2"/>
      <c r="AB60" s="2"/>
      <c r="AC60" s="2"/>
      <c r="AD60" s="2"/>
      <c r="AE60" s="2"/>
      <c r="AF60" s="2"/>
      <c r="AG60" s="2"/>
      <c r="AH60" s="2"/>
      <c r="AI60" s="2"/>
      <c r="AJ60" s="2"/>
      <c r="AK60" s="2"/>
      <c r="AL60" s="2"/>
      <c r="AM60" s="2"/>
      <c r="AN60" s="2"/>
      <c r="AO60" s="2"/>
      <c r="AP60" s="2"/>
    </row>
    <row r="61" spans="1:42" ht="16.95" customHeight="1" x14ac:dyDescent="0.3">
      <c r="A61" s="1"/>
      <c r="B61" s="16"/>
      <c r="C61" s="126" t="s">
        <v>145</v>
      </c>
      <c r="D61" s="131"/>
      <c r="E61" s="129" t="str">
        <f>IFERROR((100*D61/D57)/100,"0%")</f>
        <v>0%</v>
      </c>
      <c r="F61" s="1"/>
      <c r="G61" s="126" t="s">
        <v>145</v>
      </c>
      <c r="H61" s="131"/>
      <c r="I61" s="129" t="str">
        <f>IFERROR((100*H61/H57)/100,"0%")</f>
        <v>0%</v>
      </c>
      <c r="J61" s="1"/>
      <c r="K61" s="126" t="s">
        <v>145</v>
      </c>
      <c r="L61" s="131"/>
      <c r="M61" s="129" t="str">
        <f>IFERROR((100*L61/L57)/100,"0%")</f>
        <v>0%</v>
      </c>
      <c r="N61" s="1"/>
      <c r="O61" s="1"/>
      <c r="P61" s="1"/>
      <c r="Q61" s="1"/>
      <c r="R61" s="2"/>
      <c r="S61" s="2"/>
      <c r="T61" s="2"/>
      <c r="U61" s="2"/>
      <c r="V61" s="2"/>
      <c r="W61" s="2"/>
      <c r="X61" s="2"/>
      <c r="Y61" s="2"/>
      <c r="Z61" s="2"/>
      <c r="AA61" s="2"/>
      <c r="AB61" s="2"/>
      <c r="AC61" s="2"/>
      <c r="AD61" s="2"/>
      <c r="AE61" s="2"/>
      <c r="AF61" s="2"/>
      <c r="AG61" s="2"/>
      <c r="AH61" s="2"/>
      <c r="AI61" s="2"/>
      <c r="AJ61" s="2"/>
      <c r="AK61" s="2"/>
      <c r="AL61" s="2"/>
      <c r="AM61" s="2"/>
      <c r="AN61" s="2"/>
      <c r="AO61" s="2"/>
      <c r="AP61" s="2"/>
    </row>
    <row r="62" spans="1:42" ht="16.95" customHeight="1" x14ac:dyDescent="0.3">
      <c r="A62" s="1"/>
      <c r="B62" s="16"/>
      <c r="C62" s="126" t="s">
        <v>144</v>
      </c>
      <c r="D62" s="131"/>
      <c r="E62" s="129" t="str">
        <f>IFERROR((100*D62/D57)/100,"0%")</f>
        <v>0%</v>
      </c>
      <c r="F62" s="1"/>
      <c r="G62" s="126" t="s">
        <v>144</v>
      </c>
      <c r="H62" s="131"/>
      <c r="I62" s="129" t="str">
        <f>IFERROR((100*H62/H57)/100,"0%")</f>
        <v>0%</v>
      </c>
      <c r="J62" s="1"/>
      <c r="K62" s="126" t="s">
        <v>144</v>
      </c>
      <c r="L62" s="131"/>
      <c r="M62" s="129" t="str">
        <f>IFERROR((100*L62/L57)/100,"0%")</f>
        <v>0%</v>
      </c>
      <c r="N62" s="1"/>
      <c r="O62" s="1"/>
      <c r="P62" s="1"/>
      <c r="Q62" s="1"/>
      <c r="R62" s="2"/>
      <c r="S62" s="2"/>
      <c r="T62" s="2"/>
      <c r="U62" s="2"/>
      <c r="V62" s="2"/>
      <c r="W62" s="2"/>
      <c r="X62" s="2"/>
      <c r="Y62" s="2"/>
      <c r="Z62" s="2"/>
      <c r="AA62" s="2"/>
      <c r="AB62" s="2"/>
      <c r="AC62" s="2"/>
      <c r="AD62" s="2"/>
      <c r="AE62" s="2"/>
      <c r="AF62" s="2"/>
      <c r="AG62" s="2"/>
      <c r="AH62" s="2"/>
      <c r="AI62" s="2"/>
      <c r="AJ62" s="2"/>
      <c r="AK62" s="2"/>
      <c r="AL62" s="2"/>
      <c r="AM62" s="2"/>
      <c r="AN62" s="2"/>
      <c r="AO62" s="2"/>
      <c r="AP62" s="2"/>
    </row>
    <row r="63" spans="1:42" ht="16.95" customHeight="1" x14ac:dyDescent="0.3">
      <c r="A63" s="16"/>
      <c r="B63" s="16"/>
      <c r="C63" s="126" t="s">
        <v>143</v>
      </c>
      <c r="D63" s="131"/>
      <c r="E63" s="129" t="str">
        <f>IFERROR((100*D63/D57)/100,"0%")</f>
        <v>0%</v>
      </c>
      <c r="F63" s="16"/>
      <c r="G63" s="126" t="s">
        <v>143</v>
      </c>
      <c r="H63" s="131"/>
      <c r="I63" s="129" t="str">
        <f>IFERROR((100*H63/H57)/100,"0%")</f>
        <v>0%</v>
      </c>
      <c r="J63" s="16"/>
      <c r="K63" s="126" t="s">
        <v>143</v>
      </c>
      <c r="L63" s="131"/>
      <c r="M63" s="129" t="str">
        <f>IFERROR((100*L63/L57)/100,"0%")</f>
        <v>0%</v>
      </c>
      <c r="N63" s="16"/>
      <c r="O63" s="16"/>
      <c r="P63" s="16"/>
      <c r="Q63" s="16"/>
      <c r="R63" s="2"/>
      <c r="S63" s="2"/>
      <c r="T63" s="2"/>
      <c r="U63" s="2"/>
      <c r="V63" s="2"/>
      <c r="W63" s="2"/>
      <c r="X63" s="2"/>
      <c r="Y63" s="2"/>
      <c r="Z63" s="2"/>
      <c r="AA63" s="2"/>
      <c r="AB63" s="2"/>
      <c r="AC63" s="2"/>
      <c r="AD63" s="2"/>
      <c r="AE63" s="2"/>
      <c r="AF63" s="2"/>
      <c r="AG63" s="2"/>
      <c r="AH63" s="2"/>
      <c r="AI63" s="2"/>
      <c r="AJ63" s="2"/>
      <c r="AK63" s="2"/>
      <c r="AL63" s="2"/>
      <c r="AM63" s="2"/>
      <c r="AN63" s="2"/>
      <c r="AO63" s="2"/>
      <c r="AP63" s="2"/>
    </row>
    <row r="64" spans="1:42" ht="16.95" customHeight="1" x14ac:dyDescent="0.3">
      <c r="A64" s="16"/>
      <c r="B64" s="16"/>
      <c r="C64" s="126" t="s">
        <v>142</v>
      </c>
      <c r="D64" s="131"/>
      <c r="E64" s="129" t="str">
        <f>IFERROR((100*D64/D57)/100,"0%")</f>
        <v>0%</v>
      </c>
      <c r="F64" s="16"/>
      <c r="G64" s="126" t="s">
        <v>142</v>
      </c>
      <c r="H64" s="131"/>
      <c r="I64" s="129" t="str">
        <f>IFERROR((100*H64/H57)/100,"0%")</f>
        <v>0%</v>
      </c>
      <c r="J64" s="16"/>
      <c r="K64" s="126" t="s">
        <v>142</v>
      </c>
      <c r="L64" s="131"/>
      <c r="M64" s="129" t="str">
        <f>IFERROR((100*L64/L57)/100,"0%")</f>
        <v>0%</v>
      </c>
      <c r="N64" s="16"/>
      <c r="O64" s="16"/>
      <c r="P64" s="16"/>
      <c r="Q64" s="16"/>
      <c r="R64" s="2"/>
      <c r="S64" s="2"/>
      <c r="T64" s="2"/>
      <c r="U64" s="2"/>
      <c r="V64" s="2"/>
      <c r="W64" s="2"/>
      <c r="X64" s="2"/>
      <c r="Y64" s="2"/>
      <c r="Z64" s="2"/>
      <c r="AA64" s="2"/>
      <c r="AB64" s="2"/>
      <c r="AC64" s="2"/>
      <c r="AD64" s="2"/>
      <c r="AE64" s="2"/>
      <c r="AF64" s="2"/>
      <c r="AG64" s="2"/>
      <c r="AH64" s="2"/>
      <c r="AI64" s="2"/>
      <c r="AJ64" s="2"/>
      <c r="AK64" s="2"/>
      <c r="AL64" s="2"/>
      <c r="AM64" s="2"/>
      <c r="AN64" s="2"/>
      <c r="AO64" s="2"/>
      <c r="AP64" s="2"/>
    </row>
    <row r="65" spans="1:42" ht="16.95" customHeight="1" x14ac:dyDescent="0.3">
      <c r="A65" s="16"/>
      <c r="B65" s="16"/>
      <c r="C65" s="126" t="s">
        <v>141</v>
      </c>
      <c r="D65" s="131"/>
      <c r="E65" s="129" t="str">
        <f>IFERROR((100*D65/D57)/100,"0%")</f>
        <v>0%</v>
      </c>
      <c r="F65" s="16"/>
      <c r="G65" s="126" t="s">
        <v>141</v>
      </c>
      <c r="H65" s="131"/>
      <c r="I65" s="129" t="str">
        <f>IFERROR((100*H65/H57)/100,"0%")</f>
        <v>0%</v>
      </c>
      <c r="J65" s="16"/>
      <c r="K65" s="126" t="s">
        <v>141</v>
      </c>
      <c r="L65" s="131"/>
      <c r="M65" s="129" t="str">
        <f>IFERROR((100*L65/L57)/100,"0%")</f>
        <v>0%</v>
      </c>
      <c r="N65" s="16"/>
      <c r="O65" s="16"/>
      <c r="P65" s="16"/>
      <c r="Q65" s="16"/>
      <c r="R65" s="2"/>
      <c r="S65" s="2"/>
      <c r="T65" s="2"/>
      <c r="U65" s="2"/>
      <c r="V65" s="2"/>
      <c r="W65" s="2"/>
      <c r="X65" s="2"/>
      <c r="Y65" s="2"/>
      <c r="Z65" s="2"/>
      <c r="AA65" s="2"/>
      <c r="AB65" s="2"/>
      <c r="AC65" s="2"/>
      <c r="AD65" s="2"/>
      <c r="AE65" s="2"/>
      <c r="AF65" s="2"/>
      <c r="AG65" s="2"/>
      <c r="AH65" s="2"/>
      <c r="AI65" s="2"/>
      <c r="AJ65" s="2"/>
      <c r="AK65" s="2"/>
      <c r="AL65" s="2"/>
      <c r="AM65" s="2"/>
      <c r="AN65" s="2"/>
      <c r="AO65" s="2"/>
      <c r="AP65" s="2"/>
    </row>
    <row r="66" spans="1:42" ht="16.95" customHeight="1" x14ac:dyDescent="0.3">
      <c r="A66" s="16"/>
      <c r="B66" s="16"/>
      <c r="C66" s="126" t="s">
        <v>140</v>
      </c>
      <c r="D66" s="131"/>
      <c r="E66" s="129" t="str">
        <f>IFERROR((100*D66/D57)/100,"0%")</f>
        <v>0%</v>
      </c>
      <c r="F66" s="16"/>
      <c r="G66" s="126" t="s">
        <v>140</v>
      </c>
      <c r="H66" s="131"/>
      <c r="I66" s="129" t="str">
        <f>IFERROR((100*H66/H57)/100,"0%")</f>
        <v>0%</v>
      </c>
      <c r="J66" s="16"/>
      <c r="K66" s="126" t="s">
        <v>140</v>
      </c>
      <c r="L66" s="131"/>
      <c r="M66" s="129" t="str">
        <f>IFERROR((100*L66/L57)/100,"0%")</f>
        <v>0%</v>
      </c>
      <c r="N66" s="16"/>
      <c r="O66" s="16"/>
      <c r="P66" s="16"/>
      <c r="Q66" s="16"/>
      <c r="R66" s="2"/>
      <c r="S66" s="2"/>
      <c r="T66" s="2"/>
      <c r="U66" s="2"/>
      <c r="V66" s="2"/>
      <c r="W66" s="2"/>
      <c r="X66" s="2"/>
      <c r="Y66" s="2"/>
      <c r="Z66" s="2"/>
      <c r="AA66" s="2"/>
      <c r="AB66" s="2"/>
      <c r="AC66" s="2"/>
      <c r="AD66" s="2"/>
      <c r="AE66" s="2"/>
      <c r="AF66" s="2"/>
      <c r="AG66" s="2"/>
      <c r="AH66" s="2"/>
      <c r="AI66" s="2"/>
      <c r="AJ66" s="2"/>
      <c r="AK66" s="2"/>
      <c r="AL66" s="2"/>
      <c r="AM66" s="2"/>
      <c r="AN66" s="2"/>
      <c r="AO66" s="2"/>
      <c r="AP66" s="2"/>
    </row>
    <row r="67" spans="1:42" ht="16.95" customHeight="1" x14ac:dyDescent="0.3">
      <c r="A67" s="1"/>
      <c r="B67" s="16"/>
      <c r="C67" s="126" t="s">
        <v>150</v>
      </c>
      <c r="D67" s="131"/>
      <c r="E67" s="129" t="str">
        <f>IFERROR((100*D67/D57)/100,"0%")</f>
        <v>0%</v>
      </c>
      <c r="F67" s="1"/>
      <c r="G67" s="126" t="s">
        <v>150</v>
      </c>
      <c r="H67" s="131"/>
      <c r="I67" s="129" t="str">
        <f>IFERROR((100*H67/H57)/100,"0%")</f>
        <v>0%</v>
      </c>
      <c r="J67" s="1"/>
      <c r="K67" s="126" t="s">
        <v>150</v>
      </c>
      <c r="L67" s="131"/>
      <c r="M67" s="129" t="str">
        <f>IFERROR((100*L67/L57)/100,"0%")</f>
        <v>0%</v>
      </c>
      <c r="N67" s="1"/>
      <c r="O67" s="1"/>
      <c r="P67" s="1"/>
      <c r="Q67" s="1"/>
      <c r="R67" s="2"/>
      <c r="S67" s="2"/>
      <c r="T67" s="2"/>
      <c r="U67" s="2"/>
      <c r="V67" s="2"/>
      <c r="W67" s="2"/>
      <c r="X67" s="2"/>
      <c r="Y67" s="2"/>
      <c r="Z67" s="2"/>
      <c r="AA67" s="2"/>
      <c r="AB67" s="2"/>
      <c r="AC67" s="2"/>
      <c r="AD67" s="2"/>
      <c r="AE67" s="2"/>
      <c r="AF67" s="2"/>
      <c r="AG67" s="2"/>
      <c r="AH67" s="2"/>
      <c r="AI67" s="2"/>
      <c r="AJ67" s="2"/>
      <c r="AK67" s="2"/>
      <c r="AL67" s="2"/>
      <c r="AM67" s="2"/>
      <c r="AN67" s="2"/>
      <c r="AO67" s="2"/>
      <c r="AP67" s="2"/>
    </row>
    <row r="68" spans="1:42" ht="16.95" customHeight="1" x14ac:dyDescent="0.3">
      <c r="A68" s="16"/>
      <c r="B68" s="16"/>
      <c r="C68" s="126" t="s">
        <v>151</v>
      </c>
      <c r="D68" s="131"/>
      <c r="E68" s="129" t="str">
        <f>IFERROR((100*D68/D57)/100,"0%")</f>
        <v>0%</v>
      </c>
      <c r="F68" s="16"/>
      <c r="G68" s="126" t="s">
        <v>151</v>
      </c>
      <c r="H68" s="131"/>
      <c r="I68" s="129" t="str">
        <f>IFERROR((100*H68/H57)/100,"0%")</f>
        <v>0%</v>
      </c>
      <c r="J68" s="16"/>
      <c r="K68" s="126" t="s">
        <v>151</v>
      </c>
      <c r="L68" s="131"/>
      <c r="M68" s="129" t="str">
        <f>IFERROR((100*L68/L57)/100,"0%")</f>
        <v>0%</v>
      </c>
      <c r="N68" s="16"/>
      <c r="O68" s="16"/>
      <c r="P68" s="16"/>
      <c r="Q68" s="16"/>
      <c r="R68" s="2"/>
      <c r="S68" s="2"/>
      <c r="T68" s="2"/>
      <c r="U68" s="2"/>
      <c r="V68" s="2"/>
      <c r="W68" s="2"/>
      <c r="X68" s="2"/>
      <c r="Y68" s="2"/>
      <c r="Z68" s="2"/>
      <c r="AA68" s="2"/>
      <c r="AB68" s="2"/>
      <c r="AC68" s="2"/>
      <c r="AD68" s="2"/>
      <c r="AE68" s="2"/>
      <c r="AF68" s="2"/>
      <c r="AG68" s="2"/>
      <c r="AH68" s="2"/>
      <c r="AI68" s="2"/>
      <c r="AJ68" s="2"/>
      <c r="AK68" s="2"/>
      <c r="AL68" s="2"/>
      <c r="AM68" s="2"/>
      <c r="AN68" s="2"/>
      <c r="AO68" s="2"/>
      <c r="AP68" s="2"/>
    </row>
    <row r="69" spans="1:42" ht="16.95" customHeight="1" x14ac:dyDescent="0.3">
      <c r="A69" s="16"/>
      <c r="B69" s="16"/>
      <c r="C69" s="126" t="s">
        <v>152</v>
      </c>
      <c r="D69" s="131"/>
      <c r="E69" s="129" t="str">
        <f>IFERROR((100*D69/D57)/100,"0%")</f>
        <v>0%</v>
      </c>
      <c r="F69" s="16"/>
      <c r="G69" s="126" t="s">
        <v>152</v>
      </c>
      <c r="H69" s="131"/>
      <c r="I69" s="129" t="str">
        <f>IFERROR((100*H69/H57)/100,"0%")</f>
        <v>0%</v>
      </c>
      <c r="J69" s="16"/>
      <c r="K69" s="126" t="s">
        <v>152</v>
      </c>
      <c r="L69" s="131"/>
      <c r="M69" s="129" t="str">
        <f>IFERROR((100*L69/L57)/100,"0%")</f>
        <v>0%</v>
      </c>
      <c r="N69" s="16"/>
      <c r="O69" s="16"/>
      <c r="P69" s="16"/>
      <c r="Q69" s="16"/>
      <c r="R69" s="2"/>
      <c r="S69" s="2"/>
      <c r="T69" s="2"/>
      <c r="U69" s="2"/>
      <c r="V69" s="2"/>
      <c r="W69" s="2"/>
      <c r="X69" s="2"/>
      <c r="Y69" s="2"/>
      <c r="Z69" s="2"/>
      <c r="AA69" s="2"/>
      <c r="AB69" s="2"/>
      <c r="AC69" s="2"/>
      <c r="AD69" s="2"/>
      <c r="AE69" s="2"/>
      <c r="AF69" s="2"/>
      <c r="AG69" s="2"/>
      <c r="AH69" s="2"/>
      <c r="AI69" s="2"/>
      <c r="AJ69" s="2"/>
      <c r="AK69" s="2"/>
      <c r="AL69" s="2"/>
      <c r="AM69" s="2"/>
      <c r="AN69" s="2"/>
      <c r="AO69" s="2"/>
      <c r="AP69" s="2"/>
    </row>
    <row r="70" spans="1:42" ht="16.95" customHeight="1" x14ac:dyDescent="0.3">
      <c r="A70" s="16"/>
      <c r="B70" s="16"/>
      <c r="C70" s="126" t="s">
        <v>153</v>
      </c>
      <c r="D70" s="131"/>
      <c r="E70" s="129" t="str">
        <f>IFERROR((100*D70/D57)/100,"0%")</f>
        <v>0%</v>
      </c>
      <c r="F70" s="16"/>
      <c r="G70" s="126" t="s">
        <v>153</v>
      </c>
      <c r="H70" s="131"/>
      <c r="I70" s="129" t="str">
        <f>IFERROR((100*H70/H57)/100,"0%")</f>
        <v>0%</v>
      </c>
      <c r="J70" s="16"/>
      <c r="K70" s="126" t="s">
        <v>153</v>
      </c>
      <c r="L70" s="131"/>
      <c r="M70" s="129" t="str">
        <f>IFERROR((100*L70/L57)/100,"0%")</f>
        <v>0%</v>
      </c>
      <c r="N70" s="16"/>
      <c r="O70" s="16"/>
      <c r="P70" s="16"/>
      <c r="Q70" s="16"/>
      <c r="R70" s="2"/>
      <c r="S70" s="2"/>
      <c r="T70" s="2"/>
      <c r="U70" s="2"/>
      <c r="V70" s="2"/>
      <c r="W70" s="2"/>
      <c r="X70" s="2"/>
      <c r="Y70" s="2"/>
      <c r="Z70" s="2"/>
      <c r="AA70" s="2"/>
      <c r="AB70" s="2"/>
      <c r="AC70" s="2"/>
      <c r="AD70" s="2"/>
      <c r="AE70" s="2"/>
      <c r="AF70" s="2"/>
      <c r="AG70" s="2"/>
      <c r="AH70" s="2"/>
      <c r="AI70" s="2"/>
      <c r="AJ70" s="2"/>
      <c r="AK70" s="2"/>
      <c r="AL70" s="2"/>
      <c r="AM70" s="2"/>
      <c r="AN70" s="2"/>
      <c r="AO70" s="2"/>
      <c r="AP70" s="2"/>
    </row>
    <row r="71" spans="1:42" ht="16.95" customHeight="1" thickBot="1" x14ac:dyDescent="0.35">
      <c r="A71" s="16"/>
      <c r="B71" s="16"/>
      <c r="C71" s="127" t="s">
        <v>154</v>
      </c>
      <c r="D71" s="132"/>
      <c r="E71" s="130" t="str">
        <f>IFERROR((100*D71/D57)/100,"0%")</f>
        <v>0%</v>
      </c>
      <c r="F71" s="16"/>
      <c r="G71" s="127" t="s">
        <v>154</v>
      </c>
      <c r="H71" s="132"/>
      <c r="I71" s="130" t="str">
        <f>IFERROR((100*H71/H57)/100,"0%")</f>
        <v>0%</v>
      </c>
      <c r="J71" s="16"/>
      <c r="K71" s="127" t="s">
        <v>154</v>
      </c>
      <c r="L71" s="132"/>
      <c r="M71" s="130" t="str">
        <f>IFERROR((100*L71/L57)/100,"0%")</f>
        <v>0%</v>
      </c>
      <c r="N71" s="16"/>
      <c r="O71" s="16"/>
      <c r="P71" s="16"/>
      <c r="Q71" s="16"/>
      <c r="R71" s="2"/>
      <c r="S71" s="2"/>
      <c r="T71" s="2"/>
      <c r="U71" s="2"/>
      <c r="V71" s="2"/>
      <c r="W71" s="2"/>
      <c r="X71" s="2"/>
      <c r="Y71" s="2"/>
      <c r="Z71" s="2"/>
      <c r="AA71" s="2"/>
      <c r="AB71" s="2"/>
      <c r="AC71" s="2"/>
      <c r="AD71" s="2"/>
      <c r="AE71" s="2"/>
      <c r="AF71" s="2"/>
      <c r="AG71" s="2"/>
      <c r="AH71" s="2"/>
      <c r="AI71" s="2"/>
      <c r="AJ71" s="2"/>
      <c r="AK71" s="2"/>
      <c r="AL71" s="2"/>
      <c r="AM71" s="2"/>
      <c r="AN71" s="2"/>
      <c r="AO71" s="2"/>
      <c r="AP71" s="2"/>
    </row>
    <row r="72" spans="1:42" ht="16.95" customHeight="1" x14ac:dyDescent="0.3">
      <c r="A72" s="16"/>
      <c r="B72" s="16"/>
      <c r="C72" s="16"/>
      <c r="D72" s="16"/>
      <c r="E72" s="16"/>
      <c r="F72" s="16"/>
      <c r="G72" s="16"/>
      <c r="H72" s="16"/>
      <c r="I72" s="16"/>
      <c r="J72" s="16"/>
      <c r="K72" s="16"/>
      <c r="L72" s="16"/>
      <c r="M72" s="16"/>
      <c r="N72" s="16"/>
      <c r="O72" s="16"/>
      <c r="P72" s="16"/>
      <c r="Q72" s="16"/>
      <c r="R72" s="2"/>
      <c r="S72" s="2"/>
      <c r="T72" s="2"/>
      <c r="U72" s="2"/>
      <c r="V72" s="2"/>
      <c r="W72" s="2"/>
      <c r="X72" s="2"/>
      <c r="Y72" s="2"/>
      <c r="Z72" s="2"/>
      <c r="AA72" s="2"/>
      <c r="AB72" s="2"/>
      <c r="AC72" s="2"/>
      <c r="AD72" s="2"/>
      <c r="AE72" s="2"/>
      <c r="AF72" s="2"/>
      <c r="AG72" s="2"/>
      <c r="AH72" s="2"/>
      <c r="AI72" s="2"/>
      <c r="AJ72" s="2"/>
      <c r="AK72" s="2"/>
      <c r="AL72" s="2"/>
      <c r="AM72" s="2"/>
      <c r="AN72" s="2"/>
      <c r="AO72" s="2"/>
      <c r="AP72" s="2"/>
    </row>
    <row r="73" spans="1:42" ht="16.95" customHeight="1" x14ac:dyDescent="0.3">
      <c r="A73" s="1"/>
      <c r="B73" s="16"/>
      <c r="C73" s="1"/>
      <c r="D73" s="1"/>
      <c r="E73" s="1"/>
      <c r="F73" s="1"/>
      <c r="G73" s="1"/>
      <c r="H73" s="1"/>
      <c r="I73" s="1"/>
      <c r="J73" s="1"/>
      <c r="K73" s="1"/>
      <c r="L73" s="1"/>
      <c r="M73" s="1"/>
      <c r="N73" s="1"/>
      <c r="O73" s="1"/>
      <c r="P73" s="1"/>
      <c r="Q73" s="1"/>
      <c r="R73" s="2"/>
      <c r="S73" s="2"/>
      <c r="T73" s="2"/>
      <c r="U73" s="2"/>
      <c r="V73" s="2"/>
      <c r="W73" s="2"/>
      <c r="X73" s="2"/>
      <c r="Y73" s="2"/>
      <c r="Z73" s="2"/>
      <c r="AA73" s="2"/>
      <c r="AB73" s="2"/>
      <c r="AC73" s="2"/>
      <c r="AD73" s="2"/>
      <c r="AE73" s="2"/>
      <c r="AF73" s="2"/>
      <c r="AG73" s="2"/>
      <c r="AH73" s="2"/>
      <c r="AI73" s="2"/>
      <c r="AJ73" s="2"/>
      <c r="AK73" s="2"/>
      <c r="AL73" s="2"/>
      <c r="AM73" s="2"/>
      <c r="AN73" s="2"/>
      <c r="AO73" s="2"/>
      <c r="AP73" s="2"/>
    </row>
    <row r="74" spans="1:42" ht="16.95" customHeight="1" x14ac:dyDescent="0.3">
      <c r="A74" s="1"/>
      <c r="B74" s="16"/>
      <c r="C74" s="1"/>
      <c r="D74" s="1"/>
      <c r="E74" s="1"/>
      <c r="F74" s="1"/>
      <c r="G74" s="1"/>
      <c r="H74" s="1"/>
      <c r="I74" s="1"/>
      <c r="J74" s="1"/>
      <c r="K74" s="1"/>
      <c r="L74" s="1"/>
      <c r="M74" s="1"/>
      <c r="N74" s="1"/>
      <c r="O74" s="1"/>
      <c r="P74" s="1"/>
      <c r="Q74" s="1"/>
      <c r="R74" s="2"/>
      <c r="S74" s="2"/>
      <c r="T74" s="2"/>
      <c r="U74" s="2"/>
      <c r="V74" s="2"/>
      <c r="W74" s="2"/>
      <c r="X74" s="2"/>
      <c r="Y74" s="2"/>
      <c r="Z74" s="2"/>
      <c r="AA74" s="2"/>
      <c r="AB74" s="2"/>
      <c r="AC74" s="2"/>
      <c r="AD74" s="2"/>
      <c r="AE74" s="2"/>
      <c r="AF74" s="2"/>
      <c r="AG74" s="2"/>
      <c r="AH74" s="2"/>
      <c r="AI74" s="2"/>
      <c r="AJ74" s="2"/>
      <c r="AK74" s="2"/>
      <c r="AL74" s="2"/>
      <c r="AM74" s="2"/>
      <c r="AN74" s="2"/>
      <c r="AO74" s="2"/>
      <c r="AP74" s="2"/>
    </row>
    <row r="75" spans="1:42" ht="16.95" customHeight="1" x14ac:dyDescent="0.3">
      <c r="A75" s="1"/>
      <c r="B75" s="16"/>
      <c r="C75" s="1"/>
      <c r="D75" s="1"/>
      <c r="E75" s="1"/>
      <c r="F75" s="1"/>
      <c r="G75" s="1"/>
      <c r="H75" s="1"/>
      <c r="I75" s="1"/>
      <c r="J75" s="1"/>
      <c r="K75" s="1"/>
      <c r="L75" s="1"/>
      <c r="M75" s="1"/>
      <c r="N75" s="1"/>
      <c r="O75" s="1"/>
      <c r="P75" s="1"/>
      <c r="Q75" s="1"/>
      <c r="R75" s="2"/>
      <c r="S75" s="2"/>
      <c r="T75" s="2"/>
      <c r="U75" s="2"/>
      <c r="V75" s="2"/>
      <c r="W75" s="2"/>
      <c r="X75" s="2"/>
      <c r="Y75" s="2"/>
      <c r="Z75" s="2"/>
      <c r="AA75" s="2"/>
      <c r="AB75" s="2"/>
      <c r="AC75" s="2"/>
      <c r="AD75" s="2"/>
      <c r="AE75" s="2"/>
      <c r="AF75" s="2"/>
      <c r="AG75" s="2"/>
      <c r="AH75" s="2"/>
      <c r="AI75" s="2"/>
      <c r="AJ75" s="2"/>
      <c r="AK75" s="2"/>
      <c r="AL75" s="2"/>
      <c r="AM75" s="2"/>
      <c r="AN75" s="2"/>
      <c r="AO75" s="2"/>
      <c r="AP75" s="2"/>
    </row>
    <row r="76" spans="1:42" ht="16.95" customHeight="1" x14ac:dyDescent="0.3">
      <c r="A76" s="1"/>
      <c r="B76" s="16"/>
      <c r="C76" s="1"/>
      <c r="D76" s="1"/>
      <c r="E76" s="1"/>
      <c r="F76" s="1"/>
      <c r="G76" s="1"/>
      <c r="H76" s="1"/>
      <c r="I76" s="1"/>
      <c r="J76" s="1"/>
      <c r="K76" s="1"/>
      <c r="L76" s="1"/>
      <c r="M76" s="1"/>
      <c r="N76" s="1"/>
      <c r="O76" s="1"/>
      <c r="P76" s="1"/>
      <c r="Q76" s="1"/>
      <c r="R76" s="2"/>
      <c r="S76" s="2"/>
      <c r="T76" s="2"/>
      <c r="U76" s="2"/>
      <c r="V76" s="2"/>
      <c r="W76" s="2"/>
      <c r="X76" s="2"/>
      <c r="Y76" s="2"/>
      <c r="Z76" s="2"/>
      <c r="AA76" s="2"/>
      <c r="AB76" s="2"/>
      <c r="AC76" s="2"/>
      <c r="AD76" s="2"/>
      <c r="AE76" s="2"/>
      <c r="AF76" s="2"/>
      <c r="AG76" s="2"/>
      <c r="AH76" s="2"/>
      <c r="AI76" s="2"/>
      <c r="AJ76" s="2"/>
      <c r="AK76" s="2"/>
      <c r="AL76" s="2"/>
      <c r="AM76" s="2"/>
      <c r="AN76" s="2"/>
      <c r="AO76" s="2"/>
      <c r="AP76" s="2"/>
    </row>
    <row r="77" spans="1:42" ht="16.95" customHeight="1" x14ac:dyDescent="0.3">
      <c r="A77" s="1"/>
      <c r="B77" s="16"/>
      <c r="C77" s="1"/>
      <c r="D77" s="1"/>
      <c r="E77" s="1"/>
      <c r="F77" s="1"/>
      <c r="G77" s="1"/>
      <c r="H77" s="1"/>
      <c r="I77" s="1"/>
      <c r="J77" s="1"/>
      <c r="K77" s="1"/>
      <c r="L77" s="1"/>
      <c r="M77" s="1"/>
      <c r="N77" s="1"/>
      <c r="O77" s="1"/>
      <c r="P77" s="1"/>
      <c r="Q77" s="1"/>
      <c r="R77" s="2"/>
      <c r="S77" s="2"/>
      <c r="T77" s="2"/>
      <c r="U77" s="2"/>
      <c r="V77" s="2"/>
      <c r="W77" s="2"/>
      <c r="X77" s="2"/>
      <c r="Y77" s="2"/>
      <c r="Z77" s="2"/>
      <c r="AA77" s="2"/>
      <c r="AB77" s="2"/>
      <c r="AC77" s="2"/>
      <c r="AD77" s="2"/>
      <c r="AE77" s="2"/>
      <c r="AF77" s="2"/>
      <c r="AG77" s="2"/>
      <c r="AH77" s="2"/>
      <c r="AI77" s="2"/>
      <c r="AJ77" s="2"/>
      <c r="AK77" s="2"/>
      <c r="AL77" s="2"/>
      <c r="AM77" s="2"/>
      <c r="AN77" s="2"/>
      <c r="AO77" s="2"/>
      <c r="AP77" s="2"/>
    </row>
    <row r="78" spans="1:42" ht="16.95" customHeight="1" x14ac:dyDescent="0.3">
      <c r="A78" s="1"/>
      <c r="B78" s="16"/>
      <c r="C78" s="1"/>
      <c r="D78" s="1"/>
      <c r="E78" s="1"/>
      <c r="F78" s="1"/>
      <c r="G78" s="1"/>
      <c r="H78" s="1"/>
      <c r="I78" s="1"/>
      <c r="J78" s="1"/>
      <c r="K78" s="1"/>
      <c r="L78" s="1"/>
      <c r="M78" s="1"/>
      <c r="N78" s="1"/>
      <c r="O78" s="1"/>
      <c r="P78" s="1"/>
      <c r="Q78" s="1"/>
      <c r="R78" s="2"/>
      <c r="S78" s="2"/>
      <c r="T78" s="2"/>
      <c r="U78" s="2"/>
      <c r="V78" s="2"/>
      <c r="W78" s="2"/>
      <c r="X78" s="2"/>
      <c r="Y78" s="2"/>
      <c r="Z78" s="2"/>
      <c r="AA78" s="2"/>
      <c r="AB78" s="2"/>
      <c r="AC78" s="2"/>
      <c r="AD78" s="2"/>
      <c r="AE78" s="2"/>
      <c r="AF78" s="2"/>
      <c r="AG78" s="2"/>
      <c r="AH78" s="2"/>
      <c r="AI78" s="2"/>
      <c r="AJ78" s="2"/>
      <c r="AK78" s="2"/>
      <c r="AL78" s="2"/>
      <c r="AM78" s="2"/>
      <c r="AN78" s="2"/>
      <c r="AO78" s="2"/>
      <c r="AP78" s="2"/>
    </row>
    <row r="79" spans="1:42" x14ac:dyDescent="0.3">
      <c r="A79" s="1"/>
      <c r="B79" s="16"/>
      <c r="C79" s="1"/>
      <c r="D79" s="1"/>
      <c r="E79" s="1"/>
      <c r="F79" s="1"/>
      <c r="G79" s="1"/>
      <c r="H79" s="1"/>
      <c r="I79" s="1"/>
      <c r="J79" s="1"/>
      <c r="K79" s="1"/>
      <c r="L79" s="1"/>
      <c r="M79" s="1"/>
      <c r="N79" s="1"/>
      <c r="O79" s="1"/>
      <c r="P79" s="1"/>
      <c r="Q79" s="1"/>
      <c r="R79" s="2"/>
      <c r="S79" s="2"/>
      <c r="T79" s="2"/>
      <c r="U79" s="2"/>
      <c r="V79" s="2"/>
      <c r="W79" s="2"/>
      <c r="X79" s="2"/>
      <c r="Y79" s="2"/>
      <c r="Z79" s="2"/>
      <c r="AA79" s="2"/>
      <c r="AB79" s="2"/>
      <c r="AC79" s="2"/>
      <c r="AD79" s="2"/>
      <c r="AE79" s="2"/>
      <c r="AF79" s="2"/>
      <c r="AG79" s="2"/>
      <c r="AH79" s="2"/>
      <c r="AI79" s="2"/>
      <c r="AJ79" s="2"/>
      <c r="AK79" s="2"/>
      <c r="AL79" s="2"/>
      <c r="AM79" s="2"/>
      <c r="AN79" s="2"/>
      <c r="AO79" s="2"/>
      <c r="AP79" s="2"/>
    </row>
    <row r="80" spans="1:42" x14ac:dyDescent="0.3">
      <c r="A80" s="1"/>
      <c r="B80" s="16"/>
      <c r="C80" s="1"/>
      <c r="D80" s="1"/>
      <c r="E80" s="1"/>
      <c r="F80" s="1"/>
      <c r="G80" s="1"/>
      <c r="H80" s="1"/>
      <c r="I80" s="1"/>
      <c r="J80" s="1"/>
      <c r="K80" s="1"/>
      <c r="L80" s="1"/>
      <c r="M80" s="1"/>
      <c r="N80" s="1"/>
      <c r="O80" s="1"/>
      <c r="P80" s="1"/>
      <c r="Q80" s="1"/>
      <c r="R80" s="2"/>
      <c r="S80" s="2"/>
      <c r="T80" s="2"/>
      <c r="U80" s="2"/>
      <c r="V80" s="2"/>
      <c r="W80" s="2"/>
      <c r="X80" s="2"/>
      <c r="Y80" s="2"/>
      <c r="Z80" s="2"/>
      <c r="AA80" s="2"/>
      <c r="AB80" s="2"/>
      <c r="AC80" s="2"/>
      <c r="AD80" s="2"/>
      <c r="AE80" s="2"/>
      <c r="AF80" s="2"/>
      <c r="AG80" s="2"/>
      <c r="AH80" s="2"/>
      <c r="AI80" s="2"/>
      <c r="AJ80" s="2"/>
      <c r="AK80" s="2"/>
      <c r="AL80" s="2"/>
      <c r="AM80" s="2"/>
      <c r="AN80" s="2"/>
      <c r="AO80" s="2"/>
      <c r="AP80" s="2"/>
    </row>
    <row r="81" spans="1:42" x14ac:dyDescent="0.3">
      <c r="A81" s="1"/>
      <c r="B81" s="16"/>
      <c r="C81" s="1"/>
      <c r="D81" s="1"/>
      <c r="E81" s="1"/>
      <c r="F81" s="1"/>
      <c r="G81" s="1"/>
      <c r="H81" s="1"/>
      <c r="I81" s="1"/>
      <c r="J81" s="1"/>
      <c r="K81" s="1"/>
      <c r="L81" s="1"/>
      <c r="M81" s="1"/>
      <c r="N81" s="1"/>
      <c r="O81" s="1"/>
      <c r="P81" s="1"/>
      <c r="Q81" s="1"/>
      <c r="R81" s="1"/>
      <c r="S81" s="1"/>
      <c r="T81" s="1"/>
      <c r="U81" s="1"/>
      <c r="V81" s="16"/>
      <c r="W81" s="16"/>
      <c r="X81" s="16"/>
      <c r="Y81" s="16"/>
      <c r="Z81" s="16"/>
      <c r="AA81" s="16"/>
      <c r="AB81" s="16"/>
      <c r="AC81" s="16"/>
      <c r="AD81" s="16"/>
      <c r="AE81" s="16"/>
      <c r="AF81" s="16"/>
      <c r="AG81" s="16"/>
      <c r="AH81" s="16"/>
      <c r="AI81" s="16"/>
      <c r="AJ81" s="16"/>
      <c r="AK81" s="16"/>
      <c r="AL81" s="16"/>
      <c r="AM81" s="16"/>
      <c r="AN81" s="16"/>
      <c r="AO81" s="16"/>
      <c r="AP81" s="16"/>
    </row>
    <row r="82" spans="1:42" x14ac:dyDescent="0.3">
      <c r="A82" s="1"/>
      <c r="B82" s="16"/>
      <c r="C82" s="1"/>
      <c r="D82" s="1"/>
      <c r="E82" s="1"/>
      <c r="F82" s="1"/>
      <c r="G82" s="1"/>
      <c r="H82" s="1"/>
      <c r="I82" s="1"/>
      <c r="J82" s="1"/>
      <c r="K82" s="1"/>
      <c r="L82" s="1"/>
      <c r="M82" s="1"/>
      <c r="N82" s="1"/>
      <c r="O82" s="1"/>
      <c r="P82" s="1"/>
      <c r="Q82" s="1"/>
      <c r="R82" s="1"/>
      <c r="S82" s="1"/>
      <c r="T82" s="1"/>
      <c r="U82" s="1"/>
      <c r="V82" s="16"/>
      <c r="W82" s="16"/>
      <c r="X82" s="16"/>
      <c r="Y82" s="16"/>
      <c r="Z82" s="16"/>
      <c r="AA82" s="16"/>
      <c r="AB82" s="16"/>
      <c r="AC82" s="16"/>
      <c r="AD82" s="16"/>
      <c r="AE82" s="16"/>
      <c r="AF82" s="16"/>
      <c r="AG82" s="16"/>
      <c r="AH82" s="16"/>
      <c r="AI82" s="16"/>
      <c r="AJ82" s="16"/>
      <c r="AK82" s="16"/>
      <c r="AL82" s="16"/>
      <c r="AM82" s="16"/>
      <c r="AN82" s="16"/>
      <c r="AO82" s="16"/>
      <c r="AP82" s="16"/>
    </row>
    <row r="83" spans="1:42" x14ac:dyDescent="0.3">
      <c r="A83" s="1"/>
      <c r="B83" s="16"/>
      <c r="C83" s="1"/>
      <c r="D83" s="1"/>
      <c r="E83" s="1"/>
      <c r="F83" s="1"/>
      <c r="G83" s="1"/>
      <c r="H83" s="1"/>
      <c r="I83" s="1"/>
      <c r="J83" s="1"/>
      <c r="K83" s="1"/>
      <c r="L83" s="1"/>
      <c r="M83" s="1"/>
      <c r="N83" s="1"/>
      <c r="O83" s="1"/>
      <c r="P83" s="1"/>
      <c r="Q83" s="1"/>
      <c r="R83" s="1"/>
      <c r="S83" s="1"/>
      <c r="T83" s="1"/>
      <c r="U83" s="1"/>
      <c r="V83" s="16"/>
      <c r="W83" s="16"/>
      <c r="X83" s="16"/>
      <c r="Y83" s="16"/>
      <c r="Z83" s="16"/>
      <c r="AA83" s="16"/>
      <c r="AB83" s="16"/>
      <c r="AC83" s="16"/>
      <c r="AD83" s="16"/>
      <c r="AE83" s="16"/>
      <c r="AF83" s="16"/>
      <c r="AG83" s="16"/>
      <c r="AH83" s="16"/>
      <c r="AI83" s="16"/>
      <c r="AJ83" s="16"/>
      <c r="AK83" s="16"/>
      <c r="AL83" s="16"/>
      <c r="AM83" s="16"/>
      <c r="AN83" s="16"/>
      <c r="AO83" s="16"/>
      <c r="AP83" s="16"/>
    </row>
    <row r="84" spans="1:42" x14ac:dyDescent="0.3">
      <c r="A84" s="1"/>
      <c r="B84" s="16"/>
      <c r="C84" s="1"/>
      <c r="D84" s="1"/>
      <c r="E84" s="1"/>
      <c r="F84" s="1"/>
      <c r="G84" s="1"/>
      <c r="H84" s="1"/>
      <c r="I84" s="1"/>
      <c r="J84" s="1"/>
      <c r="K84" s="1"/>
      <c r="L84" s="1"/>
      <c r="M84" s="1"/>
      <c r="N84" s="1"/>
      <c r="O84" s="1"/>
      <c r="P84" s="1"/>
      <c r="Q84" s="1"/>
      <c r="R84" s="1"/>
      <c r="S84" s="1"/>
      <c r="T84" s="1"/>
      <c r="U84" s="1"/>
      <c r="V84" s="16"/>
      <c r="W84" s="16"/>
      <c r="X84" s="16"/>
      <c r="Y84" s="16"/>
      <c r="Z84" s="16"/>
      <c r="AA84" s="16"/>
      <c r="AB84" s="16"/>
      <c r="AC84" s="16"/>
      <c r="AD84" s="16"/>
      <c r="AE84" s="16"/>
      <c r="AF84" s="16"/>
      <c r="AG84" s="16"/>
      <c r="AH84" s="16"/>
      <c r="AI84" s="16"/>
      <c r="AJ84" s="16"/>
      <c r="AK84" s="16"/>
      <c r="AL84" s="16"/>
      <c r="AM84" s="16"/>
      <c r="AN84" s="16"/>
      <c r="AO84" s="16"/>
      <c r="AP84" s="16"/>
    </row>
    <row r="85" spans="1:42" x14ac:dyDescent="0.3">
      <c r="A85" s="1"/>
      <c r="B85" s="16"/>
      <c r="C85" s="1"/>
      <c r="D85" s="1"/>
      <c r="E85" s="1"/>
      <c r="F85" s="1"/>
      <c r="G85" s="1"/>
      <c r="H85" s="1"/>
      <c r="I85" s="1"/>
      <c r="J85" s="1"/>
      <c r="K85" s="1"/>
      <c r="L85" s="1"/>
      <c r="M85" s="1"/>
      <c r="N85" s="1"/>
      <c r="O85" s="1"/>
      <c r="P85" s="1"/>
      <c r="Q85" s="1"/>
      <c r="R85" s="1"/>
      <c r="S85" s="1"/>
      <c r="T85" s="1"/>
      <c r="U85" s="1"/>
      <c r="V85" s="16"/>
      <c r="W85" s="16"/>
      <c r="X85" s="16"/>
      <c r="Y85" s="16"/>
      <c r="Z85" s="16"/>
      <c r="AA85" s="16"/>
      <c r="AB85" s="16"/>
      <c r="AC85" s="16"/>
      <c r="AD85" s="16"/>
      <c r="AE85" s="16"/>
      <c r="AF85" s="16"/>
      <c r="AG85" s="16"/>
      <c r="AH85" s="16"/>
      <c r="AI85" s="16"/>
      <c r="AJ85" s="16"/>
      <c r="AK85" s="16"/>
      <c r="AL85" s="16"/>
      <c r="AM85" s="16"/>
      <c r="AN85" s="16"/>
      <c r="AO85" s="16"/>
      <c r="AP85" s="16"/>
    </row>
    <row r="86" spans="1:42" x14ac:dyDescent="0.3">
      <c r="A86" s="1"/>
      <c r="B86" s="16"/>
      <c r="C86" s="1"/>
      <c r="D86" s="1"/>
      <c r="E86" s="1"/>
      <c r="F86" s="1"/>
      <c r="G86" s="1"/>
      <c r="H86" s="1"/>
      <c r="I86" s="1"/>
      <c r="J86" s="1"/>
      <c r="K86" s="1"/>
      <c r="L86" s="1"/>
      <c r="M86" s="1"/>
      <c r="N86" s="1"/>
      <c r="O86" s="1"/>
      <c r="P86" s="1"/>
      <c r="Q86" s="1"/>
      <c r="R86" s="1"/>
      <c r="S86" s="1"/>
      <c r="T86" s="1"/>
      <c r="U86" s="1"/>
      <c r="V86" s="16"/>
      <c r="W86" s="16"/>
      <c r="X86" s="16"/>
      <c r="Y86" s="16"/>
      <c r="Z86" s="16"/>
      <c r="AA86" s="16"/>
      <c r="AB86" s="16"/>
      <c r="AC86" s="16"/>
      <c r="AD86" s="16"/>
      <c r="AE86" s="16"/>
      <c r="AF86" s="16"/>
      <c r="AG86" s="16"/>
      <c r="AH86" s="16"/>
      <c r="AI86" s="16"/>
      <c r="AJ86" s="16"/>
      <c r="AK86" s="16"/>
      <c r="AL86" s="16"/>
      <c r="AM86" s="16"/>
      <c r="AN86" s="16"/>
      <c r="AO86" s="16"/>
      <c r="AP86" s="16"/>
    </row>
    <row r="87" spans="1:42" x14ac:dyDescent="0.3">
      <c r="A87" s="1"/>
      <c r="B87" s="16"/>
      <c r="C87" s="1"/>
      <c r="D87" s="1"/>
      <c r="E87" s="1"/>
      <c r="F87" s="1"/>
      <c r="G87" s="1"/>
      <c r="H87" s="1"/>
      <c r="I87" s="1"/>
      <c r="J87" s="1"/>
      <c r="K87" s="1"/>
      <c r="L87" s="1"/>
      <c r="M87" s="1"/>
      <c r="N87" s="1"/>
      <c r="O87" s="1"/>
      <c r="P87" s="1"/>
      <c r="Q87" s="1"/>
      <c r="R87" s="1"/>
      <c r="S87" s="1"/>
      <c r="T87" s="1"/>
      <c r="U87" s="1"/>
      <c r="V87" s="16"/>
      <c r="W87" s="16"/>
      <c r="X87" s="16"/>
      <c r="Y87" s="16"/>
      <c r="Z87" s="16"/>
      <c r="AA87" s="16"/>
      <c r="AB87" s="16"/>
      <c r="AC87" s="16"/>
      <c r="AD87" s="16"/>
      <c r="AE87" s="16"/>
      <c r="AF87" s="16"/>
      <c r="AG87" s="16"/>
      <c r="AH87" s="16"/>
      <c r="AI87" s="16"/>
      <c r="AJ87" s="16"/>
      <c r="AK87" s="16"/>
      <c r="AL87" s="16"/>
      <c r="AM87" s="16"/>
      <c r="AN87" s="16"/>
      <c r="AO87" s="16"/>
      <c r="AP87" s="16"/>
    </row>
    <row r="88" spans="1:42" x14ac:dyDescent="0.3">
      <c r="A88" s="1"/>
      <c r="B88" s="16"/>
      <c r="C88" s="1"/>
      <c r="D88" s="1"/>
      <c r="E88" s="1"/>
      <c r="F88" s="1"/>
      <c r="G88" s="1"/>
      <c r="H88" s="1"/>
      <c r="I88" s="1"/>
      <c r="J88" s="1"/>
      <c r="K88" s="1"/>
      <c r="L88" s="1"/>
      <c r="M88" s="1"/>
      <c r="N88" s="1"/>
      <c r="O88" s="1"/>
      <c r="P88" s="1"/>
      <c r="Q88" s="1"/>
      <c r="R88" s="1"/>
      <c r="S88" s="1"/>
      <c r="T88" s="1"/>
      <c r="U88" s="1"/>
      <c r="V88" s="16"/>
      <c r="W88" s="16"/>
      <c r="X88" s="16"/>
      <c r="Y88" s="16"/>
      <c r="Z88" s="16"/>
      <c r="AA88" s="16"/>
      <c r="AB88" s="16"/>
      <c r="AC88" s="16"/>
      <c r="AD88" s="16"/>
      <c r="AE88" s="16"/>
      <c r="AF88" s="16"/>
      <c r="AG88" s="16"/>
      <c r="AH88" s="16"/>
      <c r="AI88" s="16"/>
      <c r="AJ88" s="16"/>
      <c r="AK88" s="16"/>
      <c r="AL88" s="16"/>
      <c r="AM88" s="16"/>
      <c r="AN88" s="16"/>
      <c r="AO88" s="16"/>
      <c r="AP88" s="16"/>
    </row>
    <row r="89" spans="1:42" x14ac:dyDescent="0.3">
      <c r="A89" s="1"/>
      <c r="B89" s="16"/>
      <c r="C89" s="1"/>
      <c r="D89" s="1"/>
      <c r="E89" s="1"/>
      <c r="F89" s="1"/>
      <c r="G89" s="1"/>
      <c r="H89" s="1"/>
      <c r="I89" s="1"/>
      <c r="J89" s="1"/>
      <c r="K89" s="1"/>
      <c r="L89" s="1"/>
      <c r="M89" s="1"/>
      <c r="N89" s="1"/>
      <c r="O89" s="1"/>
      <c r="P89" s="1"/>
      <c r="Q89" s="1"/>
      <c r="R89" s="1"/>
      <c r="S89" s="1"/>
      <c r="T89" s="1"/>
      <c r="U89" s="1"/>
      <c r="V89" s="16"/>
      <c r="W89" s="16"/>
      <c r="X89" s="16"/>
      <c r="Y89" s="16"/>
      <c r="Z89" s="16"/>
      <c r="AA89" s="16"/>
      <c r="AB89" s="16"/>
      <c r="AC89" s="16"/>
      <c r="AD89" s="16"/>
      <c r="AE89" s="16"/>
      <c r="AF89" s="16"/>
      <c r="AG89" s="16"/>
      <c r="AH89" s="16"/>
      <c r="AI89" s="16"/>
      <c r="AJ89" s="16"/>
      <c r="AK89" s="16"/>
      <c r="AL89" s="16"/>
      <c r="AM89" s="16"/>
      <c r="AN89" s="16"/>
      <c r="AO89" s="16"/>
      <c r="AP89" s="16"/>
    </row>
    <row r="90" spans="1:42" x14ac:dyDescent="0.3">
      <c r="A90" s="1"/>
      <c r="B90" s="16"/>
      <c r="C90" s="1"/>
      <c r="D90" s="1"/>
      <c r="E90" s="1"/>
      <c r="F90" s="1"/>
      <c r="G90" s="1"/>
      <c r="H90" s="1"/>
      <c r="I90" s="1"/>
      <c r="J90" s="1"/>
      <c r="K90" s="1"/>
      <c r="L90" s="1"/>
      <c r="M90" s="1"/>
      <c r="N90" s="1"/>
      <c r="O90" s="1"/>
      <c r="P90" s="1"/>
      <c r="Q90" s="1"/>
      <c r="R90" s="1"/>
      <c r="S90" s="1"/>
      <c r="T90" s="1"/>
      <c r="U90" s="1"/>
      <c r="V90" s="16"/>
      <c r="W90" s="16"/>
      <c r="X90" s="16"/>
      <c r="Y90" s="16"/>
      <c r="Z90" s="16"/>
      <c r="AA90" s="16"/>
      <c r="AB90" s="16"/>
      <c r="AC90" s="16"/>
      <c r="AD90" s="16"/>
      <c r="AE90" s="16"/>
      <c r="AF90" s="16"/>
      <c r="AG90" s="16"/>
      <c r="AH90" s="16"/>
      <c r="AI90" s="16"/>
      <c r="AJ90" s="16"/>
      <c r="AK90" s="16"/>
      <c r="AL90" s="16"/>
      <c r="AM90" s="16"/>
      <c r="AN90" s="16"/>
      <c r="AO90" s="16"/>
      <c r="AP90" s="16"/>
    </row>
    <row r="91" spans="1:42" x14ac:dyDescent="0.3">
      <c r="A91" s="1"/>
      <c r="B91" s="16"/>
      <c r="C91" s="1"/>
      <c r="D91" s="1"/>
      <c r="E91" s="1"/>
      <c r="F91" s="1"/>
      <c r="G91" s="1"/>
      <c r="H91" s="1"/>
      <c r="I91" s="1"/>
      <c r="J91" s="1"/>
      <c r="K91" s="1"/>
      <c r="L91" s="1"/>
      <c r="M91" s="1"/>
      <c r="N91" s="1"/>
      <c r="O91" s="1"/>
      <c r="P91" s="1"/>
      <c r="Q91" s="1"/>
      <c r="R91" s="1"/>
      <c r="S91" s="1"/>
      <c r="T91" s="1"/>
      <c r="U91" s="1"/>
      <c r="V91" s="16"/>
      <c r="W91" s="16"/>
      <c r="X91" s="16"/>
      <c r="Y91" s="16"/>
      <c r="Z91" s="16"/>
      <c r="AA91" s="16"/>
      <c r="AB91" s="16"/>
      <c r="AC91" s="16"/>
      <c r="AD91" s="16"/>
      <c r="AE91" s="16"/>
      <c r="AF91" s="16"/>
      <c r="AG91" s="16"/>
      <c r="AH91" s="16"/>
      <c r="AI91" s="16"/>
      <c r="AJ91" s="16"/>
      <c r="AK91" s="16"/>
      <c r="AL91" s="16"/>
      <c r="AM91" s="16"/>
      <c r="AN91" s="16"/>
      <c r="AO91" s="16"/>
      <c r="AP91" s="16"/>
    </row>
    <row r="92" spans="1:42" x14ac:dyDescent="0.3">
      <c r="A92" s="1"/>
      <c r="B92" s="16"/>
      <c r="C92" s="1"/>
      <c r="D92" s="1"/>
      <c r="E92" s="1"/>
      <c r="F92" s="1"/>
      <c r="G92" s="1"/>
      <c r="H92" s="1"/>
      <c r="I92" s="1"/>
      <c r="J92" s="1"/>
      <c r="K92" s="1"/>
      <c r="L92" s="1"/>
      <c r="M92" s="1"/>
      <c r="N92" s="1"/>
      <c r="O92" s="1"/>
      <c r="P92" s="1"/>
      <c r="Q92" s="1"/>
      <c r="R92" s="1"/>
      <c r="S92" s="1"/>
      <c r="T92" s="1"/>
      <c r="U92" s="1"/>
      <c r="V92" s="16"/>
      <c r="W92" s="16"/>
      <c r="X92" s="16"/>
      <c r="Y92" s="16"/>
      <c r="Z92" s="16"/>
      <c r="AA92" s="16"/>
      <c r="AB92" s="16"/>
      <c r="AC92" s="16"/>
      <c r="AD92" s="16"/>
      <c r="AE92" s="16"/>
      <c r="AF92" s="16"/>
      <c r="AG92" s="16"/>
      <c r="AH92" s="16"/>
      <c r="AI92" s="16"/>
      <c r="AJ92" s="16"/>
      <c r="AK92" s="16"/>
      <c r="AL92" s="16"/>
      <c r="AM92" s="16"/>
      <c r="AN92" s="16"/>
      <c r="AO92" s="16"/>
      <c r="AP92" s="16"/>
    </row>
    <row r="93" spans="1:42" x14ac:dyDescent="0.3">
      <c r="A93" s="1"/>
      <c r="B93" s="16"/>
      <c r="C93" s="1"/>
      <c r="D93" s="1"/>
      <c r="E93" s="1"/>
      <c r="F93" s="1"/>
      <c r="G93" s="1"/>
      <c r="H93" s="1"/>
      <c r="I93" s="1"/>
      <c r="J93" s="1"/>
      <c r="K93" s="1"/>
      <c r="L93" s="1"/>
      <c r="M93" s="1"/>
      <c r="N93" s="1"/>
      <c r="O93" s="1"/>
      <c r="P93" s="1"/>
      <c r="Q93" s="1"/>
      <c r="R93" s="1"/>
      <c r="S93" s="1"/>
      <c r="T93" s="1"/>
      <c r="U93" s="1"/>
      <c r="V93" s="16"/>
      <c r="W93" s="16"/>
      <c r="X93" s="16"/>
      <c r="Y93" s="16"/>
      <c r="Z93" s="16"/>
      <c r="AA93" s="16"/>
      <c r="AB93" s="16"/>
      <c r="AC93" s="16"/>
      <c r="AD93" s="16"/>
      <c r="AE93" s="16"/>
      <c r="AF93" s="16"/>
      <c r="AG93" s="16"/>
      <c r="AH93" s="16"/>
      <c r="AI93" s="16"/>
      <c r="AJ93" s="16"/>
      <c r="AK93" s="16"/>
      <c r="AL93" s="16"/>
      <c r="AM93" s="16"/>
      <c r="AN93" s="16"/>
      <c r="AO93" s="16"/>
      <c r="AP93" s="16"/>
    </row>
    <row r="94" spans="1:42" x14ac:dyDescent="0.3">
      <c r="A94" s="1"/>
      <c r="B94" s="16"/>
      <c r="C94" s="1"/>
      <c r="D94" s="1"/>
      <c r="E94" s="1"/>
      <c r="F94" s="1"/>
      <c r="G94" s="1"/>
      <c r="H94" s="1"/>
      <c r="I94" s="1"/>
      <c r="J94" s="1"/>
      <c r="K94" s="1"/>
      <c r="L94" s="1"/>
      <c r="M94" s="1"/>
      <c r="N94" s="1"/>
      <c r="O94" s="1"/>
      <c r="P94" s="1"/>
      <c r="Q94" s="1"/>
      <c r="R94" s="1"/>
      <c r="S94" s="1"/>
      <c r="T94" s="1"/>
      <c r="U94" s="1"/>
      <c r="V94" s="16"/>
      <c r="W94" s="16"/>
      <c r="X94" s="16"/>
      <c r="Y94" s="16"/>
      <c r="Z94" s="16"/>
      <c r="AA94" s="16"/>
      <c r="AB94" s="16"/>
      <c r="AC94" s="16"/>
      <c r="AD94" s="16"/>
      <c r="AE94" s="16"/>
      <c r="AF94" s="16"/>
      <c r="AG94" s="16"/>
      <c r="AH94" s="16"/>
      <c r="AI94" s="16"/>
      <c r="AJ94" s="16"/>
      <c r="AK94" s="16"/>
      <c r="AL94" s="16"/>
      <c r="AM94" s="16"/>
      <c r="AN94" s="16"/>
      <c r="AO94" s="16"/>
      <c r="AP94" s="16"/>
    </row>
    <row r="95" spans="1:42" x14ac:dyDescent="0.3">
      <c r="A95" s="1"/>
      <c r="B95" s="16"/>
      <c r="C95" s="1"/>
      <c r="D95" s="1"/>
      <c r="E95" s="1"/>
      <c r="F95" s="1"/>
      <c r="G95" s="1"/>
      <c r="H95" s="1"/>
      <c r="I95" s="1"/>
      <c r="J95" s="1"/>
      <c r="K95" s="1"/>
      <c r="L95" s="1"/>
      <c r="M95" s="1"/>
      <c r="N95" s="1"/>
      <c r="O95" s="1"/>
      <c r="P95" s="1"/>
      <c r="Q95" s="1"/>
      <c r="R95" s="1"/>
      <c r="S95" s="1"/>
      <c r="T95" s="1"/>
      <c r="U95" s="1"/>
      <c r="V95" s="16"/>
      <c r="W95" s="16"/>
      <c r="X95" s="16"/>
      <c r="Y95" s="16"/>
      <c r="Z95" s="16"/>
      <c r="AA95" s="16"/>
      <c r="AB95" s="16"/>
      <c r="AC95" s="16"/>
      <c r="AD95" s="16"/>
      <c r="AE95" s="16"/>
      <c r="AF95" s="16"/>
      <c r="AG95" s="16"/>
      <c r="AH95" s="16"/>
      <c r="AI95" s="16"/>
      <c r="AJ95" s="16"/>
      <c r="AK95" s="16"/>
      <c r="AL95" s="16"/>
      <c r="AM95" s="16"/>
      <c r="AN95" s="16"/>
      <c r="AO95" s="16"/>
      <c r="AP95" s="16"/>
    </row>
    <row r="96" spans="1:42" x14ac:dyDescent="0.3">
      <c r="A96" s="1"/>
      <c r="B96" s="16"/>
      <c r="C96" s="1"/>
      <c r="D96" s="1"/>
      <c r="E96" s="1"/>
      <c r="F96" s="1"/>
      <c r="G96" s="1"/>
      <c r="H96" s="1"/>
      <c r="I96" s="1"/>
      <c r="J96" s="1"/>
      <c r="K96" s="1"/>
      <c r="L96" s="1"/>
      <c r="M96" s="1"/>
      <c r="N96" s="1"/>
      <c r="O96" s="1"/>
      <c r="P96" s="1"/>
      <c r="Q96" s="1"/>
      <c r="R96" s="1"/>
      <c r="S96" s="1"/>
      <c r="T96" s="1"/>
      <c r="U96" s="1"/>
      <c r="V96" s="16"/>
      <c r="W96" s="16"/>
      <c r="X96" s="16"/>
      <c r="Y96" s="16"/>
      <c r="Z96" s="16"/>
      <c r="AA96" s="16"/>
      <c r="AB96" s="16"/>
      <c r="AC96" s="16"/>
      <c r="AD96" s="16"/>
      <c r="AE96" s="16"/>
      <c r="AF96" s="16"/>
      <c r="AG96" s="16"/>
      <c r="AH96" s="16"/>
      <c r="AI96" s="16"/>
      <c r="AJ96" s="16"/>
      <c r="AK96" s="16"/>
      <c r="AL96" s="16"/>
      <c r="AM96" s="16"/>
      <c r="AN96" s="16"/>
      <c r="AO96" s="16"/>
      <c r="AP96" s="16"/>
    </row>
    <row r="97" spans="1:42" x14ac:dyDescent="0.3">
      <c r="A97" s="1"/>
      <c r="B97" s="16"/>
      <c r="C97" s="1"/>
      <c r="D97" s="1"/>
      <c r="E97" s="1"/>
      <c r="F97" s="1"/>
      <c r="G97" s="1"/>
      <c r="H97" s="1"/>
      <c r="I97" s="1"/>
      <c r="J97" s="1"/>
      <c r="K97" s="1"/>
      <c r="L97" s="1"/>
      <c r="M97" s="1"/>
      <c r="N97" s="1"/>
      <c r="O97" s="1"/>
      <c r="P97" s="1"/>
      <c r="Q97" s="1"/>
      <c r="R97" s="1"/>
      <c r="S97" s="1"/>
      <c r="T97" s="1"/>
      <c r="U97" s="1"/>
      <c r="V97" s="16"/>
      <c r="W97" s="16"/>
      <c r="X97" s="16"/>
      <c r="Y97" s="16"/>
      <c r="Z97" s="16"/>
      <c r="AA97" s="16"/>
      <c r="AB97" s="16"/>
      <c r="AC97" s="16"/>
      <c r="AD97" s="16"/>
      <c r="AE97" s="16"/>
      <c r="AF97" s="16"/>
      <c r="AG97" s="16"/>
      <c r="AH97" s="16"/>
      <c r="AI97" s="16"/>
      <c r="AJ97" s="16"/>
      <c r="AK97" s="16"/>
      <c r="AL97" s="16"/>
      <c r="AM97" s="16"/>
      <c r="AN97" s="16"/>
      <c r="AO97" s="16"/>
      <c r="AP97" s="16"/>
    </row>
    <row r="98" spans="1:42" x14ac:dyDescent="0.3">
      <c r="A98" s="1"/>
      <c r="B98" s="16"/>
      <c r="C98" s="1"/>
      <c r="D98" s="1"/>
      <c r="E98" s="1"/>
      <c r="F98" s="1"/>
      <c r="G98" s="1"/>
      <c r="H98" s="1"/>
      <c r="I98" s="1"/>
      <c r="J98" s="1"/>
      <c r="K98" s="1"/>
      <c r="L98" s="1"/>
      <c r="M98" s="1"/>
      <c r="N98" s="1"/>
      <c r="O98" s="1"/>
      <c r="P98" s="1"/>
      <c r="Q98" s="1"/>
      <c r="R98" s="1"/>
      <c r="S98" s="1"/>
      <c r="T98" s="1"/>
      <c r="U98" s="1"/>
      <c r="V98" s="16"/>
      <c r="W98" s="16"/>
      <c r="X98" s="16"/>
      <c r="Y98" s="16"/>
      <c r="Z98" s="16"/>
      <c r="AA98" s="16"/>
      <c r="AB98" s="16"/>
      <c r="AC98" s="16"/>
      <c r="AD98" s="16"/>
      <c r="AE98" s="16"/>
      <c r="AF98" s="16"/>
      <c r="AG98" s="16"/>
      <c r="AH98" s="16"/>
      <c r="AI98" s="16"/>
      <c r="AJ98" s="16"/>
      <c r="AK98" s="16"/>
      <c r="AL98" s="16"/>
      <c r="AM98" s="16"/>
      <c r="AN98" s="16"/>
      <c r="AO98" s="16"/>
      <c r="AP98" s="16"/>
    </row>
    <row r="99" spans="1:42" x14ac:dyDescent="0.3">
      <c r="A99" s="1"/>
      <c r="B99" s="16"/>
      <c r="C99" s="1"/>
      <c r="D99" s="1"/>
      <c r="E99" s="1"/>
      <c r="F99" s="1"/>
      <c r="G99" s="1"/>
      <c r="H99" s="1"/>
      <c r="I99" s="1"/>
      <c r="J99" s="1"/>
      <c r="K99" s="1"/>
      <c r="L99" s="1"/>
      <c r="M99" s="1"/>
      <c r="N99" s="1"/>
      <c r="O99" s="1"/>
      <c r="P99" s="1"/>
      <c r="Q99" s="1"/>
      <c r="R99" s="1"/>
      <c r="S99" s="1"/>
      <c r="T99" s="1"/>
      <c r="U99" s="1"/>
      <c r="V99" s="16"/>
      <c r="W99" s="16"/>
      <c r="X99" s="16"/>
      <c r="Y99" s="16"/>
      <c r="Z99" s="16"/>
      <c r="AA99" s="16"/>
      <c r="AB99" s="16"/>
      <c r="AC99" s="16"/>
      <c r="AD99" s="16"/>
      <c r="AE99" s="16"/>
      <c r="AF99" s="16"/>
      <c r="AG99" s="16"/>
      <c r="AH99" s="16"/>
      <c r="AI99" s="16"/>
      <c r="AJ99" s="16"/>
      <c r="AK99" s="16"/>
      <c r="AL99" s="16"/>
      <c r="AM99" s="16"/>
      <c r="AN99" s="16"/>
      <c r="AO99" s="16"/>
      <c r="AP99" s="16"/>
    </row>
    <row r="100" spans="1:42" x14ac:dyDescent="0.3">
      <c r="A100" s="1"/>
      <c r="B100" s="16"/>
      <c r="C100" s="1"/>
      <c r="D100" s="1"/>
      <c r="E100" s="1"/>
      <c r="F100" s="1"/>
      <c r="G100" s="1"/>
      <c r="H100" s="1"/>
      <c r="I100" s="1"/>
      <c r="J100" s="1"/>
      <c r="K100" s="1"/>
      <c r="L100" s="1"/>
      <c r="M100" s="1"/>
      <c r="N100" s="1"/>
      <c r="O100" s="1"/>
      <c r="P100" s="1"/>
      <c r="Q100" s="1"/>
      <c r="R100" s="1"/>
      <c r="S100" s="1"/>
      <c r="T100" s="1"/>
      <c r="U100" s="1"/>
      <c r="V100" s="16"/>
      <c r="W100" s="16"/>
      <c r="X100" s="16"/>
      <c r="Y100" s="16"/>
      <c r="Z100" s="16"/>
      <c r="AA100" s="16"/>
      <c r="AB100" s="16"/>
      <c r="AC100" s="16"/>
      <c r="AD100" s="16"/>
      <c r="AE100" s="16"/>
      <c r="AF100" s="16"/>
      <c r="AG100" s="16"/>
      <c r="AH100" s="16"/>
      <c r="AI100" s="16"/>
      <c r="AJ100" s="16"/>
      <c r="AK100" s="16"/>
      <c r="AL100" s="16"/>
      <c r="AM100" s="16"/>
      <c r="AN100" s="16"/>
      <c r="AO100" s="16"/>
      <c r="AP100" s="16"/>
    </row>
    <row r="101" spans="1:42" x14ac:dyDescent="0.3">
      <c r="A101" s="1"/>
      <c r="B101" s="16"/>
      <c r="C101" s="1"/>
      <c r="D101" s="1"/>
      <c r="E101" s="1"/>
      <c r="F101" s="1"/>
      <c r="G101" s="1"/>
      <c r="H101" s="1"/>
      <c r="I101" s="1"/>
      <c r="J101" s="1"/>
      <c r="K101" s="1"/>
      <c r="L101" s="1"/>
      <c r="M101" s="1"/>
      <c r="N101" s="1"/>
      <c r="O101" s="1"/>
      <c r="P101" s="1"/>
      <c r="Q101" s="1"/>
      <c r="R101" s="1"/>
      <c r="S101" s="1"/>
      <c r="T101" s="1"/>
      <c r="U101" s="1"/>
      <c r="V101" s="16"/>
      <c r="W101" s="16"/>
      <c r="X101" s="16"/>
      <c r="Y101" s="16"/>
      <c r="Z101" s="16"/>
      <c r="AA101" s="16"/>
      <c r="AB101" s="16"/>
      <c r="AC101" s="16"/>
      <c r="AD101" s="16"/>
      <c r="AE101" s="16"/>
      <c r="AF101" s="16"/>
      <c r="AG101" s="16"/>
      <c r="AH101" s="16"/>
      <c r="AI101" s="16"/>
      <c r="AJ101" s="16"/>
      <c r="AK101" s="16"/>
      <c r="AL101" s="16"/>
      <c r="AM101" s="16"/>
      <c r="AN101" s="16"/>
      <c r="AO101" s="16"/>
      <c r="AP101" s="16"/>
    </row>
    <row r="102" spans="1:42" x14ac:dyDescent="0.3">
      <c r="A102" s="1"/>
      <c r="B102" s="16"/>
      <c r="C102" s="1"/>
      <c r="D102" s="1"/>
      <c r="E102" s="1"/>
      <c r="F102" s="1"/>
      <c r="G102" s="1"/>
      <c r="H102" s="1"/>
      <c r="I102" s="1"/>
      <c r="J102" s="1"/>
      <c r="K102" s="1"/>
      <c r="L102" s="1"/>
      <c r="M102" s="1"/>
      <c r="N102" s="1"/>
      <c r="O102" s="1"/>
      <c r="P102" s="1"/>
      <c r="Q102" s="1"/>
      <c r="R102" s="1"/>
      <c r="S102" s="1"/>
      <c r="T102" s="1"/>
      <c r="U102" s="1"/>
      <c r="V102" s="16"/>
      <c r="W102" s="16"/>
      <c r="X102" s="16"/>
      <c r="Y102" s="16"/>
      <c r="Z102" s="16"/>
      <c r="AA102" s="16"/>
      <c r="AB102" s="16"/>
      <c r="AC102" s="16"/>
      <c r="AD102" s="16"/>
      <c r="AE102" s="16"/>
      <c r="AF102" s="16"/>
      <c r="AG102" s="16"/>
      <c r="AH102" s="16"/>
      <c r="AI102" s="16"/>
      <c r="AJ102" s="16"/>
      <c r="AK102" s="16"/>
      <c r="AL102" s="16"/>
      <c r="AM102" s="16"/>
      <c r="AN102" s="16"/>
      <c r="AO102" s="16"/>
      <c r="AP102" s="16"/>
    </row>
    <row r="103" spans="1:42" x14ac:dyDescent="0.3">
      <c r="A103" s="16"/>
      <c r="B103" s="16"/>
      <c r="C103" s="16"/>
      <c r="D103" s="16"/>
      <c r="E103" s="16"/>
      <c r="F103" s="16"/>
      <c r="G103" s="16"/>
      <c r="H103" s="16"/>
      <c r="I103" s="16"/>
      <c r="J103" s="16"/>
      <c r="K103" s="16"/>
      <c r="L103" s="16"/>
      <c r="M103" s="16"/>
      <c r="N103" s="16"/>
      <c r="O103" s="16"/>
      <c r="P103" s="16"/>
      <c r="Q103" s="16"/>
      <c r="R103" s="16"/>
      <c r="S103" s="16"/>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row>
    <row r="104" spans="1:42" x14ac:dyDescent="0.3">
      <c r="A104" s="16"/>
      <c r="B104" s="16"/>
      <c r="C104" s="16"/>
      <c r="D104" s="16"/>
      <c r="E104" s="16"/>
      <c r="F104" s="16"/>
      <c r="G104" s="16"/>
      <c r="H104" s="16"/>
      <c r="I104" s="16"/>
      <c r="J104" s="16"/>
      <c r="K104" s="16"/>
      <c r="L104" s="16"/>
      <c r="M104" s="16"/>
      <c r="N104" s="16"/>
      <c r="O104" s="16"/>
      <c r="P104" s="16"/>
      <c r="Q104" s="16"/>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x14ac:dyDescent="0.3">
      <c r="A105" s="16"/>
      <c r="B105" s="16"/>
      <c r="C105" s="16"/>
      <c r="D105" s="16"/>
      <c r="E105" s="16"/>
      <c r="F105" s="16"/>
      <c r="G105" s="16"/>
      <c r="H105" s="16"/>
      <c r="I105" s="16"/>
      <c r="J105" s="16"/>
      <c r="K105" s="16"/>
      <c r="L105" s="16"/>
      <c r="M105" s="16"/>
      <c r="N105" s="16"/>
      <c r="O105" s="16"/>
      <c r="P105" s="16"/>
      <c r="Q105" s="16"/>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x14ac:dyDescent="0.3">
      <c r="A106" s="16"/>
      <c r="B106" s="16"/>
      <c r="C106" s="16"/>
      <c r="D106" s="16"/>
      <c r="E106" s="16"/>
      <c r="F106" s="16"/>
      <c r="G106" s="16"/>
      <c r="H106" s="16"/>
      <c r="I106" s="16"/>
      <c r="J106" s="16"/>
      <c r="K106" s="16"/>
      <c r="L106" s="16"/>
      <c r="M106" s="16"/>
      <c r="N106" s="16"/>
      <c r="O106" s="16"/>
      <c r="P106" s="16"/>
      <c r="Q106" s="16"/>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x14ac:dyDescent="0.3">
      <c r="A107" s="16"/>
      <c r="B107" s="16"/>
      <c r="C107" s="16"/>
      <c r="D107" s="16"/>
      <c r="E107" s="16"/>
      <c r="F107" s="16"/>
      <c r="G107" s="16"/>
      <c r="H107" s="16"/>
      <c r="I107" s="16"/>
      <c r="J107" s="16"/>
      <c r="K107" s="16"/>
      <c r="L107" s="16"/>
      <c r="M107" s="16"/>
      <c r="N107" s="16"/>
      <c r="O107" s="16"/>
      <c r="P107" s="16"/>
      <c r="Q107" s="16"/>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x14ac:dyDescent="0.3">
      <c r="A108" s="16"/>
      <c r="B108" s="16"/>
      <c r="C108" s="16"/>
      <c r="D108" s="16"/>
      <c r="E108" s="16"/>
      <c r="F108" s="16"/>
      <c r="G108" s="16"/>
      <c r="H108" s="16"/>
      <c r="I108" s="16"/>
      <c r="J108" s="16"/>
      <c r="K108" s="16"/>
      <c r="L108" s="16"/>
      <c r="M108" s="16"/>
      <c r="N108" s="16"/>
      <c r="O108" s="16"/>
      <c r="P108" s="16"/>
      <c r="Q108" s="16"/>
      <c r="R108" s="16"/>
      <c r="S108" s="16"/>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row>
    <row r="109" spans="1:42" x14ac:dyDescent="0.3">
      <c r="A109" s="16"/>
      <c r="B109" s="16"/>
      <c r="C109" s="16"/>
      <c r="D109" s="16"/>
      <c r="E109" s="16"/>
      <c r="F109" s="16"/>
      <c r="G109" s="16"/>
      <c r="H109" s="16"/>
      <c r="I109" s="16"/>
      <c r="J109" s="16"/>
      <c r="K109" s="16"/>
      <c r="L109" s="16"/>
      <c r="M109" s="16"/>
      <c r="N109" s="16"/>
      <c r="O109" s="16"/>
      <c r="P109" s="16"/>
      <c r="Q109" s="16"/>
      <c r="R109" s="16"/>
      <c r="S109" s="16"/>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row>
    <row r="110" spans="1:42" x14ac:dyDescent="0.3">
      <c r="A110" s="16"/>
      <c r="B110" s="16"/>
      <c r="C110" s="16"/>
      <c r="D110" s="16"/>
      <c r="E110" s="16"/>
      <c r="F110" s="16"/>
      <c r="G110" s="16"/>
      <c r="H110" s="16"/>
      <c r="I110" s="16"/>
      <c r="J110" s="16"/>
      <c r="K110" s="16"/>
      <c r="L110" s="16"/>
      <c r="M110" s="16"/>
      <c r="N110" s="16"/>
      <c r="O110" s="16"/>
      <c r="P110" s="16"/>
      <c r="Q110" s="16"/>
      <c r="R110" s="16"/>
      <c r="S110" s="16"/>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row>
    <row r="111" spans="1:42" x14ac:dyDescent="0.3">
      <c r="A111" s="16"/>
      <c r="B111" s="16"/>
      <c r="C111" s="16"/>
      <c r="D111" s="16"/>
      <c r="E111" s="16"/>
      <c r="F111" s="16"/>
      <c r="G111" s="16"/>
      <c r="H111" s="16"/>
      <c r="I111" s="16"/>
      <c r="J111" s="16"/>
      <c r="K111" s="16"/>
      <c r="L111" s="16"/>
      <c r="M111" s="16"/>
      <c r="N111" s="16"/>
      <c r="O111" s="16"/>
      <c r="P111" s="16"/>
      <c r="Q111" s="16"/>
      <c r="R111" s="16"/>
      <c r="S111" s="16"/>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row>
    <row r="112" spans="1:42" x14ac:dyDescent="0.3">
      <c r="A112" s="16"/>
      <c r="B112" s="16"/>
      <c r="C112" s="16"/>
      <c r="D112" s="16"/>
      <c r="E112" s="16"/>
      <c r="F112" s="16"/>
      <c r="G112" s="16"/>
      <c r="H112" s="16"/>
      <c r="I112" s="16"/>
      <c r="J112" s="16"/>
      <c r="K112" s="16"/>
      <c r="L112" s="16"/>
      <c r="M112" s="16"/>
      <c r="N112" s="16"/>
      <c r="O112" s="16"/>
      <c r="P112" s="16"/>
      <c r="Q112" s="16"/>
      <c r="R112" s="16"/>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x14ac:dyDescent="0.3">
      <c r="A113" s="16"/>
      <c r="B113" s="16"/>
      <c r="C113" s="16"/>
      <c r="D113" s="16"/>
      <c r="E113" s="16"/>
      <c r="F113" s="16"/>
      <c r="G113" s="16"/>
      <c r="H113" s="16"/>
      <c r="I113" s="16"/>
      <c r="J113" s="16"/>
      <c r="K113" s="16"/>
      <c r="L113" s="16"/>
      <c r="M113" s="16"/>
      <c r="N113" s="16"/>
      <c r="O113" s="16"/>
      <c r="P113" s="16"/>
      <c r="Q113" s="16"/>
      <c r="R113" s="16"/>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x14ac:dyDescent="0.3">
      <c r="A114" s="16"/>
      <c r="B114" s="16"/>
      <c r="C114" s="16"/>
      <c r="D114" s="16"/>
      <c r="E114" s="16"/>
      <c r="F114" s="16"/>
      <c r="G114" s="16"/>
      <c r="H114" s="16"/>
      <c r="I114" s="16"/>
      <c r="J114" s="16"/>
      <c r="K114" s="16"/>
      <c r="L114" s="16"/>
      <c r="M114" s="16"/>
      <c r="N114" s="16"/>
      <c r="O114" s="16"/>
      <c r="P114" s="16"/>
      <c r="Q114" s="16"/>
      <c r="R114" s="16"/>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x14ac:dyDescent="0.3">
      <c r="A115" s="16"/>
      <c r="B115" s="16"/>
      <c r="C115" s="16"/>
      <c r="D115" s="16"/>
      <c r="E115" s="16"/>
      <c r="F115" s="16"/>
      <c r="G115" s="16"/>
      <c r="H115" s="16"/>
      <c r="I115" s="16"/>
      <c r="J115" s="16"/>
      <c r="K115" s="16"/>
      <c r="L115" s="16"/>
      <c r="M115" s="16"/>
      <c r="N115" s="16"/>
      <c r="O115" s="16"/>
      <c r="P115" s="16"/>
      <c r="Q115" s="16"/>
      <c r="R115" s="16"/>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x14ac:dyDescent="0.3">
      <c r="A116" s="16"/>
      <c r="B116" s="16"/>
      <c r="C116" s="16"/>
      <c r="D116" s="16"/>
      <c r="E116" s="16"/>
      <c r="F116" s="16"/>
      <c r="G116" s="16"/>
      <c r="H116" s="16"/>
      <c r="I116" s="16"/>
      <c r="J116" s="16"/>
      <c r="K116" s="16"/>
      <c r="L116" s="16"/>
      <c r="M116" s="16"/>
      <c r="N116" s="16"/>
      <c r="O116" s="16"/>
      <c r="P116" s="16"/>
      <c r="Q116" s="16"/>
      <c r="R116" s="16"/>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x14ac:dyDescent="0.3">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36"/>
      <c r="B118" s="136"/>
      <c r="C118" s="136"/>
      <c r="D118" s="136"/>
      <c r="E118" s="136"/>
      <c r="F118" s="136"/>
      <c r="G118" s="136"/>
      <c r="H118" s="136"/>
      <c r="I118" s="136"/>
      <c r="J118" s="136"/>
      <c r="K118" s="136"/>
      <c r="L118" s="136"/>
      <c r="M118" s="136"/>
      <c r="N118" s="136"/>
      <c r="O118" s="136"/>
      <c r="P118" s="136"/>
      <c r="Q118" s="136"/>
      <c r="R118" s="136"/>
      <c r="S118" s="136"/>
      <c r="T118" s="136"/>
      <c r="U118" s="136"/>
      <c r="V118" s="136"/>
      <c r="W118" s="136"/>
      <c r="X118" s="136"/>
      <c r="Y118" s="136"/>
      <c r="Z118" s="136"/>
      <c r="AA118" s="136"/>
      <c r="AB118" s="136"/>
      <c r="AC118" s="136"/>
      <c r="AD118" s="136"/>
      <c r="AE118" s="136"/>
      <c r="AF118" s="136"/>
      <c r="AG118" s="136"/>
      <c r="AH118" s="136"/>
      <c r="AI118" s="136"/>
      <c r="AJ118" s="136"/>
      <c r="AK118" s="136"/>
      <c r="AL118" s="136"/>
      <c r="AM118" s="136"/>
      <c r="AN118" s="136"/>
      <c r="AO118" s="136"/>
      <c r="AP118" s="136"/>
    </row>
    <row r="119" spans="1:42" x14ac:dyDescent="0.3">
      <c r="A119" s="136"/>
      <c r="B119" s="136"/>
      <c r="C119" s="136"/>
      <c r="D119" s="136"/>
      <c r="E119" s="136"/>
      <c r="F119" s="136"/>
      <c r="G119" s="136"/>
      <c r="H119" s="136"/>
      <c r="I119" s="136"/>
      <c r="J119" s="136"/>
      <c r="K119" s="136"/>
      <c r="L119" s="136"/>
      <c r="M119" s="136"/>
      <c r="N119" s="136"/>
      <c r="O119" s="136"/>
      <c r="P119" s="136"/>
      <c r="Q119" s="136"/>
      <c r="R119" s="136"/>
      <c r="S119" s="136"/>
      <c r="T119" s="136"/>
      <c r="U119" s="136"/>
      <c r="V119" s="136"/>
      <c r="W119" s="136"/>
      <c r="X119" s="136"/>
      <c r="Y119" s="136"/>
      <c r="Z119" s="136"/>
      <c r="AA119" s="136"/>
      <c r="AB119" s="136"/>
      <c r="AC119" s="136"/>
      <c r="AD119" s="136"/>
      <c r="AE119" s="136"/>
      <c r="AF119" s="136"/>
      <c r="AG119" s="136"/>
      <c r="AH119" s="136"/>
      <c r="AI119" s="136"/>
      <c r="AJ119" s="136"/>
      <c r="AK119" s="136"/>
      <c r="AL119" s="136"/>
      <c r="AM119" s="136"/>
      <c r="AN119" s="136"/>
      <c r="AO119" s="136"/>
      <c r="AP119" s="136"/>
    </row>
  </sheetData>
  <mergeCells count="41">
    <mergeCell ref="M37:N38"/>
    <mergeCell ref="M33:N34"/>
    <mergeCell ref="M31:P32"/>
    <mergeCell ref="Z19:AN19"/>
    <mergeCell ref="K53:M54"/>
    <mergeCell ref="O33:P34"/>
    <mergeCell ref="O37:P38"/>
    <mergeCell ref="K55:K56"/>
    <mergeCell ref="L55:L56"/>
    <mergeCell ref="M55:M56"/>
    <mergeCell ref="Z31:AN31"/>
    <mergeCell ref="Z43:AN43"/>
    <mergeCell ref="M48:N49"/>
    <mergeCell ref="O48:P49"/>
    <mergeCell ref="M50:P51"/>
    <mergeCell ref="M39:P40"/>
    <mergeCell ref="M42:P43"/>
    <mergeCell ref="M44:N45"/>
    <mergeCell ref="O44:P45"/>
    <mergeCell ref="M46:N47"/>
    <mergeCell ref="O46:P47"/>
    <mergeCell ref="M35:N36"/>
    <mergeCell ref="O35:P36"/>
    <mergeCell ref="C53:E54"/>
    <mergeCell ref="C55:C56"/>
    <mergeCell ref="D55:D56"/>
    <mergeCell ref="E55:E56"/>
    <mergeCell ref="G53:I54"/>
    <mergeCell ref="G55:G56"/>
    <mergeCell ref="H55:H56"/>
    <mergeCell ref="I55:I56"/>
    <mergeCell ref="AB9:AK9"/>
    <mergeCell ref="C7:M8"/>
    <mergeCell ref="B3:N4"/>
    <mergeCell ref="E31:F31"/>
    <mergeCell ref="J31:K31"/>
    <mergeCell ref="C31:D32"/>
    <mergeCell ref="H31:I32"/>
    <mergeCell ref="E17:E18"/>
    <mergeCell ref="F17:F18"/>
    <mergeCell ref="H17:I18"/>
  </mergeCells>
  <dataValidations count="2">
    <dataValidation type="list" allowBlank="1" showInputMessage="1" showErrorMessage="1" sqref="O33:P34 O44:P45">
      <formula1>"Man,Woman"</formula1>
    </dataValidation>
    <dataValidation type="list" allowBlank="1" showInputMessage="1" showErrorMessage="1" sqref="C7:M8">
      <formula1>$AM$9:$AM$12</formula1>
    </dataValidation>
  </dataValidations>
  <pageMargins left="0.7" right="0.7" top="0.75" bottom="0.75" header="0.3" footer="0.3"/>
  <pageSetup paperSize="9" orientation="portrait" r:id="rId1"/>
  <ignoredErrors>
    <ignoredError sqref="Z22:AI22 Z24:AI24 Z26 AA27 AB26:AI26 Z38:AF38 Z36:AH36 Z34 AB34:AH34 AA33 AI34 AI36 AH38:AI38 AG33 AG35 AG37 Z50:AI50 Z48:AI48 Z46:AI46" formula="1"/>
  </ignoredError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270"/>
  <sheetViews>
    <sheetView showGridLines="0" showZeros="0" topLeftCell="A149" zoomScaleNormal="100" workbookViewId="0">
      <selection activeCell="M151" sqref="M151"/>
    </sheetView>
  </sheetViews>
  <sheetFormatPr baseColWidth="10" defaultRowHeight="14.4" x14ac:dyDescent="0.3"/>
  <cols>
    <col min="1" max="1" width="5.33203125" customWidth="1"/>
    <col min="4" max="4" width="11.5546875" customWidth="1"/>
  </cols>
  <sheetData>
    <row r="1" spans="1:42" ht="15" customHeight="1" x14ac:dyDescent="0.3">
      <c r="A1" s="1"/>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row>
    <row r="2" spans="1:42" ht="15" customHeight="1" thickBot="1" x14ac:dyDescent="0.3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row>
    <row r="3" spans="1:42" ht="15" customHeight="1" x14ac:dyDescent="0.3">
      <c r="A3" s="1"/>
      <c r="B3" s="1"/>
      <c r="C3" s="445">
        <f>'Training Plan'!B12</f>
        <v>0</v>
      </c>
      <c r="D3" s="446"/>
      <c r="E3" s="451" t="s">
        <v>59</v>
      </c>
      <c r="F3" s="451"/>
      <c r="G3" s="451"/>
      <c r="H3" s="451"/>
      <c r="I3" s="451"/>
      <c r="J3" s="451"/>
      <c r="K3" s="451"/>
      <c r="L3" s="451"/>
      <c r="M3" s="451"/>
      <c r="N3" s="451"/>
      <c r="O3" s="451"/>
      <c r="P3" s="451"/>
      <c r="Q3" s="452"/>
      <c r="R3" s="1"/>
      <c r="S3" s="1"/>
      <c r="T3" s="1"/>
      <c r="U3" s="1"/>
      <c r="V3" s="1"/>
      <c r="W3" s="1"/>
      <c r="X3" s="1"/>
      <c r="Y3" s="1"/>
      <c r="Z3" s="1"/>
      <c r="AA3" s="1"/>
      <c r="AB3" s="1"/>
      <c r="AC3" s="1"/>
      <c r="AD3" s="1"/>
      <c r="AE3" s="1"/>
      <c r="AF3" s="1"/>
      <c r="AG3" s="1"/>
      <c r="AH3" s="1"/>
      <c r="AI3" s="1"/>
      <c r="AJ3" s="1"/>
      <c r="AK3" s="1"/>
      <c r="AL3" s="1"/>
      <c r="AM3" s="1"/>
      <c r="AN3" s="1"/>
      <c r="AO3" s="1"/>
      <c r="AP3" s="1"/>
    </row>
    <row r="4" spans="1:42" ht="15" customHeight="1" x14ac:dyDescent="0.3">
      <c r="A4" s="1"/>
      <c r="B4" s="1"/>
      <c r="C4" s="447"/>
      <c r="D4" s="448"/>
      <c r="E4" s="307"/>
      <c r="F4" s="307"/>
      <c r="G4" s="307"/>
      <c r="H4" s="307"/>
      <c r="I4" s="307"/>
      <c r="J4" s="307"/>
      <c r="K4" s="307"/>
      <c r="L4" s="307"/>
      <c r="M4" s="307"/>
      <c r="N4" s="307"/>
      <c r="O4" s="307"/>
      <c r="P4" s="307"/>
      <c r="Q4" s="453"/>
      <c r="R4" s="1"/>
      <c r="S4" s="1"/>
      <c r="T4" s="1"/>
      <c r="U4" s="1"/>
      <c r="V4" s="1"/>
      <c r="W4" s="1"/>
      <c r="X4" s="1"/>
      <c r="Y4" s="1"/>
      <c r="Z4" s="1"/>
      <c r="AA4" s="1"/>
      <c r="AB4" s="1"/>
      <c r="AC4" s="1"/>
      <c r="AD4" s="1"/>
      <c r="AE4" s="1"/>
      <c r="AF4" s="1"/>
      <c r="AG4" s="1"/>
      <c r="AH4" s="1"/>
      <c r="AI4" s="1"/>
      <c r="AJ4" s="1"/>
      <c r="AK4" s="1"/>
      <c r="AL4" s="1"/>
      <c r="AM4" s="1"/>
      <c r="AN4" s="1"/>
      <c r="AO4" s="1"/>
      <c r="AP4" s="1"/>
    </row>
    <row r="5" spans="1:42" ht="15" customHeight="1" x14ac:dyDescent="0.3">
      <c r="A5" s="1"/>
      <c r="B5" s="1"/>
      <c r="C5" s="447"/>
      <c r="D5" s="448"/>
      <c r="E5" s="307"/>
      <c r="F5" s="307"/>
      <c r="G5" s="307"/>
      <c r="H5" s="307"/>
      <c r="I5" s="307"/>
      <c r="J5" s="307"/>
      <c r="K5" s="307"/>
      <c r="L5" s="307"/>
      <c r="M5" s="307"/>
      <c r="N5" s="307"/>
      <c r="O5" s="307"/>
      <c r="P5" s="307"/>
      <c r="Q5" s="453"/>
      <c r="R5" s="1"/>
      <c r="S5" s="1"/>
      <c r="T5" s="1"/>
      <c r="U5" s="1"/>
      <c r="V5" s="1"/>
      <c r="W5" s="1"/>
      <c r="X5" s="1"/>
      <c r="Y5" s="1"/>
      <c r="Z5" s="1"/>
      <c r="AA5" s="1"/>
      <c r="AB5" s="1"/>
      <c r="AC5" s="1"/>
      <c r="AD5" s="1"/>
      <c r="AE5" s="1"/>
      <c r="AF5" s="1"/>
      <c r="AG5" s="1"/>
      <c r="AH5" s="1"/>
      <c r="AI5" s="1"/>
      <c r="AJ5" s="1"/>
      <c r="AK5" s="1"/>
      <c r="AL5" s="1"/>
      <c r="AM5" s="1"/>
      <c r="AN5" s="1"/>
      <c r="AO5" s="1"/>
      <c r="AP5" s="1"/>
    </row>
    <row r="6" spans="1:42" ht="15" customHeight="1" thickBot="1" x14ac:dyDescent="0.35">
      <c r="A6" s="1"/>
      <c r="B6" s="1"/>
      <c r="C6" s="449"/>
      <c r="D6" s="450"/>
      <c r="E6" s="454"/>
      <c r="F6" s="454"/>
      <c r="G6" s="454"/>
      <c r="H6" s="454"/>
      <c r="I6" s="454"/>
      <c r="J6" s="454"/>
      <c r="K6" s="454"/>
      <c r="L6" s="454"/>
      <c r="M6" s="454"/>
      <c r="N6" s="454"/>
      <c r="O6" s="454"/>
      <c r="P6" s="454"/>
      <c r="Q6" s="455"/>
      <c r="R6" s="1"/>
      <c r="S6" s="1"/>
      <c r="T6" s="1"/>
      <c r="U6" s="1"/>
      <c r="V6" s="1"/>
      <c r="W6" s="1"/>
      <c r="X6" s="1"/>
      <c r="Y6" s="1"/>
      <c r="Z6" s="1"/>
      <c r="AA6" s="1"/>
      <c r="AB6" s="1"/>
      <c r="AC6" s="1"/>
      <c r="AD6" s="1"/>
      <c r="AE6" s="1"/>
      <c r="AF6" s="1"/>
      <c r="AG6" s="1"/>
      <c r="AH6" s="1"/>
      <c r="AI6" s="1"/>
      <c r="AJ6" s="1"/>
      <c r="AK6" s="1"/>
      <c r="AL6" s="1"/>
      <c r="AM6" s="1"/>
      <c r="AN6" s="1"/>
      <c r="AO6" s="1"/>
      <c r="AP6" s="1"/>
    </row>
    <row r="7" spans="1:42" ht="15" customHeight="1" x14ac:dyDescent="0.3">
      <c r="A7" s="1"/>
      <c r="B7" s="1"/>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1"/>
      <c r="AI7" s="1"/>
      <c r="AJ7" s="1"/>
      <c r="AK7" s="1"/>
      <c r="AL7" s="1"/>
      <c r="AM7" s="1"/>
      <c r="AN7" s="1"/>
      <c r="AO7" s="1"/>
      <c r="AP7" s="1"/>
    </row>
    <row r="8" spans="1:42" ht="15" customHeight="1" x14ac:dyDescent="0.3">
      <c r="A8" s="1"/>
      <c r="B8" s="1"/>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1"/>
      <c r="AI8" s="1"/>
      <c r="AJ8" s="1"/>
      <c r="AK8" s="1"/>
      <c r="AL8" s="1"/>
      <c r="AM8" s="1"/>
      <c r="AN8" s="1"/>
      <c r="AO8" s="1"/>
      <c r="AP8" s="1"/>
    </row>
    <row r="9" spans="1:42" ht="15" customHeight="1" x14ac:dyDescent="0.3">
      <c r="A9" s="1"/>
      <c r="B9" s="400" t="s">
        <v>46</v>
      </c>
      <c r="C9" s="400"/>
      <c r="D9" s="400"/>
      <c r="E9" s="400"/>
      <c r="F9" s="400"/>
      <c r="G9" s="400"/>
      <c r="H9" s="400"/>
      <c r="I9" s="400"/>
      <c r="J9" s="400"/>
      <c r="K9" s="400"/>
      <c r="L9" s="400"/>
      <c r="M9" s="400"/>
      <c r="N9" s="400"/>
      <c r="O9" s="400"/>
      <c r="P9" s="400"/>
      <c r="Q9" s="400"/>
      <c r="R9" s="400"/>
      <c r="S9" s="1"/>
      <c r="T9" s="1"/>
      <c r="U9" s="1"/>
      <c r="V9" s="1"/>
      <c r="W9" s="1"/>
      <c r="X9" s="1"/>
      <c r="Y9" s="1"/>
      <c r="Z9" s="1"/>
      <c r="AA9" s="1"/>
      <c r="AB9" s="1"/>
      <c r="AC9" s="1"/>
      <c r="AD9" s="1"/>
      <c r="AE9" s="1"/>
      <c r="AF9" s="1"/>
      <c r="AG9" s="1"/>
      <c r="AH9" s="1"/>
      <c r="AI9" s="1"/>
      <c r="AJ9" s="1"/>
      <c r="AK9" s="1"/>
      <c r="AL9" s="1"/>
      <c r="AM9" s="1"/>
      <c r="AN9" s="1"/>
      <c r="AO9" s="1"/>
      <c r="AP9" s="1"/>
    </row>
    <row r="10" spans="1:42" ht="15" customHeight="1" x14ac:dyDescent="0.3">
      <c r="A10" s="1"/>
      <c r="B10" s="400"/>
      <c r="C10" s="400"/>
      <c r="D10" s="400"/>
      <c r="E10" s="400"/>
      <c r="F10" s="400"/>
      <c r="G10" s="400"/>
      <c r="H10" s="400"/>
      <c r="I10" s="400"/>
      <c r="J10" s="400"/>
      <c r="K10" s="400"/>
      <c r="L10" s="400"/>
      <c r="M10" s="400"/>
      <c r="N10" s="400"/>
      <c r="O10" s="400"/>
      <c r="P10" s="400"/>
      <c r="Q10" s="400"/>
      <c r="R10" s="400"/>
      <c r="S10" s="1"/>
      <c r="T10" s="1"/>
      <c r="U10" s="1"/>
      <c r="V10" s="1"/>
      <c r="W10" s="1"/>
      <c r="X10" s="1"/>
      <c r="Y10" s="1"/>
      <c r="Z10" s="1"/>
      <c r="AA10" s="1"/>
      <c r="AB10" s="1"/>
      <c r="AC10" s="1"/>
      <c r="AD10" s="1"/>
      <c r="AE10" s="1"/>
      <c r="AF10" s="1"/>
      <c r="AG10" s="1"/>
      <c r="AH10" s="1"/>
      <c r="AI10" s="1"/>
      <c r="AJ10" s="1"/>
      <c r="AK10" s="1"/>
      <c r="AL10" s="1"/>
      <c r="AM10" s="1"/>
      <c r="AN10" s="1"/>
      <c r="AO10" s="1"/>
      <c r="AP10" s="1"/>
    </row>
    <row r="11" spans="1:42" ht="15" customHeight="1" x14ac:dyDescent="0.3">
      <c r="A11" s="1"/>
      <c r="B11" s="400"/>
      <c r="C11" s="400"/>
      <c r="D11" s="400"/>
      <c r="E11" s="400"/>
      <c r="F11" s="400"/>
      <c r="G11" s="400"/>
      <c r="H11" s="400"/>
      <c r="I11" s="400"/>
      <c r="J11" s="400"/>
      <c r="K11" s="400"/>
      <c r="L11" s="400"/>
      <c r="M11" s="400"/>
      <c r="N11" s="400"/>
      <c r="O11" s="400"/>
      <c r="P11" s="400"/>
      <c r="Q11" s="400"/>
      <c r="R11" s="400"/>
      <c r="S11" s="1"/>
      <c r="T11" s="1"/>
      <c r="U11" s="1"/>
      <c r="V11" s="1"/>
      <c r="W11" s="1"/>
      <c r="X11" s="1"/>
      <c r="Y11" s="1"/>
      <c r="Z11" s="1"/>
      <c r="AA11" s="1"/>
      <c r="AB11" s="1"/>
      <c r="AC11" s="1"/>
      <c r="AD11" s="1"/>
      <c r="AE11" s="1"/>
      <c r="AF11" s="1"/>
      <c r="AG11" s="1"/>
      <c r="AH11" s="1"/>
      <c r="AI11" s="1"/>
      <c r="AJ11" s="1"/>
      <c r="AK11" s="1"/>
      <c r="AL11" s="1"/>
      <c r="AM11" s="1"/>
      <c r="AN11" s="1"/>
      <c r="AO11" s="1"/>
      <c r="AP11" s="1"/>
    </row>
    <row r="12" spans="1:42" ht="15" customHeight="1" thickBot="1" x14ac:dyDescent="0.35">
      <c r="A12" s="1"/>
      <c r="B12" s="16"/>
      <c r="C12" s="16"/>
      <c r="D12" s="16"/>
      <c r="E12" s="16"/>
      <c r="F12" s="16"/>
      <c r="G12" s="16"/>
      <c r="H12" s="16"/>
      <c r="I12" s="16"/>
      <c r="J12" s="16"/>
      <c r="K12" s="16"/>
      <c r="L12" s="16"/>
      <c r="M12" s="16"/>
      <c r="N12" s="16"/>
      <c r="O12" s="16"/>
      <c r="P12" s="16"/>
      <c r="Q12" s="16"/>
      <c r="R12" s="16"/>
      <c r="S12" s="1"/>
      <c r="T12" s="1"/>
      <c r="U12" s="1"/>
      <c r="V12" s="1"/>
      <c r="W12" s="1"/>
      <c r="X12" s="1"/>
      <c r="Y12" s="1"/>
      <c r="Z12" s="1"/>
      <c r="AA12" s="1"/>
      <c r="AB12" s="1"/>
      <c r="AC12" s="1"/>
      <c r="AD12" s="1"/>
      <c r="AE12" s="1"/>
      <c r="AF12" s="1"/>
      <c r="AG12" s="1"/>
      <c r="AH12" s="1"/>
      <c r="AI12" s="1"/>
      <c r="AJ12" s="1"/>
      <c r="AK12" s="1"/>
      <c r="AL12" s="1"/>
      <c r="AM12" s="1"/>
      <c r="AN12" s="1"/>
      <c r="AO12" s="1"/>
      <c r="AP12" s="1"/>
    </row>
    <row r="13" spans="1:42" ht="15" customHeight="1" x14ac:dyDescent="0.3">
      <c r="A13" s="1"/>
      <c r="B13" s="329">
        <v>1</v>
      </c>
      <c r="C13" s="329">
        <f>'Training Plan'!C16</f>
        <v>0</v>
      </c>
      <c r="D13" s="330"/>
      <c r="E13" s="330"/>
      <c r="F13" s="331"/>
      <c r="G13" s="16"/>
      <c r="H13" s="329">
        <v>2</v>
      </c>
      <c r="I13" s="329">
        <f>'Training Plan'!C24</f>
        <v>0</v>
      </c>
      <c r="J13" s="330"/>
      <c r="K13" s="330"/>
      <c r="L13" s="331"/>
      <c r="M13" s="16"/>
      <c r="N13" s="329">
        <v>3</v>
      </c>
      <c r="O13" s="329">
        <f>'Training Plan'!C32</f>
        <v>0</v>
      </c>
      <c r="P13" s="330"/>
      <c r="Q13" s="330"/>
      <c r="R13" s="331"/>
      <c r="S13" s="1"/>
      <c r="T13" s="1"/>
      <c r="U13" s="1"/>
      <c r="V13" s="1"/>
      <c r="W13" s="1"/>
      <c r="X13" s="1"/>
      <c r="Y13" s="1"/>
      <c r="Z13" s="1"/>
      <c r="AA13" s="1"/>
      <c r="AB13" s="1"/>
      <c r="AC13" s="1"/>
      <c r="AD13" s="1"/>
      <c r="AE13" s="1"/>
      <c r="AF13" s="1"/>
      <c r="AG13" s="1"/>
      <c r="AH13" s="1"/>
      <c r="AI13" s="1"/>
      <c r="AJ13" s="1"/>
      <c r="AK13" s="1"/>
      <c r="AL13" s="1"/>
      <c r="AM13" s="1"/>
      <c r="AN13" s="1"/>
      <c r="AO13" s="1"/>
      <c r="AP13" s="1"/>
    </row>
    <row r="14" spans="1:42" ht="15" customHeight="1" thickBot="1" x14ac:dyDescent="0.35">
      <c r="A14" s="1"/>
      <c r="B14" s="332"/>
      <c r="C14" s="332"/>
      <c r="D14" s="333"/>
      <c r="E14" s="333"/>
      <c r="F14" s="334"/>
      <c r="G14" s="16"/>
      <c r="H14" s="332"/>
      <c r="I14" s="332"/>
      <c r="J14" s="333"/>
      <c r="K14" s="333"/>
      <c r="L14" s="334"/>
      <c r="M14" s="16"/>
      <c r="N14" s="332"/>
      <c r="O14" s="332"/>
      <c r="P14" s="333"/>
      <c r="Q14" s="333"/>
      <c r="R14" s="334"/>
      <c r="S14" s="1"/>
      <c r="T14" s="1"/>
      <c r="U14" s="1"/>
      <c r="V14" s="1"/>
      <c r="W14" s="1"/>
      <c r="X14" s="1"/>
      <c r="Y14" s="1"/>
      <c r="Z14" s="1"/>
      <c r="AA14" s="1"/>
      <c r="AB14" s="1"/>
      <c r="AC14" s="1"/>
      <c r="AD14" s="1"/>
      <c r="AE14" s="1"/>
      <c r="AF14" s="1"/>
      <c r="AG14" s="1"/>
      <c r="AH14" s="1"/>
      <c r="AI14" s="1"/>
      <c r="AJ14" s="1"/>
      <c r="AK14" s="1"/>
      <c r="AL14" s="1"/>
      <c r="AM14" s="1"/>
      <c r="AN14" s="1"/>
      <c r="AO14" s="1"/>
      <c r="AP14" s="1"/>
    </row>
    <row r="15" spans="1:42" ht="15" customHeight="1" x14ac:dyDescent="0.3">
      <c r="A15" s="1"/>
      <c r="B15" s="436" t="s">
        <v>179</v>
      </c>
      <c r="C15" s="437"/>
      <c r="D15" s="421">
        <f>'Training Plan'!C17</f>
        <v>0</v>
      </c>
      <c r="E15" s="421"/>
      <c r="F15" s="422"/>
      <c r="G15" s="16"/>
      <c r="H15" s="436" t="s">
        <v>179</v>
      </c>
      <c r="I15" s="437"/>
      <c r="J15" s="420">
        <f>'Training Plan'!C25</f>
        <v>0</v>
      </c>
      <c r="K15" s="421"/>
      <c r="L15" s="422"/>
      <c r="M15" s="16"/>
      <c r="N15" s="436" t="s">
        <v>179</v>
      </c>
      <c r="O15" s="437"/>
      <c r="P15" s="420">
        <f>'Training Plan'!C33</f>
        <v>0</v>
      </c>
      <c r="Q15" s="421"/>
      <c r="R15" s="422"/>
      <c r="S15" s="1"/>
      <c r="T15" s="1"/>
      <c r="U15" s="1"/>
      <c r="V15" s="1"/>
      <c r="W15" s="1"/>
      <c r="X15" s="1"/>
      <c r="Y15" s="1"/>
      <c r="Z15" s="1"/>
      <c r="AA15" s="1"/>
      <c r="AB15" s="1"/>
      <c r="AC15" s="1"/>
      <c r="AD15" s="1"/>
      <c r="AE15" s="1"/>
      <c r="AF15" s="1"/>
      <c r="AG15" s="1"/>
      <c r="AH15" s="1"/>
      <c r="AI15" s="1"/>
      <c r="AJ15" s="1"/>
      <c r="AK15" s="1"/>
      <c r="AL15" s="1"/>
      <c r="AM15" s="1"/>
      <c r="AN15" s="1"/>
      <c r="AO15" s="1"/>
      <c r="AP15" s="1"/>
    </row>
    <row r="16" spans="1:42" ht="15" customHeight="1" x14ac:dyDescent="0.3">
      <c r="A16" s="1"/>
      <c r="B16" s="438"/>
      <c r="C16" s="439"/>
      <c r="D16" s="424"/>
      <c r="E16" s="424"/>
      <c r="F16" s="425"/>
      <c r="G16" s="16"/>
      <c r="H16" s="438"/>
      <c r="I16" s="439"/>
      <c r="J16" s="423"/>
      <c r="K16" s="424"/>
      <c r="L16" s="425"/>
      <c r="M16" s="16"/>
      <c r="N16" s="438"/>
      <c r="O16" s="439"/>
      <c r="P16" s="423"/>
      <c r="Q16" s="424"/>
      <c r="R16" s="425"/>
      <c r="S16" s="1"/>
      <c r="T16" s="1"/>
      <c r="U16" s="1"/>
      <c r="V16" s="1"/>
      <c r="W16" s="1"/>
      <c r="X16" s="1"/>
      <c r="Y16" s="1"/>
      <c r="Z16" s="1"/>
      <c r="AA16" s="1"/>
      <c r="AB16" s="1"/>
      <c r="AC16" s="1"/>
      <c r="AD16" s="1"/>
      <c r="AE16" s="1"/>
      <c r="AF16" s="1"/>
      <c r="AG16" s="1"/>
      <c r="AH16" s="1"/>
      <c r="AI16" s="1"/>
      <c r="AJ16" s="1"/>
      <c r="AK16" s="1"/>
      <c r="AL16" s="1"/>
      <c r="AM16" s="1"/>
      <c r="AN16" s="1"/>
      <c r="AO16" s="1"/>
      <c r="AP16" s="1"/>
    </row>
    <row r="17" spans="1:42" ht="15" customHeight="1" x14ac:dyDescent="0.3">
      <c r="A17" s="1"/>
      <c r="B17" s="438"/>
      <c r="C17" s="439"/>
      <c r="D17" s="424"/>
      <c r="E17" s="424"/>
      <c r="F17" s="425"/>
      <c r="G17" s="16"/>
      <c r="H17" s="438"/>
      <c r="I17" s="439"/>
      <c r="J17" s="423"/>
      <c r="K17" s="424"/>
      <c r="L17" s="425"/>
      <c r="M17" s="16"/>
      <c r="N17" s="438"/>
      <c r="O17" s="439"/>
      <c r="P17" s="423"/>
      <c r="Q17" s="424"/>
      <c r="R17" s="425"/>
      <c r="S17" s="1"/>
      <c r="T17" s="1"/>
      <c r="U17" s="1"/>
      <c r="V17" s="1"/>
      <c r="W17" s="1"/>
      <c r="X17" s="1"/>
      <c r="Y17" s="1"/>
      <c r="Z17" s="1"/>
      <c r="AA17" s="1"/>
      <c r="AB17" s="1"/>
      <c r="AC17" s="1"/>
      <c r="AD17" s="1"/>
      <c r="AE17" s="1"/>
      <c r="AF17" s="1"/>
      <c r="AG17" s="1"/>
      <c r="AH17" s="1"/>
      <c r="AI17" s="1"/>
      <c r="AJ17" s="1"/>
      <c r="AK17" s="1"/>
      <c r="AL17" s="1"/>
      <c r="AM17" s="1"/>
      <c r="AN17" s="1"/>
      <c r="AO17" s="1"/>
      <c r="AP17" s="1"/>
    </row>
    <row r="18" spans="1:42" ht="15" customHeight="1" x14ac:dyDescent="0.3">
      <c r="A18" s="1"/>
      <c r="B18" s="438"/>
      <c r="C18" s="439"/>
      <c r="D18" s="424"/>
      <c r="E18" s="424"/>
      <c r="F18" s="425"/>
      <c r="G18" s="16"/>
      <c r="H18" s="438"/>
      <c r="I18" s="439"/>
      <c r="J18" s="423"/>
      <c r="K18" s="424"/>
      <c r="L18" s="425"/>
      <c r="M18" s="16"/>
      <c r="N18" s="438"/>
      <c r="O18" s="439"/>
      <c r="P18" s="423"/>
      <c r="Q18" s="424"/>
      <c r="R18" s="425"/>
      <c r="S18" s="1"/>
      <c r="T18" s="1"/>
      <c r="U18" s="1"/>
      <c r="V18" s="1"/>
      <c r="W18" s="1"/>
      <c r="X18" s="1"/>
      <c r="Y18" s="1"/>
      <c r="Z18" s="1"/>
      <c r="AA18" s="1"/>
      <c r="AB18" s="1"/>
      <c r="AC18" s="1"/>
      <c r="AD18" s="1"/>
      <c r="AE18" s="1"/>
      <c r="AF18" s="1"/>
      <c r="AG18" s="1"/>
      <c r="AH18" s="1"/>
      <c r="AI18" s="1"/>
      <c r="AJ18" s="1"/>
      <c r="AK18" s="1"/>
      <c r="AL18" s="1"/>
      <c r="AM18" s="1"/>
      <c r="AN18" s="1"/>
      <c r="AO18" s="1"/>
      <c r="AP18" s="1"/>
    </row>
    <row r="19" spans="1:42" ht="15" customHeight="1" thickBot="1" x14ac:dyDescent="0.35">
      <c r="A19" s="1"/>
      <c r="B19" s="440"/>
      <c r="C19" s="441"/>
      <c r="D19" s="424"/>
      <c r="E19" s="424"/>
      <c r="F19" s="425"/>
      <c r="G19" s="16"/>
      <c r="H19" s="440"/>
      <c r="I19" s="441"/>
      <c r="J19" s="423"/>
      <c r="K19" s="424"/>
      <c r="L19" s="425"/>
      <c r="M19" s="16"/>
      <c r="N19" s="440"/>
      <c r="O19" s="441"/>
      <c r="P19" s="423"/>
      <c r="Q19" s="424"/>
      <c r="R19" s="425"/>
      <c r="S19" s="1"/>
      <c r="T19" s="1"/>
      <c r="U19" s="1"/>
      <c r="V19" s="1"/>
      <c r="W19" s="1"/>
      <c r="X19" s="1"/>
      <c r="Y19" s="1"/>
      <c r="Z19" s="1"/>
      <c r="AA19" s="1"/>
      <c r="AB19" s="1"/>
      <c r="AC19" s="1"/>
      <c r="AD19" s="1"/>
      <c r="AE19" s="1"/>
      <c r="AF19" s="1"/>
      <c r="AG19" s="1"/>
      <c r="AH19" s="1"/>
      <c r="AI19" s="1"/>
      <c r="AJ19" s="1"/>
      <c r="AK19" s="1"/>
      <c r="AL19" s="1"/>
      <c r="AM19" s="1"/>
      <c r="AN19" s="1"/>
      <c r="AO19" s="1"/>
      <c r="AP19" s="1"/>
    </row>
    <row r="20" spans="1:42" ht="15" customHeight="1" x14ac:dyDescent="0.3">
      <c r="A20" s="1"/>
      <c r="B20" s="426" t="s">
        <v>81</v>
      </c>
      <c r="C20" s="427"/>
      <c r="D20" s="430">
        <f>'Training Plan'!D22</f>
        <v>0</v>
      </c>
      <c r="E20" s="431"/>
      <c r="F20" s="432"/>
      <c r="G20" s="16"/>
      <c r="H20" s="426" t="s">
        <v>81</v>
      </c>
      <c r="I20" s="427"/>
      <c r="J20" s="430">
        <f>'Training Plan'!D30</f>
        <v>0</v>
      </c>
      <c r="K20" s="431"/>
      <c r="L20" s="432"/>
      <c r="M20" s="16"/>
      <c r="N20" s="426" t="s">
        <v>81</v>
      </c>
      <c r="O20" s="427"/>
      <c r="P20" s="430">
        <f>'Training Plan'!D38</f>
        <v>0</v>
      </c>
      <c r="Q20" s="431"/>
      <c r="R20" s="432"/>
      <c r="S20" s="1"/>
      <c r="T20" s="1"/>
      <c r="U20" s="1"/>
      <c r="V20" s="1"/>
      <c r="W20" s="1"/>
      <c r="X20" s="1"/>
      <c r="Y20" s="1"/>
      <c r="Z20" s="1"/>
      <c r="AA20" s="1"/>
      <c r="AB20" s="1"/>
      <c r="AC20" s="1"/>
      <c r="AD20" s="1"/>
      <c r="AE20" s="1"/>
      <c r="AF20" s="1"/>
      <c r="AG20" s="1"/>
      <c r="AH20" s="1"/>
      <c r="AI20" s="1"/>
      <c r="AJ20" s="1"/>
      <c r="AK20" s="1"/>
      <c r="AL20" s="1"/>
      <c r="AM20" s="1"/>
      <c r="AN20" s="1"/>
      <c r="AO20" s="1"/>
      <c r="AP20" s="1"/>
    </row>
    <row r="21" spans="1:42" ht="15" customHeight="1" thickBot="1" x14ac:dyDescent="0.35">
      <c r="A21" s="1"/>
      <c r="B21" s="428"/>
      <c r="C21" s="429"/>
      <c r="D21" s="433"/>
      <c r="E21" s="434"/>
      <c r="F21" s="435"/>
      <c r="G21" s="16"/>
      <c r="H21" s="428"/>
      <c r="I21" s="429"/>
      <c r="J21" s="433"/>
      <c r="K21" s="434"/>
      <c r="L21" s="435"/>
      <c r="M21" s="16"/>
      <c r="N21" s="428"/>
      <c r="O21" s="429"/>
      <c r="P21" s="433"/>
      <c r="Q21" s="434"/>
      <c r="R21" s="435"/>
      <c r="S21" s="1"/>
      <c r="T21" s="1"/>
      <c r="U21" s="1"/>
      <c r="V21" s="1"/>
      <c r="W21" s="1"/>
      <c r="X21" s="1"/>
      <c r="Y21" s="1"/>
      <c r="Z21" s="1"/>
      <c r="AA21" s="1"/>
      <c r="AB21" s="1"/>
      <c r="AC21" s="1"/>
      <c r="AD21" s="1"/>
      <c r="AE21" s="1"/>
      <c r="AF21" s="1"/>
      <c r="AG21" s="1"/>
      <c r="AH21" s="1"/>
      <c r="AI21" s="1"/>
      <c r="AJ21" s="1"/>
      <c r="AK21" s="1"/>
      <c r="AL21" s="1"/>
      <c r="AM21" s="1"/>
      <c r="AN21" s="1"/>
      <c r="AO21" s="1"/>
      <c r="AP21" s="1"/>
    </row>
    <row r="22" spans="1:42" ht="30" customHeight="1" thickBot="1" x14ac:dyDescent="0.35">
      <c r="A22" s="1"/>
      <c r="B22" s="163" t="s">
        <v>180</v>
      </c>
      <c r="C22" s="163" t="s">
        <v>0</v>
      </c>
      <c r="D22" s="163" t="s">
        <v>41</v>
      </c>
      <c r="E22" s="163" t="s">
        <v>181</v>
      </c>
      <c r="F22" s="164" t="s">
        <v>182</v>
      </c>
      <c r="G22" s="16"/>
      <c r="H22" s="163" t="s">
        <v>180</v>
      </c>
      <c r="I22" s="163" t="s">
        <v>0</v>
      </c>
      <c r="J22" s="163" t="s">
        <v>41</v>
      </c>
      <c r="K22" s="163" t="s">
        <v>181</v>
      </c>
      <c r="L22" s="164" t="s">
        <v>182</v>
      </c>
      <c r="M22" s="16"/>
      <c r="N22" s="163" t="s">
        <v>180</v>
      </c>
      <c r="O22" s="163" t="s">
        <v>0</v>
      </c>
      <c r="P22" s="163" t="s">
        <v>41</v>
      </c>
      <c r="Q22" s="163" t="s">
        <v>181</v>
      </c>
      <c r="R22" s="164" t="s">
        <v>182</v>
      </c>
      <c r="S22" s="1"/>
      <c r="T22" s="1"/>
      <c r="U22" s="1"/>
      <c r="V22" s="1"/>
      <c r="W22" s="1"/>
      <c r="X22" s="1"/>
      <c r="Y22" s="1"/>
      <c r="Z22" s="1"/>
      <c r="AA22" s="1"/>
      <c r="AB22" s="1"/>
      <c r="AC22" s="1"/>
      <c r="AD22" s="1"/>
      <c r="AE22" s="1"/>
      <c r="AF22" s="1"/>
      <c r="AG22" s="1"/>
      <c r="AH22" s="1"/>
      <c r="AI22" s="1"/>
      <c r="AJ22" s="1"/>
      <c r="AK22" s="1"/>
      <c r="AL22" s="1"/>
      <c r="AM22" s="1"/>
      <c r="AN22" s="1"/>
      <c r="AO22" s="1"/>
      <c r="AP22" s="1"/>
    </row>
    <row r="23" spans="1:42" ht="15" customHeight="1" thickBot="1" x14ac:dyDescent="0.35">
      <c r="A23" s="1"/>
      <c r="B23" s="165">
        <v>1</v>
      </c>
      <c r="C23" s="166">
        <v>20</v>
      </c>
      <c r="D23" s="167"/>
      <c r="E23" s="168">
        <v>9</v>
      </c>
      <c r="F23" s="169">
        <f>IF(ISNUMBER(D23),D23/B35,)</f>
        <v>0</v>
      </c>
      <c r="G23" s="16"/>
      <c r="H23" s="165">
        <v>1</v>
      </c>
      <c r="I23" s="166">
        <v>30</v>
      </c>
      <c r="J23" s="167"/>
      <c r="K23" s="168">
        <v>9</v>
      </c>
      <c r="L23" s="169">
        <f>IF(ISNUMBER(J23),J23/H35,)</f>
        <v>0</v>
      </c>
      <c r="M23" s="16"/>
      <c r="N23" s="165">
        <v>1</v>
      </c>
      <c r="O23" s="166">
        <v>50</v>
      </c>
      <c r="P23" s="167"/>
      <c r="Q23" s="168">
        <v>9</v>
      </c>
      <c r="R23" s="169">
        <f>IF(ISNUMBER(P23),P23/N35,)</f>
        <v>0</v>
      </c>
      <c r="S23" s="1"/>
      <c r="T23" s="1"/>
      <c r="U23" s="1"/>
      <c r="V23" s="1"/>
      <c r="W23" s="1"/>
      <c r="X23" s="1"/>
      <c r="Y23" s="1"/>
      <c r="Z23" s="1"/>
      <c r="AA23" s="1"/>
      <c r="AB23" s="1"/>
      <c r="AC23" s="1"/>
      <c r="AD23" s="1"/>
      <c r="AE23" s="1"/>
      <c r="AF23" s="1"/>
      <c r="AG23" s="1"/>
      <c r="AH23" s="1"/>
      <c r="AI23" s="1"/>
      <c r="AJ23" s="1"/>
      <c r="AK23" s="1"/>
      <c r="AL23" s="1"/>
      <c r="AM23" s="1"/>
      <c r="AN23" s="1"/>
      <c r="AO23" s="1"/>
      <c r="AP23" s="1"/>
    </row>
    <row r="24" spans="1:42" ht="15" customHeight="1" thickBot="1" x14ac:dyDescent="0.35">
      <c r="A24" s="1"/>
      <c r="B24" s="165">
        <v>2</v>
      </c>
      <c r="C24" s="170"/>
      <c r="D24" s="171"/>
      <c r="E24" s="172"/>
      <c r="F24" s="173">
        <f>IF(ISNUMBER(D24),D24/B35,)</f>
        <v>0</v>
      </c>
      <c r="G24" s="16"/>
      <c r="H24" s="165">
        <v>2</v>
      </c>
      <c r="I24" s="170"/>
      <c r="J24" s="171"/>
      <c r="K24" s="172"/>
      <c r="L24" s="174">
        <f>IF(ISNUMBER(J24),J24/H35,)</f>
        <v>0</v>
      </c>
      <c r="M24" s="16"/>
      <c r="N24" s="165">
        <v>2</v>
      </c>
      <c r="O24" s="170"/>
      <c r="P24" s="171"/>
      <c r="Q24" s="172"/>
      <c r="R24" s="174">
        <f>IF(ISNUMBER(P24),P24/N35,)</f>
        <v>0</v>
      </c>
      <c r="S24" s="1"/>
      <c r="T24" s="1"/>
      <c r="U24" s="1"/>
      <c r="V24" s="1"/>
      <c r="W24" s="1"/>
      <c r="X24" s="1"/>
      <c r="Y24" s="1"/>
      <c r="Z24" s="1"/>
      <c r="AA24" s="1"/>
      <c r="AB24" s="1"/>
      <c r="AC24" s="1"/>
      <c r="AD24" s="1"/>
      <c r="AE24" s="1"/>
      <c r="AF24" s="1"/>
      <c r="AG24" s="1"/>
      <c r="AH24" s="1"/>
      <c r="AI24" s="1"/>
      <c r="AJ24" s="1"/>
      <c r="AK24" s="1"/>
      <c r="AL24" s="1"/>
      <c r="AM24" s="1"/>
      <c r="AN24" s="1"/>
      <c r="AO24" s="1"/>
      <c r="AP24" s="1"/>
    </row>
    <row r="25" spans="1:42" ht="15" customHeight="1" thickBot="1" x14ac:dyDescent="0.35">
      <c r="A25" s="1"/>
      <c r="B25" s="165">
        <v>3</v>
      </c>
      <c r="C25" s="170"/>
      <c r="D25" s="171"/>
      <c r="E25" s="172"/>
      <c r="F25" s="173">
        <f>IF(ISNUMBER(D25),D25/B35,)</f>
        <v>0</v>
      </c>
      <c r="G25" s="16"/>
      <c r="H25" s="165">
        <v>3</v>
      </c>
      <c r="I25" s="170"/>
      <c r="J25" s="171"/>
      <c r="K25" s="172"/>
      <c r="L25" s="174">
        <f>IF(ISNUMBER(J25),J25/H35,)</f>
        <v>0</v>
      </c>
      <c r="M25" s="175"/>
      <c r="N25" s="165">
        <v>3</v>
      </c>
      <c r="O25" s="170"/>
      <c r="P25" s="171"/>
      <c r="Q25" s="172"/>
      <c r="R25" s="174">
        <f>IF(ISNUMBER(P25),P25/N35,)</f>
        <v>0</v>
      </c>
      <c r="S25" s="1"/>
      <c r="T25" s="1"/>
      <c r="U25" s="1"/>
      <c r="V25" s="1"/>
      <c r="W25" s="1"/>
      <c r="X25" s="1"/>
      <c r="Y25" s="1"/>
      <c r="Z25" s="1"/>
      <c r="AA25" s="1"/>
      <c r="AB25" s="1"/>
      <c r="AC25" s="1"/>
      <c r="AD25" s="1"/>
      <c r="AE25" s="1"/>
      <c r="AF25" s="1"/>
      <c r="AG25" s="1"/>
      <c r="AH25" s="1"/>
      <c r="AI25" s="1"/>
      <c r="AJ25" s="1"/>
      <c r="AK25" s="1"/>
      <c r="AL25" s="1"/>
      <c r="AM25" s="1"/>
      <c r="AN25" s="1"/>
      <c r="AO25" s="1"/>
      <c r="AP25" s="1"/>
    </row>
    <row r="26" spans="1:42" ht="15" customHeight="1" thickBot="1" x14ac:dyDescent="0.35">
      <c r="A26" s="1"/>
      <c r="B26" s="165">
        <v>4</v>
      </c>
      <c r="C26" s="170"/>
      <c r="D26" s="171"/>
      <c r="E26" s="172"/>
      <c r="F26" s="173">
        <f>IF(ISNUMBER(D26),D26/B35,)</f>
        <v>0</v>
      </c>
      <c r="G26" s="16"/>
      <c r="H26" s="165">
        <v>4</v>
      </c>
      <c r="I26" s="170"/>
      <c r="J26" s="171"/>
      <c r="K26" s="172"/>
      <c r="L26" s="174">
        <f>IF(ISNUMBER(J26),J26/H35,)</f>
        <v>0</v>
      </c>
      <c r="M26" s="13"/>
      <c r="N26" s="165">
        <v>4</v>
      </c>
      <c r="O26" s="170"/>
      <c r="P26" s="171"/>
      <c r="Q26" s="172"/>
      <c r="R26" s="174">
        <f>IF(ISNUMBER(P26),P26/N35,)</f>
        <v>0</v>
      </c>
      <c r="S26" s="1"/>
      <c r="T26" s="1"/>
      <c r="U26" s="1"/>
      <c r="V26" s="1"/>
      <c r="W26" s="1"/>
      <c r="X26" s="1"/>
      <c r="Y26" s="1"/>
      <c r="Z26" s="1"/>
      <c r="AA26" s="1"/>
      <c r="AB26" s="1"/>
      <c r="AC26" s="1"/>
      <c r="AD26" s="1"/>
      <c r="AE26" s="1"/>
      <c r="AF26" s="1"/>
      <c r="AG26" s="1"/>
      <c r="AH26" s="1"/>
      <c r="AI26" s="1"/>
      <c r="AJ26" s="1"/>
      <c r="AK26" s="1"/>
      <c r="AL26" s="1"/>
      <c r="AM26" s="1"/>
      <c r="AN26" s="1"/>
      <c r="AO26" s="1"/>
      <c r="AP26" s="1"/>
    </row>
    <row r="27" spans="1:42" ht="15" customHeight="1" thickBot="1" x14ac:dyDescent="0.35">
      <c r="A27" s="1"/>
      <c r="B27" s="165">
        <v>5</v>
      </c>
      <c r="C27" s="170"/>
      <c r="D27" s="171"/>
      <c r="E27" s="172"/>
      <c r="F27" s="173">
        <f>IF(ISNUMBER(D27),D27/B35,)</f>
        <v>0</v>
      </c>
      <c r="G27" s="16"/>
      <c r="H27" s="165">
        <v>5</v>
      </c>
      <c r="I27" s="170"/>
      <c r="J27" s="171"/>
      <c r="K27" s="172"/>
      <c r="L27" s="174">
        <f>IF(ISNUMBER(J27),J27/H35,)</f>
        <v>0</v>
      </c>
      <c r="M27" s="176"/>
      <c r="N27" s="165">
        <v>5</v>
      </c>
      <c r="O27" s="170"/>
      <c r="P27" s="171"/>
      <c r="Q27" s="172"/>
      <c r="R27" s="174">
        <f>IF(ISNUMBER(P27),P27/N35,)</f>
        <v>0</v>
      </c>
      <c r="S27" s="1"/>
      <c r="T27" s="1"/>
      <c r="U27" s="1"/>
      <c r="V27" s="1"/>
      <c r="W27" s="1"/>
      <c r="X27" s="1"/>
      <c r="Y27" s="1"/>
      <c r="Z27" s="1"/>
      <c r="AA27" s="1"/>
      <c r="AB27" s="1"/>
      <c r="AC27" s="1"/>
      <c r="AD27" s="1"/>
      <c r="AE27" s="1"/>
      <c r="AF27" s="1"/>
      <c r="AG27" s="1"/>
      <c r="AH27" s="1"/>
      <c r="AI27" s="1"/>
      <c r="AJ27" s="1"/>
      <c r="AK27" s="1"/>
      <c r="AL27" s="1"/>
      <c r="AM27" s="1"/>
      <c r="AN27" s="1"/>
      <c r="AO27" s="1"/>
      <c r="AP27" s="1"/>
    </row>
    <row r="28" spans="1:42" ht="15" customHeight="1" thickBot="1" x14ac:dyDescent="0.35">
      <c r="A28" s="1"/>
      <c r="B28" s="165">
        <v>6</v>
      </c>
      <c r="C28" s="170"/>
      <c r="D28" s="171"/>
      <c r="E28" s="172"/>
      <c r="F28" s="173">
        <f>IF(ISNUMBER(D28),D28/B35,)</f>
        <v>0</v>
      </c>
      <c r="G28" s="16"/>
      <c r="H28" s="165">
        <v>6</v>
      </c>
      <c r="I28" s="170"/>
      <c r="J28" s="171"/>
      <c r="K28" s="172"/>
      <c r="L28" s="174">
        <f>IF(ISNUMBER(J28),J28/H35,)</f>
        <v>0</v>
      </c>
      <c r="M28" s="176"/>
      <c r="N28" s="165">
        <v>6</v>
      </c>
      <c r="O28" s="170"/>
      <c r="P28" s="171"/>
      <c r="Q28" s="172"/>
      <c r="R28" s="174">
        <f>IF(ISNUMBER(P28),P28/N35,)</f>
        <v>0</v>
      </c>
      <c r="S28" s="1"/>
      <c r="T28" s="1"/>
      <c r="U28" s="1"/>
      <c r="V28" s="1"/>
      <c r="W28" s="1"/>
      <c r="X28" s="1"/>
      <c r="Y28" s="1"/>
      <c r="Z28" s="1"/>
      <c r="AA28" s="1"/>
      <c r="AB28" s="1"/>
      <c r="AC28" s="1"/>
      <c r="AD28" s="1"/>
      <c r="AE28" s="1"/>
      <c r="AF28" s="1"/>
      <c r="AG28" s="1"/>
      <c r="AH28" s="1"/>
      <c r="AI28" s="1"/>
      <c r="AJ28" s="1"/>
      <c r="AK28" s="1"/>
      <c r="AL28" s="1"/>
      <c r="AM28" s="1"/>
      <c r="AN28" s="1"/>
      <c r="AO28" s="1"/>
      <c r="AP28" s="1"/>
    </row>
    <row r="29" spans="1:42" ht="15" customHeight="1" thickBot="1" x14ac:dyDescent="0.35">
      <c r="A29" s="1"/>
      <c r="B29" s="165">
        <v>7</v>
      </c>
      <c r="C29" s="170"/>
      <c r="D29" s="171"/>
      <c r="E29" s="172"/>
      <c r="F29" s="173">
        <f>IF(ISNUMBER(D29),D29/B35,)</f>
        <v>0</v>
      </c>
      <c r="G29" s="16"/>
      <c r="H29" s="165">
        <v>7</v>
      </c>
      <c r="I29" s="170"/>
      <c r="J29" s="171"/>
      <c r="K29" s="172"/>
      <c r="L29" s="174">
        <f>IF(ISNUMBER(J29),J29/H35,)</f>
        <v>0</v>
      </c>
      <c r="M29" s="176"/>
      <c r="N29" s="165">
        <v>7</v>
      </c>
      <c r="O29" s="170"/>
      <c r="P29" s="171"/>
      <c r="Q29" s="172"/>
      <c r="R29" s="174">
        <f>IF(ISNUMBER(P29),P29/N35,)</f>
        <v>0</v>
      </c>
      <c r="S29" s="1"/>
      <c r="T29" s="1"/>
      <c r="U29" s="1"/>
      <c r="V29" s="1"/>
      <c r="W29" s="1"/>
      <c r="X29" s="1"/>
      <c r="Y29" s="1"/>
      <c r="Z29" s="1"/>
      <c r="AA29" s="1"/>
      <c r="AB29" s="1"/>
      <c r="AC29" s="1"/>
      <c r="AD29" s="1"/>
      <c r="AE29" s="1"/>
      <c r="AF29" s="1"/>
      <c r="AG29" s="1"/>
      <c r="AH29" s="1"/>
      <c r="AI29" s="1"/>
      <c r="AJ29" s="1"/>
      <c r="AK29" s="1"/>
      <c r="AL29" s="1"/>
      <c r="AM29" s="1"/>
      <c r="AN29" s="1"/>
      <c r="AO29" s="1"/>
      <c r="AP29" s="1"/>
    </row>
    <row r="30" spans="1:42" ht="15" customHeight="1" thickBot="1" x14ac:dyDescent="0.35">
      <c r="A30" s="1"/>
      <c r="B30" s="165">
        <v>8</v>
      </c>
      <c r="C30" s="170"/>
      <c r="D30" s="171"/>
      <c r="E30" s="172"/>
      <c r="F30" s="173">
        <f>IF(ISNUMBER(D30),D30/B35,)</f>
        <v>0</v>
      </c>
      <c r="G30" s="16"/>
      <c r="H30" s="165">
        <v>8</v>
      </c>
      <c r="I30" s="170"/>
      <c r="J30" s="171"/>
      <c r="K30" s="172"/>
      <c r="L30" s="174">
        <f>IF(ISNUMBER(J30),J30/H35,)</f>
        <v>0</v>
      </c>
      <c r="M30" s="176"/>
      <c r="N30" s="165">
        <v>8</v>
      </c>
      <c r="O30" s="170"/>
      <c r="P30" s="171"/>
      <c r="Q30" s="172"/>
      <c r="R30" s="174">
        <f>IF(ISNUMBER(P30),P30/N35,)</f>
        <v>0</v>
      </c>
      <c r="S30" s="1"/>
      <c r="T30" s="1"/>
      <c r="U30" s="1"/>
      <c r="V30" s="1"/>
      <c r="W30" s="1"/>
      <c r="X30" s="1"/>
      <c r="Y30" s="1"/>
      <c r="Z30" s="1"/>
      <c r="AA30" s="1"/>
      <c r="AB30" s="1"/>
      <c r="AC30" s="1"/>
      <c r="AD30" s="1"/>
      <c r="AE30" s="1"/>
      <c r="AF30" s="1"/>
      <c r="AG30" s="1"/>
      <c r="AH30" s="1"/>
      <c r="AI30" s="1"/>
      <c r="AJ30" s="1"/>
      <c r="AK30" s="1"/>
      <c r="AL30" s="1"/>
      <c r="AM30" s="1"/>
      <c r="AN30" s="1"/>
      <c r="AO30" s="1"/>
      <c r="AP30" s="1"/>
    </row>
    <row r="31" spans="1:42" ht="15" customHeight="1" thickBot="1" x14ac:dyDescent="0.35">
      <c r="A31" s="1"/>
      <c r="B31" s="165">
        <v>9</v>
      </c>
      <c r="C31" s="170"/>
      <c r="D31" s="171"/>
      <c r="E31" s="172"/>
      <c r="F31" s="173">
        <f>IF(ISNUMBER(D31),D31/B35,)</f>
        <v>0</v>
      </c>
      <c r="G31" s="16"/>
      <c r="H31" s="165">
        <v>9</v>
      </c>
      <c r="I31" s="170"/>
      <c r="J31" s="171"/>
      <c r="K31" s="172"/>
      <c r="L31" s="174">
        <f>IF(ISNUMBER(J31),J31/H35,)</f>
        <v>0</v>
      </c>
      <c r="M31" s="176"/>
      <c r="N31" s="165">
        <v>9</v>
      </c>
      <c r="O31" s="170"/>
      <c r="P31" s="171"/>
      <c r="Q31" s="172"/>
      <c r="R31" s="174">
        <f>IF(ISNUMBER(P31),P31/N35,)</f>
        <v>0</v>
      </c>
      <c r="S31" s="1"/>
      <c r="T31" s="1"/>
      <c r="U31" s="1"/>
      <c r="V31" s="1"/>
      <c r="W31" s="1"/>
      <c r="X31" s="1"/>
      <c r="Y31" s="1"/>
      <c r="Z31" s="1"/>
      <c r="AA31" s="1"/>
      <c r="AB31" s="1"/>
      <c r="AC31" s="1"/>
      <c r="AD31" s="1"/>
      <c r="AE31" s="1"/>
      <c r="AF31" s="1"/>
      <c r="AG31" s="1"/>
      <c r="AH31" s="1"/>
      <c r="AI31" s="1"/>
      <c r="AJ31" s="1"/>
      <c r="AK31" s="1"/>
      <c r="AL31" s="1"/>
      <c r="AM31" s="1"/>
      <c r="AN31" s="1"/>
      <c r="AO31" s="1"/>
      <c r="AP31" s="1"/>
    </row>
    <row r="32" spans="1:42" ht="15" customHeight="1" thickBot="1" x14ac:dyDescent="0.35">
      <c r="A32" s="1"/>
      <c r="B32" s="177">
        <v>10</v>
      </c>
      <c r="C32" s="178"/>
      <c r="D32" s="179"/>
      <c r="E32" s="180"/>
      <c r="F32" s="173">
        <f>IF(ISNUMBER(D32),D32/B35,)</f>
        <v>0</v>
      </c>
      <c r="G32" s="16"/>
      <c r="H32" s="177">
        <v>10</v>
      </c>
      <c r="I32" s="178"/>
      <c r="J32" s="179"/>
      <c r="K32" s="180"/>
      <c r="L32" s="174">
        <f>IF(ISNUMBER(J32),J32/H35,)</f>
        <v>0</v>
      </c>
      <c r="M32" s="176"/>
      <c r="N32" s="177">
        <v>10</v>
      </c>
      <c r="O32" s="178"/>
      <c r="P32" s="179"/>
      <c r="Q32" s="180"/>
      <c r="R32" s="174">
        <f>IF(ISNUMBER(P32),P32/N35,)</f>
        <v>0</v>
      </c>
      <c r="S32" s="1"/>
      <c r="T32" s="1"/>
      <c r="U32" s="1"/>
      <c r="V32" s="1"/>
      <c r="W32" s="1"/>
      <c r="X32" s="1"/>
      <c r="Y32" s="1"/>
      <c r="Z32" s="1"/>
      <c r="AA32" s="1"/>
      <c r="AB32" s="1"/>
      <c r="AC32" s="1"/>
      <c r="AD32" s="1"/>
      <c r="AE32" s="1"/>
      <c r="AF32" s="1"/>
      <c r="AG32" s="1"/>
      <c r="AH32" s="1"/>
      <c r="AI32" s="1"/>
      <c r="AJ32" s="1"/>
      <c r="AK32" s="1"/>
      <c r="AL32" s="1"/>
      <c r="AM32" s="1"/>
      <c r="AN32" s="1"/>
      <c r="AO32" s="1"/>
      <c r="AP32" s="1"/>
    </row>
    <row r="33" spans="1:42" ht="15" customHeight="1" x14ac:dyDescent="0.3">
      <c r="A33" s="1"/>
      <c r="B33" s="413" t="s">
        <v>4</v>
      </c>
      <c r="C33" s="397" t="s">
        <v>60</v>
      </c>
      <c r="D33" s="398"/>
      <c r="E33" s="409">
        <f>IFERROR(IF(COUNT(F23:F32)&gt;0,AVERAGEIF(F23:F32,"&gt;0"),0),)</f>
        <v>0</v>
      </c>
      <c r="F33" s="410"/>
      <c r="G33" s="16"/>
      <c r="H33" s="413" t="s">
        <v>4</v>
      </c>
      <c r="I33" s="397" t="s">
        <v>60</v>
      </c>
      <c r="J33" s="398"/>
      <c r="K33" s="409">
        <f>IFERROR(IF(COUNT(L23:L32)&gt;0,AVERAGEIF(L23:L32,"&gt;0"),0),)</f>
        <v>0</v>
      </c>
      <c r="L33" s="410"/>
      <c r="M33" s="176"/>
      <c r="N33" s="413" t="s">
        <v>4</v>
      </c>
      <c r="O33" s="405" t="s">
        <v>67</v>
      </c>
      <c r="P33" s="415">
        <f>IFERROR(IF(COUNT(R23:R32)&gt;0,AVERAGEIF(R23:R32,"&gt;0"),0),)</f>
        <v>0</v>
      </c>
      <c r="Q33" s="417" t="s">
        <v>107</v>
      </c>
      <c r="R33" s="442">
        <f>IFERROR(Q37*R37,"")</f>
        <v>900</v>
      </c>
      <c r="S33" s="1"/>
      <c r="T33" s="1"/>
      <c r="U33" s="1"/>
      <c r="V33" s="1"/>
      <c r="W33" s="1"/>
      <c r="X33" s="1"/>
      <c r="Y33" s="1"/>
      <c r="Z33" s="1"/>
      <c r="AA33" s="1"/>
      <c r="AB33" s="1"/>
      <c r="AC33" s="1"/>
      <c r="AD33" s="1"/>
      <c r="AE33" s="1"/>
      <c r="AF33" s="1"/>
      <c r="AG33" s="1"/>
      <c r="AH33" s="1"/>
      <c r="AI33" s="1"/>
      <c r="AJ33" s="1"/>
      <c r="AK33" s="1"/>
      <c r="AL33" s="1"/>
      <c r="AM33" s="1"/>
      <c r="AN33" s="1"/>
      <c r="AO33" s="1"/>
      <c r="AP33" s="1"/>
    </row>
    <row r="34" spans="1:42" ht="15" customHeight="1" thickBot="1" x14ac:dyDescent="0.35">
      <c r="A34" s="1"/>
      <c r="B34" s="414"/>
      <c r="C34" s="406"/>
      <c r="D34" s="419"/>
      <c r="E34" s="411"/>
      <c r="F34" s="412"/>
      <c r="G34" s="16"/>
      <c r="H34" s="414"/>
      <c r="I34" s="406"/>
      <c r="J34" s="419"/>
      <c r="K34" s="411"/>
      <c r="L34" s="412"/>
      <c r="M34" s="176"/>
      <c r="N34" s="414"/>
      <c r="O34" s="406"/>
      <c r="P34" s="416"/>
      <c r="Q34" s="418"/>
      <c r="R34" s="443"/>
      <c r="S34" s="1"/>
      <c r="T34" s="1"/>
      <c r="U34" s="1"/>
      <c r="V34" s="1"/>
      <c r="W34" s="1"/>
      <c r="X34" s="1"/>
      <c r="Y34" s="1"/>
      <c r="Z34" s="1"/>
      <c r="AA34" s="1"/>
      <c r="AB34" s="1"/>
      <c r="AC34" s="1"/>
      <c r="AD34" s="1"/>
      <c r="AE34" s="1"/>
      <c r="AF34" s="1"/>
      <c r="AG34" s="1"/>
      <c r="AH34" s="1"/>
      <c r="AI34" s="1"/>
      <c r="AJ34" s="1"/>
      <c r="AK34" s="1"/>
      <c r="AL34" s="1"/>
      <c r="AM34" s="1"/>
      <c r="AN34" s="1"/>
      <c r="AO34" s="1"/>
      <c r="AP34" s="1"/>
    </row>
    <row r="35" spans="1:42" ht="15" customHeight="1" x14ac:dyDescent="0.3">
      <c r="A35" s="9"/>
      <c r="B35" s="403">
        <f ca="1">IFERROR(ROUNDUP(B37/(0.0005*C37^2-0.0342*C37+1.034),0),)</f>
        <v>0</v>
      </c>
      <c r="C35" s="405" t="s">
        <v>196</v>
      </c>
      <c r="D35" s="407">
        <f>SUM(C23:C32)</f>
        <v>20</v>
      </c>
      <c r="E35" s="397" t="s">
        <v>43</v>
      </c>
      <c r="F35" s="401">
        <f>SUM(C23*D23,C24*D24,C25*D25,C26*D26,C27*D27,C28*D28,C29*D29,C30*D30,C31*D31,C32*D32)</f>
        <v>0</v>
      </c>
      <c r="G35" s="16"/>
      <c r="H35" s="403">
        <f ca="1">IFERROR(ROUNDUP(H37/(0.0005*I37^2-0.0342*I37+1.034),0),)</f>
        <v>0</v>
      </c>
      <c r="I35" s="405" t="s">
        <v>196</v>
      </c>
      <c r="J35" s="407">
        <f>SUM(I23:I32)</f>
        <v>30</v>
      </c>
      <c r="K35" s="397" t="s">
        <v>43</v>
      </c>
      <c r="L35" s="401">
        <f>SUM(I23*J23,I24*J24,I25*J25,I26*J26,I27*J27,I28*J28,I29*J29,I30*J30,I31*J31,I32*J32)</f>
        <v>0</v>
      </c>
      <c r="M35" s="176"/>
      <c r="N35" s="403">
        <f ca="1">IFERROR(ROUNDUP(N37/(0.0005*O37^2-0.0342*O37+1.034),0),)</f>
        <v>0</v>
      </c>
      <c r="O35" s="405" t="s">
        <v>196</v>
      </c>
      <c r="P35" s="407">
        <f>SUM(O23:O32)</f>
        <v>50</v>
      </c>
      <c r="Q35" s="397" t="s">
        <v>43</v>
      </c>
      <c r="R35" s="401">
        <f>SUM(O23*P23,O24*P24,O25*P25,O26*P26,O27*P27,O28*P28,O29*P29,O30*P30,O31*P31,O32*P32)</f>
        <v>0</v>
      </c>
      <c r="S35" s="1"/>
      <c r="T35" s="1"/>
      <c r="U35" s="1"/>
      <c r="V35" s="1"/>
      <c r="W35" s="1"/>
      <c r="X35" s="1"/>
      <c r="Y35" s="1"/>
      <c r="Z35" s="1"/>
      <c r="AA35" s="1"/>
      <c r="AB35" s="1"/>
      <c r="AC35" s="1"/>
      <c r="AD35" s="1"/>
      <c r="AE35" s="1"/>
      <c r="AF35" s="1"/>
      <c r="AG35" s="1"/>
      <c r="AH35" s="1"/>
      <c r="AI35" s="1"/>
      <c r="AJ35" s="1"/>
      <c r="AK35" s="1"/>
      <c r="AL35" s="1"/>
      <c r="AM35" s="1"/>
      <c r="AN35" s="1"/>
      <c r="AO35" s="1"/>
      <c r="AP35" s="1"/>
    </row>
    <row r="36" spans="1:42" ht="15" customHeight="1" thickBot="1" x14ac:dyDescent="0.35">
      <c r="A36" s="9"/>
      <c r="B36" s="404"/>
      <c r="C36" s="406"/>
      <c r="D36" s="408"/>
      <c r="E36" s="406"/>
      <c r="F36" s="402"/>
      <c r="G36" s="16"/>
      <c r="H36" s="404"/>
      <c r="I36" s="406"/>
      <c r="J36" s="408"/>
      <c r="K36" s="406"/>
      <c r="L36" s="402"/>
      <c r="M36" s="176"/>
      <c r="N36" s="404"/>
      <c r="O36" s="406"/>
      <c r="P36" s="408"/>
      <c r="Q36" s="406"/>
      <c r="R36" s="402"/>
      <c r="S36" s="1"/>
      <c r="T36" s="1"/>
      <c r="U36" s="1"/>
      <c r="V36" s="1"/>
      <c r="W36" s="1"/>
      <c r="X36" s="1"/>
      <c r="Y36" s="1"/>
      <c r="Z36" s="1"/>
      <c r="AA36" s="1"/>
      <c r="AB36" s="1"/>
      <c r="AC36" s="1"/>
      <c r="AD36" s="1"/>
      <c r="AE36" s="1"/>
      <c r="AF36" s="1"/>
      <c r="AG36" s="1"/>
      <c r="AH36" s="1"/>
      <c r="AI36" s="1"/>
      <c r="AJ36" s="1"/>
      <c r="AK36" s="1"/>
      <c r="AL36" s="1"/>
      <c r="AM36" s="1"/>
      <c r="AN36" s="1"/>
      <c r="AO36" s="1"/>
      <c r="AP36" s="1"/>
    </row>
    <row r="37" spans="1:42" ht="15" customHeight="1" x14ac:dyDescent="0.3">
      <c r="A37" s="1"/>
      <c r="B37" s="2" t="e">
        <f ca="1">OFFSET(D22,MATCH(MAX(D23:D32),D23:D32,0),0)</f>
        <v>#N/A</v>
      </c>
      <c r="C37" s="181" t="e">
        <f ca="1">OFFSET(C22,MATCH(MAX(D23:D32),D23:D32,0),0)+(10-OFFSET(E22,MATCH(MAX(D23:D32),D23:D32,0),0))</f>
        <v>#N/A</v>
      </c>
      <c r="D37" s="16"/>
      <c r="E37" s="16"/>
      <c r="F37" s="16"/>
      <c r="G37" s="16"/>
      <c r="H37" s="2" t="e">
        <f ca="1">OFFSET(J22,MATCH(MAX(J23:J32),J23:J32,0),0)</f>
        <v>#N/A</v>
      </c>
      <c r="I37" s="181" t="e">
        <f ca="1">OFFSET(I22,MATCH(MAX(J23:J32),J23:J32,0),0)+(10-OFFSET(K22,MATCH(MAX(J23:J32),J23:J32,0),0))</f>
        <v>#N/A</v>
      </c>
      <c r="J37" s="16"/>
      <c r="K37" s="16"/>
      <c r="L37" s="16"/>
      <c r="M37" s="160"/>
      <c r="N37" s="2" t="e">
        <f ca="1">OFFSET(P22,MATCH(MAX(P23:P32),P23:P32,0),0)</f>
        <v>#N/A</v>
      </c>
      <c r="O37" s="181" t="e">
        <f ca="1">OFFSET(O22,MATCH(MAX(P23:P32),P23:P32,0),0)+(10-OFFSET(Q22,MATCH(MAX(P23:P32),P23:P32,0),0))</f>
        <v>#N/A</v>
      </c>
      <c r="P37" s="16"/>
      <c r="Q37" s="183">
        <f>IFERROR(AVERAGE(AVERAGE(E23:E32),AVERAGE(K23:K32),AVERAGE(Q23:Q32)),"")</f>
        <v>9</v>
      </c>
      <c r="R37" s="184">
        <f>SUM(C23:C32,I23:I32,O23:O32)</f>
        <v>100</v>
      </c>
      <c r="S37" s="1"/>
      <c r="T37" s="1"/>
      <c r="U37" s="1"/>
      <c r="V37" s="1"/>
      <c r="W37" s="1"/>
      <c r="X37" s="1"/>
      <c r="Y37" s="1"/>
      <c r="Z37" s="1"/>
      <c r="AA37" s="1"/>
      <c r="AB37" s="1"/>
      <c r="AC37" s="1"/>
      <c r="AD37" s="1"/>
      <c r="AE37" s="1"/>
      <c r="AF37" s="1"/>
      <c r="AG37" s="1"/>
      <c r="AH37" s="1"/>
      <c r="AI37" s="1"/>
      <c r="AJ37" s="1"/>
      <c r="AK37" s="1"/>
      <c r="AL37" s="1"/>
      <c r="AM37" s="1"/>
      <c r="AN37" s="1"/>
      <c r="AO37" s="1"/>
      <c r="AP37" s="1"/>
    </row>
    <row r="38" spans="1:42" ht="15" customHeight="1" x14ac:dyDescent="0.3">
      <c r="A38" s="1"/>
      <c r="B38" s="16"/>
      <c r="C38" s="16"/>
      <c r="D38" s="16"/>
      <c r="E38" s="16"/>
      <c r="F38" s="16"/>
      <c r="G38" s="16"/>
      <c r="H38" s="16"/>
      <c r="I38" s="16"/>
      <c r="J38" s="16"/>
      <c r="K38" s="16"/>
      <c r="L38" s="16"/>
      <c r="M38" s="16"/>
      <c r="N38" s="16"/>
      <c r="O38" s="16"/>
      <c r="P38" s="16"/>
      <c r="Q38" s="16"/>
      <c r="R38" s="16"/>
      <c r="S38" s="1"/>
      <c r="T38" s="1"/>
      <c r="U38" s="1"/>
      <c r="V38" s="1"/>
      <c r="W38" s="1"/>
      <c r="X38" s="1"/>
      <c r="Y38" s="1"/>
      <c r="Z38" s="1"/>
      <c r="AA38" s="1"/>
      <c r="AB38" s="1"/>
      <c r="AC38" s="1"/>
      <c r="AD38" s="1"/>
      <c r="AE38" s="1"/>
      <c r="AF38" s="1"/>
      <c r="AG38" s="1"/>
      <c r="AH38" s="1"/>
      <c r="AI38" s="1"/>
      <c r="AJ38" s="1"/>
      <c r="AK38" s="1"/>
      <c r="AL38" s="1"/>
      <c r="AM38" s="1"/>
      <c r="AN38" s="1"/>
      <c r="AO38" s="1"/>
      <c r="AP38" s="1"/>
    </row>
    <row r="39" spans="1:42" ht="15" customHeight="1" x14ac:dyDescent="0.3">
      <c r="A39" s="1"/>
      <c r="B39" s="400" t="s">
        <v>47</v>
      </c>
      <c r="C39" s="400"/>
      <c r="D39" s="400"/>
      <c r="E39" s="400"/>
      <c r="F39" s="400"/>
      <c r="G39" s="400"/>
      <c r="H39" s="400"/>
      <c r="I39" s="400"/>
      <c r="J39" s="400"/>
      <c r="K39" s="400"/>
      <c r="L39" s="400"/>
      <c r="M39" s="400"/>
      <c r="N39" s="400"/>
      <c r="O39" s="400"/>
      <c r="P39" s="400"/>
      <c r="Q39" s="400"/>
      <c r="R39" s="400"/>
      <c r="S39" s="1"/>
      <c r="T39" s="1"/>
      <c r="U39" s="1"/>
      <c r="V39" s="1"/>
      <c r="W39" s="1"/>
      <c r="X39" s="1"/>
      <c r="Y39" s="1"/>
      <c r="Z39" s="1"/>
      <c r="AA39" s="1"/>
      <c r="AB39" s="1"/>
      <c r="AC39" s="1"/>
      <c r="AD39" s="1"/>
      <c r="AE39" s="1"/>
      <c r="AF39" s="1"/>
      <c r="AG39" s="1"/>
      <c r="AH39" s="1"/>
      <c r="AI39" s="1"/>
      <c r="AJ39" s="1"/>
      <c r="AK39" s="1"/>
      <c r="AL39" s="1"/>
      <c r="AM39" s="1"/>
      <c r="AN39" s="1"/>
      <c r="AO39" s="1"/>
      <c r="AP39" s="1"/>
    </row>
    <row r="40" spans="1:42" ht="15" customHeight="1" x14ac:dyDescent="0.3">
      <c r="A40" s="1"/>
      <c r="B40" s="400"/>
      <c r="C40" s="400"/>
      <c r="D40" s="400"/>
      <c r="E40" s="400"/>
      <c r="F40" s="400"/>
      <c r="G40" s="400"/>
      <c r="H40" s="400"/>
      <c r="I40" s="400"/>
      <c r="J40" s="400"/>
      <c r="K40" s="400"/>
      <c r="L40" s="400"/>
      <c r="M40" s="400"/>
      <c r="N40" s="400"/>
      <c r="O40" s="400"/>
      <c r="P40" s="400"/>
      <c r="Q40" s="400"/>
      <c r="R40" s="400"/>
      <c r="S40" s="1"/>
      <c r="T40" s="1"/>
      <c r="U40" s="1"/>
      <c r="V40" s="1"/>
      <c r="W40" s="1"/>
      <c r="X40" s="1"/>
      <c r="Y40" s="1"/>
      <c r="Z40" s="1"/>
      <c r="AA40" s="1"/>
      <c r="AB40" s="1"/>
      <c r="AC40" s="1"/>
      <c r="AD40" s="1"/>
      <c r="AE40" s="1"/>
      <c r="AF40" s="1"/>
      <c r="AG40" s="1"/>
      <c r="AH40" s="1"/>
      <c r="AI40" s="1"/>
      <c r="AJ40" s="1"/>
      <c r="AK40" s="1"/>
      <c r="AL40" s="1"/>
      <c r="AM40" s="1"/>
      <c r="AN40" s="1"/>
      <c r="AO40" s="1"/>
      <c r="AP40" s="1"/>
    </row>
    <row r="41" spans="1:42" ht="15" customHeight="1" x14ac:dyDescent="0.3">
      <c r="A41" s="1"/>
      <c r="B41" s="400"/>
      <c r="C41" s="400"/>
      <c r="D41" s="400"/>
      <c r="E41" s="400"/>
      <c r="F41" s="400"/>
      <c r="G41" s="400"/>
      <c r="H41" s="400"/>
      <c r="I41" s="400"/>
      <c r="J41" s="400"/>
      <c r="K41" s="400"/>
      <c r="L41" s="400"/>
      <c r="M41" s="400"/>
      <c r="N41" s="400"/>
      <c r="O41" s="400"/>
      <c r="P41" s="400"/>
      <c r="Q41" s="400"/>
      <c r="R41" s="400"/>
      <c r="S41" s="1"/>
      <c r="T41" s="1"/>
      <c r="U41" s="1"/>
      <c r="V41" s="1"/>
      <c r="W41" s="1"/>
      <c r="X41" s="1"/>
      <c r="Y41" s="1"/>
      <c r="Z41" s="1"/>
      <c r="AA41" s="1"/>
      <c r="AB41" s="1"/>
      <c r="AC41" s="1"/>
      <c r="AD41" s="1"/>
      <c r="AE41" s="1"/>
      <c r="AF41" s="1"/>
      <c r="AG41" s="1"/>
      <c r="AH41" s="1"/>
      <c r="AI41" s="1"/>
      <c r="AJ41" s="1"/>
      <c r="AK41" s="1"/>
      <c r="AL41" s="1"/>
      <c r="AM41" s="1"/>
      <c r="AN41" s="1"/>
      <c r="AO41" s="1"/>
      <c r="AP41" s="1"/>
    </row>
    <row r="42" spans="1:42" ht="15" customHeight="1" thickBot="1" x14ac:dyDescent="0.35">
      <c r="A42" s="1"/>
      <c r="B42" s="16"/>
      <c r="C42" s="16"/>
      <c r="D42" s="16"/>
      <c r="E42" s="16"/>
      <c r="F42" s="16"/>
      <c r="G42" s="16"/>
      <c r="H42" s="16"/>
      <c r="I42" s="16"/>
      <c r="J42" s="16"/>
      <c r="K42" s="16"/>
      <c r="L42" s="16"/>
      <c r="M42" s="16"/>
      <c r="N42" s="16"/>
      <c r="O42" s="16"/>
      <c r="P42" s="16"/>
      <c r="Q42" s="16"/>
      <c r="R42" s="16"/>
      <c r="S42" s="1"/>
      <c r="T42" s="1"/>
      <c r="U42" s="1"/>
      <c r="V42" s="1"/>
      <c r="W42" s="1"/>
      <c r="X42" s="1"/>
      <c r="Y42" s="1"/>
      <c r="Z42" s="1"/>
      <c r="AA42" s="1"/>
      <c r="AB42" s="1"/>
      <c r="AC42" s="1"/>
      <c r="AD42" s="1"/>
      <c r="AE42" s="1"/>
      <c r="AF42" s="1"/>
      <c r="AG42" s="1"/>
      <c r="AH42" s="1"/>
      <c r="AI42" s="1"/>
      <c r="AJ42" s="1"/>
      <c r="AK42" s="1"/>
      <c r="AL42" s="1"/>
      <c r="AM42" s="1"/>
      <c r="AN42" s="1"/>
      <c r="AO42" s="1"/>
      <c r="AP42" s="1"/>
    </row>
    <row r="43" spans="1:42" ht="15" customHeight="1" x14ac:dyDescent="0.3">
      <c r="A43" s="1"/>
      <c r="B43" s="329">
        <v>1</v>
      </c>
      <c r="C43" s="329">
        <f>'Training Plan'!G16</f>
        <v>0</v>
      </c>
      <c r="D43" s="330"/>
      <c r="E43" s="330"/>
      <c r="F43" s="331"/>
      <c r="G43" s="16"/>
      <c r="H43" s="329">
        <v>2</v>
      </c>
      <c r="I43" s="329">
        <f>'Training Plan'!G24</f>
        <v>0</v>
      </c>
      <c r="J43" s="330"/>
      <c r="K43" s="330"/>
      <c r="L43" s="331"/>
      <c r="M43" s="16"/>
      <c r="N43" s="329">
        <v>3</v>
      </c>
      <c r="O43" s="329">
        <f>'Training Plan'!G32</f>
        <v>0</v>
      </c>
      <c r="P43" s="330"/>
      <c r="Q43" s="330"/>
      <c r="R43" s="331"/>
      <c r="S43" s="1"/>
      <c r="T43" s="1"/>
      <c r="U43" s="1"/>
      <c r="V43" s="1"/>
      <c r="W43" s="1"/>
      <c r="X43" s="1"/>
      <c r="Y43" s="1"/>
      <c r="Z43" s="1"/>
      <c r="AA43" s="1"/>
      <c r="AB43" s="1"/>
      <c r="AC43" s="1"/>
      <c r="AD43" s="1"/>
      <c r="AE43" s="1"/>
      <c r="AF43" s="1"/>
      <c r="AG43" s="1"/>
      <c r="AH43" s="1"/>
      <c r="AI43" s="1"/>
      <c r="AJ43" s="1"/>
      <c r="AK43" s="1"/>
      <c r="AL43" s="1"/>
      <c r="AM43" s="1"/>
      <c r="AN43" s="1"/>
      <c r="AO43" s="1"/>
      <c r="AP43" s="1"/>
    </row>
    <row r="44" spans="1:42" ht="15" customHeight="1" thickBot="1" x14ac:dyDescent="0.35">
      <c r="A44" s="1"/>
      <c r="B44" s="332"/>
      <c r="C44" s="332"/>
      <c r="D44" s="333"/>
      <c r="E44" s="333"/>
      <c r="F44" s="334"/>
      <c r="G44" s="16"/>
      <c r="H44" s="332"/>
      <c r="I44" s="332"/>
      <c r="J44" s="333"/>
      <c r="K44" s="333"/>
      <c r="L44" s="334"/>
      <c r="M44" s="16"/>
      <c r="N44" s="332"/>
      <c r="O44" s="332"/>
      <c r="P44" s="333"/>
      <c r="Q44" s="333"/>
      <c r="R44" s="334"/>
      <c r="S44" s="1"/>
      <c r="T44" s="1"/>
      <c r="U44" s="1"/>
      <c r="V44" s="1"/>
      <c r="W44" s="1"/>
      <c r="X44" s="1"/>
      <c r="Y44" s="1"/>
      <c r="Z44" s="1"/>
      <c r="AA44" s="1"/>
      <c r="AB44" s="1"/>
      <c r="AC44" s="1"/>
      <c r="AD44" s="1"/>
      <c r="AE44" s="1"/>
      <c r="AF44" s="1"/>
      <c r="AG44" s="1"/>
      <c r="AH44" s="1"/>
      <c r="AI44" s="1"/>
      <c r="AJ44" s="1"/>
      <c r="AK44" s="1"/>
      <c r="AL44" s="1"/>
      <c r="AM44" s="1"/>
      <c r="AN44" s="1"/>
      <c r="AO44" s="1"/>
      <c r="AP44" s="1"/>
    </row>
    <row r="45" spans="1:42" ht="15" customHeight="1" x14ac:dyDescent="0.3">
      <c r="A45" s="1"/>
      <c r="B45" s="436" t="s">
        <v>179</v>
      </c>
      <c r="C45" s="437"/>
      <c r="D45" s="420">
        <f>'Training Plan'!G17</f>
        <v>0</v>
      </c>
      <c r="E45" s="421"/>
      <c r="F45" s="422"/>
      <c r="G45" s="16"/>
      <c r="H45" s="436" t="s">
        <v>179</v>
      </c>
      <c r="I45" s="437"/>
      <c r="J45" s="420">
        <f>'Training Plan'!G25</f>
        <v>0</v>
      </c>
      <c r="K45" s="421"/>
      <c r="L45" s="422"/>
      <c r="M45" s="16"/>
      <c r="N45" s="436" t="s">
        <v>179</v>
      </c>
      <c r="O45" s="437"/>
      <c r="P45" s="420">
        <f>'Training Plan'!G33</f>
        <v>0</v>
      </c>
      <c r="Q45" s="421"/>
      <c r="R45" s="422"/>
      <c r="S45" s="1"/>
      <c r="T45" s="1"/>
      <c r="U45" s="1"/>
      <c r="V45" s="1"/>
      <c r="W45" s="1"/>
      <c r="X45" s="1"/>
      <c r="Y45" s="1"/>
      <c r="Z45" s="1"/>
      <c r="AA45" s="1"/>
      <c r="AB45" s="1"/>
      <c r="AC45" s="1"/>
      <c r="AD45" s="1"/>
      <c r="AE45" s="1"/>
      <c r="AF45" s="1"/>
      <c r="AG45" s="1"/>
      <c r="AH45" s="1"/>
      <c r="AI45" s="1"/>
      <c r="AJ45" s="1"/>
      <c r="AK45" s="1"/>
      <c r="AL45" s="1"/>
      <c r="AM45" s="1"/>
      <c r="AN45" s="1"/>
      <c r="AO45" s="1"/>
      <c r="AP45" s="1"/>
    </row>
    <row r="46" spans="1:42" ht="15" customHeight="1" x14ac:dyDescent="0.3">
      <c r="A46" s="1"/>
      <c r="B46" s="438"/>
      <c r="C46" s="439"/>
      <c r="D46" s="423"/>
      <c r="E46" s="424"/>
      <c r="F46" s="425"/>
      <c r="G46" s="16"/>
      <c r="H46" s="438"/>
      <c r="I46" s="439"/>
      <c r="J46" s="423"/>
      <c r="K46" s="424"/>
      <c r="L46" s="425"/>
      <c r="M46" s="16"/>
      <c r="N46" s="438"/>
      <c r="O46" s="439"/>
      <c r="P46" s="423"/>
      <c r="Q46" s="424"/>
      <c r="R46" s="425"/>
      <c r="S46" s="1"/>
      <c r="T46" s="1"/>
      <c r="U46" s="1"/>
      <c r="V46" s="1"/>
      <c r="W46" s="1"/>
      <c r="X46" s="1"/>
      <c r="Y46" s="1"/>
      <c r="Z46" s="1"/>
      <c r="AA46" s="1"/>
      <c r="AB46" s="1"/>
      <c r="AC46" s="1"/>
      <c r="AD46" s="1"/>
      <c r="AE46" s="1"/>
      <c r="AF46" s="1"/>
      <c r="AG46" s="1"/>
      <c r="AH46" s="1"/>
      <c r="AI46" s="1"/>
      <c r="AJ46" s="1"/>
      <c r="AK46" s="1"/>
      <c r="AL46" s="1"/>
      <c r="AM46" s="1"/>
      <c r="AN46" s="1"/>
      <c r="AO46" s="1"/>
      <c r="AP46" s="1"/>
    </row>
    <row r="47" spans="1:42" ht="15" customHeight="1" x14ac:dyDescent="0.3">
      <c r="A47" s="1"/>
      <c r="B47" s="438"/>
      <c r="C47" s="439"/>
      <c r="D47" s="423"/>
      <c r="E47" s="424"/>
      <c r="F47" s="425"/>
      <c r="G47" s="16"/>
      <c r="H47" s="438"/>
      <c r="I47" s="439"/>
      <c r="J47" s="423"/>
      <c r="K47" s="424"/>
      <c r="L47" s="425"/>
      <c r="M47" s="16"/>
      <c r="N47" s="438"/>
      <c r="O47" s="439"/>
      <c r="P47" s="423"/>
      <c r="Q47" s="424"/>
      <c r="R47" s="425"/>
      <c r="S47" s="1"/>
      <c r="T47" s="1"/>
      <c r="U47" s="1"/>
      <c r="V47" s="1"/>
      <c r="W47" s="1"/>
      <c r="X47" s="1"/>
      <c r="Y47" s="1"/>
      <c r="Z47" s="1"/>
      <c r="AA47" s="1"/>
      <c r="AB47" s="1"/>
      <c r="AC47" s="1"/>
      <c r="AD47" s="1"/>
      <c r="AE47" s="1"/>
      <c r="AF47" s="1"/>
      <c r="AG47" s="1"/>
      <c r="AH47" s="1"/>
      <c r="AI47" s="1"/>
      <c r="AJ47" s="1"/>
      <c r="AK47" s="1"/>
      <c r="AL47" s="1"/>
      <c r="AM47" s="1"/>
      <c r="AN47" s="1"/>
      <c r="AO47" s="1"/>
      <c r="AP47" s="1"/>
    </row>
    <row r="48" spans="1:42" ht="15" customHeight="1" x14ac:dyDescent="0.3">
      <c r="A48" s="1"/>
      <c r="B48" s="438"/>
      <c r="C48" s="439"/>
      <c r="D48" s="423"/>
      <c r="E48" s="424"/>
      <c r="F48" s="425"/>
      <c r="G48" s="16"/>
      <c r="H48" s="438"/>
      <c r="I48" s="439"/>
      <c r="J48" s="423"/>
      <c r="K48" s="424"/>
      <c r="L48" s="425"/>
      <c r="M48" s="16"/>
      <c r="N48" s="438"/>
      <c r="O48" s="439"/>
      <c r="P48" s="423"/>
      <c r="Q48" s="424"/>
      <c r="R48" s="425"/>
      <c r="S48" s="1"/>
      <c r="T48" s="1"/>
      <c r="U48" s="1"/>
      <c r="V48" s="1"/>
      <c r="W48" s="1"/>
      <c r="X48" s="1"/>
      <c r="Y48" s="1"/>
      <c r="Z48" s="1"/>
      <c r="AA48" s="1"/>
      <c r="AB48" s="1"/>
      <c r="AC48" s="1"/>
      <c r="AD48" s="1"/>
      <c r="AE48" s="1"/>
      <c r="AF48" s="1"/>
      <c r="AG48" s="1"/>
      <c r="AH48" s="1"/>
      <c r="AI48" s="1"/>
      <c r="AJ48" s="1"/>
      <c r="AK48" s="1"/>
      <c r="AL48" s="1"/>
      <c r="AM48" s="1"/>
      <c r="AN48" s="1"/>
      <c r="AO48" s="1"/>
      <c r="AP48" s="1"/>
    </row>
    <row r="49" spans="1:42" ht="15" customHeight="1" thickBot="1" x14ac:dyDescent="0.35">
      <c r="A49" s="1"/>
      <c r="B49" s="440"/>
      <c r="C49" s="441"/>
      <c r="D49" s="423"/>
      <c r="E49" s="424"/>
      <c r="F49" s="425"/>
      <c r="G49" s="16"/>
      <c r="H49" s="440"/>
      <c r="I49" s="441"/>
      <c r="J49" s="423"/>
      <c r="K49" s="424"/>
      <c r="L49" s="425"/>
      <c r="M49" s="16"/>
      <c r="N49" s="440"/>
      <c r="O49" s="441"/>
      <c r="P49" s="423"/>
      <c r="Q49" s="424"/>
      <c r="R49" s="425"/>
      <c r="S49" s="1"/>
      <c r="T49" s="1"/>
      <c r="U49" s="1"/>
      <c r="V49" s="1"/>
      <c r="W49" s="1"/>
      <c r="X49" s="1"/>
      <c r="Y49" s="1"/>
      <c r="Z49" s="1"/>
      <c r="AA49" s="1"/>
      <c r="AB49" s="1"/>
      <c r="AC49" s="1"/>
      <c r="AD49" s="1"/>
      <c r="AE49" s="1"/>
      <c r="AF49" s="1"/>
      <c r="AG49" s="1"/>
      <c r="AH49" s="1"/>
      <c r="AI49" s="1"/>
      <c r="AJ49" s="1"/>
      <c r="AK49" s="1"/>
      <c r="AL49" s="1"/>
      <c r="AM49" s="1"/>
      <c r="AN49" s="1"/>
      <c r="AO49" s="1"/>
      <c r="AP49" s="1"/>
    </row>
    <row r="50" spans="1:42" ht="15" customHeight="1" x14ac:dyDescent="0.3">
      <c r="A50" s="1"/>
      <c r="B50" s="426" t="s">
        <v>81</v>
      </c>
      <c r="C50" s="427"/>
      <c r="D50" s="430">
        <f>'Training Plan'!H22</f>
        <v>0</v>
      </c>
      <c r="E50" s="431"/>
      <c r="F50" s="432"/>
      <c r="G50" s="16"/>
      <c r="H50" s="426" t="s">
        <v>81</v>
      </c>
      <c r="I50" s="427"/>
      <c r="J50" s="430">
        <f>'Training Plan'!H30</f>
        <v>0</v>
      </c>
      <c r="K50" s="431"/>
      <c r="L50" s="432"/>
      <c r="M50" s="16"/>
      <c r="N50" s="426" t="s">
        <v>81</v>
      </c>
      <c r="O50" s="427"/>
      <c r="P50" s="430">
        <f>'Training Plan'!H38</f>
        <v>0</v>
      </c>
      <c r="Q50" s="431"/>
      <c r="R50" s="432"/>
      <c r="S50" s="1"/>
      <c r="T50" s="1"/>
      <c r="U50" s="1"/>
      <c r="V50" s="1"/>
      <c r="W50" s="1"/>
      <c r="X50" s="1"/>
      <c r="Y50" s="1"/>
      <c r="Z50" s="1"/>
      <c r="AA50" s="1"/>
      <c r="AB50" s="1"/>
      <c r="AC50" s="1"/>
      <c r="AD50" s="1"/>
      <c r="AE50" s="1"/>
      <c r="AF50" s="1"/>
      <c r="AG50" s="1"/>
      <c r="AH50" s="1"/>
      <c r="AI50" s="1"/>
      <c r="AJ50" s="1"/>
      <c r="AK50" s="1"/>
      <c r="AL50" s="1"/>
      <c r="AM50" s="1"/>
      <c r="AN50" s="1"/>
      <c r="AO50" s="1"/>
      <c r="AP50" s="1"/>
    </row>
    <row r="51" spans="1:42" ht="15" customHeight="1" thickBot="1" x14ac:dyDescent="0.35">
      <c r="A51" s="1"/>
      <c r="B51" s="428"/>
      <c r="C51" s="429"/>
      <c r="D51" s="433"/>
      <c r="E51" s="434"/>
      <c r="F51" s="435"/>
      <c r="G51" s="16"/>
      <c r="H51" s="428"/>
      <c r="I51" s="429"/>
      <c r="J51" s="433"/>
      <c r="K51" s="434"/>
      <c r="L51" s="435"/>
      <c r="M51" s="16"/>
      <c r="N51" s="428"/>
      <c r="O51" s="429"/>
      <c r="P51" s="433"/>
      <c r="Q51" s="434"/>
      <c r="R51" s="435"/>
      <c r="S51" s="1"/>
      <c r="T51" s="1"/>
      <c r="U51" s="1"/>
      <c r="V51" s="1"/>
      <c r="W51" s="1"/>
      <c r="X51" s="1"/>
      <c r="Y51" s="1"/>
      <c r="Z51" s="1"/>
      <c r="AA51" s="1"/>
      <c r="AB51" s="1"/>
      <c r="AC51" s="1"/>
      <c r="AD51" s="1"/>
      <c r="AE51" s="1"/>
      <c r="AF51" s="1"/>
      <c r="AG51" s="1"/>
      <c r="AH51" s="1"/>
      <c r="AI51" s="1"/>
      <c r="AJ51" s="1"/>
      <c r="AK51" s="1"/>
      <c r="AL51" s="1"/>
      <c r="AM51" s="1"/>
      <c r="AN51" s="1"/>
      <c r="AO51" s="1"/>
      <c r="AP51" s="1"/>
    </row>
    <row r="52" spans="1:42" ht="30" customHeight="1" thickBot="1" x14ac:dyDescent="0.35">
      <c r="A52" s="1"/>
      <c r="B52" s="163" t="s">
        <v>180</v>
      </c>
      <c r="C52" s="163" t="s">
        <v>0</v>
      </c>
      <c r="D52" s="163" t="s">
        <v>41</v>
      </c>
      <c r="E52" s="163" t="s">
        <v>181</v>
      </c>
      <c r="F52" s="164" t="s">
        <v>182</v>
      </c>
      <c r="G52" s="16"/>
      <c r="H52" s="163" t="s">
        <v>180</v>
      </c>
      <c r="I52" s="163" t="s">
        <v>0</v>
      </c>
      <c r="J52" s="163" t="s">
        <v>41</v>
      </c>
      <c r="K52" s="163" t="s">
        <v>181</v>
      </c>
      <c r="L52" s="164" t="s">
        <v>182</v>
      </c>
      <c r="M52" s="16"/>
      <c r="N52" s="163" t="s">
        <v>180</v>
      </c>
      <c r="O52" s="163" t="s">
        <v>0</v>
      </c>
      <c r="P52" s="163" t="s">
        <v>41</v>
      </c>
      <c r="Q52" s="163" t="s">
        <v>181</v>
      </c>
      <c r="R52" s="164" t="s">
        <v>182</v>
      </c>
      <c r="S52" s="1"/>
      <c r="T52" s="1"/>
      <c r="U52" s="1"/>
      <c r="V52" s="1"/>
      <c r="W52" s="1"/>
      <c r="X52" s="1"/>
      <c r="Y52" s="1"/>
      <c r="Z52" s="1"/>
      <c r="AA52" s="1"/>
      <c r="AB52" s="1"/>
      <c r="AC52" s="1"/>
      <c r="AD52" s="1"/>
      <c r="AE52" s="1"/>
      <c r="AF52" s="1"/>
      <c r="AG52" s="1"/>
      <c r="AH52" s="1"/>
      <c r="AI52" s="1"/>
      <c r="AJ52" s="1"/>
      <c r="AK52" s="1"/>
      <c r="AL52" s="1"/>
      <c r="AM52" s="1"/>
      <c r="AN52" s="1"/>
      <c r="AO52" s="1"/>
      <c r="AP52" s="1"/>
    </row>
    <row r="53" spans="1:42" ht="15" customHeight="1" thickBot="1" x14ac:dyDescent="0.35">
      <c r="A53" s="1"/>
      <c r="B53" s="165">
        <v>1</v>
      </c>
      <c r="C53" s="166"/>
      <c r="D53" s="167"/>
      <c r="E53" s="168"/>
      <c r="F53" s="169">
        <f>IF(ISNUMBER(D53),D53/B65,)</f>
        <v>0</v>
      </c>
      <c r="G53" s="16"/>
      <c r="H53" s="165">
        <v>1</v>
      </c>
      <c r="I53" s="166"/>
      <c r="J53" s="167"/>
      <c r="K53" s="168"/>
      <c r="L53" s="169">
        <f>IF(ISNUMBER(J53),J53/H65,)</f>
        <v>0</v>
      </c>
      <c r="M53" s="16"/>
      <c r="N53" s="165">
        <v>1</v>
      </c>
      <c r="O53" s="166"/>
      <c r="P53" s="167"/>
      <c r="Q53" s="168"/>
      <c r="R53" s="169">
        <f>IF(ISNUMBER(P53),P53/N65,)</f>
        <v>0</v>
      </c>
      <c r="S53" s="1"/>
      <c r="T53" s="1"/>
      <c r="U53" s="1"/>
      <c r="V53" s="1"/>
      <c r="W53" s="1"/>
      <c r="X53" s="1"/>
      <c r="Y53" s="1"/>
      <c r="Z53" s="1"/>
      <c r="AA53" s="1"/>
      <c r="AB53" s="1"/>
      <c r="AC53" s="1"/>
      <c r="AD53" s="1"/>
      <c r="AE53" s="1"/>
      <c r="AF53" s="1"/>
      <c r="AG53" s="1"/>
      <c r="AH53" s="1"/>
      <c r="AI53" s="1"/>
      <c r="AJ53" s="1"/>
      <c r="AK53" s="1"/>
      <c r="AL53" s="1"/>
      <c r="AM53" s="1"/>
      <c r="AN53" s="1"/>
      <c r="AO53" s="1"/>
      <c r="AP53" s="1"/>
    </row>
    <row r="54" spans="1:42" ht="15" customHeight="1" thickBot="1" x14ac:dyDescent="0.35">
      <c r="A54" s="1"/>
      <c r="B54" s="165">
        <v>2</v>
      </c>
      <c r="C54" s="170"/>
      <c r="D54" s="171"/>
      <c r="E54" s="172"/>
      <c r="F54" s="174">
        <f>IF(ISNUMBER(D54),D54/B65,)</f>
        <v>0</v>
      </c>
      <c r="G54" s="16"/>
      <c r="H54" s="165">
        <v>2</v>
      </c>
      <c r="I54" s="170"/>
      <c r="J54" s="171"/>
      <c r="K54" s="172"/>
      <c r="L54" s="174">
        <f>IF(ISNUMBER(J54),J54/H65,)</f>
        <v>0</v>
      </c>
      <c r="M54" s="16"/>
      <c r="N54" s="165">
        <v>2</v>
      </c>
      <c r="O54" s="170"/>
      <c r="P54" s="171"/>
      <c r="Q54" s="172"/>
      <c r="R54" s="174">
        <f>IF(ISNUMBER(P54),P54/N65,)</f>
        <v>0</v>
      </c>
      <c r="S54" s="1"/>
      <c r="T54" s="1"/>
      <c r="U54" s="1"/>
      <c r="V54" s="1"/>
      <c r="W54" s="1"/>
      <c r="X54" s="1"/>
      <c r="Y54" s="1"/>
      <c r="Z54" s="1"/>
      <c r="AA54" s="1"/>
      <c r="AB54" s="1"/>
      <c r="AC54" s="1"/>
      <c r="AD54" s="1"/>
      <c r="AE54" s="1"/>
      <c r="AF54" s="1"/>
      <c r="AG54" s="1"/>
      <c r="AH54" s="1"/>
      <c r="AI54" s="1"/>
      <c r="AJ54" s="1"/>
      <c r="AK54" s="1"/>
      <c r="AL54" s="1"/>
      <c r="AM54" s="1"/>
      <c r="AN54" s="1"/>
      <c r="AO54" s="1"/>
      <c r="AP54" s="1"/>
    </row>
    <row r="55" spans="1:42" ht="15" customHeight="1" thickBot="1" x14ac:dyDescent="0.35">
      <c r="A55" s="1"/>
      <c r="B55" s="165">
        <v>3</v>
      </c>
      <c r="C55" s="170"/>
      <c r="D55" s="171"/>
      <c r="E55" s="172"/>
      <c r="F55" s="174">
        <f>IF(ISNUMBER(D55),D55/B65,)</f>
        <v>0</v>
      </c>
      <c r="G55" s="16"/>
      <c r="H55" s="165">
        <v>3</v>
      </c>
      <c r="I55" s="170"/>
      <c r="J55" s="171"/>
      <c r="K55" s="172"/>
      <c r="L55" s="174">
        <f>IF(ISNUMBER(J55),J55/H65,)</f>
        <v>0</v>
      </c>
      <c r="M55" s="175"/>
      <c r="N55" s="165">
        <v>3</v>
      </c>
      <c r="O55" s="170"/>
      <c r="P55" s="171"/>
      <c r="Q55" s="172"/>
      <c r="R55" s="174">
        <f>IF(ISNUMBER(P55),P55/N65,)</f>
        <v>0</v>
      </c>
      <c r="S55" s="1"/>
      <c r="T55" s="1"/>
      <c r="U55" s="1"/>
      <c r="V55" s="1"/>
      <c r="W55" s="1"/>
      <c r="X55" s="1"/>
      <c r="Y55" s="1"/>
      <c r="Z55" s="1"/>
      <c r="AA55" s="1"/>
      <c r="AB55" s="1"/>
      <c r="AC55" s="1"/>
      <c r="AD55" s="1"/>
      <c r="AE55" s="1"/>
      <c r="AF55" s="1"/>
      <c r="AG55" s="1"/>
      <c r="AH55" s="1"/>
      <c r="AI55" s="1"/>
      <c r="AJ55" s="1"/>
      <c r="AK55" s="1"/>
      <c r="AL55" s="1"/>
      <c r="AM55" s="1"/>
      <c r="AN55" s="1"/>
      <c r="AO55" s="1"/>
      <c r="AP55" s="1"/>
    </row>
    <row r="56" spans="1:42" ht="15" customHeight="1" thickBot="1" x14ac:dyDescent="0.35">
      <c r="A56" s="1"/>
      <c r="B56" s="165">
        <v>4</v>
      </c>
      <c r="C56" s="170"/>
      <c r="D56" s="171"/>
      <c r="E56" s="172"/>
      <c r="F56" s="174">
        <f>IF(ISNUMBER(D56),D56/B65,)</f>
        <v>0</v>
      </c>
      <c r="G56" s="16"/>
      <c r="H56" s="165">
        <v>4</v>
      </c>
      <c r="I56" s="170"/>
      <c r="J56" s="171"/>
      <c r="K56" s="172"/>
      <c r="L56" s="174">
        <f>IF(ISNUMBER(J56),J56/H65,)</f>
        <v>0</v>
      </c>
      <c r="M56" s="13"/>
      <c r="N56" s="165">
        <v>4</v>
      </c>
      <c r="O56" s="170"/>
      <c r="P56" s="171"/>
      <c r="Q56" s="172"/>
      <c r="R56" s="174">
        <f>IF(ISNUMBER(P56),P56/N65,)</f>
        <v>0</v>
      </c>
      <c r="S56" s="1"/>
      <c r="T56" s="1"/>
      <c r="U56" s="1"/>
      <c r="V56" s="1"/>
      <c r="W56" s="1"/>
      <c r="X56" s="1"/>
      <c r="Y56" s="1"/>
      <c r="Z56" s="1"/>
      <c r="AA56" s="1"/>
      <c r="AB56" s="1"/>
      <c r="AC56" s="1"/>
      <c r="AD56" s="1"/>
      <c r="AE56" s="1"/>
      <c r="AF56" s="1"/>
      <c r="AG56" s="1"/>
      <c r="AH56" s="1"/>
      <c r="AI56" s="1"/>
      <c r="AJ56" s="1"/>
      <c r="AK56" s="1"/>
      <c r="AL56" s="1"/>
      <c r="AM56" s="1"/>
      <c r="AN56" s="1"/>
      <c r="AO56" s="1"/>
      <c r="AP56" s="1"/>
    </row>
    <row r="57" spans="1:42" ht="15" customHeight="1" thickBot="1" x14ac:dyDescent="0.35">
      <c r="A57" s="1"/>
      <c r="B57" s="165">
        <v>5</v>
      </c>
      <c r="C57" s="170"/>
      <c r="D57" s="171"/>
      <c r="E57" s="172"/>
      <c r="F57" s="174">
        <f>IF(ISNUMBER(D57),D57/B65,)</f>
        <v>0</v>
      </c>
      <c r="G57" s="16"/>
      <c r="H57" s="165">
        <v>5</v>
      </c>
      <c r="I57" s="170"/>
      <c r="J57" s="171"/>
      <c r="K57" s="172"/>
      <c r="L57" s="174">
        <f>IF(ISNUMBER(J57),J57/H65,)</f>
        <v>0</v>
      </c>
      <c r="M57" s="176"/>
      <c r="N57" s="165">
        <v>5</v>
      </c>
      <c r="O57" s="170"/>
      <c r="P57" s="171"/>
      <c r="Q57" s="172"/>
      <c r="R57" s="174">
        <f>IF(ISNUMBER(P57),P57/N65,)</f>
        <v>0</v>
      </c>
      <c r="S57" s="1"/>
      <c r="T57" s="1"/>
      <c r="U57" s="1"/>
      <c r="V57" s="1"/>
      <c r="W57" s="1"/>
      <c r="X57" s="1"/>
      <c r="Y57" s="1"/>
      <c r="Z57" s="1"/>
      <c r="AA57" s="1"/>
      <c r="AB57" s="1"/>
      <c r="AC57" s="1"/>
      <c r="AD57" s="1"/>
      <c r="AE57" s="1"/>
      <c r="AF57" s="1"/>
      <c r="AG57" s="1"/>
      <c r="AH57" s="1"/>
      <c r="AI57" s="1"/>
      <c r="AJ57" s="1"/>
      <c r="AK57" s="1"/>
      <c r="AL57" s="1"/>
      <c r="AM57" s="1"/>
      <c r="AN57" s="1"/>
      <c r="AO57" s="1"/>
      <c r="AP57" s="1"/>
    </row>
    <row r="58" spans="1:42" ht="15" customHeight="1" thickBot="1" x14ac:dyDescent="0.35">
      <c r="A58" s="1"/>
      <c r="B58" s="165">
        <v>6</v>
      </c>
      <c r="C58" s="170"/>
      <c r="D58" s="171"/>
      <c r="E58" s="172"/>
      <c r="F58" s="174">
        <f>IF(ISNUMBER(D58),D58/B65,)</f>
        <v>0</v>
      </c>
      <c r="G58" s="16"/>
      <c r="H58" s="165">
        <v>6</v>
      </c>
      <c r="I58" s="170"/>
      <c r="J58" s="171"/>
      <c r="K58" s="172"/>
      <c r="L58" s="174">
        <f>IF(ISNUMBER(J58),J58/H65,)</f>
        <v>0</v>
      </c>
      <c r="M58" s="176"/>
      <c r="N58" s="165">
        <v>6</v>
      </c>
      <c r="O58" s="170"/>
      <c r="P58" s="171"/>
      <c r="Q58" s="172"/>
      <c r="R58" s="174">
        <f>IF(ISNUMBER(P58),P58/N65,)</f>
        <v>0</v>
      </c>
      <c r="S58" s="1"/>
      <c r="T58" s="1"/>
      <c r="U58" s="1"/>
      <c r="V58" s="1"/>
      <c r="W58" s="1"/>
      <c r="X58" s="1"/>
      <c r="Y58" s="1"/>
      <c r="Z58" s="1"/>
      <c r="AA58" s="1"/>
      <c r="AB58" s="1"/>
      <c r="AC58" s="1"/>
      <c r="AD58" s="1"/>
      <c r="AE58" s="1"/>
      <c r="AF58" s="1"/>
      <c r="AG58" s="1"/>
      <c r="AH58" s="1"/>
      <c r="AI58" s="1"/>
      <c r="AJ58" s="1"/>
      <c r="AK58" s="1"/>
      <c r="AL58" s="1"/>
      <c r="AM58" s="1"/>
      <c r="AN58" s="1"/>
      <c r="AO58" s="1"/>
      <c r="AP58" s="1"/>
    </row>
    <row r="59" spans="1:42" ht="15" customHeight="1" thickBot="1" x14ac:dyDescent="0.35">
      <c r="A59" s="1"/>
      <c r="B59" s="165">
        <v>7</v>
      </c>
      <c r="C59" s="170"/>
      <c r="D59" s="171"/>
      <c r="E59" s="172"/>
      <c r="F59" s="174">
        <f>IF(ISNUMBER(D59),D59/B65,)</f>
        <v>0</v>
      </c>
      <c r="G59" s="16"/>
      <c r="H59" s="165">
        <v>7</v>
      </c>
      <c r="I59" s="170"/>
      <c r="J59" s="171"/>
      <c r="K59" s="172"/>
      <c r="L59" s="174">
        <f>IF(ISNUMBER(J59),J59/H65,)</f>
        <v>0</v>
      </c>
      <c r="M59" s="176"/>
      <c r="N59" s="165">
        <v>7</v>
      </c>
      <c r="O59" s="170"/>
      <c r="P59" s="171"/>
      <c r="Q59" s="172"/>
      <c r="R59" s="174">
        <f>IF(ISNUMBER(P59),P59/N65,)</f>
        <v>0</v>
      </c>
      <c r="S59" s="1"/>
      <c r="T59" s="1"/>
      <c r="U59" s="1"/>
      <c r="V59" s="1"/>
      <c r="W59" s="1"/>
      <c r="X59" s="1"/>
      <c r="Y59" s="1"/>
      <c r="Z59" s="1"/>
      <c r="AA59" s="1"/>
      <c r="AB59" s="1"/>
      <c r="AC59" s="1"/>
      <c r="AD59" s="1"/>
      <c r="AE59" s="1"/>
      <c r="AF59" s="1"/>
      <c r="AG59" s="1"/>
      <c r="AH59" s="1"/>
      <c r="AI59" s="1"/>
      <c r="AJ59" s="1"/>
      <c r="AK59" s="1"/>
      <c r="AL59" s="1"/>
      <c r="AM59" s="1"/>
      <c r="AN59" s="1"/>
      <c r="AO59" s="1"/>
      <c r="AP59" s="1"/>
    </row>
    <row r="60" spans="1:42" ht="15" customHeight="1" thickBot="1" x14ac:dyDescent="0.35">
      <c r="A60" s="1"/>
      <c r="B60" s="165">
        <v>8</v>
      </c>
      <c r="C60" s="170"/>
      <c r="D60" s="171"/>
      <c r="E60" s="172"/>
      <c r="F60" s="174">
        <f>IF(ISNUMBER(D60),D60/B65,)</f>
        <v>0</v>
      </c>
      <c r="G60" s="16"/>
      <c r="H60" s="165">
        <v>8</v>
      </c>
      <c r="I60" s="170"/>
      <c r="J60" s="171"/>
      <c r="K60" s="172"/>
      <c r="L60" s="174">
        <f>IF(ISNUMBER(J60),J60/H65,)</f>
        <v>0</v>
      </c>
      <c r="M60" s="176"/>
      <c r="N60" s="165">
        <v>8</v>
      </c>
      <c r="O60" s="170"/>
      <c r="P60" s="171"/>
      <c r="Q60" s="172"/>
      <c r="R60" s="174">
        <f>IF(ISNUMBER(P60),P60/N65,)</f>
        <v>0</v>
      </c>
      <c r="S60" s="1"/>
      <c r="T60" s="1"/>
      <c r="U60" s="1"/>
      <c r="V60" s="1"/>
      <c r="W60" s="1"/>
      <c r="X60" s="1"/>
      <c r="Y60" s="1"/>
      <c r="Z60" s="1"/>
      <c r="AA60" s="1"/>
      <c r="AB60" s="1"/>
      <c r="AC60" s="1"/>
      <c r="AD60" s="1"/>
      <c r="AE60" s="1"/>
      <c r="AF60" s="1"/>
      <c r="AG60" s="1"/>
      <c r="AH60" s="1"/>
      <c r="AI60" s="1"/>
      <c r="AJ60" s="1"/>
      <c r="AK60" s="1"/>
      <c r="AL60" s="1"/>
      <c r="AM60" s="1"/>
      <c r="AN60" s="1"/>
      <c r="AO60" s="1"/>
      <c r="AP60" s="1"/>
    </row>
    <row r="61" spans="1:42" ht="15" customHeight="1" thickBot="1" x14ac:dyDescent="0.35">
      <c r="A61" s="1"/>
      <c r="B61" s="165">
        <v>9</v>
      </c>
      <c r="C61" s="170"/>
      <c r="D61" s="171"/>
      <c r="E61" s="172"/>
      <c r="F61" s="174">
        <f>IF(ISNUMBER(D61),D61/B65,)</f>
        <v>0</v>
      </c>
      <c r="G61" s="16"/>
      <c r="H61" s="165">
        <v>9</v>
      </c>
      <c r="I61" s="170"/>
      <c r="J61" s="171"/>
      <c r="K61" s="172"/>
      <c r="L61" s="174">
        <f>IF(ISNUMBER(J61),J61/H65,)</f>
        <v>0</v>
      </c>
      <c r="M61" s="176"/>
      <c r="N61" s="165">
        <v>9</v>
      </c>
      <c r="O61" s="170"/>
      <c r="P61" s="171"/>
      <c r="Q61" s="172"/>
      <c r="R61" s="174">
        <f>IF(ISNUMBER(P61),P61/N65,)</f>
        <v>0</v>
      </c>
      <c r="S61" s="1"/>
      <c r="T61" s="1"/>
      <c r="U61" s="1"/>
      <c r="V61" s="1"/>
      <c r="W61" s="1"/>
      <c r="X61" s="1"/>
      <c r="Y61" s="1"/>
      <c r="Z61" s="1"/>
      <c r="AA61" s="1"/>
      <c r="AB61" s="1"/>
      <c r="AC61" s="1"/>
      <c r="AD61" s="1"/>
      <c r="AE61" s="1"/>
      <c r="AF61" s="1"/>
      <c r="AG61" s="1"/>
      <c r="AH61" s="1"/>
      <c r="AI61" s="1"/>
      <c r="AJ61" s="1"/>
      <c r="AK61" s="1"/>
      <c r="AL61" s="1"/>
      <c r="AM61" s="1"/>
      <c r="AN61" s="1"/>
      <c r="AO61" s="1"/>
      <c r="AP61" s="1"/>
    </row>
    <row r="62" spans="1:42" ht="15" customHeight="1" thickBot="1" x14ac:dyDescent="0.35">
      <c r="A62" s="1"/>
      <c r="B62" s="177">
        <v>10</v>
      </c>
      <c r="C62" s="178"/>
      <c r="D62" s="179"/>
      <c r="E62" s="180"/>
      <c r="F62" s="174">
        <f>IF(ISNUMBER(D62),D62/B65,)</f>
        <v>0</v>
      </c>
      <c r="G62" s="16"/>
      <c r="H62" s="177">
        <v>10</v>
      </c>
      <c r="I62" s="178"/>
      <c r="J62" s="179"/>
      <c r="K62" s="180"/>
      <c r="L62" s="174">
        <f>IF(ISNUMBER(J62),J62/H65,)</f>
        <v>0</v>
      </c>
      <c r="M62" s="176"/>
      <c r="N62" s="177">
        <v>10</v>
      </c>
      <c r="O62" s="178"/>
      <c r="P62" s="179"/>
      <c r="Q62" s="180"/>
      <c r="R62" s="174">
        <f>IF(ISNUMBER(P62),P62/N65,)</f>
        <v>0</v>
      </c>
      <c r="S62" s="1"/>
      <c r="T62" s="1"/>
      <c r="U62" s="1"/>
      <c r="V62" s="1"/>
      <c r="W62" s="1"/>
      <c r="X62" s="1"/>
      <c r="Y62" s="1"/>
      <c r="Z62" s="1"/>
      <c r="AA62" s="1"/>
      <c r="AB62" s="1"/>
      <c r="AC62" s="1"/>
      <c r="AD62" s="1"/>
      <c r="AE62" s="1"/>
      <c r="AF62" s="1"/>
      <c r="AG62" s="1"/>
      <c r="AH62" s="1"/>
      <c r="AI62" s="1"/>
      <c r="AJ62" s="1"/>
      <c r="AK62" s="1"/>
      <c r="AL62" s="1"/>
      <c r="AM62" s="1"/>
      <c r="AN62" s="1"/>
      <c r="AO62" s="1"/>
      <c r="AP62" s="1"/>
    </row>
    <row r="63" spans="1:42" ht="15" customHeight="1" x14ac:dyDescent="0.3">
      <c r="A63" s="1"/>
      <c r="B63" s="413" t="s">
        <v>4</v>
      </c>
      <c r="C63" s="397" t="s">
        <v>60</v>
      </c>
      <c r="D63" s="398"/>
      <c r="E63" s="409">
        <f>IFERROR(IF(COUNT(F53:F62)&gt;0,AVERAGEIF(F53:F62,"&gt;0"),0),)</f>
        <v>0</v>
      </c>
      <c r="F63" s="410"/>
      <c r="G63" s="16"/>
      <c r="H63" s="413" t="s">
        <v>4</v>
      </c>
      <c r="I63" s="397" t="s">
        <v>60</v>
      </c>
      <c r="J63" s="398"/>
      <c r="K63" s="409">
        <f>IFERROR(IF(COUNT(L53:L62)&gt;0,AVERAGEIF(L53:L62,"&gt;0"),0),)</f>
        <v>0</v>
      </c>
      <c r="L63" s="410"/>
      <c r="M63" s="176"/>
      <c r="N63" s="413" t="s">
        <v>4</v>
      </c>
      <c r="O63" s="405" t="s">
        <v>67</v>
      </c>
      <c r="P63" s="415">
        <f>IFERROR(IF(COUNT(R53:R62)&gt;0,AVERAGEIF(R53:R62,"&gt;0"),0),)</f>
        <v>0</v>
      </c>
      <c r="Q63" s="417" t="s">
        <v>107</v>
      </c>
      <c r="R63" s="442" t="str">
        <f>IFERROR(Q67*R67,"")</f>
        <v/>
      </c>
      <c r="S63" s="1"/>
      <c r="T63" s="1"/>
      <c r="U63" s="1"/>
      <c r="V63" s="1"/>
      <c r="W63" s="1"/>
      <c r="X63" s="1"/>
      <c r="Y63" s="1"/>
      <c r="Z63" s="1"/>
      <c r="AA63" s="1"/>
      <c r="AB63" s="1"/>
      <c r="AC63" s="1"/>
      <c r="AD63" s="1"/>
      <c r="AE63" s="1"/>
      <c r="AF63" s="1"/>
      <c r="AG63" s="1"/>
      <c r="AH63" s="1"/>
      <c r="AI63" s="1"/>
      <c r="AJ63" s="1"/>
      <c r="AK63" s="1"/>
      <c r="AL63" s="1"/>
      <c r="AM63" s="1"/>
      <c r="AN63" s="1"/>
      <c r="AO63" s="1"/>
      <c r="AP63" s="1"/>
    </row>
    <row r="64" spans="1:42" ht="15" customHeight="1" thickBot="1" x14ac:dyDescent="0.35">
      <c r="A64" s="1"/>
      <c r="B64" s="414"/>
      <c r="C64" s="406"/>
      <c r="D64" s="419"/>
      <c r="E64" s="411"/>
      <c r="F64" s="412"/>
      <c r="G64" s="16"/>
      <c r="H64" s="414"/>
      <c r="I64" s="406"/>
      <c r="J64" s="419"/>
      <c r="K64" s="411"/>
      <c r="L64" s="412"/>
      <c r="M64" s="176"/>
      <c r="N64" s="414"/>
      <c r="O64" s="444"/>
      <c r="P64" s="416"/>
      <c r="Q64" s="418"/>
      <c r="R64" s="443"/>
      <c r="S64" s="1"/>
      <c r="T64" s="1"/>
      <c r="U64" s="1"/>
      <c r="V64" s="1"/>
      <c r="W64" s="1"/>
      <c r="X64" s="1"/>
      <c r="Y64" s="1"/>
      <c r="Z64" s="1"/>
      <c r="AA64" s="1"/>
      <c r="AB64" s="1"/>
      <c r="AC64" s="1"/>
      <c r="AD64" s="1"/>
      <c r="AE64" s="1"/>
      <c r="AF64" s="1"/>
      <c r="AG64" s="1"/>
      <c r="AH64" s="1"/>
      <c r="AI64" s="1"/>
      <c r="AJ64" s="1"/>
      <c r="AK64" s="1"/>
      <c r="AL64" s="1"/>
      <c r="AM64" s="1"/>
      <c r="AN64" s="1"/>
      <c r="AO64" s="1"/>
      <c r="AP64" s="1"/>
    </row>
    <row r="65" spans="1:42" ht="15" customHeight="1" x14ac:dyDescent="0.3">
      <c r="A65" s="1"/>
      <c r="B65" s="403">
        <f ca="1">IFERROR(ROUNDUP(B67/(0.0005*C67^2-0.0342*C67+1.034),0),)</f>
        <v>0</v>
      </c>
      <c r="C65" s="405" t="s">
        <v>196</v>
      </c>
      <c r="D65" s="407">
        <f>SUM(C53:C62)</f>
        <v>0</v>
      </c>
      <c r="E65" s="397" t="s">
        <v>43</v>
      </c>
      <c r="F65" s="401">
        <f>SUM(C53*D53,C54*D54,C55*D55,C56*D56,C57*D57,C58*D58,C59*D59,C60*D60,C61*D61,C62*D62)</f>
        <v>0</v>
      </c>
      <c r="G65" s="16"/>
      <c r="H65" s="403">
        <f ca="1">IFERROR(ROUNDUP(H67/(0.0005*I67^2-0.0342*I67+1.034),0),)</f>
        <v>0</v>
      </c>
      <c r="I65" s="405" t="s">
        <v>196</v>
      </c>
      <c r="J65" s="407">
        <f>SUM(I53:I62)</f>
        <v>0</v>
      </c>
      <c r="K65" s="397" t="s">
        <v>43</v>
      </c>
      <c r="L65" s="401">
        <f>SUM(I53*J53,I54*J54,I55*J55,I56*J56,I57*J57,I58*J58,I59*J59,I60*J60,I61*J61,I62*J62)</f>
        <v>0</v>
      </c>
      <c r="M65" s="176"/>
      <c r="N65" s="403">
        <f ca="1">IFERROR(ROUNDUP(N67/(0.0005*O67^2-0.0342*O67+1.034),0),)</f>
        <v>0</v>
      </c>
      <c r="O65" s="405" t="s">
        <v>196</v>
      </c>
      <c r="P65" s="407">
        <f>SUM(O53:O62)</f>
        <v>0</v>
      </c>
      <c r="Q65" s="397" t="s">
        <v>43</v>
      </c>
      <c r="R65" s="401">
        <f>SUM(O53*P53,O54*P54,O55*P55,O56*P56,O57*P57,O58*P58,O59*P59,O60*P60,O61*P61,O62*P62)</f>
        <v>0</v>
      </c>
      <c r="S65" s="1"/>
      <c r="T65" s="1"/>
      <c r="U65" s="1"/>
      <c r="V65" s="1"/>
      <c r="W65" s="1"/>
      <c r="X65" s="1"/>
      <c r="Y65" s="1"/>
      <c r="Z65" s="1"/>
      <c r="AA65" s="1"/>
      <c r="AB65" s="1"/>
      <c r="AC65" s="1"/>
      <c r="AD65" s="1"/>
      <c r="AE65" s="1"/>
      <c r="AF65" s="1"/>
      <c r="AG65" s="1"/>
      <c r="AH65" s="1"/>
      <c r="AI65" s="1"/>
      <c r="AJ65" s="1"/>
      <c r="AK65" s="1"/>
      <c r="AL65" s="1"/>
      <c r="AM65" s="1"/>
      <c r="AN65" s="1"/>
      <c r="AO65" s="1"/>
      <c r="AP65" s="1"/>
    </row>
    <row r="66" spans="1:42" ht="15" customHeight="1" thickBot="1" x14ac:dyDescent="0.35">
      <c r="A66" s="1"/>
      <c r="B66" s="404"/>
      <c r="C66" s="406"/>
      <c r="D66" s="408"/>
      <c r="E66" s="406"/>
      <c r="F66" s="402"/>
      <c r="G66" s="16"/>
      <c r="H66" s="404"/>
      <c r="I66" s="406"/>
      <c r="J66" s="408"/>
      <c r="K66" s="406"/>
      <c r="L66" s="402"/>
      <c r="M66" s="176"/>
      <c r="N66" s="404"/>
      <c r="O66" s="406"/>
      <c r="P66" s="408"/>
      <c r="Q66" s="406"/>
      <c r="R66" s="402"/>
      <c r="S66" s="1"/>
      <c r="T66" s="1"/>
      <c r="U66" s="1"/>
      <c r="V66" s="1"/>
      <c r="W66" s="1"/>
      <c r="X66" s="1"/>
      <c r="Y66" s="1"/>
      <c r="Z66" s="1"/>
      <c r="AA66" s="1"/>
      <c r="AB66" s="1"/>
      <c r="AC66" s="1"/>
      <c r="AD66" s="1"/>
      <c r="AE66" s="1"/>
      <c r="AF66" s="1"/>
      <c r="AG66" s="1"/>
      <c r="AH66" s="1"/>
      <c r="AI66" s="1"/>
      <c r="AJ66" s="1"/>
      <c r="AK66" s="1"/>
      <c r="AL66" s="1"/>
      <c r="AM66" s="1"/>
      <c r="AN66" s="1"/>
      <c r="AO66" s="1"/>
      <c r="AP66" s="1"/>
    </row>
    <row r="67" spans="1:42" ht="15" customHeight="1" x14ac:dyDescent="0.3">
      <c r="A67" s="1"/>
      <c r="B67" s="2" t="e">
        <f ca="1">OFFSET(D52,MATCH(MAX(D53:D62),D53:D62,0),0)</f>
        <v>#N/A</v>
      </c>
      <c r="C67" s="181" t="e">
        <f ca="1">OFFSET(C52,MATCH(MAX(D53:D62),D53:D62,0),0)+(10-OFFSET(E52,MATCH(MAX(D53:D62),D53:D62,0),0))</f>
        <v>#N/A</v>
      </c>
      <c r="D67" s="16"/>
      <c r="E67" s="16"/>
      <c r="F67" s="16"/>
      <c r="G67" s="16"/>
      <c r="H67" s="2" t="e">
        <f ca="1">OFFSET(J52,MATCH(MAX(J53:J62),J53:J62,0),0)</f>
        <v>#N/A</v>
      </c>
      <c r="I67" s="181" t="e">
        <f ca="1">OFFSET(I52,MATCH(MAX(J53:J62),J53:J62,0),0)+(10-OFFSET(K52,MATCH(MAX(J53:J62),J53:J62,0),0))</f>
        <v>#N/A</v>
      </c>
      <c r="J67" s="16"/>
      <c r="K67" s="16"/>
      <c r="L67" s="16"/>
      <c r="M67" s="160"/>
      <c r="N67" s="2" t="e">
        <f ca="1">OFFSET(P52,MATCH(MAX(P53:P62),P53:P62,0),0)</f>
        <v>#N/A</v>
      </c>
      <c r="O67" s="181" t="e">
        <f ca="1">OFFSET(O52,MATCH(MAX(P53:P62),P53:P62,0),0)+(10-OFFSET(Q52,MATCH(MAX(P53:P62),P53:P62,0),0))</f>
        <v>#N/A</v>
      </c>
      <c r="P67" s="16"/>
      <c r="Q67" s="183" t="str">
        <f>IFERROR(AVERAGE(AVERAGE(E53:E62),AVERAGE(K53:K62),AVERAGE(Q53:Q62)),"")</f>
        <v/>
      </c>
      <c r="R67" s="184">
        <f>SUM(C53:C62,I53:I62,O53:O62)</f>
        <v>0</v>
      </c>
      <c r="S67" s="1"/>
      <c r="T67" s="1"/>
      <c r="U67" s="1"/>
      <c r="V67" s="1"/>
      <c r="W67" s="1"/>
      <c r="X67" s="1"/>
      <c r="Y67" s="1"/>
      <c r="Z67" s="1"/>
      <c r="AA67" s="1"/>
      <c r="AB67" s="1"/>
      <c r="AC67" s="1"/>
      <c r="AD67" s="1"/>
      <c r="AE67" s="1"/>
      <c r="AF67" s="1"/>
      <c r="AG67" s="1"/>
      <c r="AH67" s="1"/>
      <c r="AI67" s="1"/>
      <c r="AJ67" s="1"/>
      <c r="AK67" s="1"/>
      <c r="AL67" s="1"/>
      <c r="AM67" s="1"/>
      <c r="AN67" s="1"/>
      <c r="AO67" s="1"/>
      <c r="AP67" s="1"/>
    </row>
    <row r="68" spans="1:42" ht="15" customHeight="1" x14ac:dyDescent="0.3">
      <c r="A68" s="1"/>
      <c r="B68" s="16"/>
      <c r="C68" s="16"/>
      <c r="D68" s="16"/>
      <c r="E68" s="16"/>
      <c r="F68" s="16"/>
      <c r="G68" s="16"/>
      <c r="H68" s="16"/>
      <c r="I68" s="16"/>
      <c r="J68" s="16"/>
      <c r="K68" s="16"/>
      <c r="L68" s="16"/>
      <c r="M68" s="16"/>
      <c r="N68" s="16"/>
      <c r="O68" s="16"/>
      <c r="P68" s="16"/>
      <c r="Q68" s="16"/>
      <c r="R68" s="16"/>
      <c r="S68" s="1"/>
      <c r="T68" s="1"/>
      <c r="U68" s="1"/>
      <c r="V68" s="1"/>
      <c r="W68" s="1"/>
      <c r="X68" s="1"/>
      <c r="Y68" s="1"/>
      <c r="Z68" s="1"/>
      <c r="AA68" s="1"/>
      <c r="AB68" s="1"/>
      <c r="AC68" s="1"/>
      <c r="AD68" s="1"/>
      <c r="AE68" s="1"/>
      <c r="AF68" s="1"/>
      <c r="AG68" s="1"/>
      <c r="AH68" s="1"/>
      <c r="AI68" s="1"/>
      <c r="AJ68" s="1"/>
      <c r="AK68" s="1"/>
      <c r="AL68" s="1"/>
      <c r="AM68" s="1"/>
      <c r="AN68" s="1"/>
      <c r="AO68" s="1"/>
      <c r="AP68" s="1"/>
    </row>
    <row r="69" spans="1:42" ht="15" customHeight="1" x14ac:dyDescent="0.3">
      <c r="A69" s="1"/>
      <c r="B69" s="400" t="s">
        <v>48</v>
      </c>
      <c r="C69" s="400"/>
      <c r="D69" s="400"/>
      <c r="E69" s="400"/>
      <c r="F69" s="400"/>
      <c r="G69" s="400"/>
      <c r="H69" s="400"/>
      <c r="I69" s="400"/>
      <c r="J69" s="400"/>
      <c r="K69" s="400"/>
      <c r="L69" s="400"/>
      <c r="M69" s="400"/>
      <c r="N69" s="400"/>
      <c r="O69" s="400"/>
      <c r="P69" s="400"/>
      <c r="Q69" s="400"/>
      <c r="R69" s="400"/>
      <c r="S69" s="1"/>
      <c r="T69" s="1"/>
      <c r="U69" s="1"/>
      <c r="V69" s="1"/>
      <c r="W69" s="1"/>
      <c r="X69" s="1"/>
      <c r="Y69" s="1"/>
      <c r="Z69" s="1"/>
      <c r="AA69" s="1"/>
      <c r="AB69" s="1"/>
      <c r="AC69" s="1"/>
      <c r="AD69" s="1"/>
      <c r="AE69" s="1"/>
      <c r="AF69" s="1"/>
      <c r="AG69" s="1"/>
      <c r="AH69" s="1"/>
      <c r="AI69" s="1"/>
      <c r="AJ69" s="1"/>
      <c r="AK69" s="1"/>
      <c r="AL69" s="1"/>
      <c r="AM69" s="1"/>
      <c r="AN69" s="1"/>
      <c r="AO69" s="1"/>
      <c r="AP69" s="1"/>
    </row>
    <row r="70" spans="1:42" ht="15" customHeight="1" x14ac:dyDescent="0.3">
      <c r="A70" s="1"/>
      <c r="B70" s="400"/>
      <c r="C70" s="400"/>
      <c r="D70" s="400"/>
      <c r="E70" s="400"/>
      <c r="F70" s="400"/>
      <c r="G70" s="400"/>
      <c r="H70" s="400"/>
      <c r="I70" s="400"/>
      <c r="J70" s="400"/>
      <c r="K70" s="400"/>
      <c r="L70" s="400"/>
      <c r="M70" s="400"/>
      <c r="N70" s="400"/>
      <c r="O70" s="400"/>
      <c r="P70" s="400"/>
      <c r="Q70" s="400"/>
      <c r="R70" s="400"/>
      <c r="S70" s="1"/>
      <c r="T70" s="1"/>
      <c r="U70" s="1"/>
      <c r="V70" s="1"/>
      <c r="W70" s="1"/>
      <c r="X70" s="1"/>
      <c r="Y70" s="1"/>
      <c r="Z70" s="1"/>
      <c r="AA70" s="1"/>
      <c r="AB70" s="1"/>
      <c r="AC70" s="1"/>
      <c r="AD70" s="1"/>
      <c r="AE70" s="1"/>
      <c r="AF70" s="1"/>
      <c r="AG70" s="1"/>
      <c r="AH70" s="1"/>
      <c r="AI70" s="1"/>
      <c r="AJ70" s="1"/>
      <c r="AK70" s="1"/>
      <c r="AL70" s="1"/>
      <c r="AM70" s="1"/>
      <c r="AN70" s="1"/>
      <c r="AO70" s="1"/>
      <c r="AP70" s="1"/>
    </row>
    <row r="71" spans="1:42" ht="15" customHeight="1" x14ac:dyDescent="0.3">
      <c r="A71" s="1"/>
      <c r="B71" s="400"/>
      <c r="C71" s="400"/>
      <c r="D71" s="400"/>
      <c r="E71" s="400"/>
      <c r="F71" s="400"/>
      <c r="G71" s="400"/>
      <c r="H71" s="400"/>
      <c r="I71" s="400"/>
      <c r="J71" s="400"/>
      <c r="K71" s="400"/>
      <c r="L71" s="400"/>
      <c r="M71" s="400"/>
      <c r="N71" s="400"/>
      <c r="O71" s="400"/>
      <c r="P71" s="400"/>
      <c r="Q71" s="400"/>
      <c r="R71" s="400"/>
      <c r="S71" s="1"/>
      <c r="T71" s="1"/>
      <c r="U71" s="1"/>
      <c r="V71" s="1"/>
      <c r="W71" s="1"/>
      <c r="X71" s="1"/>
      <c r="Y71" s="1"/>
      <c r="Z71" s="1"/>
      <c r="AA71" s="1"/>
      <c r="AB71" s="1"/>
      <c r="AC71" s="1"/>
      <c r="AD71" s="1"/>
      <c r="AE71" s="1"/>
      <c r="AF71" s="1"/>
      <c r="AG71" s="1"/>
      <c r="AH71" s="1"/>
      <c r="AI71" s="1"/>
      <c r="AJ71" s="1"/>
      <c r="AK71" s="1"/>
      <c r="AL71" s="1"/>
      <c r="AM71" s="1"/>
      <c r="AN71" s="1"/>
      <c r="AO71" s="1"/>
      <c r="AP71" s="1"/>
    </row>
    <row r="72" spans="1:42" ht="15" customHeight="1" thickBot="1" x14ac:dyDescent="0.35">
      <c r="A72" s="1"/>
      <c r="B72" s="16"/>
      <c r="C72" s="16"/>
      <c r="D72" s="16"/>
      <c r="E72" s="16"/>
      <c r="F72" s="16"/>
      <c r="G72" s="16"/>
      <c r="H72" s="16"/>
      <c r="I72" s="16"/>
      <c r="J72" s="16"/>
      <c r="K72" s="16"/>
      <c r="L72" s="16"/>
      <c r="M72" s="16"/>
      <c r="N72" s="16"/>
      <c r="O72" s="16"/>
      <c r="P72" s="16"/>
      <c r="Q72" s="16"/>
      <c r="R72" s="16"/>
      <c r="S72" s="1"/>
      <c r="T72" s="1"/>
      <c r="U72" s="1"/>
      <c r="V72" s="1"/>
      <c r="W72" s="1"/>
      <c r="X72" s="1"/>
      <c r="Y72" s="1"/>
      <c r="Z72" s="1"/>
      <c r="AA72" s="1"/>
      <c r="AB72" s="1"/>
      <c r="AC72" s="1"/>
      <c r="AD72" s="1"/>
      <c r="AE72" s="1"/>
      <c r="AF72" s="1"/>
      <c r="AG72" s="1"/>
      <c r="AH72" s="1"/>
      <c r="AI72" s="1"/>
      <c r="AJ72" s="1"/>
      <c r="AK72" s="1"/>
      <c r="AL72" s="1"/>
      <c r="AM72" s="1"/>
      <c r="AN72" s="1"/>
      <c r="AO72" s="1"/>
      <c r="AP72" s="1"/>
    </row>
    <row r="73" spans="1:42" ht="15" customHeight="1" x14ac:dyDescent="0.3">
      <c r="A73" s="1"/>
      <c r="B73" s="329">
        <v>1</v>
      </c>
      <c r="C73" s="329">
        <f>'Training Plan'!K16</f>
        <v>0</v>
      </c>
      <c r="D73" s="330"/>
      <c r="E73" s="330"/>
      <c r="F73" s="331"/>
      <c r="G73" s="16"/>
      <c r="H73" s="329">
        <v>2</v>
      </c>
      <c r="I73" s="329">
        <f>'Training Plan'!K24</f>
        <v>0</v>
      </c>
      <c r="J73" s="330"/>
      <c r="K73" s="330"/>
      <c r="L73" s="331"/>
      <c r="M73" s="16"/>
      <c r="N73" s="329">
        <v>3</v>
      </c>
      <c r="O73" s="329">
        <f>'Training Plan'!K32</f>
        <v>0</v>
      </c>
      <c r="P73" s="330"/>
      <c r="Q73" s="330"/>
      <c r="R73" s="331"/>
      <c r="S73" s="1"/>
      <c r="T73" s="1"/>
      <c r="U73" s="1"/>
      <c r="V73" s="1"/>
      <c r="W73" s="1"/>
      <c r="X73" s="1"/>
      <c r="Y73" s="1"/>
      <c r="Z73" s="1"/>
      <c r="AA73" s="1"/>
      <c r="AB73" s="1"/>
      <c r="AC73" s="1"/>
      <c r="AD73" s="1"/>
      <c r="AE73" s="1"/>
      <c r="AF73" s="1"/>
      <c r="AG73" s="1"/>
      <c r="AH73" s="1"/>
      <c r="AI73" s="1"/>
      <c r="AJ73" s="1"/>
      <c r="AK73" s="1"/>
      <c r="AL73" s="1"/>
      <c r="AM73" s="1"/>
      <c r="AN73" s="1"/>
      <c r="AO73" s="1"/>
      <c r="AP73" s="1"/>
    </row>
    <row r="74" spans="1:42" ht="15" customHeight="1" thickBot="1" x14ac:dyDescent="0.35">
      <c r="A74" s="1"/>
      <c r="B74" s="332"/>
      <c r="C74" s="332"/>
      <c r="D74" s="333"/>
      <c r="E74" s="333"/>
      <c r="F74" s="334"/>
      <c r="G74" s="16"/>
      <c r="H74" s="332"/>
      <c r="I74" s="332"/>
      <c r="J74" s="333"/>
      <c r="K74" s="333"/>
      <c r="L74" s="334"/>
      <c r="M74" s="16"/>
      <c r="N74" s="332"/>
      <c r="O74" s="332"/>
      <c r="P74" s="333"/>
      <c r="Q74" s="333"/>
      <c r="R74" s="334"/>
      <c r="S74" s="1"/>
      <c r="T74" s="1"/>
      <c r="U74" s="1"/>
      <c r="V74" s="1"/>
      <c r="W74" s="1"/>
      <c r="X74" s="1"/>
      <c r="Y74" s="1"/>
      <c r="Z74" s="1"/>
      <c r="AA74" s="1"/>
      <c r="AB74" s="1"/>
      <c r="AC74" s="1"/>
      <c r="AD74" s="1"/>
      <c r="AE74" s="1"/>
      <c r="AF74" s="1"/>
      <c r="AG74" s="1"/>
      <c r="AH74" s="1"/>
      <c r="AI74" s="1"/>
      <c r="AJ74" s="1"/>
      <c r="AK74" s="1"/>
      <c r="AL74" s="1"/>
      <c r="AM74" s="1"/>
      <c r="AN74" s="1"/>
      <c r="AO74" s="1"/>
      <c r="AP74" s="1"/>
    </row>
    <row r="75" spans="1:42" ht="15" customHeight="1" x14ac:dyDescent="0.3">
      <c r="A75" s="1"/>
      <c r="B75" s="436" t="s">
        <v>179</v>
      </c>
      <c r="C75" s="437"/>
      <c r="D75" s="420">
        <f>'Training Plan'!K17</f>
        <v>0</v>
      </c>
      <c r="E75" s="421"/>
      <c r="F75" s="422"/>
      <c r="G75" s="16"/>
      <c r="H75" s="436" t="s">
        <v>179</v>
      </c>
      <c r="I75" s="437"/>
      <c r="J75" s="420">
        <f>'Training Plan'!K25</f>
        <v>0</v>
      </c>
      <c r="K75" s="421"/>
      <c r="L75" s="422"/>
      <c r="M75" s="16"/>
      <c r="N75" s="436" t="s">
        <v>179</v>
      </c>
      <c r="O75" s="437"/>
      <c r="P75" s="420">
        <f>'[1]Training Plan'!K33</f>
        <v>0</v>
      </c>
      <c r="Q75" s="421"/>
      <c r="R75" s="422"/>
      <c r="S75" s="1"/>
      <c r="T75" s="1"/>
      <c r="U75" s="1"/>
      <c r="V75" s="1"/>
      <c r="W75" s="1"/>
      <c r="X75" s="1"/>
      <c r="Y75" s="1"/>
      <c r="Z75" s="1"/>
      <c r="AA75" s="1"/>
      <c r="AB75" s="1"/>
      <c r="AC75" s="1"/>
      <c r="AD75" s="1"/>
      <c r="AE75" s="1"/>
      <c r="AF75" s="1"/>
      <c r="AG75" s="1"/>
      <c r="AH75" s="1"/>
      <c r="AI75" s="1"/>
      <c r="AJ75" s="1"/>
      <c r="AK75" s="1"/>
      <c r="AL75" s="1"/>
      <c r="AM75" s="1"/>
      <c r="AN75" s="1"/>
      <c r="AO75" s="1"/>
      <c r="AP75" s="1"/>
    </row>
    <row r="76" spans="1:42" ht="15" customHeight="1" x14ac:dyDescent="0.3">
      <c r="A76" s="1"/>
      <c r="B76" s="438"/>
      <c r="C76" s="439"/>
      <c r="D76" s="423"/>
      <c r="E76" s="424"/>
      <c r="F76" s="425"/>
      <c r="G76" s="16"/>
      <c r="H76" s="438"/>
      <c r="I76" s="439"/>
      <c r="J76" s="423"/>
      <c r="K76" s="424"/>
      <c r="L76" s="425"/>
      <c r="M76" s="16"/>
      <c r="N76" s="438"/>
      <c r="O76" s="439"/>
      <c r="P76" s="423"/>
      <c r="Q76" s="424"/>
      <c r="R76" s="425"/>
      <c r="S76" s="1"/>
      <c r="T76" s="1"/>
      <c r="U76" s="1"/>
      <c r="V76" s="1"/>
      <c r="W76" s="1"/>
      <c r="X76" s="1"/>
      <c r="Y76" s="1"/>
      <c r="Z76" s="1"/>
      <c r="AA76" s="1"/>
      <c r="AB76" s="1"/>
      <c r="AC76" s="1"/>
      <c r="AD76" s="1"/>
      <c r="AE76" s="1"/>
      <c r="AF76" s="1"/>
      <c r="AG76" s="1"/>
      <c r="AH76" s="1"/>
      <c r="AI76" s="1"/>
      <c r="AJ76" s="1"/>
      <c r="AK76" s="1"/>
      <c r="AL76" s="1"/>
      <c r="AM76" s="1"/>
      <c r="AN76" s="1"/>
      <c r="AO76" s="1"/>
      <c r="AP76" s="1"/>
    </row>
    <row r="77" spans="1:42" ht="15" customHeight="1" x14ac:dyDescent="0.3">
      <c r="A77" s="1"/>
      <c r="B77" s="438"/>
      <c r="C77" s="439"/>
      <c r="D77" s="423"/>
      <c r="E77" s="424"/>
      <c r="F77" s="425"/>
      <c r="G77" s="16"/>
      <c r="H77" s="438"/>
      <c r="I77" s="439"/>
      <c r="J77" s="423"/>
      <c r="K77" s="424"/>
      <c r="L77" s="425"/>
      <c r="M77" s="16"/>
      <c r="N77" s="438"/>
      <c r="O77" s="439"/>
      <c r="P77" s="423"/>
      <c r="Q77" s="424"/>
      <c r="R77" s="425"/>
      <c r="S77" s="1"/>
      <c r="T77" s="1"/>
      <c r="U77" s="1"/>
      <c r="V77" s="1"/>
      <c r="W77" s="1"/>
      <c r="X77" s="1"/>
      <c r="Y77" s="1"/>
      <c r="Z77" s="1"/>
      <c r="AA77" s="1"/>
      <c r="AB77" s="1"/>
      <c r="AC77" s="1"/>
      <c r="AD77" s="1"/>
      <c r="AE77" s="1"/>
      <c r="AF77" s="1"/>
      <c r="AG77" s="1"/>
      <c r="AH77" s="1"/>
      <c r="AI77" s="1"/>
      <c r="AJ77" s="1"/>
      <c r="AK77" s="1"/>
      <c r="AL77" s="1"/>
      <c r="AM77" s="1"/>
      <c r="AN77" s="1"/>
      <c r="AO77" s="1"/>
      <c r="AP77" s="1"/>
    </row>
    <row r="78" spans="1:42" ht="15" customHeight="1" x14ac:dyDescent="0.3">
      <c r="A78" s="1"/>
      <c r="B78" s="438"/>
      <c r="C78" s="439"/>
      <c r="D78" s="423"/>
      <c r="E78" s="424"/>
      <c r="F78" s="425"/>
      <c r="G78" s="16"/>
      <c r="H78" s="438"/>
      <c r="I78" s="439"/>
      <c r="J78" s="423"/>
      <c r="K78" s="424"/>
      <c r="L78" s="425"/>
      <c r="M78" s="16"/>
      <c r="N78" s="438"/>
      <c r="O78" s="439"/>
      <c r="P78" s="423"/>
      <c r="Q78" s="424"/>
      <c r="R78" s="425"/>
      <c r="S78" s="1"/>
      <c r="T78" s="1"/>
      <c r="U78" s="1"/>
      <c r="V78" s="1"/>
      <c r="W78" s="1"/>
      <c r="X78" s="1"/>
      <c r="Y78" s="1"/>
      <c r="Z78" s="1"/>
      <c r="AA78" s="1"/>
      <c r="AB78" s="1"/>
      <c r="AC78" s="1"/>
      <c r="AD78" s="1"/>
      <c r="AE78" s="1"/>
      <c r="AF78" s="1"/>
      <c r="AG78" s="1"/>
      <c r="AH78" s="1"/>
      <c r="AI78" s="1"/>
      <c r="AJ78" s="1"/>
      <c r="AK78" s="1"/>
      <c r="AL78" s="1"/>
      <c r="AM78" s="1"/>
      <c r="AN78" s="1"/>
      <c r="AO78" s="1"/>
      <c r="AP78" s="1"/>
    </row>
    <row r="79" spans="1:42" ht="15" customHeight="1" thickBot="1" x14ac:dyDescent="0.35">
      <c r="A79" s="1"/>
      <c r="B79" s="440"/>
      <c r="C79" s="441"/>
      <c r="D79" s="423"/>
      <c r="E79" s="424"/>
      <c r="F79" s="425"/>
      <c r="G79" s="16"/>
      <c r="H79" s="440"/>
      <c r="I79" s="441"/>
      <c r="J79" s="423"/>
      <c r="K79" s="424"/>
      <c r="L79" s="425"/>
      <c r="M79" s="16"/>
      <c r="N79" s="440"/>
      <c r="O79" s="441"/>
      <c r="P79" s="423"/>
      <c r="Q79" s="424"/>
      <c r="R79" s="425"/>
      <c r="S79" s="1"/>
      <c r="T79" s="1"/>
      <c r="U79" s="1"/>
      <c r="V79" s="1"/>
      <c r="W79" s="1"/>
      <c r="X79" s="1"/>
      <c r="Y79" s="1"/>
      <c r="Z79" s="1"/>
      <c r="AA79" s="1"/>
      <c r="AB79" s="1"/>
      <c r="AC79" s="1"/>
      <c r="AD79" s="1"/>
      <c r="AE79" s="1"/>
      <c r="AF79" s="1"/>
      <c r="AG79" s="1"/>
      <c r="AH79" s="1"/>
      <c r="AI79" s="1"/>
      <c r="AJ79" s="1"/>
      <c r="AK79" s="1"/>
      <c r="AL79" s="1"/>
      <c r="AM79" s="1"/>
      <c r="AN79" s="1"/>
      <c r="AO79" s="1"/>
      <c r="AP79" s="1"/>
    </row>
    <row r="80" spans="1:42" ht="15" customHeight="1" x14ac:dyDescent="0.3">
      <c r="A80" s="1"/>
      <c r="B80" s="426" t="s">
        <v>81</v>
      </c>
      <c r="C80" s="427"/>
      <c r="D80" s="430">
        <f>'Training Plan'!L22</f>
        <v>0</v>
      </c>
      <c r="E80" s="431"/>
      <c r="F80" s="432"/>
      <c r="G80" s="16"/>
      <c r="H80" s="426" t="s">
        <v>81</v>
      </c>
      <c r="I80" s="427"/>
      <c r="J80" s="430">
        <f>'Training Plan'!L30</f>
        <v>0</v>
      </c>
      <c r="K80" s="431"/>
      <c r="L80" s="432"/>
      <c r="M80" s="16"/>
      <c r="N80" s="426" t="s">
        <v>81</v>
      </c>
      <c r="O80" s="427"/>
      <c r="P80" s="430">
        <f>'Training Plan'!L38</f>
        <v>0</v>
      </c>
      <c r="Q80" s="431"/>
      <c r="R80" s="432"/>
      <c r="S80" s="1"/>
      <c r="T80" s="1"/>
      <c r="U80" s="1"/>
      <c r="V80" s="1"/>
      <c r="W80" s="1"/>
      <c r="X80" s="1"/>
      <c r="Y80" s="1"/>
      <c r="Z80" s="1"/>
      <c r="AA80" s="1"/>
      <c r="AB80" s="1"/>
      <c r="AC80" s="1"/>
      <c r="AD80" s="1"/>
      <c r="AE80" s="1"/>
      <c r="AF80" s="1"/>
      <c r="AG80" s="1"/>
      <c r="AH80" s="1"/>
      <c r="AI80" s="1"/>
      <c r="AJ80" s="1"/>
      <c r="AK80" s="1"/>
      <c r="AL80" s="1"/>
      <c r="AM80" s="1"/>
      <c r="AN80" s="1"/>
      <c r="AO80" s="1"/>
      <c r="AP80" s="1"/>
    </row>
    <row r="81" spans="1:42" ht="15" customHeight="1" thickBot="1" x14ac:dyDescent="0.35">
      <c r="A81" s="1"/>
      <c r="B81" s="428"/>
      <c r="C81" s="429"/>
      <c r="D81" s="433"/>
      <c r="E81" s="434"/>
      <c r="F81" s="435"/>
      <c r="G81" s="16"/>
      <c r="H81" s="428"/>
      <c r="I81" s="429"/>
      <c r="J81" s="433"/>
      <c r="K81" s="434"/>
      <c r="L81" s="435"/>
      <c r="M81" s="16"/>
      <c r="N81" s="428"/>
      <c r="O81" s="429"/>
      <c r="P81" s="433"/>
      <c r="Q81" s="434"/>
      <c r="R81" s="435"/>
      <c r="S81" s="1"/>
      <c r="T81" s="1"/>
      <c r="U81" s="1"/>
      <c r="V81" s="1"/>
      <c r="W81" s="1"/>
      <c r="X81" s="1"/>
      <c r="Y81" s="1"/>
      <c r="Z81" s="1"/>
      <c r="AA81" s="1"/>
      <c r="AB81" s="1"/>
      <c r="AC81" s="1"/>
      <c r="AD81" s="1"/>
      <c r="AE81" s="1"/>
      <c r="AF81" s="1"/>
      <c r="AG81" s="1"/>
      <c r="AH81" s="1"/>
      <c r="AI81" s="1"/>
      <c r="AJ81" s="1"/>
      <c r="AK81" s="1"/>
      <c r="AL81" s="1"/>
      <c r="AM81" s="1"/>
      <c r="AN81" s="1"/>
      <c r="AO81" s="1"/>
      <c r="AP81" s="1"/>
    </row>
    <row r="82" spans="1:42" ht="30" customHeight="1" thickBot="1" x14ac:dyDescent="0.35">
      <c r="A82" s="1"/>
      <c r="B82" s="163" t="s">
        <v>180</v>
      </c>
      <c r="C82" s="163" t="s">
        <v>0</v>
      </c>
      <c r="D82" s="163" t="s">
        <v>41</v>
      </c>
      <c r="E82" s="163" t="s">
        <v>181</v>
      </c>
      <c r="F82" s="164" t="s">
        <v>182</v>
      </c>
      <c r="G82" s="16"/>
      <c r="H82" s="163" t="s">
        <v>180</v>
      </c>
      <c r="I82" s="163" t="s">
        <v>0</v>
      </c>
      <c r="J82" s="163" t="s">
        <v>41</v>
      </c>
      <c r="K82" s="163" t="s">
        <v>181</v>
      </c>
      <c r="L82" s="164" t="s">
        <v>182</v>
      </c>
      <c r="M82" s="16"/>
      <c r="N82" s="163" t="s">
        <v>180</v>
      </c>
      <c r="O82" s="163" t="s">
        <v>0</v>
      </c>
      <c r="P82" s="163" t="s">
        <v>41</v>
      </c>
      <c r="Q82" s="163" t="s">
        <v>181</v>
      </c>
      <c r="R82" s="164" t="s">
        <v>182</v>
      </c>
      <c r="S82" s="1"/>
      <c r="T82" s="1"/>
      <c r="U82" s="1"/>
      <c r="V82" s="1"/>
      <c r="W82" s="1"/>
      <c r="X82" s="1"/>
      <c r="Y82" s="1"/>
      <c r="Z82" s="1"/>
      <c r="AA82" s="1"/>
      <c r="AB82" s="1"/>
      <c r="AC82" s="1"/>
      <c r="AD82" s="1"/>
      <c r="AE82" s="1"/>
      <c r="AF82" s="1"/>
      <c r="AG82" s="1"/>
      <c r="AH82" s="1"/>
      <c r="AI82" s="1"/>
      <c r="AJ82" s="1"/>
      <c r="AK82" s="1"/>
      <c r="AL82" s="1"/>
      <c r="AM82" s="1"/>
      <c r="AN82" s="1"/>
      <c r="AO82" s="1"/>
      <c r="AP82" s="1"/>
    </row>
    <row r="83" spans="1:42" ht="15" customHeight="1" thickBot="1" x14ac:dyDescent="0.35">
      <c r="A83" s="1"/>
      <c r="B83" s="165">
        <v>1</v>
      </c>
      <c r="C83" s="166"/>
      <c r="D83" s="167"/>
      <c r="E83" s="168"/>
      <c r="F83" s="169">
        <f>IF(ISNUMBER(D83),D83/B95,)</f>
        <v>0</v>
      </c>
      <c r="G83" s="16"/>
      <c r="H83" s="165">
        <v>1</v>
      </c>
      <c r="I83" s="166"/>
      <c r="J83" s="167"/>
      <c r="K83" s="168"/>
      <c r="L83" s="169">
        <f>IF(ISNUMBER(J83),J83/H95,)</f>
        <v>0</v>
      </c>
      <c r="M83" s="16"/>
      <c r="N83" s="165">
        <v>1</v>
      </c>
      <c r="O83" s="166"/>
      <c r="P83" s="167"/>
      <c r="Q83" s="168"/>
      <c r="R83" s="169">
        <f>IF(ISNUMBER(P83),P83/N95,)</f>
        <v>0</v>
      </c>
      <c r="S83" s="1"/>
      <c r="T83" s="1"/>
      <c r="U83" s="1"/>
      <c r="V83" s="1"/>
      <c r="W83" s="1"/>
      <c r="X83" s="1"/>
      <c r="Y83" s="1"/>
      <c r="Z83" s="1"/>
      <c r="AA83" s="1"/>
      <c r="AB83" s="1"/>
      <c r="AC83" s="1"/>
      <c r="AD83" s="1"/>
      <c r="AE83" s="1"/>
      <c r="AF83" s="1"/>
      <c r="AG83" s="1"/>
      <c r="AH83" s="1"/>
      <c r="AI83" s="1"/>
      <c r="AJ83" s="1"/>
      <c r="AK83" s="1"/>
      <c r="AL83" s="1"/>
      <c r="AM83" s="1"/>
      <c r="AN83" s="1"/>
      <c r="AO83" s="1"/>
      <c r="AP83" s="1"/>
    </row>
    <row r="84" spans="1:42" ht="15" customHeight="1" thickBot="1" x14ac:dyDescent="0.35">
      <c r="A84" s="1"/>
      <c r="B84" s="165">
        <v>2</v>
      </c>
      <c r="C84" s="170"/>
      <c r="D84" s="171"/>
      <c r="E84" s="172"/>
      <c r="F84" s="174">
        <f>IF(ISNUMBER(D84),D84/B95,)</f>
        <v>0</v>
      </c>
      <c r="G84" s="16"/>
      <c r="H84" s="165">
        <v>2</v>
      </c>
      <c r="I84" s="170"/>
      <c r="J84" s="171"/>
      <c r="K84" s="172"/>
      <c r="L84" s="174">
        <f>IF(ISNUMBER(J84),J84/H95,)</f>
        <v>0</v>
      </c>
      <c r="M84" s="16"/>
      <c r="N84" s="165">
        <v>2</v>
      </c>
      <c r="O84" s="170"/>
      <c r="P84" s="171"/>
      <c r="Q84" s="172"/>
      <c r="R84" s="174">
        <f>IF(ISNUMBER(P84),P84/N95,)</f>
        <v>0</v>
      </c>
      <c r="S84" s="1"/>
      <c r="T84" s="1"/>
      <c r="U84" s="1"/>
      <c r="V84" s="1"/>
      <c r="W84" s="1"/>
      <c r="X84" s="1"/>
      <c r="Y84" s="1"/>
      <c r="Z84" s="1"/>
      <c r="AA84" s="1"/>
      <c r="AB84" s="1"/>
      <c r="AC84" s="1"/>
      <c r="AD84" s="1"/>
      <c r="AE84" s="1"/>
      <c r="AF84" s="1"/>
      <c r="AG84" s="1"/>
      <c r="AH84" s="1"/>
      <c r="AI84" s="1"/>
      <c r="AJ84" s="1"/>
      <c r="AK84" s="1"/>
      <c r="AL84" s="1"/>
      <c r="AM84" s="1"/>
      <c r="AN84" s="1"/>
      <c r="AO84" s="1"/>
      <c r="AP84" s="1"/>
    </row>
    <row r="85" spans="1:42" ht="15" customHeight="1" thickBot="1" x14ac:dyDescent="0.35">
      <c r="A85" s="1"/>
      <c r="B85" s="165">
        <v>3</v>
      </c>
      <c r="C85" s="170"/>
      <c r="D85" s="171"/>
      <c r="E85" s="172"/>
      <c r="F85" s="174">
        <f>IF(ISNUMBER(D85),D85/B95,)</f>
        <v>0</v>
      </c>
      <c r="G85" s="16"/>
      <c r="H85" s="165">
        <v>3</v>
      </c>
      <c r="I85" s="170"/>
      <c r="J85" s="171"/>
      <c r="K85" s="172"/>
      <c r="L85" s="174">
        <f>IF(ISNUMBER(J85),J85/H95,)</f>
        <v>0</v>
      </c>
      <c r="M85" s="175"/>
      <c r="N85" s="165">
        <v>3</v>
      </c>
      <c r="O85" s="170"/>
      <c r="P85" s="171"/>
      <c r="Q85" s="172"/>
      <c r="R85" s="174">
        <f>IF(ISNUMBER(P85),P85/N95,)</f>
        <v>0</v>
      </c>
      <c r="S85" s="1"/>
      <c r="T85" s="1"/>
      <c r="U85" s="1"/>
      <c r="V85" s="1"/>
      <c r="W85" s="1"/>
      <c r="X85" s="1"/>
      <c r="Y85" s="1"/>
      <c r="Z85" s="1"/>
      <c r="AA85" s="1"/>
      <c r="AB85" s="1"/>
      <c r="AC85" s="1"/>
      <c r="AD85" s="1"/>
      <c r="AE85" s="1"/>
      <c r="AF85" s="1"/>
      <c r="AG85" s="1"/>
      <c r="AH85" s="1"/>
      <c r="AI85" s="1"/>
      <c r="AJ85" s="1"/>
      <c r="AK85" s="1"/>
      <c r="AL85" s="1"/>
      <c r="AM85" s="1"/>
      <c r="AN85" s="1"/>
      <c r="AO85" s="1"/>
      <c r="AP85" s="1"/>
    </row>
    <row r="86" spans="1:42" ht="15" customHeight="1" thickBot="1" x14ac:dyDescent="0.35">
      <c r="A86" s="1"/>
      <c r="B86" s="165">
        <v>4</v>
      </c>
      <c r="C86" s="170"/>
      <c r="D86" s="171"/>
      <c r="E86" s="172"/>
      <c r="F86" s="174">
        <f>IF(ISNUMBER(D86),D86/B95,)</f>
        <v>0</v>
      </c>
      <c r="G86" s="16"/>
      <c r="H86" s="165">
        <v>4</v>
      </c>
      <c r="I86" s="170"/>
      <c r="J86" s="171"/>
      <c r="K86" s="172"/>
      <c r="L86" s="174">
        <f>IF(ISNUMBER(J86),J86/H95,)</f>
        <v>0</v>
      </c>
      <c r="M86" s="13"/>
      <c r="N86" s="165">
        <v>4</v>
      </c>
      <c r="O86" s="170"/>
      <c r="P86" s="171"/>
      <c r="Q86" s="172"/>
      <c r="R86" s="174">
        <f>IF(ISNUMBER(P86),P86/N95,)</f>
        <v>0</v>
      </c>
      <c r="S86" s="1"/>
      <c r="T86" s="1"/>
      <c r="U86" s="1"/>
      <c r="V86" s="1"/>
      <c r="W86" s="1"/>
      <c r="X86" s="1"/>
      <c r="Y86" s="1"/>
      <c r="Z86" s="1"/>
      <c r="AA86" s="1"/>
      <c r="AB86" s="1"/>
      <c r="AC86" s="1"/>
      <c r="AD86" s="1"/>
      <c r="AE86" s="1"/>
      <c r="AF86" s="1"/>
      <c r="AG86" s="1"/>
      <c r="AH86" s="1"/>
      <c r="AI86" s="1"/>
      <c r="AJ86" s="1"/>
      <c r="AK86" s="1"/>
      <c r="AL86" s="1"/>
      <c r="AM86" s="1"/>
      <c r="AN86" s="1"/>
      <c r="AO86" s="1"/>
      <c r="AP86" s="1"/>
    </row>
    <row r="87" spans="1:42" ht="15" customHeight="1" thickBot="1" x14ac:dyDescent="0.35">
      <c r="A87" s="1"/>
      <c r="B87" s="165">
        <v>5</v>
      </c>
      <c r="C87" s="170"/>
      <c r="D87" s="171"/>
      <c r="E87" s="172"/>
      <c r="F87" s="174">
        <f>IF(ISNUMBER(D87),D87/B95,)</f>
        <v>0</v>
      </c>
      <c r="G87" s="16"/>
      <c r="H87" s="165">
        <v>5</v>
      </c>
      <c r="I87" s="170"/>
      <c r="J87" s="171"/>
      <c r="K87" s="172"/>
      <c r="L87" s="174">
        <f>IF(ISNUMBER(J87),J87/H95,)</f>
        <v>0</v>
      </c>
      <c r="M87" s="176"/>
      <c r="N87" s="165">
        <v>5</v>
      </c>
      <c r="O87" s="170"/>
      <c r="P87" s="171"/>
      <c r="Q87" s="172"/>
      <c r="R87" s="174">
        <f>IF(ISNUMBER(P87),P87/N95,)</f>
        <v>0</v>
      </c>
      <c r="S87" s="1"/>
      <c r="T87" s="1"/>
      <c r="U87" s="1"/>
      <c r="V87" s="1"/>
      <c r="W87" s="1"/>
      <c r="X87" s="1"/>
      <c r="Y87" s="1"/>
      <c r="Z87" s="1"/>
      <c r="AA87" s="1"/>
      <c r="AB87" s="1"/>
      <c r="AC87" s="1"/>
      <c r="AD87" s="1"/>
      <c r="AE87" s="1"/>
      <c r="AF87" s="1"/>
      <c r="AG87" s="1"/>
      <c r="AH87" s="1"/>
      <c r="AI87" s="1"/>
      <c r="AJ87" s="1"/>
      <c r="AK87" s="1"/>
      <c r="AL87" s="1"/>
      <c r="AM87" s="1"/>
      <c r="AN87" s="1"/>
      <c r="AO87" s="1"/>
      <c r="AP87" s="1"/>
    </row>
    <row r="88" spans="1:42" ht="15" customHeight="1" thickBot="1" x14ac:dyDescent="0.35">
      <c r="A88" s="1"/>
      <c r="B88" s="165">
        <v>6</v>
      </c>
      <c r="C88" s="170"/>
      <c r="D88" s="171"/>
      <c r="E88" s="172"/>
      <c r="F88" s="174">
        <f>IF(ISNUMBER(D88),D88/B95,)</f>
        <v>0</v>
      </c>
      <c r="G88" s="16"/>
      <c r="H88" s="165">
        <v>6</v>
      </c>
      <c r="I88" s="170"/>
      <c r="J88" s="171"/>
      <c r="K88" s="172"/>
      <c r="L88" s="174">
        <f>IF(ISNUMBER(J88),J88/H95,)</f>
        <v>0</v>
      </c>
      <c r="M88" s="176"/>
      <c r="N88" s="165">
        <v>6</v>
      </c>
      <c r="O88" s="170"/>
      <c r="P88" s="171"/>
      <c r="Q88" s="172"/>
      <c r="R88" s="174">
        <f>IF(ISNUMBER(P88),P88/N95,)</f>
        <v>0</v>
      </c>
      <c r="S88" s="1"/>
      <c r="T88" s="1"/>
      <c r="U88" s="1"/>
      <c r="V88" s="1"/>
      <c r="W88" s="1"/>
      <c r="X88" s="1"/>
      <c r="Y88" s="1"/>
      <c r="Z88" s="1"/>
      <c r="AA88" s="1"/>
      <c r="AB88" s="1"/>
      <c r="AC88" s="1"/>
      <c r="AD88" s="1"/>
      <c r="AE88" s="1"/>
      <c r="AF88" s="1"/>
      <c r="AG88" s="1"/>
      <c r="AH88" s="1"/>
      <c r="AI88" s="1"/>
      <c r="AJ88" s="1"/>
      <c r="AK88" s="1"/>
      <c r="AL88" s="1"/>
      <c r="AM88" s="1"/>
      <c r="AN88" s="1"/>
      <c r="AO88" s="1"/>
      <c r="AP88" s="1"/>
    </row>
    <row r="89" spans="1:42" ht="15" customHeight="1" thickBot="1" x14ac:dyDescent="0.35">
      <c r="A89" s="1"/>
      <c r="B89" s="165">
        <v>7</v>
      </c>
      <c r="C89" s="170"/>
      <c r="D89" s="171"/>
      <c r="E89" s="172"/>
      <c r="F89" s="174">
        <f>IF(ISNUMBER(D89),D89/B95,)</f>
        <v>0</v>
      </c>
      <c r="G89" s="16"/>
      <c r="H89" s="165">
        <v>7</v>
      </c>
      <c r="I89" s="170"/>
      <c r="J89" s="171"/>
      <c r="K89" s="172"/>
      <c r="L89" s="174">
        <f>IF(ISNUMBER(J89),J89/H95,)</f>
        <v>0</v>
      </c>
      <c r="M89" s="176"/>
      <c r="N89" s="165">
        <v>7</v>
      </c>
      <c r="O89" s="170"/>
      <c r="P89" s="171"/>
      <c r="Q89" s="172"/>
      <c r="R89" s="174">
        <f>IF(ISNUMBER(P89),P89/N95,)</f>
        <v>0</v>
      </c>
      <c r="S89" s="1"/>
      <c r="T89" s="1"/>
      <c r="U89" s="1"/>
      <c r="V89" s="1"/>
      <c r="W89" s="1"/>
      <c r="X89" s="1"/>
      <c r="Y89" s="1"/>
      <c r="Z89" s="1"/>
      <c r="AA89" s="1"/>
      <c r="AB89" s="1"/>
      <c r="AC89" s="1"/>
      <c r="AD89" s="1"/>
      <c r="AE89" s="1"/>
      <c r="AF89" s="1"/>
      <c r="AG89" s="1"/>
      <c r="AH89" s="1"/>
      <c r="AI89" s="1"/>
      <c r="AJ89" s="1"/>
      <c r="AK89" s="1"/>
      <c r="AL89" s="1"/>
      <c r="AM89" s="1"/>
      <c r="AN89" s="1"/>
      <c r="AO89" s="1"/>
      <c r="AP89" s="1"/>
    </row>
    <row r="90" spans="1:42" ht="15" customHeight="1" thickBot="1" x14ac:dyDescent="0.35">
      <c r="A90" s="1"/>
      <c r="B90" s="165">
        <v>8</v>
      </c>
      <c r="C90" s="170"/>
      <c r="D90" s="171"/>
      <c r="E90" s="172"/>
      <c r="F90" s="174">
        <f>IF(ISNUMBER(D90),D90/B95,)</f>
        <v>0</v>
      </c>
      <c r="G90" s="16"/>
      <c r="H90" s="165">
        <v>8</v>
      </c>
      <c r="I90" s="170"/>
      <c r="J90" s="171"/>
      <c r="K90" s="172"/>
      <c r="L90" s="174">
        <f>IF(ISNUMBER(J90),J90/H95,)</f>
        <v>0</v>
      </c>
      <c r="M90" s="176"/>
      <c r="N90" s="165">
        <v>8</v>
      </c>
      <c r="O90" s="170"/>
      <c r="P90" s="171"/>
      <c r="Q90" s="172"/>
      <c r="R90" s="174">
        <f>IF(ISNUMBER(P90),P90/N95,)</f>
        <v>0</v>
      </c>
      <c r="S90" s="1"/>
      <c r="T90" s="1"/>
      <c r="U90" s="1"/>
      <c r="V90" s="1"/>
      <c r="W90" s="1"/>
      <c r="X90" s="1"/>
      <c r="Y90" s="1"/>
      <c r="Z90" s="1"/>
      <c r="AA90" s="1"/>
      <c r="AB90" s="1"/>
      <c r="AC90" s="1"/>
      <c r="AD90" s="1"/>
      <c r="AE90" s="1"/>
      <c r="AF90" s="1"/>
      <c r="AG90" s="1"/>
      <c r="AH90" s="1"/>
      <c r="AI90" s="1"/>
      <c r="AJ90" s="1"/>
      <c r="AK90" s="1"/>
      <c r="AL90" s="1"/>
      <c r="AM90" s="1"/>
      <c r="AN90" s="1"/>
      <c r="AO90" s="1"/>
      <c r="AP90" s="1"/>
    </row>
    <row r="91" spans="1:42" ht="15" customHeight="1" thickBot="1" x14ac:dyDescent="0.35">
      <c r="A91" s="1"/>
      <c r="B91" s="165">
        <v>9</v>
      </c>
      <c r="C91" s="170"/>
      <c r="D91" s="171"/>
      <c r="E91" s="172"/>
      <c r="F91" s="174">
        <f>IF(ISNUMBER(D91),D91/B95,)</f>
        <v>0</v>
      </c>
      <c r="G91" s="16"/>
      <c r="H91" s="165">
        <v>9</v>
      </c>
      <c r="I91" s="170"/>
      <c r="J91" s="171"/>
      <c r="K91" s="172"/>
      <c r="L91" s="174">
        <f>IF(ISNUMBER(J91),J91/H95,)</f>
        <v>0</v>
      </c>
      <c r="M91" s="176"/>
      <c r="N91" s="165">
        <v>9</v>
      </c>
      <c r="O91" s="170"/>
      <c r="P91" s="171"/>
      <c r="Q91" s="172"/>
      <c r="R91" s="174">
        <f>IF(ISNUMBER(P91),P91/N95,)</f>
        <v>0</v>
      </c>
      <c r="S91" s="1"/>
      <c r="T91" s="1"/>
      <c r="U91" s="1"/>
      <c r="V91" s="1"/>
      <c r="W91" s="1"/>
      <c r="X91" s="1"/>
      <c r="Y91" s="1"/>
      <c r="Z91" s="1"/>
      <c r="AA91" s="1"/>
      <c r="AB91" s="1"/>
      <c r="AC91" s="1"/>
      <c r="AD91" s="1"/>
      <c r="AE91" s="1"/>
      <c r="AF91" s="1"/>
      <c r="AG91" s="1"/>
      <c r="AH91" s="1"/>
      <c r="AI91" s="1"/>
      <c r="AJ91" s="1"/>
      <c r="AK91" s="1"/>
      <c r="AL91" s="1"/>
      <c r="AM91" s="1"/>
      <c r="AN91" s="1"/>
      <c r="AO91" s="1"/>
      <c r="AP91" s="1"/>
    </row>
    <row r="92" spans="1:42" ht="15" customHeight="1" thickBot="1" x14ac:dyDescent="0.35">
      <c r="A92" s="1"/>
      <c r="B92" s="177">
        <v>10</v>
      </c>
      <c r="C92" s="178"/>
      <c r="D92" s="179"/>
      <c r="E92" s="180"/>
      <c r="F92" s="174">
        <f>IF(ISNUMBER(D92),D92/B95,)</f>
        <v>0</v>
      </c>
      <c r="G92" s="16"/>
      <c r="H92" s="177">
        <v>10</v>
      </c>
      <c r="I92" s="178"/>
      <c r="J92" s="179"/>
      <c r="K92" s="180"/>
      <c r="L92" s="174">
        <f>IF(ISNUMBER(J92),J92/H95,)</f>
        <v>0</v>
      </c>
      <c r="M92" s="176"/>
      <c r="N92" s="177">
        <v>10</v>
      </c>
      <c r="O92" s="178"/>
      <c r="P92" s="179"/>
      <c r="Q92" s="180"/>
      <c r="R92" s="174">
        <f>IF(ISNUMBER(P92),P92/N95,)</f>
        <v>0</v>
      </c>
      <c r="S92" s="1"/>
      <c r="T92" s="1"/>
      <c r="U92" s="1"/>
      <c r="V92" s="1"/>
      <c r="W92" s="1"/>
      <c r="X92" s="1"/>
      <c r="Y92" s="1"/>
      <c r="Z92" s="1"/>
      <c r="AA92" s="1"/>
      <c r="AB92" s="1"/>
      <c r="AC92" s="1"/>
      <c r="AD92" s="1"/>
      <c r="AE92" s="1"/>
      <c r="AF92" s="1"/>
      <c r="AG92" s="1"/>
      <c r="AH92" s="1"/>
      <c r="AI92" s="1"/>
      <c r="AJ92" s="1"/>
      <c r="AK92" s="1"/>
      <c r="AL92" s="1"/>
      <c r="AM92" s="1"/>
      <c r="AN92" s="1"/>
      <c r="AO92" s="1"/>
      <c r="AP92" s="1"/>
    </row>
    <row r="93" spans="1:42" ht="15" customHeight="1" x14ac:dyDescent="0.3">
      <c r="A93" s="1"/>
      <c r="B93" s="413" t="s">
        <v>4</v>
      </c>
      <c r="C93" s="397" t="s">
        <v>60</v>
      </c>
      <c r="D93" s="398"/>
      <c r="E93" s="409">
        <f>IFERROR(IF(COUNT(F83:F92)&gt;0,AVERAGEIF(F83:F92,"&gt;0"),0),)</f>
        <v>0</v>
      </c>
      <c r="F93" s="410"/>
      <c r="G93" s="16"/>
      <c r="H93" s="413" t="s">
        <v>4</v>
      </c>
      <c r="I93" s="397" t="s">
        <v>60</v>
      </c>
      <c r="J93" s="398"/>
      <c r="K93" s="409">
        <f>IFERROR(IF(COUNT(L83:L92)&gt;0,AVERAGEIF(L83:L92,"&gt;0"),0),)</f>
        <v>0</v>
      </c>
      <c r="L93" s="410"/>
      <c r="M93" s="176"/>
      <c r="N93" s="413" t="s">
        <v>4</v>
      </c>
      <c r="O93" s="405" t="s">
        <v>67</v>
      </c>
      <c r="P93" s="415">
        <f>IFERROR(IF(COUNT(R83:R92)&gt;0,AVERAGEIF(R83:R92,"&gt;0"),0),)</f>
        <v>0</v>
      </c>
      <c r="Q93" s="417" t="s">
        <v>107</v>
      </c>
      <c r="R93" s="442" t="str">
        <f>IFERROR(Q97*R97,"")</f>
        <v/>
      </c>
      <c r="S93" s="1"/>
      <c r="T93" s="1"/>
      <c r="U93" s="1"/>
      <c r="V93" s="1"/>
      <c r="W93" s="1"/>
      <c r="X93" s="1"/>
      <c r="Y93" s="1"/>
      <c r="Z93" s="1"/>
      <c r="AA93" s="1"/>
      <c r="AB93" s="1"/>
      <c r="AC93" s="1"/>
      <c r="AD93" s="1"/>
      <c r="AE93" s="1"/>
      <c r="AF93" s="1"/>
      <c r="AG93" s="1"/>
      <c r="AH93" s="1"/>
      <c r="AI93" s="1"/>
      <c r="AJ93" s="1"/>
      <c r="AK93" s="1"/>
      <c r="AL93" s="1"/>
      <c r="AM93" s="1"/>
      <c r="AN93" s="1"/>
      <c r="AO93" s="1"/>
      <c r="AP93" s="1"/>
    </row>
    <row r="94" spans="1:42" ht="15" customHeight="1" thickBot="1" x14ac:dyDescent="0.35">
      <c r="A94" s="1"/>
      <c r="B94" s="414"/>
      <c r="C94" s="406"/>
      <c r="D94" s="419"/>
      <c r="E94" s="411"/>
      <c r="F94" s="412"/>
      <c r="G94" s="16"/>
      <c r="H94" s="414"/>
      <c r="I94" s="406"/>
      <c r="J94" s="419"/>
      <c r="K94" s="411"/>
      <c r="L94" s="412"/>
      <c r="M94" s="176"/>
      <c r="N94" s="414"/>
      <c r="O94" s="406"/>
      <c r="P94" s="416"/>
      <c r="Q94" s="418"/>
      <c r="R94" s="443"/>
      <c r="S94" s="1"/>
      <c r="T94" s="1"/>
      <c r="U94" s="1"/>
      <c r="V94" s="1"/>
      <c r="W94" s="1"/>
      <c r="X94" s="1"/>
      <c r="Y94" s="1"/>
      <c r="Z94" s="1"/>
      <c r="AA94" s="1"/>
      <c r="AB94" s="1"/>
      <c r="AC94" s="1"/>
      <c r="AD94" s="1"/>
      <c r="AE94" s="1"/>
      <c r="AF94" s="1"/>
      <c r="AG94" s="1"/>
      <c r="AH94" s="1"/>
      <c r="AI94" s="1"/>
      <c r="AJ94" s="1"/>
      <c r="AK94" s="1"/>
      <c r="AL94" s="1"/>
      <c r="AM94" s="1"/>
      <c r="AN94" s="1"/>
      <c r="AO94" s="1"/>
      <c r="AP94" s="1"/>
    </row>
    <row r="95" spans="1:42" ht="15" customHeight="1" x14ac:dyDescent="0.3">
      <c r="A95" s="1"/>
      <c r="B95" s="403">
        <f ca="1">IFERROR(ROUNDUP(B97/(0.0005*C97^2-0.0342*C97+1.034),0),)</f>
        <v>0</v>
      </c>
      <c r="C95" s="405" t="s">
        <v>196</v>
      </c>
      <c r="D95" s="407">
        <f>SUM(C83:C92)</f>
        <v>0</v>
      </c>
      <c r="E95" s="397" t="s">
        <v>43</v>
      </c>
      <c r="F95" s="401">
        <f>SUM(C83*D83,C84*D84,C85*D85,C86*D86,C87*D87,C88*D88,C89*D89,C90*D90,C91*D91,C92*D92)</f>
        <v>0</v>
      </c>
      <c r="G95" s="16"/>
      <c r="H95" s="403">
        <f ca="1">IFERROR(ROUNDUP(H97/(0.0005*I97^2-0.0342*I97+1.034),0),)</f>
        <v>0</v>
      </c>
      <c r="I95" s="405" t="s">
        <v>196</v>
      </c>
      <c r="J95" s="407">
        <f>SUM(I83:I92)</f>
        <v>0</v>
      </c>
      <c r="K95" s="397" t="s">
        <v>43</v>
      </c>
      <c r="L95" s="401">
        <f>SUM(I83*J83,I84*J84,I85*J85,I86*J86,I87*J87,I88*J88,I89*J89,I90*J90,I91*J91,I92*J92)</f>
        <v>0</v>
      </c>
      <c r="M95" s="176"/>
      <c r="N95" s="403">
        <f ca="1">IFERROR(ROUNDUP(N97/(0.0005*O97^2-0.0342*O97+1.034),0),)</f>
        <v>0</v>
      </c>
      <c r="O95" s="405" t="s">
        <v>196</v>
      </c>
      <c r="P95" s="407">
        <f>SUM(O83:O92)</f>
        <v>0</v>
      </c>
      <c r="Q95" s="397" t="s">
        <v>43</v>
      </c>
      <c r="R95" s="401">
        <f>SUM(O83*P83,O84*P84,O85*P85,O86*P86,O87*P87,O88*P88,O89*P89,O90*P90,O91*P91,O92*P92)</f>
        <v>0</v>
      </c>
      <c r="S95" s="1"/>
      <c r="T95" s="1"/>
      <c r="U95" s="1"/>
      <c r="V95" s="1"/>
      <c r="W95" s="1"/>
      <c r="X95" s="1"/>
      <c r="Y95" s="1"/>
      <c r="Z95" s="1"/>
      <c r="AA95" s="1"/>
      <c r="AB95" s="1"/>
      <c r="AC95" s="1"/>
      <c r="AD95" s="1"/>
      <c r="AE95" s="1"/>
      <c r="AF95" s="1"/>
      <c r="AG95" s="1"/>
      <c r="AH95" s="1"/>
      <c r="AI95" s="1"/>
      <c r="AJ95" s="1"/>
      <c r="AK95" s="1"/>
      <c r="AL95" s="1"/>
      <c r="AM95" s="1"/>
      <c r="AN95" s="1"/>
      <c r="AO95" s="1"/>
      <c r="AP95" s="1"/>
    </row>
    <row r="96" spans="1:42" ht="15" customHeight="1" thickBot="1" x14ac:dyDescent="0.35">
      <c r="A96" s="1"/>
      <c r="B96" s="404"/>
      <c r="C96" s="406"/>
      <c r="D96" s="408"/>
      <c r="E96" s="406"/>
      <c r="F96" s="402"/>
      <c r="G96" s="16"/>
      <c r="H96" s="404"/>
      <c r="I96" s="406"/>
      <c r="J96" s="408"/>
      <c r="K96" s="406"/>
      <c r="L96" s="402"/>
      <c r="M96" s="176"/>
      <c r="N96" s="404"/>
      <c r="O96" s="406"/>
      <c r="P96" s="408"/>
      <c r="Q96" s="406"/>
      <c r="R96" s="402"/>
      <c r="S96" s="1"/>
      <c r="T96" s="1"/>
      <c r="U96" s="1"/>
      <c r="V96" s="1"/>
      <c r="W96" s="1"/>
      <c r="X96" s="1"/>
      <c r="Y96" s="1"/>
      <c r="Z96" s="1"/>
      <c r="AA96" s="1"/>
      <c r="AB96" s="1"/>
      <c r="AC96" s="1"/>
      <c r="AD96" s="1"/>
      <c r="AE96" s="1"/>
      <c r="AF96" s="1"/>
      <c r="AG96" s="1"/>
      <c r="AH96" s="1"/>
      <c r="AI96" s="1"/>
      <c r="AJ96" s="1"/>
      <c r="AK96" s="1"/>
      <c r="AL96" s="1"/>
      <c r="AM96" s="1"/>
      <c r="AN96" s="1"/>
      <c r="AO96" s="1"/>
      <c r="AP96" s="1"/>
    </row>
    <row r="97" spans="1:42" ht="15" customHeight="1" x14ac:dyDescent="0.3">
      <c r="A97" s="1"/>
      <c r="B97" s="2" t="e">
        <f ca="1">OFFSET(D82,MATCH(MAX(D83:D92),D83:D92,0),0)</f>
        <v>#N/A</v>
      </c>
      <c r="C97" s="181" t="e">
        <f ca="1">OFFSET(C82,MATCH(MAX(D83:D92),D83:D92,0),0)+(10-OFFSET(E82,MATCH(MAX(D83:D92),D83:D92,0),0))</f>
        <v>#N/A</v>
      </c>
      <c r="D97" s="16"/>
      <c r="E97" s="16"/>
      <c r="F97" s="16"/>
      <c r="G97" s="16"/>
      <c r="H97" s="2" t="e">
        <f ca="1">OFFSET(J82,MATCH(MAX(J83:J92),J83:J92,0),0)</f>
        <v>#N/A</v>
      </c>
      <c r="I97" s="181" t="e">
        <f ca="1">OFFSET(I82,MATCH(MAX(J83:J92),J83:J92,0),0)+(10-OFFSET(K82,MATCH(MAX(J83:J92),J83:J92,0),0))</f>
        <v>#N/A</v>
      </c>
      <c r="J97" s="16"/>
      <c r="K97" s="16"/>
      <c r="L97" s="16"/>
      <c r="M97" s="160"/>
      <c r="N97" s="2" t="e">
        <f ca="1">OFFSET(P82,MATCH(MAX(P83:P92),P83:P92,0),0)</f>
        <v>#N/A</v>
      </c>
      <c r="O97" s="181" t="e">
        <f ca="1">OFFSET(O82,MATCH(MAX(P83:P92),P83:P92,0),0)+(10-OFFSET(Q82,MATCH(MAX(P83:P92),P83:P92,0),0))</f>
        <v>#N/A</v>
      </c>
      <c r="P97" s="16"/>
      <c r="Q97" s="183" t="str">
        <f>IFERROR(AVERAGE(AVERAGE(E83:E92),AVERAGE(K83:K92),AVERAGE(Q83:Q92)),"")</f>
        <v/>
      </c>
      <c r="R97" s="184">
        <f>SUM(C83:C92,I83:I92,O83:O92)</f>
        <v>0</v>
      </c>
      <c r="S97" s="1"/>
      <c r="T97" s="1"/>
      <c r="U97" s="1"/>
      <c r="V97" s="1"/>
      <c r="W97" s="1"/>
      <c r="X97" s="1"/>
      <c r="Y97" s="1"/>
      <c r="Z97" s="1"/>
      <c r="AA97" s="1"/>
      <c r="AB97" s="1"/>
      <c r="AC97" s="1"/>
      <c r="AD97" s="1"/>
      <c r="AE97" s="1"/>
      <c r="AF97" s="1"/>
      <c r="AG97" s="1"/>
      <c r="AH97" s="1"/>
      <c r="AI97" s="1"/>
      <c r="AJ97" s="1"/>
      <c r="AK97" s="1"/>
      <c r="AL97" s="1"/>
      <c r="AM97" s="1"/>
      <c r="AN97" s="1"/>
      <c r="AO97" s="1"/>
      <c r="AP97" s="1"/>
    </row>
    <row r="98" spans="1:42" ht="15" customHeight="1" x14ac:dyDescent="0.3">
      <c r="A98" s="1"/>
      <c r="B98" s="16"/>
      <c r="C98" s="16"/>
      <c r="D98" s="16"/>
      <c r="E98" s="16"/>
      <c r="F98" s="16"/>
      <c r="G98" s="16"/>
      <c r="H98" s="16"/>
      <c r="I98" s="16"/>
      <c r="J98" s="16"/>
      <c r="K98" s="16"/>
      <c r="L98" s="16"/>
      <c r="M98" s="16"/>
      <c r="N98" s="16"/>
      <c r="O98" s="16"/>
      <c r="P98" s="16"/>
      <c r="Q98" s="16"/>
      <c r="R98" s="16"/>
      <c r="S98" s="1"/>
      <c r="T98" s="1"/>
      <c r="U98" s="1"/>
      <c r="V98" s="1"/>
      <c r="W98" s="1"/>
      <c r="X98" s="1"/>
      <c r="Y98" s="1"/>
      <c r="Z98" s="1"/>
      <c r="AA98" s="1"/>
      <c r="AB98" s="1"/>
      <c r="AC98" s="1"/>
      <c r="AD98" s="1"/>
      <c r="AE98" s="1"/>
      <c r="AF98" s="1"/>
      <c r="AG98" s="1"/>
      <c r="AH98" s="1"/>
      <c r="AI98" s="1"/>
      <c r="AJ98" s="1"/>
      <c r="AK98" s="1"/>
      <c r="AL98" s="1"/>
      <c r="AM98" s="1"/>
      <c r="AN98" s="1"/>
      <c r="AO98" s="1"/>
      <c r="AP98" s="1"/>
    </row>
    <row r="99" spans="1:42" ht="15" customHeight="1" x14ac:dyDescent="0.3">
      <c r="A99" s="1"/>
      <c r="B99" s="400" t="s">
        <v>183</v>
      </c>
      <c r="C99" s="400"/>
      <c r="D99" s="400"/>
      <c r="E99" s="400"/>
      <c r="F99" s="400"/>
      <c r="G99" s="400"/>
      <c r="H99" s="400"/>
      <c r="I99" s="400"/>
      <c r="J99" s="400"/>
      <c r="K99" s="400"/>
      <c r="L99" s="400"/>
      <c r="M99" s="400"/>
      <c r="N99" s="400"/>
      <c r="O99" s="400"/>
      <c r="P99" s="400"/>
      <c r="Q99" s="400"/>
      <c r="R99" s="400"/>
      <c r="S99" s="1"/>
      <c r="T99" s="1"/>
      <c r="U99" s="1"/>
      <c r="V99" s="1"/>
      <c r="W99" s="1"/>
      <c r="X99" s="1"/>
      <c r="Y99" s="1"/>
      <c r="Z99" s="1"/>
      <c r="AA99" s="1"/>
      <c r="AB99" s="1"/>
      <c r="AC99" s="1"/>
      <c r="AD99" s="1"/>
      <c r="AE99" s="1"/>
      <c r="AF99" s="1"/>
      <c r="AG99" s="1"/>
      <c r="AH99" s="1"/>
      <c r="AI99" s="1"/>
      <c r="AJ99" s="1"/>
      <c r="AK99" s="1"/>
      <c r="AL99" s="1"/>
      <c r="AM99" s="1"/>
      <c r="AN99" s="1"/>
      <c r="AO99" s="1"/>
      <c r="AP99" s="1"/>
    </row>
    <row r="100" spans="1:42" ht="15" customHeight="1" x14ac:dyDescent="0.3">
      <c r="A100" s="1"/>
      <c r="B100" s="400"/>
      <c r="C100" s="400"/>
      <c r="D100" s="400"/>
      <c r="E100" s="400"/>
      <c r="F100" s="400"/>
      <c r="G100" s="400"/>
      <c r="H100" s="400"/>
      <c r="I100" s="400"/>
      <c r="J100" s="400"/>
      <c r="K100" s="400"/>
      <c r="L100" s="400"/>
      <c r="M100" s="400"/>
      <c r="N100" s="400"/>
      <c r="O100" s="400"/>
      <c r="P100" s="400"/>
      <c r="Q100" s="400"/>
      <c r="R100" s="400"/>
      <c r="S100" s="1"/>
      <c r="T100" s="1"/>
      <c r="U100" s="1"/>
      <c r="V100" s="1"/>
      <c r="W100" s="1"/>
      <c r="X100" s="1"/>
      <c r="Y100" s="1"/>
      <c r="Z100" s="1"/>
      <c r="AA100" s="1"/>
      <c r="AB100" s="1"/>
      <c r="AC100" s="1"/>
      <c r="AD100" s="1"/>
      <c r="AE100" s="1"/>
      <c r="AF100" s="1"/>
      <c r="AG100" s="1"/>
      <c r="AH100" s="1"/>
      <c r="AI100" s="1"/>
      <c r="AJ100" s="1"/>
      <c r="AK100" s="1"/>
      <c r="AL100" s="1"/>
      <c r="AM100" s="1"/>
      <c r="AN100" s="1"/>
      <c r="AO100" s="1"/>
      <c r="AP100" s="1"/>
    </row>
    <row r="101" spans="1:42" ht="15" customHeight="1" x14ac:dyDescent="0.3">
      <c r="A101" s="1"/>
      <c r="B101" s="400"/>
      <c r="C101" s="400"/>
      <c r="D101" s="400"/>
      <c r="E101" s="400"/>
      <c r="F101" s="400"/>
      <c r="G101" s="400"/>
      <c r="H101" s="400"/>
      <c r="I101" s="400"/>
      <c r="J101" s="400"/>
      <c r="K101" s="400"/>
      <c r="L101" s="400"/>
      <c r="M101" s="400"/>
      <c r="N101" s="400"/>
      <c r="O101" s="400"/>
      <c r="P101" s="400"/>
      <c r="Q101" s="400"/>
      <c r="R101" s="400"/>
      <c r="S101" s="1"/>
      <c r="T101" s="1"/>
      <c r="U101" s="1"/>
      <c r="V101" s="1"/>
      <c r="W101" s="1"/>
      <c r="X101" s="1"/>
      <c r="Y101" s="1"/>
      <c r="Z101" s="1"/>
      <c r="AA101" s="1"/>
      <c r="AB101" s="1"/>
      <c r="AC101" s="1"/>
      <c r="AD101" s="1"/>
      <c r="AE101" s="1"/>
      <c r="AF101" s="1"/>
      <c r="AG101" s="1"/>
      <c r="AH101" s="1"/>
      <c r="AI101" s="1"/>
      <c r="AJ101" s="1"/>
      <c r="AK101" s="1"/>
      <c r="AL101" s="1"/>
      <c r="AM101" s="1"/>
      <c r="AN101" s="1"/>
      <c r="AO101" s="1"/>
      <c r="AP101" s="1"/>
    </row>
    <row r="102" spans="1:42" ht="15" customHeight="1" thickBot="1" x14ac:dyDescent="0.35">
      <c r="A102" s="1"/>
      <c r="B102" s="16"/>
      <c r="C102" s="16"/>
      <c r="D102" s="16"/>
      <c r="E102" s="16"/>
      <c r="F102" s="16"/>
      <c r="G102" s="16"/>
      <c r="H102" s="16"/>
      <c r="I102" s="16"/>
      <c r="J102" s="16"/>
      <c r="K102" s="16"/>
      <c r="L102" s="16"/>
      <c r="M102" s="16"/>
      <c r="N102" s="16"/>
      <c r="O102" s="16"/>
      <c r="P102" s="16"/>
      <c r="Q102" s="16"/>
      <c r="R102" s="16"/>
      <c r="S102" s="1"/>
      <c r="T102" s="1"/>
      <c r="U102" s="1"/>
      <c r="V102" s="1"/>
      <c r="W102" s="1"/>
      <c r="X102" s="1"/>
      <c r="Y102" s="1"/>
      <c r="Z102" s="1"/>
      <c r="AA102" s="1"/>
      <c r="AB102" s="1"/>
      <c r="AC102" s="1"/>
      <c r="AD102" s="1"/>
      <c r="AE102" s="1"/>
      <c r="AF102" s="1"/>
      <c r="AG102" s="1"/>
      <c r="AH102" s="1"/>
      <c r="AI102" s="1"/>
      <c r="AJ102" s="1"/>
      <c r="AK102" s="1"/>
      <c r="AL102" s="1"/>
      <c r="AM102" s="1"/>
      <c r="AN102" s="1"/>
      <c r="AO102" s="1"/>
      <c r="AP102" s="1"/>
    </row>
    <row r="103" spans="1:42" ht="15" customHeight="1" x14ac:dyDescent="0.3">
      <c r="A103" s="1"/>
      <c r="B103" s="16"/>
      <c r="C103" s="284">
        <f>'Training Plan'!O15</f>
        <v>0</v>
      </c>
      <c r="D103" s="285"/>
      <c r="E103" s="286"/>
      <c r="F103" s="284">
        <f>'Training Plan'!O19</f>
        <v>0</v>
      </c>
      <c r="G103" s="285"/>
      <c r="H103" s="286"/>
      <c r="I103" s="284">
        <f>'Training Plan'!O23</f>
        <v>0</v>
      </c>
      <c r="J103" s="285"/>
      <c r="K103" s="286"/>
      <c r="L103" s="284">
        <f>'Training Plan'!O27</f>
        <v>0</v>
      </c>
      <c r="M103" s="285"/>
      <c r="N103" s="286"/>
      <c r="O103" s="284">
        <f>'Training Plan'!O31</f>
        <v>0</v>
      </c>
      <c r="P103" s="285"/>
      <c r="Q103" s="286"/>
      <c r="R103" s="16"/>
      <c r="S103" s="1"/>
      <c r="T103" s="1"/>
      <c r="U103" s="1"/>
      <c r="V103" s="1"/>
      <c r="W103" s="1"/>
      <c r="X103" s="1"/>
      <c r="Y103" s="1"/>
      <c r="Z103" s="1"/>
      <c r="AA103" s="1"/>
      <c r="AB103" s="1"/>
      <c r="AC103" s="1"/>
      <c r="AD103" s="1"/>
      <c r="AE103" s="1"/>
      <c r="AF103" s="1"/>
      <c r="AG103" s="1"/>
      <c r="AH103" s="1"/>
      <c r="AI103" s="1"/>
      <c r="AJ103" s="1"/>
      <c r="AK103" s="1"/>
      <c r="AL103" s="1"/>
      <c r="AM103" s="1"/>
      <c r="AN103" s="1"/>
      <c r="AO103" s="1"/>
      <c r="AP103" s="1"/>
    </row>
    <row r="104" spans="1:42" ht="15" customHeight="1" thickBot="1" x14ac:dyDescent="0.35">
      <c r="A104" s="1"/>
      <c r="B104" s="16"/>
      <c r="C104" s="290"/>
      <c r="D104" s="291"/>
      <c r="E104" s="292"/>
      <c r="F104" s="290"/>
      <c r="G104" s="291"/>
      <c r="H104" s="292"/>
      <c r="I104" s="290"/>
      <c r="J104" s="291"/>
      <c r="K104" s="292"/>
      <c r="L104" s="290"/>
      <c r="M104" s="291"/>
      <c r="N104" s="292"/>
      <c r="O104" s="290"/>
      <c r="P104" s="291"/>
      <c r="Q104" s="292"/>
      <c r="R104" s="16"/>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row>
    <row r="105" spans="1:42" ht="15" customHeight="1" x14ac:dyDescent="0.3">
      <c r="A105" s="1"/>
      <c r="B105" s="16"/>
      <c r="C105" s="388">
        <f>'Training Plan'!O16</f>
        <v>0</v>
      </c>
      <c r="D105" s="389"/>
      <c r="E105" s="390"/>
      <c r="F105" s="388">
        <f>'Training Plan'!O20</f>
        <v>0</v>
      </c>
      <c r="G105" s="389"/>
      <c r="H105" s="390"/>
      <c r="I105" s="388">
        <f>'Training Plan'!O24</f>
        <v>0</v>
      </c>
      <c r="J105" s="389"/>
      <c r="K105" s="390"/>
      <c r="L105" s="388">
        <f>'Training Plan'!O28</f>
        <v>0</v>
      </c>
      <c r="M105" s="389"/>
      <c r="N105" s="390"/>
      <c r="O105" s="388">
        <f>'Training Plan'!O32</f>
        <v>0</v>
      </c>
      <c r="P105" s="389"/>
      <c r="Q105" s="390"/>
      <c r="R105" s="16"/>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row>
    <row r="106" spans="1:42" ht="15" customHeight="1" x14ac:dyDescent="0.3">
      <c r="A106" s="1"/>
      <c r="B106" s="16"/>
      <c r="C106" s="391"/>
      <c r="D106" s="392"/>
      <c r="E106" s="393"/>
      <c r="F106" s="391"/>
      <c r="G106" s="392"/>
      <c r="H106" s="393"/>
      <c r="I106" s="391"/>
      <c r="J106" s="392"/>
      <c r="K106" s="393"/>
      <c r="L106" s="391"/>
      <c r="M106" s="392"/>
      <c r="N106" s="393"/>
      <c r="O106" s="391"/>
      <c r="P106" s="392"/>
      <c r="Q106" s="393"/>
      <c r="R106" s="16"/>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row>
    <row r="107" spans="1:42" ht="15" customHeight="1" thickBot="1" x14ac:dyDescent="0.35">
      <c r="A107" s="1"/>
      <c r="B107" s="16"/>
      <c r="C107" s="394"/>
      <c r="D107" s="395"/>
      <c r="E107" s="396"/>
      <c r="F107" s="394"/>
      <c r="G107" s="395"/>
      <c r="H107" s="396"/>
      <c r="I107" s="394"/>
      <c r="J107" s="395"/>
      <c r="K107" s="396"/>
      <c r="L107" s="394"/>
      <c r="M107" s="395"/>
      <c r="N107" s="396"/>
      <c r="O107" s="394"/>
      <c r="P107" s="395"/>
      <c r="Q107" s="396"/>
      <c r="R107" s="16"/>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row>
    <row r="108" spans="1:42" ht="15" customHeight="1" thickBot="1" x14ac:dyDescent="0.35">
      <c r="A108" s="1"/>
      <c r="B108" s="16"/>
      <c r="C108" s="397" t="s">
        <v>184</v>
      </c>
      <c r="D108" s="398"/>
      <c r="E108" s="399"/>
      <c r="F108" s="397" t="s">
        <v>184</v>
      </c>
      <c r="G108" s="398"/>
      <c r="H108" s="399"/>
      <c r="I108" s="397" t="s">
        <v>184</v>
      </c>
      <c r="J108" s="398"/>
      <c r="K108" s="399"/>
      <c r="L108" s="397" t="s">
        <v>184</v>
      </c>
      <c r="M108" s="398"/>
      <c r="N108" s="399"/>
      <c r="O108" s="397" t="s">
        <v>184</v>
      </c>
      <c r="P108" s="398"/>
      <c r="Q108" s="399"/>
      <c r="R108" s="16"/>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row>
    <row r="109" spans="1:42" ht="15" customHeight="1" x14ac:dyDescent="0.3">
      <c r="A109" s="1"/>
      <c r="B109" s="16"/>
      <c r="C109" s="388"/>
      <c r="D109" s="389"/>
      <c r="E109" s="390"/>
      <c r="F109" s="388"/>
      <c r="G109" s="389"/>
      <c r="H109" s="390"/>
      <c r="I109" s="388"/>
      <c r="J109" s="389"/>
      <c r="K109" s="390"/>
      <c r="L109" s="388"/>
      <c r="M109" s="389"/>
      <c r="N109" s="390"/>
      <c r="O109" s="388"/>
      <c r="P109" s="389"/>
      <c r="Q109" s="390"/>
      <c r="R109" s="16"/>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row>
    <row r="110" spans="1:42" ht="15" customHeight="1" x14ac:dyDescent="0.3">
      <c r="A110" s="1"/>
      <c r="B110" s="16"/>
      <c r="C110" s="391"/>
      <c r="D110" s="392"/>
      <c r="E110" s="393"/>
      <c r="F110" s="391"/>
      <c r="G110" s="392"/>
      <c r="H110" s="393"/>
      <c r="I110" s="391"/>
      <c r="J110" s="392"/>
      <c r="K110" s="393"/>
      <c r="L110" s="391"/>
      <c r="M110" s="392"/>
      <c r="N110" s="393"/>
      <c r="O110" s="391"/>
      <c r="P110" s="392"/>
      <c r="Q110" s="393"/>
      <c r="R110" s="16"/>
      <c r="S110" s="1"/>
      <c r="T110" s="1"/>
      <c r="U110" s="1"/>
      <c r="V110" s="1"/>
      <c r="W110" s="1"/>
      <c r="X110" s="1"/>
      <c r="Y110" s="1"/>
      <c r="Z110" s="1"/>
      <c r="AA110" s="1"/>
      <c r="AB110" s="1"/>
      <c r="AC110" s="1"/>
      <c r="AD110" s="1"/>
      <c r="AE110" s="1"/>
      <c r="AF110" s="1"/>
      <c r="AG110" s="1"/>
      <c r="AH110" s="1"/>
      <c r="AI110" s="1"/>
      <c r="AJ110" s="1"/>
      <c r="AK110" s="1"/>
      <c r="AL110" s="1"/>
      <c r="AM110" s="1"/>
      <c r="AN110" s="1"/>
      <c r="AO110" s="1"/>
      <c r="AP110" s="1"/>
    </row>
    <row r="111" spans="1:42" ht="15" customHeight="1" thickBot="1" x14ac:dyDescent="0.35">
      <c r="A111" s="1"/>
      <c r="B111" s="16"/>
      <c r="C111" s="394"/>
      <c r="D111" s="395"/>
      <c r="E111" s="396"/>
      <c r="F111" s="394"/>
      <c r="G111" s="395"/>
      <c r="H111" s="396"/>
      <c r="I111" s="394"/>
      <c r="J111" s="395"/>
      <c r="K111" s="396"/>
      <c r="L111" s="394"/>
      <c r="M111" s="395"/>
      <c r="N111" s="396"/>
      <c r="O111" s="394"/>
      <c r="P111" s="395"/>
      <c r="Q111" s="396"/>
      <c r="R111" s="16"/>
      <c r="S111" s="1"/>
      <c r="T111" s="1"/>
      <c r="U111" s="1"/>
      <c r="V111" s="1"/>
      <c r="W111" s="1"/>
      <c r="X111" s="1"/>
      <c r="Y111" s="1"/>
      <c r="Z111" s="1"/>
      <c r="AA111" s="1"/>
      <c r="AB111" s="1"/>
      <c r="AC111" s="1"/>
      <c r="AD111" s="1"/>
      <c r="AE111" s="1"/>
      <c r="AF111" s="1"/>
      <c r="AG111" s="1"/>
      <c r="AH111" s="1"/>
      <c r="AI111" s="1"/>
      <c r="AJ111" s="1"/>
      <c r="AK111" s="1"/>
      <c r="AL111" s="1"/>
      <c r="AM111" s="1"/>
      <c r="AN111" s="1"/>
      <c r="AO111" s="1"/>
      <c r="AP111" s="1"/>
    </row>
    <row r="112" spans="1:42" ht="15" customHeight="1" x14ac:dyDescent="0.3">
      <c r="A112" s="1"/>
      <c r="B112" s="16"/>
      <c r="C112" s="16"/>
      <c r="D112" s="16"/>
      <c r="E112" s="16"/>
      <c r="F112" s="16"/>
      <c r="G112" s="16"/>
      <c r="H112" s="16"/>
      <c r="I112" s="16"/>
      <c r="J112" s="16"/>
      <c r="K112" s="16"/>
      <c r="L112" s="16"/>
      <c r="M112" s="16"/>
      <c r="N112" s="16"/>
      <c r="O112" s="16"/>
      <c r="P112" s="16"/>
      <c r="Q112" s="16"/>
      <c r="R112" s="16"/>
      <c r="S112" s="1"/>
      <c r="T112" s="1"/>
      <c r="U112" s="1"/>
      <c r="V112" s="1"/>
      <c r="W112" s="1"/>
      <c r="X112" s="1"/>
      <c r="Y112" s="1"/>
      <c r="Z112" s="1"/>
      <c r="AA112" s="1"/>
      <c r="AB112" s="1"/>
      <c r="AC112" s="1"/>
      <c r="AD112" s="1"/>
      <c r="AE112" s="1"/>
      <c r="AF112" s="1"/>
      <c r="AG112" s="1"/>
      <c r="AH112" s="1"/>
      <c r="AI112" s="1"/>
      <c r="AJ112" s="1"/>
      <c r="AK112" s="1"/>
      <c r="AL112" s="1"/>
      <c r="AM112" s="1"/>
      <c r="AN112" s="1"/>
      <c r="AO112" s="1"/>
      <c r="AP112" s="1"/>
    </row>
    <row r="113" spans="1:42" ht="15" customHeight="1" x14ac:dyDescent="0.3">
      <c r="A113" s="1"/>
      <c r="B113" s="16"/>
      <c r="C113" s="16"/>
      <c r="D113" s="16"/>
      <c r="E113" s="16"/>
      <c r="F113" s="16"/>
      <c r="G113" s="16"/>
      <c r="H113" s="16"/>
      <c r="I113" s="16"/>
      <c r="J113" s="16"/>
      <c r="K113" s="16"/>
      <c r="L113" s="16"/>
      <c r="M113" s="16"/>
      <c r="N113" s="16"/>
      <c r="O113" s="16"/>
      <c r="P113" s="16"/>
      <c r="Q113" s="16"/>
      <c r="R113" s="16"/>
      <c r="S113" s="1"/>
      <c r="T113" s="1"/>
      <c r="U113" s="1"/>
      <c r="V113" s="1"/>
      <c r="W113" s="1"/>
      <c r="X113" s="1"/>
      <c r="Y113" s="1"/>
      <c r="Z113" s="1"/>
      <c r="AA113" s="1"/>
      <c r="AB113" s="1"/>
      <c r="AC113" s="1"/>
      <c r="AD113" s="1"/>
      <c r="AE113" s="1"/>
      <c r="AF113" s="1"/>
      <c r="AG113" s="1"/>
      <c r="AH113" s="1"/>
      <c r="AI113" s="1"/>
      <c r="AJ113" s="1"/>
      <c r="AK113" s="1"/>
      <c r="AL113" s="1"/>
      <c r="AM113" s="1"/>
      <c r="AN113" s="1"/>
      <c r="AO113" s="1"/>
      <c r="AP113" s="1"/>
    </row>
    <row r="114" spans="1:42" ht="15" customHeight="1" x14ac:dyDescent="0.3">
      <c r="A114" s="16"/>
      <c r="B114" s="400" t="s">
        <v>200</v>
      </c>
      <c r="C114" s="400"/>
      <c r="D114" s="400"/>
      <c r="E114" s="400"/>
      <c r="F114" s="400"/>
      <c r="G114" s="400"/>
      <c r="H114" s="400"/>
      <c r="I114" s="400"/>
      <c r="J114" s="400"/>
      <c r="K114" s="400"/>
      <c r="L114" s="400"/>
      <c r="M114" s="400"/>
      <c r="N114" s="400"/>
      <c r="O114" s="400"/>
      <c r="P114" s="400"/>
      <c r="Q114" s="400"/>
      <c r="R114" s="400"/>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400"/>
      <c r="C115" s="400"/>
      <c r="D115" s="400"/>
      <c r="E115" s="400"/>
      <c r="F115" s="400"/>
      <c r="G115" s="400"/>
      <c r="H115" s="400"/>
      <c r="I115" s="400"/>
      <c r="J115" s="400"/>
      <c r="K115" s="400"/>
      <c r="L115" s="400"/>
      <c r="M115" s="400"/>
      <c r="N115" s="400"/>
      <c r="O115" s="400"/>
      <c r="P115" s="400"/>
      <c r="Q115" s="400"/>
      <c r="R115" s="400"/>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6"/>
      <c r="B116" s="400"/>
      <c r="C116" s="400"/>
      <c r="D116" s="400"/>
      <c r="E116" s="400"/>
      <c r="F116" s="400"/>
      <c r="G116" s="400"/>
      <c r="H116" s="400"/>
      <c r="I116" s="400"/>
      <c r="J116" s="400"/>
      <c r="K116" s="400"/>
      <c r="L116" s="400"/>
      <c r="M116" s="400"/>
      <c r="N116" s="400"/>
      <c r="O116" s="400"/>
      <c r="P116" s="400"/>
      <c r="Q116" s="400"/>
      <c r="R116" s="400"/>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ht="15" thickBot="1" x14ac:dyDescent="0.35">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6"/>
      <c r="B118" s="361"/>
      <c r="C118" s="284" t="s">
        <v>109</v>
      </c>
      <c r="D118" s="286"/>
      <c r="E118" s="284" t="s">
        <v>110</v>
      </c>
      <c r="F118" s="286"/>
      <c r="G118" s="284" t="s">
        <v>111</v>
      </c>
      <c r="H118" s="286"/>
      <c r="I118" s="284" t="s">
        <v>131</v>
      </c>
      <c r="J118" s="286"/>
      <c r="K118" s="284" t="s">
        <v>187</v>
      </c>
      <c r="L118" s="286"/>
      <c r="M118" s="284" t="s">
        <v>201</v>
      </c>
      <c r="N118" s="285"/>
      <c r="O118" s="285"/>
      <c r="P118" s="285"/>
      <c r="Q118" s="285"/>
      <c r="R118" s="286"/>
      <c r="S118" s="16"/>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row>
    <row r="119" spans="1:42" ht="15" thickBot="1" x14ac:dyDescent="0.35">
      <c r="A119" s="16"/>
      <c r="B119" s="335"/>
      <c r="C119" s="290"/>
      <c r="D119" s="292"/>
      <c r="E119" s="290"/>
      <c r="F119" s="292"/>
      <c r="G119" s="290"/>
      <c r="H119" s="292"/>
      <c r="I119" s="290"/>
      <c r="J119" s="292"/>
      <c r="K119" s="290"/>
      <c r="L119" s="292"/>
      <c r="M119" s="290"/>
      <c r="N119" s="291"/>
      <c r="O119" s="291"/>
      <c r="P119" s="291"/>
      <c r="Q119" s="291"/>
      <c r="R119" s="292"/>
      <c r="S119" s="16"/>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row>
    <row r="120" spans="1:42" x14ac:dyDescent="0.3">
      <c r="A120" s="16"/>
      <c r="B120" s="361" t="s">
        <v>46</v>
      </c>
      <c r="C120" s="456"/>
      <c r="D120" s="457"/>
      <c r="E120" s="456"/>
      <c r="F120" s="457"/>
      <c r="G120" s="456"/>
      <c r="H120" s="457"/>
      <c r="I120" s="456"/>
      <c r="J120" s="457"/>
      <c r="K120" s="460"/>
      <c r="L120" s="461"/>
      <c r="M120" s="464"/>
      <c r="N120" s="465"/>
      <c r="O120" s="465"/>
      <c r="P120" s="465"/>
      <c r="Q120" s="465"/>
      <c r="R120" s="46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thickBot="1" x14ac:dyDescent="0.35">
      <c r="A121" s="16"/>
      <c r="B121" s="335"/>
      <c r="C121" s="458"/>
      <c r="D121" s="459"/>
      <c r="E121" s="458"/>
      <c r="F121" s="459"/>
      <c r="G121" s="458"/>
      <c r="H121" s="459"/>
      <c r="I121" s="458"/>
      <c r="J121" s="459"/>
      <c r="K121" s="462"/>
      <c r="L121" s="463"/>
      <c r="M121" s="467"/>
      <c r="N121" s="468"/>
      <c r="O121" s="468"/>
      <c r="P121" s="468"/>
      <c r="Q121" s="468"/>
      <c r="R121" s="469"/>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x14ac:dyDescent="0.3">
      <c r="A122" s="16"/>
      <c r="B122" s="284" t="s">
        <v>47</v>
      </c>
      <c r="C122" s="456"/>
      <c r="D122" s="457"/>
      <c r="E122" s="456"/>
      <c r="F122" s="457"/>
      <c r="G122" s="456"/>
      <c r="H122" s="457"/>
      <c r="I122" s="456"/>
      <c r="J122" s="457"/>
      <c r="K122" s="460"/>
      <c r="L122" s="461"/>
      <c r="M122" s="467"/>
      <c r="N122" s="468"/>
      <c r="O122" s="468"/>
      <c r="P122" s="468"/>
      <c r="Q122" s="468"/>
      <c r="R122" s="469"/>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thickBot="1" x14ac:dyDescent="0.35">
      <c r="A123" s="16"/>
      <c r="B123" s="290"/>
      <c r="C123" s="458"/>
      <c r="D123" s="459"/>
      <c r="E123" s="458"/>
      <c r="F123" s="459"/>
      <c r="G123" s="458"/>
      <c r="H123" s="459"/>
      <c r="I123" s="458"/>
      <c r="J123" s="459"/>
      <c r="K123" s="473"/>
      <c r="L123" s="474"/>
      <c r="M123" s="467"/>
      <c r="N123" s="468"/>
      <c r="O123" s="468"/>
      <c r="P123" s="468"/>
      <c r="Q123" s="468"/>
      <c r="R123" s="469"/>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x14ac:dyDescent="0.3">
      <c r="A124" s="16"/>
      <c r="B124" s="284" t="s">
        <v>48</v>
      </c>
      <c r="C124" s="456"/>
      <c r="D124" s="457"/>
      <c r="E124" s="456"/>
      <c r="F124" s="457"/>
      <c r="G124" s="456"/>
      <c r="H124" s="457"/>
      <c r="I124" s="456"/>
      <c r="J124" s="457"/>
      <c r="K124" s="460"/>
      <c r="L124" s="461"/>
      <c r="M124" s="467"/>
      <c r="N124" s="468"/>
      <c r="O124" s="468"/>
      <c r="P124" s="468"/>
      <c r="Q124" s="468"/>
      <c r="R124" s="469"/>
      <c r="S124" s="16"/>
      <c r="T124" s="16"/>
      <c r="U124" s="16"/>
      <c r="V124" s="16"/>
      <c r="W124" s="16"/>
      <c r="X124" s="16"/>
      <c r="Y124" s="16"/>
      <c r="Z124" s="16"/>
      <c r="AA124" s="16"/>
      <c r="AB124" s="16"/>
      <c r="AC124" s="16"/>
      <c r="AD124" s="16"/>
      <c r="AE124" s="16"/>
      <c r="AF124" s="16"/>
      <c r="AG124" s="16"/>
      <c r="AH124" s="16"/>
      <c r="AI124" s="16"/>
      <c r="AJ124" s="16"/>
      <c r="AK124" s="16"/>
      <c r="AL124" s="16"/>
      <c r="AM124" s="16"/>
      <c r="AN124" s="16"/>
      <c r="AO124" s="16"/>
      <c r="AP124" s="16"/>
    </row>
    <row r="125" spans="1:42" ht="15" thickBot="1" x14ac:dyDescent="0.35">
      <c r="A125" s="16"/>
      <c r="B125" s="290"/>
      <c r="C125" s="458"/>
      <c r="D125" s="459"/>
      <c r="E125" s="458"/>
      <c r="F125" s="459"/>
      <c r="G125" s="458"/>
      <c r="H125" s="459"/>
      <c r="I125" s="458"/>
      <c r="J125" s="459"/>
      <c r="K125" s="473"/>
      <c r="L125" s="474"/>
      <c r="M125" s="467"/>
      <c r="N125" s="468"/>
      <c r="O125" s="468"/>
      <c r="P125" s="468"/>
      <c r="Q125" s="468"/>
      <c r="R125" s="469"/>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row>
    <row r="126" spans="1:42" x14ac:dyDescent="0.3">
      <c r="A126" s="16"/>
      <c r="B126" s="284" t="s">
        <v>49</v>
      </c>
      <c r="C126" s="456"/>
      <c r="D126" s="457"/>
      <c r="E126" s="456"/>
      <c r="F126" s="457"/>
      <c r="G126" s="456"/>
      <c r="H126" s="457"/>
      <c r="I126" s="456"/>
      <c r="J126" s="457"/>
      <c r="K126" s="460"/>
      <c r="L126" s="461"/>
      <c r="M126" s="467"/>
      <c r="N126" s="468"/>
      <c r="O126" s="468"/>
      <c r="P126" s="468"/>
      <c r="Q126" s="468"/>
      <c r="R126" s="469"/>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row>
    <row r="127" spans="1:42" ht="15" thickBot="1" x14ac:dyDescent="0.35">
      <c r="A127" s="16"/>
      <c r="B127" s="290"/>
      <c r="C127" s="458"/>
      <c r="D127" s="459"/>
      <c r="E127" s="458"/>
      <c r="F127" s="459"/>
      <c r="G127" s="458"/>
      <c r="H127" s="459"/>
      <c r="I127" s="458"/>
      <c r="J127" s="459"/>
      <c r="K127" s="473"/>
      <c r="L127" s="474"/>
      <c r="M127" s="467"/>
      <c r="N127" s="468"/>
      <c r="O127" s="468"/>
      <c r="P127" s="468"/>
      <c r="Q127" s="468"/>
      <c r="R127" s="469"/>
      <c r="S127" s="16"/>
      <c r="T127" s="16"/>
      <c r="U127" s="16"/>
      <c r="V127" s="16"/>
      <c r="W127" s="16"/>
      <c r="X127" s="16"/>
      <c r="Y127" s="16"/>
      <c r="Z127" s="16"/>
      <c r="AA127" s="16"/>
      <c r="AB127" s="16"/>
      <c r="AC127" s="16"/>
      <c r="AD127" s="16"/>
      <c r="AE127" s="16"/>
      <c r="AF127" s="16"/>
      <c r="AG127" s="16"/>
      <c r="AH127" s="16"/>
      <c r="AI127" s="16"/>
      <c r="AJ127" s="16"/>
      <c r="AK127" s="16"/>
      <c r="AL127" s="16"/>
      <c r="AM127" s="16"/>
      <c r="AN127" s="16"/>
      <c r="AO127" s="16"/>
      <c r="AP127" s="16"/>
    </row>
    <row r="128" spans="1:42" x14ac:dyDescent="0.3">
      <c r="A128" s="16"/>
      <c r="B128" s="284" t="s">
        <v>69</v>
      </c>
      <c r="C128" s="456"/>
      <c r="D128" s="457"/>
      <c r="E128" s="456"/>
      <c r="F128" s="457"/>
      <c r="G128" s="456"/>
      <c r="H128" s="457"/>
      <c r="I128" s="456"/>
      <c r="J128" s="457"/>
      <c r="K128" s="460"/>
      <c r="L128" s="461"/>
      <c r="M128" s="467"/>
      <c r="N128" s="468"/>
      <c r="O128" s="468"/>
      <c r="P128" s="468"/>
      <c r="Q128" s="468"/>
      <c r="R128" s="469"/>
      <c r="S128" s="16"/>
      <c r="T128" s="16"/>
      <c r="U128" s="16"/>
      <c r="V128" s="16"/>
      <c r="W128" s="16"/>
      <c r="X128" s="16"/>
      <c r="Y128" s="16"/>
      <c r="Z128" s="16"/>
      <c r="AA128" s="16"/>
      <c r="AB128" s="16"/>
      <c r="AC128" s="16"/>
      <c r="AD128" s="16"/>
      <c r="AE128" s="16"/>
      <c r="AF128" s="16"/>
      <c r="AG128" s="16"/>
      <c r="AH128" s="16"/>
      <c r="AI128" s="16"/>
      <c r="AJ128" s="16"/>
      <c r="AK128" s="16"/>
      <c r="AL128" s="16"/>
      <c r="AM128" s="16"/>
      <c r="AN128" s="16"/>
      <c r="AO128" s="16"/>
      <c r="AP128" s="16"/>
    </row>
    <row r="129" spans="1:42" ht="15" thickBot="1" x14ac:dyDescent="0.35">
      <c r="A129" s="16"/>
      <c r="B129" s="290"/>
      <c r="C129" s="458"/>
      <c r="D129" s="459"/>
      <c r="E129" s="458"/>
      <c r="F129" s="459"/>
      <c r="G129" s="458"/>
      <c r="H129" s="459"/>
      <c r="I129" s="458"/>
      <c r="J129" s="459"/>
      <c r="K129" s="473"/>
      <c r="L129" s="474"/>
      <c r="M129" s="467"/>
      <c r="N129" s="468"/>
      <c r="O129" s="468"/>
      <c r="P129" s="468"/>
      <c r="Q129" s="468"/>
      <c r="R129" s="469"/>
      <c r="S129" s="16"/>
      <c r="T129" s="16"/>
      <c r="U129" s="16"/>
      <c r="V129" s="16"/>
      <c r="W129" s="16"/>
      <c r="X129" s="16"/>
      <c r="Y129" s="16"/>
      <c r="Z129" s="16"/>
      <c r="AA129" s="16"/>
      <c r="AB129" s="16"/>
      <c r="AC129" s="16"/>
      <c r="AD129" s="16"/>
      <c r="AE129" s="16"/>
      <c r="AF129" s="16"/>
      <c r="AG129" s="16"/>
      <c r="AH129" s="16"/>
      <c r="AI129" s="16"/>
      <c r="AJ129" s="16"/>
      <c r="AK129" s="16"/>
      <c r="AL129" s="16"/>
      <c r="AM129" s="16"/>
      <c r="AN129" s="16"/>
      <c r="AO129" s="16"/>
      <c r="AP129" s="16"/>
    </row>
    <row r="130" spans="1:42" x14ac:dyDescent="0.3">
      <c r="A130" s="16"/>
      <c r="B130" s="284" t="s">
        <v>70</v>
      </c>
      <c r="C130" s="456"/>
      <c r="D130" s="457"/>
      <c r="E130" s="456"/>
      <c r="F130" s="457"/>
      <c r="G130" s="456"/>
      <c r="H130" s="457"/>
      <c r="I130" s="456"/>
      <c r="J130" s="457"/>
      <c r="K130" s="460"/>
      <c r="L130" s="461"/>
      <c r="M130" s="467"/>
      <c r="N130" s="468"/>
      <c r="O130" s="468"/>
      <c r="P130" s="468"/>
      <c r="Q130" s="468"/>
      <c r="R130" s="469"/>
      <c r="S130" s="16"/>
      <c r="T130" s="16"/>
      <c r="U130" s="16"/>
      <c r="V130" s="16"/>
      <c r="W130" s="16"/>
      <c r="X130" s="16"/>
      <c r="Y130" s="16"/>
      <c r="Z130" s="16"/>
      <c r="AA130" s="16"/>
      <c r="AB130" s="16"/>
      <c r="AC130" s="16"/>
      <c r="AD130" s="16"/>
      <c r="AE130" s="16"/>
      <c r="AF130" s="16"/>
      <c r="AG130" s="16"/>
      <c r="AH130" s="16"/>
      <c r="AI130" s="16"/>
      <c r="AJ130" s="16"/>
      <c r="AK130" s="16"/>
      <c r="AL130" s="16"/>
      <c r="AM130" s="16"/>
      <c r="AN130" s="16"/>
      <c r="AO130" s="16"/>
      <c r="AP130" s="16"/>
    </row>
    <row r="131" spans="1:42" ht="15" thickBot="1" x14ac:dyDescent="0.35">
      <c r="A131" s="16"/>
      <c r="B131" s="290"/>
      <c r="C131" s="458"/>
      <c r="D131" s="459"/>
      <c r="E131" s="458"/>
      <c r="F131" s="459"/>
      <c r="G131" s="458"/>
      <c r="H131" s="459"/>
      <c r="I131" s="458"/>
      <c r="J131" s="459"/>
      <c r="K131" s="473"/>
      <c r="L131" s="474"/>
      <c r="M131" s="467"/>
      <c r="N131" s="468"/>
      <c r="O131" s="468"/>
      <c r="P131" s="468"/>
      <c r="Q131" s="468"/>
      <c r="R131" s="469"/>
      <c r="S131" s="16"/>
      <c r="T131" s="16"/>
      <c r="U131" s="16"/>
      <c r="V131" s="16"/>
      <c r="W131" s="16"/>
      <c r="X131" s="16"/>
      <c r="Y131" s="16"/>
      <c r="Z131" s="16"/>
      <c r="AA131" s="16"/>
      <c r="AB131" s="16"/>
      <c r="AC131" s="16"/>
      <c r="AD131" s="16"/>
      <c r="AE131" s="16"/>
      <c r="AF131" s="16"/>
      <c r="AG131" s="16"/>
      <c r="AH131" s="16"/>
      <c r="AI131" s="16"/>
      <c r="AJ131" s="16"/>
      <c r="AK131" s="16"/>
      <c r="AL131" s="16"/>
      <c r="AM131" s="16"/>
      <c r="AN131" s="16"/>
      <c r="AO131" s="16"/>
      <c r="AP131" s="16"/>
    </row>
    <row r="132" spans="1:42" x14ac:dyDescent="0.3">
      <c r="A132" s="16"/>
      <c r="B132" s="284" t="s">
        <v>71</v>
      </c>
      <c r="C132" s="456"/>
      <c r="D132" s="457"/>
      <c r="E132" s="456"/>
      <c r="F132" s="457"/>
      <c r="G132" s="456"/>
      <c r="H132" s="457"/>
      <c r="I132" s="456"/>
      <c r="J132" s="457"/>
      <c r="K132" s="460"/>
      <c r="L132" s="461"/>
      <c r="M132" s="467"/>
      <c r="N132" s="468"/>
      <c r="O132" s="468"/>
      <c r="P132" s="468"/>
      <c r="Q132" s="468"/>
      <c r="R132" s="469"/>
      <c r="S132" s="16"/>
      <c r="T132" s="16"/>
      <c r="U132" s="16"/>
      <c r="V132" s="16"/>
      <c r="W132" s="16"/>
      <c r="X132" s="16"/>
      <c r="Y132" s="16"/>
      <c r="Z132" s="16"/>
      <c r="AA132" s="16"/>
      <c r="AB132" s="16"/>
      <c r="AC132" s="16"/>
      <c r="AD132" s="16"/>
      <c r="AE132" s="16"/>
      <c r="AF132" s="16"/>
      <c r="AG132" s="16"/>
      <c r="AH132" s="16"/>
      <c r="AI132" s="16"/>
      <c r="AJ132" s="16"/>
      <c r="AK132" s="16"/>
      <c r="AL132" s="16"/>
      <c r="AM132" s="16"/>
      <c r="AN132" s="16"/>
      <c r="AO132" s="16"/>
      <c r="AP132" s="16"/>
    </row>
    <row r="133" spans="1:42" ht="15" thickBot="1" x14ac:dyDescent="0.35">
      <c r="A133" s="16"/>
      <c r="B133" s="290"/>
      <c r="C133" s="475"/>
      <c r="D133" s="476"/>
      <c r="E133" s="475"/>
      <c r="F133" s="476"/>
      <c r="G133" s="475"/>
      <c r="H133" s="476"/>
      <c r="I133" s="475"/>
      <c r="J133" s="476"/>
      <c r="K133" s="473"/>
      <c r="L133" s="474"/>
      <c r="M133" s="470"/>
      <c r="N133" s="471"/>
      <c r="O133" s="471"/>
      <c r="P133" s="471"/>
      <c r="Q133" s="471"/>
      <c r="R133" s="472"/>
      <c r="S133" s="16"/>
      <c r="T133" s="16"/>
      <c r="U133" s="16"/>
      <c r="V133" s="16"/>
      <c r="W133" s="16"/>
      <c r="X133" s="16"/>
      <c r="Y133" s="16"/>
      <c r="Z133" s="16"/>
      <c r="AA133" s="16"/>
      <c r="AB133" s="16"/>
      <c r="AC133" s="16"/>
      <c r="AD133" s="16"/>
      <c r="AE133" s="16"/>
      <c r="AF133" s="16"/>
      <c r="AG133" s="16"/>
      <c r="AH133" s="16"/>
      <c r="AI133" s="16"/>
      <c r="AJ133" s="16"/>
      <c r="AK133" s="16"/>
      <c r="AL133" s="16"/>
      <c r="AM133" s="16"/>
      <c r="AN133" s="16"/>
      <c r="AO133" s="16"/>
      <c r="AP133" s="16"/>
    </row>
    <row r="134" spans="1:42" x14ac:dyDescent="0.3">
      <c r="A134" s="16"/>
      <c r="B134" s="16"/>
      <c r="C134" s="16"/>
      <c r="D134" s="16"/>
      <c r="E134" s="16"/>
      <c r="F134" s="16"/>
      <c r="G134" s="16"/>
      <c r="H134" s="16"/>
      <c r="I134" s="16"/>
      <c r="J134" s="16"/>
      <c r="K134" s="16"/>
      <c r="L134" s="16"/>
      <c r="M134" s="16"/>
      <c r="N134" s="16"/>
      <c r="O134" s="16"/>
      <c r="P134" s="16"/>
      <c r="Q134" s="16"/>
      <c r="R134" s="16"/>
      <c r="S134" s="16"/>
      <c r="T134" s="16"/>
      <c r="U134" s="16"/>
      <c r="V134" s="16"/>
      <c r="W134" s="16"/>
      <c r="X134" s="16"/>
      <c r="Y134" s="16"/>
      <c r="Z134" s="16"/>
      <c r="AA134" s="16"/>
      <c r="AB134" s="16"/>
      <c r="AC134" s="16"/>
      <c r="AD134" s="16"/>
      <c r="AE134" s="16"/>
      <c r="AF134" s="16"/>
      <c r="AG134" s="16"/>
      <c r="AH134" s="16"/>
      <c r="AI134" s="16"/>
      <c r="AJ134" s="16"/>
      <c r="AK134" s="16"/>
      <c r="AL134" s="16"/>
      <c r="AM134" s="16"/>
      <c r="AN134" s="16"/>
      <c r="AO134" s="16"/>
      <c r="AP134" s="16"/>
    </row>
    <row r="135" spans="1:42" x14ac:dyDescent="0.3">
      <c r="A135" s="16"/>
      <c r="B135" s="8"/>
      <c r="C135" s="8"/>
      <c r="D135" s="8"/>
      <c r="E135" s="8"/>
      <c r="F135" s="8"/>
      <c r="G135" s="8"/>
      <c r="H135" s="8"/>
      <c r="I135" s="8"/>
      <c r="J135" s="8"/>
      <c r="K135" s="8"/>
      <c r="L135" s="8"/>
      <c r="M135" s="8"/>
      <c r="N135" s="8"/>
      <c r="O135" s="8"/>
      <c r="P135" s="8"/>
      <c r="Q135" s="8"/>
      <c r="R135" s="8"/>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row>
    <row r="136" spans="1:42" x14ac:dyDescent="0.3">
      <c r="A136" s="16"/>
      <c r="B136" s="8"/>
      <c r="C136" s="8"/>
      <c r="D136" s="8"/>
      <c r="E136" s="8"/>
      <c r="F136" s="8"/>
      <c r="G136" s="8"/>
      <c r="H136" s="8"/>
      <c r="I136" s="8"/>
      <c r="J136" s="8"/>
      <c r="K136" s="8"/>
      <c r="L136" s="8"/>
      <c r="M136" s="8"/>
      <c r="N136" s="8"/>
      <c r="O136" s="8"/>
      <c r="P136" s="8"/>
      <c r="Q136" s="8"/>
      <c r="R136" s="8"/>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row>
    <row r="137" spans="1:42" x14ac:dyDescent="0.3">
      <c r="A137" s="16"/>
      <c r="B137" s="8"/>
      <c r="C137" s="8"/>
      <c r="D137" s="8"/>
      <c r="E137" s="8"/>
      <c r="F137" s="8"/>
      <c r="G137" s="8"/>
      <c r="H137" s="8"/>
      <c r="I137" s="8"/>
      <c r="J137" s="8"/>
      <c r="K137" s="8"/>
      <c r="L137" s="8"/>
      <c r="M137" s="8"/>
      <c r="N137" s="8"/>
      <c r="O137" s="8"/>
      <c r="P137" s="8"/>
      <c r="Q137" s="8"/>
      <c r="R137" s="8"/>
      <c r="S137" s="16"/>
      <c r="T137" s="16"/>
      <c r="U137" s="16"/>
      <c r="V137" s="16"/>
      <c r="W137" s="16"/>
      <c r="X137" s="16"/>
      <c r="Y137" s="16"/>
      <c r="Z137" s="16"/>
      <c r="AA137" s="16"/>
      <c r="AB137" s="16"/>
      <c r="AC137" s="16"/>
      <c r="AD137" s="16"/>
      <c r="AE137" s="16"/>
      <c r="AF137" s="16"/>
      <c r="AG137" s="16"/>
      <c r="AH137" s="16"/>
      <c r="AI137" s="16"/>
      <c r="AJ137" s="16"/>
      <c r="AK137" s="16"/>
      <c r="AL137" s="16"/>
      <c r="AM137" s="16"/>
      <c r="AN137" s="16"/>
      <c r="AO137" s="16"/>
      <c r="AP137" s="16"/>
    </row>
    <row r="138" spans="1:42" x14ac:dyDescent="0.3">
      <c r="A138" s="16"/>
      <c r="B138" s="8"/>
      <c r="C138" s="8"/>
      <c r="D138" s="8"/>
      <c r="E138" s="8"/>
      <c r="F138" s="8"/>
      <c r="G138" s="8"/>
      <c r="H138" s="8"/>
      <c r="I138" s="8"/>
      <c r="J138" s="8"/>
      <c r="K138" s="8"/>
      <c r="L138" s="8"/>
      <c r="M138" s="8"/>
      <c r="N138" s="8"/>
      <c r="O138" s="8"/>
      <c r="P138" s="8"/>
      <c r="Q138" s="8"/>
      <c r="R138" s="8"/>
      <c r="S138" s="16"/>
      <c r="T138" s="16"/>
      <c r="U138" s="16"/>
      <c r="V138" s="16"/>
      <c r="W138" s="16"/>
      <c r="X138" s="16"/>
      <c r="Y138" s="16"/>
      <c r="Z138" s="16"/>
      <c r="AA138" s="16"/>
      <c r="AB138" s="16"/>
      <c r="AC138" s="16"/>
      <c r="AD138" s="16"/>
      <c r="AE138" s="16"/>
      <c r="AF138" s="16"/>
      <c r="AG138" s="16"/>
      <c r="AH138" s="16"/>
      <c r="AI138" s="16"/>
      <c r="AJ138" s="16"/>
      <c r="AK138" s="16"/>
      <c r="AL138" s="16"/>
      <c r="AM138" s="16"/>
      <c r="AN138" s="16"/>
      <c r="AO138" s="16"/>
      <c r="AP138" s="16"/>
    </row>
    <row r="139" spans="1:42" x14ac:dyDescent="0.3">
      <c r="A139" s="16"/>
      <c r="B139" s="8"/>
      <c r="C139" s="8"/>
      <c r="D139" s="8"/>
      <c r="E139" s="8"/>
      <c r="F139" s="8"/>
      <c r="G139" s="8"/>
      <c r="H139" s="8"/>
      <c r="I139" s="8"/>
      <c r="J139" s="8"/>
      <c r="K139" s="8"/>
      <c r="L139" s="8"/>
      <c r="M139" s="8"/>
      <c r="N139" s="8"/>
      <c r="O139" s="8"/>
      <c r="P139" s="8"/>
      <c r="Q139" s="8"/>
      <c r="R139" s="8"/>
      <c r="S139" s="16"/>
      <c r="T139" s="16"/>
      <c r="U139" s="16"/>
      <c r="V139" s="16"/>
      <c r="W139" s="16"/>
      <c r="X139" s="16"/>
      <c r="Y139" s="16"/>
      <c r="Z139" s="16"/>
      <c r="AA139" s="16"/>
      <c r="AB139" s="16"/>
      <c r="AC139" s="16"/>
      <c r="AD139" s="16"/>
      <c r="AE139" s="16"/>
      <c r="AF139" s="16"/>
      <c r="AG139" s="16"/>
      <c r="AH139" s="16"/>
      <c r="AI139" s="16"/>
      <c r="AJ139" s="16"/>
      <c r="AK139" s="16"/>
      <c r="AL139" s="16"/>
      <c r="AM139" s="16"/>
      <c r="AN139" s="16"/>
      <c r="AO139" s="16"/>
      <c r="AP139" s="16"/>
    </row>
    <row r="140" spans="1:42" x14ac:dyDescent="0.3">
      <c r="A140" s="16"/>
      <c r="B140" s="8"/>
      <c r="C140" s="8"/>
      <c r="D140" s="8"/>
      <c r="E140" s="8"/>
      <c r="F140" s="8"/>
      <c r="G140" s="8"/>
      <c r="H140" s="8"/>
      <c r="I140" s="8"/>
      <c r="J140" s="8"/>
      <c r="K140" s="8"/>
      <c r="L140" s="8"/>
      <c r="M140" s="8"/>
      <c r="N140" s="8"/>
      <c r="O140" s="8"/>
      <c r="P140" s="8"/>
      <c r="Q140" s="8"/>
      <c r="R140" s="8"/>
      <c r="S140" s="16"/>
      <c r="T140" s="16"/>
      <c r="U140" s="16"/>
      <c r="V140" s="16"/>
      <c r="W140" s="16"/>
      <c r="X140" s="16"/>
      <c r="Y140" s="16"/>
      <c r="Z140" s="16"/>
      <c r="AA140" s="16"/>
      <c r="AB140" s="16"/>
      <c r="AC140" s="16"/>
      <c r="AD140" s="16"/>
      <c r="AE140" s="16"/>
      <c r="AF140" s="16"/>
      <c r="AG140" s="16"/>
      <c r="AH140" s="16"/>
      <c r="AI140" s="16"/>
      <c r="AJ140" s="16"/>
      <c r="AK140" s="16"/>
      <c r="AL140" s="16"/>
      <c r="AM140" s="16"/>
      <c r="AN140" s="16"/>
      <c r="AO140" s="16"/>
      <c r="AP140" s="16"/>
    </row>
    <row r="141" spans="1:42" x14ac:dyDescent="0.3">
      <c r="A141" s="16"/>
      <c r="B141" s="8"/>
      <c r="C141" s="8"/>
      <c r="D141" s="8"/>
      <c r="E141" s="8"/>
      <c r="F141" s="8"/>
      <c r="G141" s="8"/>
      <c r="H141" s="8"/>
      <c r="I141" s="8"/>
      <c r="J141" s="8"/>
      <c r="K141" s="8"/>
      <c r="L141" s="8"/>
      <c r="M141" s="8"/>
      <c r="N141" s="8"/>
      <c r="O141" s="8"/>
      <c r="P141" s="8"/>
      <c r="Q141" s="8"/>
      <c r="R141" s="8"/>
      <c r="S141" s="16"/>
      <c r="T141" s="16"/>
      <c r="U141" s="16"/>
      <c r="V141" s="16"/>
      <c r="W141" s="16"/>
      <c r="X141" s="16"/>
      <c r="Y141" s="16"/>
      <c r="Z141" s="16"/>
      <c r="AA141" s="16"/>
      <c r="AB141" s="16"/>
      <c r="AC141" s="16"/>
      <c r="AD141" s="16"/>
      <c r="AE141" s="16"/>
      <c r="AF141" s="16"/>
      <c r="AG141" s="16"/>
      <c r="AH141" s="16"/>
      <c r="AI141" s="16"/>
      <c r="AJ141" s="16"/>
      <c r="AK141" s="16"/>
      <c r="AL141" s="16"/>
      <c r="AM141" s="16"/>
      <c r="AN141" s="16"/>
      <c r="AO141" s="16"/>
      <c r="AP141" s="16"/>
    </row>
    <row r="142" spans="1:42" x14ac:dyDescent="0.3">
      <c r="A142" s="16"/>
      <c r="B142" s="8"/>
      <c r="C142" s="8"/>
      <c r="D142" s="8"/>
      <c r="E142" s="8"/>
      <c r="F142" s="8"/>
      <c r="G142" s="8"/>
      <c r="H142" s="8"/>
      <c r="I142" s="8"/>
      <c r="J142" s="8"/>
      <c r="K142" s="8"/>
      <c r="L142" s="8"/>
      <c r="M142" s="8"/>
      <c r="N142" s="8"/>
      <c r="O142" s="8"/>
      <c r="P142" s="8"/>
      <c r="Q142" s="8"/>
      <c r="R142" s="8"/>
      <c r="S142" s="2"/>
      <c r="T142" s="16"/>
      <c r="U142" s="16"/>
      <c r="V142" s="16"/>
      <c r="W142" s="16"/>
      <c r="X142" s="16"/>
      <c r="Y142" s="16"/>
      <c r="Z142" s="16"/>
      <c r="AA142" s="16"/>
      <c r="AB142" s="16"/>
      <c r="AC142" s="16"/>
      <c r="AD142" s="16"/>
      <c r="AE142" s="16"/>
      <c r="AF142" s="16"/>
      <c r="AG142" s="16"/>
      <c r="AH142" s="16"/>
      <c r="AI142" s="16"/>
      <c r="AJ142" s="16"/>
      <c r="AK142" s="16"/>
      <c r="AL142" s="16"/>
      <c r="AM142" s="16"/>
      <c r="AN142" s="16"/>
      <c r="AO142" s="16"/>
      <c r="AP142" s="16"/>
    </row>
    <row r="143" spans="1:42" x14ac:dyDescent="0.3">
      <c r="A143" s="16"/>
      <c r="B143" s="8"/>
      <c r="C143" s="8"/>
      <c r="D143" s="8"/>
      <c r="E143" s="8"/>
      <c r="F143" s="8"/>
      <c r="G143" s="8"/>
      <c r="H143" s="8"/>
      <c r="I143" s="8"/>
      <c r="J143" s="8"/>
      <c r="K143" s="8"/>
      <c r="L143" s="8"/>
      <c r="M143" s="8"/>
      <c r="N143" s="8"/>
      <c r="O143" s="8"/>
      <c r="P143" s="8"/>
      <c r="Q143" s="8"/>
      <c r="R143" s="8"/>
      <c r="S143" s="2"/>
      <c r="T143" s="16"/>
      <c r="U143" s="16"/>
      <c r="V143" s="16"/>
      <c r="W143" s="16"/>
      <c r="X143" s="16"/>
      <c r="Y143" s="16"/>
      <c r="Z143" s="16"/>
      <c r="AA143" s="16"/>
      <c r="AB143" s="16"/>
      <c r="AC143" s="16"/>
      <c r="AD143" s="16"/>
      <c r="AE143" s="16"/>
      <c r="AF143" s="16"/>
      <c r="AG143" s="16"/>
      <c r="AH143" s="16"/>
      <c r="AI143" s="16"/>
      <c r="AJ143" s="16"/>
      <c r="AK143" s="16"/>
      <c r="AL143" s="16"/>
      <c r="AM143" s="16"/>
      <c r="AN143" s="16"/>
      <c r="AO143" s="16"/>
      <c r="AP143" s="16"/>
    </row>
    <row r="144" spans="1:42" x14ac:dyDescent="0.3">
      <c r="A144" s="16"/>
      <c r="B144" s="8"/>
      <c r="C144" s="8"/>
      <c r="D144" s="8"/>
      <c r="E144" s="8"/>
      <c r="F144" s="8"/>
      <c r="G144" s="8"/>
      <c r="H144" s="8"/>
      <c r="I144" s="8"/>
      <c r="J144" s="8"/>
      <c r="K144" s="8"/>
      <c r="L144" s="8"/>
      <c r="M144" s="8"/>
      <c r="N144" s="8"/>
      <c r="O144" s="8"/>
      <c r="P144" s="8"/>
      <c r="Q144" s="8"/>
      <c r="R144" s="8"/>
      <c r="S144" s="2"/>
      <c r="T144" s="16"/>
      <c r="U144" s="16"/>
      <c r="V144" s="16"/>
      <c r="W144" s="16"/>
      <c r="X144" s="16"/>
      <c r="Y144" s="16"/>
      <c r="Z144" s="16"/>
      <c r="AA144" s="16"/>
      <c r="AB144" s="16"/>
      <c r="AC144" s="16"/>
      <c r="AD144" s="16"/>
      <c r="AE144" s="16"/>
      <c r="AF144" s="16"/>
      <c r="AG144" s="16"/>
      <c r="AH144" s="16"/>
      <c r="AI144" s="16"/>
      <c r="AJ144" s="16"/>
      <c r="AK144" s="16"/>
      <c r="AL144" s="16"/>
      <c r="AM144" s="16"/>
      <c r="AN144" s="16"/>
      <c r="AO144" s="16"/>
      <c r="AP144" s="16"/>
    </row>
    <row r="145" spans="1:42" x14ac:dyDescent="0.3">
      <c r="A145" s="16"/>
      <c r="B145" s="8"/>
      <c r="C145" s="8"/>
      <c r="D145" s="8"/>
      <c r="E145" s="8"/>
      <c r="F145" s="8"/>
      <c r="G145" s="8"/>
      <c r="H145" s="8"/>
      <c r="I145" s="8"/>
      <c r="J145" s="8"/>
      <c r="K145" s="8"/>
      <c r="L145" s="8"/>
      <c r="M145" s="8"/>
      <c r="N145" s="8"/>
      <c r="O145" s="8"/>
      <c r="P145" s="8"/>
      <c r="Q145" s="8"/>
      <c r="R145" s="8"/>
      <c r="S145" s="2"/>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row>
    <row r="146" spans="1:42" x14ac:dyDescent="0.3">
      <c r="A146" s="16"/>
      <c r="B146" s="8"/>
      <c r="C146" s="8"/>
      <c r="D146" s="8"/>
      <c r="E146" s="8"/>
      <c r="F146" s="8"/>
      <c r="G146" s="569" t="s">
        <v>109</v>
      </c>
      <c r="H146" s="569"/>
      <c r="I146" s="569"/>
      <c r="J146" s="569"/>
      <c r="K146" s="8"/>
      <c r="L146" s="8"/>
      <c r="M146" s="8"/>
      <c r="N146" s="8"/>
      <c r="O146" s="8"/>
      <c r="P146" s="8"/>
      <c r="Q146" s="8"/>
      <c r="R146" s="8"/>
      <c r="S146" s="2"/>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row>
    <row r="147" spans="1:42" x14ac:dyDescent="0.3">
      <c r="A147" s="16"/>
      <c r="B147" s="8"/>
      <c r="C147" s="8"/>
      <c r="D147" s="8"/>
      <c r="E147" s="8"/>
      <c r="F147" s="8"/>
      <c r="G147" s="8"/>
      <c r="H147" s="8" t="s">
        <v>117</v>
      </c>
      <c r="I147" s="8">
        <v>0.2</v>
      </c>
      <c r="J147" s="8"/>
      <c r="K147" s="8"/>
      <c r="L147" s="8"/>
      <c r="M147" s="8"/>
      <c r="N147" s="8"/>
      <c r="O147" s="8"/>
      <c r="P147" s="8"/>
      <c r="Q147" s="8"/>
      <c r="R147" s="8"/>
      <c r="S147" s="2"/>
      <c r="T147" s="16"/>
      <c r="U147" s="16"/>
      <c r="V147" s="16"/>
      <c r="W147" s="16"/>
      <c r="X147" s="16"/>
      <c r="Y147" s="16"/>
      <c r="Z147" s="16"/>
      <c r="AA147" s="16"/>
      <c r="AB147" s="16"/>
      <c r="AC147" s="16"/>
      <c r="AD147" s="16"/>
      <c r="AE147" s="16"/>
      <c r="AF147" s="16"/>
      <c r="AG147" s="16"/>
      <c r="AH147" s="16"/>
      <c r="AI147" s="16"/>
      <c r="AJ147" s="16"/>
      <c r="AK147" s="16"/>
      <c r="AL147" s="16"/>
      <c r="AM147" s="16"/>
      <c r="AN147" s="16"/>
      <c r="AO147" s="16"/>
      <c r="AP147" s="16"/>
    </row>
    <row r="148" spans="1:42" x14ac:dyDescent="0.3">
      <c r="A148" s="16"/>
      <c r="B148" s="8"/>
      <c r="C148" s="8"/>
      <c r="D148" s="8"/>
      <c r="E148" s="8"/>
      <c r="F148" s="8"/>
      <c r="G148" s="8"/>
      <c r="H148" s="8" t="s">
        <v>118</v>
      </c>
      <c r="I148" s="8">
        <v>0.4</v>
      </c>
      <c r="J148" s="8"/>
      <c r="K148" s="8"/>
      <c r="L148" s="561"/>
      <c r="M148" s="593"/>
      <c r="N148" s="593"/>
      <c r="O148" s="593"/>
      <c r="P148" s="593"/>
      <c r="Q148" s="8"/>
      <c r="R148" s="8"/>
      <c r="S148" s="2"/>
      <c r="T148" s="16"/>
      <c r="U148" s="16"/>
      <c r="V148" s="16"/>
      <c r="W148" s="16"/>
      <c r="X148" s="16"/>
      <c r="Y148" s="16"/>
      <c r="Z148" s="16"/>
      <c r="AA148" s="16"/>
      <c r="AB148" s="16"/>
      <c r="AC148" s="16"/>
      <c r="AD148" s="16"/>
      <c r="AE148" s="16"/>
      <c r="AF148" s="16"/>
      <c r="AG148" s="16"/>
      <c r="AH148" s="16"/>
      <c r="AI148" s="16"/>
      <c r="AJ148" s="16"/>
      <c r="AK148" s="16"/>
      <c r="AL148" s="16"/>
      <c r="AM148" s="16"/>
      <c r="AN148" s="16"/>
      <c r="AO148" s="16"/>
      <c r="AP148" s="16"/>
    </row>
    <row r="149" spans="1:42" x14ac:dyDescent="0.3">
      <c r="A149" s="16"/>
      <c r="B149" s="8"/>
      <c r="C149" s="8"/>
      <c r="D149" s="8"/>
      <c r="E149" s="8"/>
      <c r="F149" s="8"/>
      <c r="G149" s="8"/>
      <c r="H149" s="8" t="s">
        <v>119</v>
      </c>
      <c r="I149" s="8">
        <v>0.6</v>
      </c>
      <c r="J149" s="8"/>
      <c r="K149" s="8"/>
      <c r="L149" s="561"/>
      <c r="M149" s="561" t="s">
        <v>133</v>
      </c>
      <c r="N149" s="561" t="s">
        <v>132</v>
      </c>
      <c r="O149" s="561" t="s">
        <v>134</v>
      </c>
      <c r="P149" s="561" t="s">
        <v>135</v>
      </c>
      <c r="Q149" s="8"/>
      <c r="R149" s="8"/>
      <c r="S149" s="2"/>
      <c r="T149" s="16"/>
      <c r="U149" s="16"/>
      <c r="V149" s="16"/>
      <c r="W149" s="16"/>
      <c r="X149" s="16"/>
      <c r="Y149" s="16"/>
      <c r="Z149" s="16"/>
      <c r="AA149" s="16"/>
      <c r="AB149" s="16"/>
      <c r="AC149" s="16"/>
      <c r="AD149" s="16"/>
      <c r="AE149" s="16"/>
      <c r="AF149" s="16"/>
      <c r="AG149" s="16"/>
      <c r="AH149" s="16"/>
      <c r="AI149" s="16"/>
      <c r="AJ149" s="16"/>
      <c r="AK149" s="16"/>
      <c r="AL149" s="16"/>
      <c r="AM149" s="16"/>
      <c r="AN149" s="16"/>
      <c r="AO149" s="16"/>
      <c r="AP149" s="16"/>
    </row>
    <row r="150" spans="1:42" x14ac:dyDescent="0.3">
      <c r="A150" s="16"/>
      <c r="B150" s="8"/>
      <c r="C150" s="8"/>
      <c r="D150" s="8"/>
      <c r="E150" s="8"/>
      <c r="F150" s="8"/>
      <c r="G150" s="8"/>
      <c r="H150" s="8" t="s">
        <v>120</v>
      </c>
      <c r="I150" s="8">
        <v>0.8</v>
      </c>
      <c r="J150" s="8"/>
      <c r="K150" s="8"/>
      <c r="L150" s="561">
        <v>1</v>
      </c>
      <c r="M150" s="561" t="str">
        <f>IF(C120="","",VLOOKUP(C120,H147:I151,2,0))</f>
        <v/>
      </c>
      <c r="N150" s="561" t="str">
        <f>IF(E120="","",VLOOKUP(E120,H154:I158,2,0))</f>
        <v/>
      </c>
      <c r="O150" s="561" t="str">
        <f>IF(G120="","",VLOOKUP(G120,H161:I165,2,0))</f>
        <v/>
      </c>
      <c r="P150" s="561" t="str">
        <f>IF(I120="","",VLOOKUP(I120,H168:I172,2,0))</f>
        <v/>
      </c>
      <c r="Q150" s="8"/>
      <c r="R150" s="8"/>
      <c r="S150" s="2"/>
      <c r="T150" s="16"/>
      <c r="U150" s="16"/>
      <c r="V150" s="16"/>
      <c r="W150" s="16"/>
      <c r="X150" s="16"/>
      <c r="Y150" s="16"/>
      <c r="Z150" s="16"/>
      <c r="AA150" s="16"/>
      <c r="AB150" s="16"/>
      <c r="AC150" s="16"/>
      <c r="AD150" s="16"/>
      <c r="AE150" s="16"/>
      <c r="AF150" s="16"/>
      <c r="AG150" s="16"/>
      <c r="AH150" s="16"/>
      <c r="AI150" s="16"/>
      <c r="AJ150" s="16"/>
      <c r="AK150" s="16"/>
      <c r="AL150" s="16"/>
      <c r="AM150" s="16"/>
      <c r="AN150" s="16"/>
      <c r="AO150" s="16"/>
      <c r="AP150" s="16"/>
    </row>
    <row r="151" spans="1:42" x14ac:dyDescent="0.3">
      <c r="A151" s="16"/>
      <c r="B151" s="8"/>
      <c r="C151" s="8"/>
      <c r="D151" s="8"/>
      <c r="E151" s="8"/>
      <c r="F151" s="8"/>
      <c r="G151" s="8"/>
      <c r="H151" s="8" t="s">
        <v>121</v>
      </c>
      <c r="I151" s="8">
        <v>1</v>
      </c>
      <c r="J151" s="8"/>
      <c r="K151" s="8"/>
      <c r="L151" s="561">
        <v>2</v>
      </c>
      <c r="M151" s="561" t="str">
        <f>IF(C122="","",VLOOKUP(C122,H147:I151,2,0))</f>
        <v/>
      </c>
      <c r="N151" s="561" t="str">
        <f>IF(E122="","",VLOOKUP(E122,H154:I158,2,0))</f>
        <v/>
      </c>
      <c r="O151" s="561" t="str">
        <f>IF(G122="","",VLOOKUP(G122,H161:I165,2,0))</f>
        <v/>
      </c>
      <c r="P151" s="561" t="str">
        <f>IF(I122="","",VLOOKUP(I122,H168:I172,2,0))</f>
        <v/>
      </c>
      <c r="Q151" s="8"/>
      <c r="R151" s="8"/>
      <c r="S151" s="2"/>
      <c r="T151" s="16"/>
      <c r="U151" s="16"/>
      <c r="V151" s="16"/>
      <c r="W151" s="16"/>
      <c r="X151" s="16"/>
      <c r="Y151" s="16"/>
      <c r="Z151" s="16"/>
      <c r="AA151" s="16"/>
      <c r="AB151" s="16"/>
      <c r="AC151" s="16"/>
      <c r="AD151" s="16"/>
      <c r="AE151" s="16"/>
      <c r="AF151" s="16"/>
      <c r="AG151" s="16"/>
      <c r="AH151" s="16"/>
      <c r="AI151" s="16"/>
      <c r="AJ151" s="16"/>
      <c r="AK151" s="16"/>
      <c r="AL151" s="16"/>
      <c r="AM151" s="16"/>
      <c r="AN151" s="16"/>
      <c r="AO151" s="16"/>
      <c r="AP151" s="16"/>
    </row>
    <row r="152" spans="1:42" x14ac:dyDescent="0.3">
      <c r="A152" s="16"/>
      <c r="B152" s="8"/>
      <c r="C152" s="8"/>
      <c r="D152" s="8"/>
      <c r="E152" s="8"/>
      <c r="F152" s="8"/>
      <c r="G152" s="8"/>
      <c r="H152" s="8"/>
      <c r="I152" s="8"/>
      <c r="J152" s="8"/>
      <c r="K152" s="8"/>
      <c r="L152" s="561">
        <v>3</v>
      </c>
      <c r="M152" s="561" t="str">
        <f>IF(C124="","",VLOOKUP(C124,H147:I151,2,0))</f>
        <v/>
      </c>
      <c r="N152" s="561" t="str">
        <f>IF(E124="","",VLOOKUP(E124,H154:I158,2,0))</f>
        <v/>
      </c>
      <c r="O152" s="561" t="str">
        <f>IF(G124="","",VLOOKUP(G124,H161:I165,2,0))</f>
        <v/>
      </c>
      <c r="P152" s="561" t="str">
        <f>IF(I124="","",VLOOKUP(I124,H168:I172,2,0))</f>
        <v/>
      </c>
      <c r="Q152" s="8"/>
      <c r="R152" s="8"/>
      <c r="S152" s="2"/>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row>
    <row r="153" spans="1:42" x14ac:dyDescent="0.3">
      <c r="A153" s="16"/>
      <c r="B153" s="8"/>
      <c r="C153" s="8"/>
      <c r="D153" s="8"/>
      <c r="E153" s="8"/>
      <c r="F153" s="8"/>
      <c r="G153" s="569" t="s">
        <v>110</v>
      </c>
      <c r="H153" s="569"/>
      <c r="I153" s="569"/>
      <c r="J153" s="569"/>
      <c r="K153" s="8"/>
      <c r="L153" s="561">
        <v>4</v>
      </c>
      <c r="M153" s="561" t="str">
        <f>IF(C126="","",VLOOKUP(C126,H147:I151,2,0))</f>
        <v/>
      </c>
      <c r="N153" s="561" t="str">
        <f>IF(E126="","",VLOOKUP(E126,H154:I158,2,0))</f>
        <v/>
      </c>
      <c r="O153" s="561" t="str">
        <f>IF(G126="","",VLOOKUP(G126,H161:I165,2,0))</f>
        <v/>
      </c>
      <c r="P153" s="561" t="str">
        <f>IF(I126="","",VLOOKUP(I126,H168:I172,2,0))</f>
        <v/>
      </c>
      <c r="Q153" s="8"/>
      <c r="R153" s="8"/>
      <c r="S153" s="2"/>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row>
    <row r="154" spans="1:42" x14ac:dyDescent="0.3">
      <c r="A154" s="16"/>
      <c r="B154" s="8"/>
      <c r="C154" s="8"/>
      <c r="D154" s="8"/>
      <c r="E154" s="8"/>
      <c r="F154" s="8"/>
      <c r="G154" s="8"/>
      <c r="H154" s="8" t="s">
        <v>112</v>
      </c>
      <c r="I154" s="8">
        <v>0.1</v>
      </c>
      <c r="J154" s="8"/>
      <c r="K154" s="8"/>
      <c r="L154" s="561">
        <v>5</v>
      </c>
      <c r="M154" s="561" t="str">
        <f>IF(C128="","",VLOOKUP(C128,H147:I151,2,0))</f>
        <v/>
      </c>
      <c r="N154" s="561" t="str">
        <f>IF(E128="","",VLOOKUP(E128,H154:I158,2,0))</f>
        <v/>
      </c>
      <c r="O154" s="561" t="str">
        <f>IF(G128="","",VLOOKUP(G128,H161:I165,2,0))</f>
        <v/>
      </c>
      <c r="P154" s="561" t="str">
        <f>IF(I128="","",VLOOKUP(I128,H168:I172,2,0))</f>
        <v/>
      </c>
      <c r="Q154" s="8"/>
      <c r="R154" s="8"/>
      <c r="S154" s="2"/>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row>
    <row r="155" spans="1:42" x14ac:dyDescent="0.3">
      <c r="A155" s="16"/>
      <c r="B155" s="8"/>
      <c r="C155" s="8"/>
      <c r="D155" s="8"/>
      <c r="E155" s="8"/>
      <c r="F155" s="8"/>
      <c r="G155" s="8"/>
      <c r="H155" s="8" t="s">
        <v>113</v>
      </c>
      <c r="I155" s="8">
        <v>0.2</v>
      </c>
      <c r="J155" s="8"/>
      <c r="K155" s="8"/>
      <c r="L155" s="561">
        <v>6</v>
      </c>
      <c r="M155" s="561" t="str">
        <f>IF(C130="","",VLOOKUP(C130,H147:I151,2,0))</f>
        <v/>
      </c>
      <c r="N155" s="561" t="str">
        <f>IF(E130="","",VLOOKUP(E130,H154:I158,2,0))</f>
        <v/>
      </c>
      <c r="O155" s="561" t="str">
        <f>IF(G130="","",VLOOKUP(G130,H161:I165,2,0))</f>
        <v/>
      </c>
      <c r="P155" s="561" t="str">
        <f>IF(I130="","",VLOOKUP(I130,H168:I172,2,0))</f>
        <v/>
      </c>
      <c r="Q155" s="8"/>
      <c r="R155" s="8"/>
      <c r="S155" s="2"/>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row>
    <row r="156" spans="1:42" x14ac:dyDescent="0.3">
      <c r="A156" s="16"/>
      <c r="B156" s="8"/>
      <c r="C156" s="8"/>
      <c r="D156" s="8"/>
      <c r="E156" s="8"/>
      <c r="F156" s="8"/>
      <c r="G156" s="8"/>
      <c r="H156" s="8" t="s">
        <v>65</v>
      </c>
      <c r="I156" s="8">
        <v>0.3</v>
      </c>
      <c r="J156" s="8"/>
      <c r="K156" s="8"/>
      <c r="L156" s="561">
        <v>7</v>
      </c>
      <c r="M156" s="561" t="str">
        <f>IF(C132="","",VLOOKUP(C132,H147:I151,2,0))</f>
        <v/>
      </c>
      <c r="N156" s="561" t="str">
        <f>IF(E132="","",VLOOKUP(E132,H154:I158,2,0))</f>
        <v/>
      </c>
      <c r="O156" s="561" t="str">
        <f>IF(G132="","",VLOOKUP(G132,H161:I165,2,0))</f>
        <v/>
      </c>
      <c r="P156" s="561" t="str">
        <f>IF(I132="","",VLOOKUP(I132,H168:I172,2,0))</f>
        <v/>
      </c>
      <c r="Q156" s="8"/>
      <c r="R156" s="8"/>
      <c r="S156" s="2"/>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row>
    <row r="157" spans="1:42" x14ac:dyDescent="0.3">
      <c r="A157" s="16"/>
      <c r="B157" s="8"/>
      <c r="C157" s="8"/>
      <c r="D157" s="8"/>
      <c r="E157" s="8"/>
      <c r="F157" s="8"/>
      <c r="G157" s="8"/>
      <c r="H157" s="8" t="s">
        <v>114</v>
      </c>
      <c r="I157" s="8">
        <v>0.4</v>
      </c>
      <c r="J157" s="8"/>
      <c r="K157" s="8"/>
      <c r="L157" s="8"/>
      <c r="M157" s="8"/>
      <c r="N157" s="8"/>
      <c r="O157" s="8"/>
      <c r="P157" s="8"/>
      <c r="Q157" s="8"/>
      <c r="R157" s="8"/>
      <c r="S157" s="2"/>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row>
    <row r="158" spans="1:42" x14ac:dyDescent="0.3">
      <c r="A158" s="16"/>
      <c r="B158" s="8"/>
      <c r="C158" s="8"/>
      <c r="D158" s="8"/>
      <c r="E158" s="8"/>
      <c r="F158" s="8"/>
      <c r="G158" s="8"/>
      <c r="H158" s="8" t="s">
        <v>115</v>
      </c>
      <c r="I158" s="8">
        <v>0.5</v>
      </c>
      <c r="J158" s="8"/>
      <c r="K158" s="8"/>
      <c r="L158" s="8"/>
      <c r="M158" s="8"/>
      <c r="N158" s="8"/>
      <c r="O158" s="8"/>
      <c r="P158" s="8"/>
      <c r="Q158" s="8"/>
      <c r="R158" s="8"/>
      <c r="S158" s="2"/>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x14ac:dyDescent="0.3">
      <c r="A159" s="16"/>
      <c r="B159" s="8"/>
      <c r="C159" s="8"/>
      <c r="D159" s="8"/>
      <c r="E159" s="8"/>
      <c r="F159" s="8"/>
      <c r="G159" s="8"/>
      <c r="H159" s="8"/>
      <c r="I159" s="8"/>
      <c r="J159" s="8"/>
      <c r="K159" s="8"/>
      <c r="L159" s="8"/>
      <c r="M159" s="8"/>
      <c r="N159" s="8"/>
      <c r="O159" s="8"/>
      <c r="P159" s="8"/>
      <c r="Q159" s="8"/>
      <c r="R159" s="8"/>
      <c r="S159" s="2"/>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x14ac:dyDescent="0.3">
      <c r="A160" s="16"/>
      <c r="B160" s="8"/>
      <c r="C160" s="8"/>
      <c r="D160" s="8"/>
      <c r="E160" s="8"/>
      <c r="F160" s="8"/>
      <c r="G160" s="569" t="s">
        <v>111</v>
      </c>
      <c r="H160" s="569"/>
      <c r="I160" s="569"/>
      <c r="J160" s="569"/>
      <c r="K160" s="8"/>
      <c r="L160" s="8"/>
      <c r="M160" s="8"/>
      <c r="N160" s="594" t="str">
        <f>IFERROR(AVERAGE(K120:L133),"0,0 kg")</f>
        <v>0,0 kg</v>
      </c>
      <c r="O160" s="8"/>
      <c r="P160" s="8"/>
      <c r="Q160" s="8"/>
      <c r="R160" s="8"/>
      <c r="S160" s="2"/>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x14ac:dyDescent="0.3">
      <c r="A161" s="16"/>
      <c r="B161" s="8"/>
      <c r="C161" s="8"/>
      <c r="D161" s="8"/>
      <c r="E161" s="8"/>
      <c r="F161" s="8"/>
      <c r="G161" s="8"/>
      <c r="H161" s="8" t="s">
        <v>125</v>
      </c>
      <c r="I161" s="8">
        <v>0.1</v>
      </c>
      <c r="J161" s="8"/>
      <c r="K161" s="8"/>
      <c r="L161" s="8"/>
      <c r="M161" s="8"/>
      <c r="N161" s="8"/>
      <c r="O161" s="8"/>
      <c r="P161" s="8"/>
      <c r="Q161" s="8"/>
      <c r="R161" s="8"/>
      <c r="S161" s="2"/>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x14ac:dyDescent="0.3">
      <c r="A162" s="16"/>
      <c r="B162" s="8"/>
      <c r="C162" s="8"/>
      <c r="D162" s="8"/>
      <c r="E162" s="8"/>
      <c r="F162" s="8"/>
      <c r="G162" s="8"/>
      <c r="H162" s="8" t="s">
        <v>116</v>
      </c>
      <c r="I162" s="8">
        <v>0.2</v>
      </c>
      <c r="J162" s="8"/>
      <c r="K162" s="8"/>
      <c r="L162" s="8"/>
      <c r="M162" s="8"/>
      <c r="N162" s="8"/>
      <c r="O162" s="8"/>
      <c r="P162" s="8"/>
      <c r="Q162" s="8"/>
      <c r="R162" s="8"/>
      <c r="S162" s="2"/>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x14ac:dyDescent="0.3">
      <c r="A163" s="16"/>
      <c r="B163" s="8"/>
      <c r="C163" s="8"/>
      <c r="D163" s="8"/>
      <c r="E163" s="8"/>
      <c r="F163" s="8"/>
      <c r="G163" s="8"/>
      <c r="H163" s="8" t="s">
        <v>122</v>
      </c>
      <c r="I163" s="8">
        <v>0.3</v>
      </c>
      <c r="J163" s="8"/>
      <c r="K163" s="8"/>
      <c r="L163" s="8"/>
      <c r="M163" s="8"/>
      <c r="N163" s="8"/>
      <c r="O163" s="8"/>
      <c r="P163" s="8"/>
      <c r="Q163" s="8"/>
      <c r="R163" s="8"/>
      <c r="S163" s="2"/>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x14ac:dyDescent="0.3">
      <c r="A164" s="16"/>
      <c r="B164" s="8"/>
      <c r="C164" s="8"/>
      <c r="D164" s="8"/>
      <c r="E164" s="8"/>
      <c r="F164" s="8"/>
      <c r="G164" s="8"/>
      <c r="H164" s="8" t="s">
        <v>123</v>
      </c>
      <c r="I164" s="8">
        <v>0.4</v>
      </c>
      <c r="J164" s="8"/>
      <c r="K164" s="8"/>
      <c r="L164" s="8"/>
      <c r="M164" s="8"/>
      <c r="N164" s="8"/>
      <c r="O164" s="8"/>
      <c r="P164" s="8"/>
      <c r="Q164" s="8"/>
      <c r="R164" s="8"/>
      <c r="S164" s="2"/>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x14ac:dyDescent="0.3">
      <c r="A165" s="16"/>
      <c r="B165" s="8"/>
      <c r="C165" s="8"/>
      <c r="D165" s="8"/>
      <c r="E165" s="8"/>
      <c r="F165" s="8"/>
      <c r="G165" s="8"/>
      <c r="H165" s="8" t="s">
        <v>124</v>
      </c>
      <c r="I165" s="8">
        <v>0.5</v>
      </c>
      <c r="J165" s="8"/>
      <c r="K165" s="8"/>
      <c r="L165" s="8"/>
      <c r="M165" s="8"/>
      <c r="N165" s="8"/>
      <c r="O165" s="8"/>
      <c r="P165" s="8"/>
      <c r="Q165" s="8"/>
      <c r="R165" s="8"/>
      <c r="S165" s="2"/>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x14ac:dyDescent="0.3">
      <c r="A166" s="16"/>
      <c r="B166" s="8"/>
      <c r="C166" s="8"/>
      <c r="D166" s="8"/>
      <c r="E166" s="8"/>
      <c r="F166" s="8"/>
      <c r="G166" s="8"/>
      <c r="H166" s="8"/>
      <c r="I166" s="8"/>
      <c r="J166" s="8"/>
      <c r="K166" s="8"/>
      <c r="L166" s="8"/>
      <c r="M166" s="8"/>
      <c r="N166" s="8"/>
      <c r="O166" s="8"/>
      <c r="P166" s="8"/>
      <c r="Q166" s="8"/>
      <c r="R166" s="8"/>
      <c r="S166" s="2"/>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x14ac:dyDescent="0.3">
      <c r="A167" s="16"/>
      <c r="B167" s="8"/>
      <c r="C167" s="8"/>
      <c r="D167" s="8"/>
      <c r="E167" s="8"/>
      <c r="F167" s="8"/>
      <c r="G167" s="569" t="s">
        <v>108</v>
      </c>
      <c r="H167" s="569"/>
      <c r="I167" s="569"/>
      <c r="J167" s="569"/>
      <c r="K167" s="8"/>
      <c r="L167" s="8"/>
      <c r="M167" s="8"/>
      <c r="N167" s="8"/>
      <c r="O167" s="8"/>
      <c r="P167" s="8"/>
      <c r="Q167" s="8"/>
      <c r="R167" s="8"/>
      <c r="S167" s="2"/>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x14ac:dyDescent="0.3">
      <c r="A168" s="16"/>
      <c r="B168" s="8"/>
      <c r="C168" s="8"/>
      <c r="D168" s="8"/>
      <c r="E168" s="8"/>
      <c r="F168" s="8"/>
      <c r="G168" s="8"/>
      <c r="H168" s="8" t="s">
        <v>126</v>
      </c>
      <c r="I168" s="8">
        <v>0.2</v>
      </c>
      <c r="J168" s="8"/>
      <c r="K168" s="8"/>
      <c r="L168" s="8"/>
      <c r="M168" s="8"/>
      <c r="N168" s="8"/>
      <c r="O168" s="8"/>
      <c r="P168" s="8"/>
      <c r="Q168" s="8"/>
      <c r="R168" s="8"/>
      <c r="S168" s="2"/>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x14ac:dyDescent="0.3">
      <c r="A169" s="16"/>
      <c r="B169" s="8"/>
      <c r="C169" s="8"/>
      <c r="D169" s="8"/>
      <c r="E169" s="8"/>
      <c r="F169" s="8"/>
      <c r="G169" s="8"/>
      <c r="H169" s="8" t="s">
        <v>127</v>
      </c>
      <c r="I169" s="8">
        <v>0.4</v>
      </c>
      <c r="J169" s="8"/>
      <c r="K169" s="8"/>
      <c r="L169" s="8"/>
      <c r="M169" s="8"/>
      <c r="N169" s="8"/>
      <c r="O169" s="8"/>
      <c r="P169" s="8"/>
      <c r="Q169" s="8"/>
      <c r="R169" s="8"/>
      <c r="S169" s="2"/>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x14ac:dyDescent="0.3">
      <c r="A170" s="16"/>
      <c r="B170" s="8"/>
      <c r="C170" s="8"/>
      <c r="D170" s="8"/>
      <c r="E170" s="8"/>
      <c r="F170" s="8"/>
      <c r="G170" s="8"/>
      <c r="H170" s="8" t="s">
        <v>128</v>
      </c>
      <c r="I170" s="8">
        <v>0.6</v>
      </c>
      <c r="J170" s="8"/>
      <c r="K170" s="8"/>
      <c r="L170" s="8"/>
      <c r="M170" s="8"/>
      <c r="N170" s="8"/>
      <c r="O170" s="8"/>
      <c r="P170" s="8"/>
      <c r="Q170" s="8"/>
      <c r="R170" s="8"/>
      <c r="S170" s="2"/>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x14ac:dyDescent="0.3">
      <c r="A171" s="16"/>
      <c r="B171" s="8"/>
      <c r="C171" s="8"/>
      <c r="D171" s="8"/>
      <c r="E171" s="8"/>
      <c r="F171" s="8"/>
      <c r="G171" s="8"/>
      <c r="H171" s="8" t="s">
        <v>129</v>
      </c>
      <c r="I171" s="8">
        <v>0.8</v>
      </c>
      <c r="J171" s="8"/>
      <c r="K171" s="8"/>
      <c r="L171" s="8"/>
      <c r="M171" s="8"/>
      <c r="N171" s="8"/>
      <c r="O171" s="8"/>
      <c r="P171" s="8"/>
      <c r="Q171" s="8"/>
      <c r="R171" s="8"/>
      <c r="S171" s="2"/>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x14ac:dyDescent="0.3">
      <c r="A172" s="16"/>
      <c r="B172" s="8"/>
      <c r="C172" s="8"/>
      <c r="D172" s="8"/>
      <c r="E172" s="8"/>
      <c r="F172" s="8"/>
      <c r="G172" s="8"/>
      <c r="H172" s="8" t="s">
        <v>130</v>
      </c>
      <c r="I172" s="8">
        <v>1</v>
      </c>
      <c r="J172" s="8"/>
      <c r="K172" s="8"/>
      <c r="L172" s="8"/>
      <c r="M172" s="8"/>
      <c r="N172" s="8"/>
      <c r="O172" s="8"/>
      <c r="P172" s="8"/>
      <c r="Q172" s="8"/>
      <c r="R172" s="8"/>
      <c r="S172" s="2"/>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x14ac:dyDescent="0.3">
      <c r="A173" s="16"/>
      <c r="B173" s="8"/>
      <c r="C173" s="8"/>
      <c r="D173" s="8"/>
      <c r="E173" s="8"/>
      <c r="F173" s="8"/>
      <c r="G173" s="8"/>
      <c r="H173" s="8"/>
      <c r="I173" s="8"/>
      <c r="J173" s="8"/>
      <c r="K173" s="8"/>
      <c r="L173" s="8"/>
      <c r="M173" s="8"/>
      <c r="N173" s="8"/>
      <c r="O173" s="8"/>
      <c r="P173" s="8"/>
      <c r="Q173" s="8"/>
      <c r="R173" s="8"/>
      <c r="S173" s="2"/>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x14ac:dyDescent="0.3">
      <c r="A174" s="16"/>
      <c r="B174" s="8"/>
      <c r="C174" s="8"/>
      <c r="D174" s="8"/>
      <c r="E174" s="8"/>
      <c r="F174" s="8"/>
      <c r="G174" s="8"/>
      <c r="H174" s="8"/>
      <c r="I174" s="8"/>
      <c r="J174" s="8"/>
      <c r="K174" s="8"/>
      <c r="L174" s="8"/>
      <c r="M174" s="8"/>
      <c r="N174" s="8"/>
      <c r="O174" s="8"/>
      <c r="P174" s="8"/>
      <c r="Q174" s="8"/>
      <c r="R174" s="8"/>
      <c r="S174" s="2"/>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x14ac:dyDescent="0.3">
      <c r="A175" s="16"/>
      <c r="B175" s="8"/>
      <c r="C175" s="8"/>
      <c r="D175" s="8"/>
      <c r="E175" s="8"/>
      <c r="F175" s="8"/>
      <c r="G175" s="8"/>
      <c r="H175" s="8"/>
      <c r="I175" s="8"/>
      <c r="J175" s="8"/>
      <c r="K175" s="8"/>
      <c r="L175" s="8"/>
      <c r="M175" s="8"/>
      <c r="N175" s="8"/>
      <c r="O175" s="8"/>
      <c r="P175" s="8"/>
      <c r="Q175" s="8"/>
      <c r="R175" s="8"/>
      <c r="S175" s="2"/>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x14ac:dyDescent="0.3">
      <c r="A176" s="16"/>
      <c r="B176" s="8"/>
      <c r="C176" s="8"/>
      <c r="D176" s="8"/>
      <c r="E176" s="8"/>
      <c r="F176" s="8"/>
      <c r="G176" s="8"/>
      <c r="H176" s="8"/>
      <c r="I176" s="8"/>
      <c r="J176" s="8"/>
      <c r="K176" s="8"/>
      <c r="L176" s="8"/>
      <c r="M176" s="8"/>
      <c r="N176" s="8"/>
      <c r="O176" s="8"/>
      <c r="P176" s="8"/>
      <c r="Q176" s="8"/>
      <c r="R176" s="8"/>
      <c r="S176" s="2"/>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x14ac:dyDescent="0.3">
      <c r="A177" s="16"/>
      <c r="B177" s="8"/>
      <c r="C177" s="8"/>
      <c r="D177" s="8"/>
      <c r="E177" s="8"/>
      <c r="F177" s="8"/>
      <c r="G177" s="8"/>
      <c r="H177" s="8"/>
      <c r="I177" s="8"/>
      <c r="J177" s="8"/>
      <c r="K177" s="8"/>
      <c r="L177" s="8"/>
      <c r="M177" s="8"/>
      <c r="N177" s="8"/>
      <c r="O177" s="8"/>
      <c r="P177" s="8"/>
      <c r="Q177" s="8"/>
      <c r="R177" s="8"/>
      <c r="S177" s="2"/>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x14ac:dyDescent="0.3">
      <c r="A178" s="16"/>
      <c r="B178" s="8"/>
      <c r="C178" s="8"/>
      <c r="D178" s="8"/>
      <c r="E178" s="8"/>
      <c r="F178" s="8"/>
      <c r="G178" s="8"/>
      <c r="H178" s="8"/>
      <c r="I178" s="8"/>
      <c r="J178" s="8"/>
      <c r="K178" s="8"/>
      <c r="L178" s="8"/>
      <c r="M178" s="8"/>
      <c r="N178" s="8"/>
      <c r="O178" s="8"/>
      <c r="P178" s="8"/>
      <c r="Q178" s="8"/>
      <c r="R178" s="8"/>
      <c r="S178" s="2"/>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x14ac:dyDescent="0.3">
      <c r="A179" s="16"/>
      <c r="B179" s="8"/>
      <c r="C179" s="8"/>
      <c r="D179" s="8"/>
      <c r="E179" s="8"/>
      <c r="F179" s="8"/>
      <c r="G179" s="8"/>
      <c r="H179" s="8"/>
      <c r="I179" s="8"/>
      <c r="J179" s="8"/>
      <c r="K179" s="8"/>
      <c r="L179" s="8"/>
      <c r="M179" s="8"/>
      <c r="N179" s="8"/>
      <c r="O179" s="8"/>
      <c r="P179" s="8"/>
      <c r="Q179" s="8"/>
      <c r="R179" s="8"/>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x14ac:dyDescent="0.3">
      <c r="A180" s="16"/>
      <c r="B180" s="8"/>
      <c r="C180" s="8"/>
      <c r="D180" s="8"/>
      <c r="E180" s="8"/>
      <c r="F180" s="8"/>
      <c r="G180" s="8"/>
      <c r="H180" s="8"/>
      <c r="I180" s="8"/>
      <c r="J180" s="8"/>
      <c r="K180" s="8"/>
      <c r="L180" s="8"/>
      <c r="M180" s="8"/>
      <c r="N180" s="8"/>
      <c r="O180" s="8"/>
      <c r="P180" s="8"/>
      <c r="Q180" s="8"/>
      <c r="R180" s="8"/>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x14ac:dyDescent="0.3">
      <c r="A181" s="16"/>
      <c r="B181" s="8"/>
      <c r="C181" s="8"/>
      <c r="D181" s="8"/>
      <c r="E181" s="8"/>
      <c r="F181" s="8"/>
      <c r="G181" s="8"/>
      <c r="H181" s="8"/>
      <c r="I181" s="8"/>
      <c r="J181" s="8"/>
      <c r="K181" s="8"/>
      <c r="L181" s="8"/>
      <c r="M181" s="8"/>
      <c r="N181" s="8"/>
      <c r="O181" s="8"/>
      <c r="P181" s="8"/>
      <c r="Q181" s="8"/>
      <c r="R181" s="8"/>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x14ac:dyDescent="0.3">
      <c r="A182" s="16"/>
      <c r="B182" s="8"/>
      <c r="C182" s="8"/>
      <c r="D182" s="8"/>
      <c r="E182" s="8"/>
      <c r="F182" s="8"/>
      <c r="G182" s="8"/>
      <c r="H182" s="8"/>
      <c r="I182" s="8"/>
      <c r="J182" s="8"/>
      <c r="K182" s="8"/>
      <c r="L182" s="8"/>
      <c r="M182" s="8"/>
      <c r="N182" s="8"/>
      <c r="O182" s="8"/>
      <c r="P182" s="8"/>
      <c r="Q182" s="8"/>
      <c r="R182" s="8"/>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x14ac:dyDescent="0.3">
      <c r="A183" s="16"/>
      <c r="B183" s="8"/>
      <c r="C183" s="8"/>
      <c r="D183" s="8"/>
      <c r="E183" s="8"/>
      <c r="F183" s="8"/>
      <c r="G183" s="8"/>
      <c r="H183" s="8"/>
      <c r="I183" s="8"/>
      <c r="J183" s="8"/>
      <c r="K183" s="8"/>
      <c r="L183" s="8"/>
      <c r="M183" s="8"/>
      <c r="N183" s="8"/>
      <c r="O183" s="8"/>
      <c r="P183" s="8"/>
      <c r="Q183" s="8"/>
      <c r="R183" s="8"/>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x14ac:dyDescent="0.3">
      <c r="A184" s="16"/>
      <c r="B184" s="8"/>
      <c r="C184" s="8"/>
      <c r="D184" s="8"/>
      <c r="E184" s="8"/>
      <c r="F184" s="8"/>
      <c r="G184" s="8"/>
      <c r="H184" s="8"/>
      <c r="I184" s="8"/>
      <c r="J184" s="8"/>
      <c r="K184" s="8"/>
      <c r="L184" s="8"/>
      <c r="M184" s="8"/>
      <c r="N184" s="8"/>
      <c r="O184" s="8"/>
      <c r="P184" s="8"/>
      <c r="Q184" s="8"/>
      <c r="R184" s="8"/>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x14ac:dyDescent="0.3">
      <c r="A185" s="16"/>
      <c r="B185" s="8"/>
      <c r="C185" s="8"/>
      <c r="D185" s="8"/>
      <c r="E185" s="8"/>
      <c r="F185" s="8"/>
      <c r="G185" s="8"/>
      <c r="H185" s="8"/>
      <c r="I185" s="8"/>
      <c r="J185" s="8"/>
      <c r="K185" s="8"/>
      <c r="L185" s="8"/>
      <c r="M185" s="8"/>
      <c r="N185" s="8"/>
      <c r="O185" s="8"/>
      <c r="P185" s="8"/>
      <c r="Q185" s="8"/>
      <c r="R185" s="8"/>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x14ac:dyDescent="0.3">
      <c r="A186" s="16"/>
      <c r="B186" s="8"/>
      <c r="C186" s="8"/>
      <c r="D186" s="8"/>
      <c r="E186" s="8"/>
      <c r="F186" s="8"/>
      <c r="G186" s="8"/>
      <c r="H186" s="8"/>
      <c r="I186" s="8"/>
      <c r="J186" s="8"/>
      <c r="K186" s="8"/>
      <c r="L186" s="8"/>
      <c r="M186" s="8"/>
      <c r="N186" s="8"/>
      <c r="O186" s="8"/>
      <c r="P186" s="8"/>
      <c r="Q186" s="8"/>
      <c r="R186" s="8"/>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x14ac:dyDescent="0.3">
      <c r="A187" s="16"/>
      <c r="B187" s="16"/>
      <c r="C187" s="8"/>
      <c r="D187" s="8"/>
      <c r="E187" s="8"/>
      <c r="F187" s="8"/>
      <c r="G187" s="8"/>
      <c r="H187" s="8"/>
      <c r="I187" s="8"/>
      <c r="J187" s="8"/>
      <c r="K187" s="8"/>
      <c r="L187" s="8"/>
      <c r="M187" s="8"/>
      <c r="N187" s="8"/>
      <c r="O187" s="8"/>
      <c r="P187" s="8"/>
      <c r="Q187" s="8"/>
      <c r="R187" s="8"/>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x14ac:dyDescent="0.3">
      <c r="A188" s="16"/>
      <c r="B188" s="16"/>
      <c r="C188" s="8"/>
      <c r="D188" s="8"/>
      <c r="E188" s="8"/>
      <c r="F188" s="8"/>
      <c r="G188" s="8"/>
      <c r="H188" s="8"/>
      <c r="I188" s="8"/>
      <c r="J188" s="8"/>
      <c r="K188" s="8"/>
      <c r="L188" s="8"/>
      <c r="M188" s="8"/>
      <c r="N188" s="8"/>
      <c r="O188" s="8"/>
      <c r="P188" s="8"/>
      <c r="Q188" s="8"/>
      <c r="R188" s="8"/>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x14ac:dyDescent="0.3">
      <c r="A189" s="16"/>
      <c r="B189" s="16"/>
      <c r="C189" s="8"/>
      <c r="D189" s="8"/>
      <c r="E189" s="8"/>
      <c r="F189" s="8"/>
      <c r="G189" s="8"/>
      <c r="H189" s="8"/>
      <c r="I189" s="8"/>
      <c r="J189" s="8"/>
      <c r="K189" s="8"/>
      <c r="L189" s="8"/>
      <c r="M189" s="8"/>
      <c r="N189" s="8"/>
      <c r="O189" s="8"/>
      <c r="P189" s="8"/>
      <c r="Q189" s="8"/>
      <c r="R189" s="8"/>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x14ac:dyDescent="0.3">
      <c r="A190" s="16"/>
      <c r="B190" s="16"/>
      <c r="C190" s="8"/>
      <c r="D190" s="8"/>
      <c r="E190" s="8"/>
      <c r="F190" s="8"/>
      <c r="G190" s="8"/>
      <c r="H190" s="8"/>
      <c r="I190" s="8"/>
      <c r="J190" s="8"/>
      <c r="K190" s="8"/>
      <c r="L190" s="8"/>
      <c r="M190" s="8"/>
      <c r="N190" s="8"/>
      <c r="O190" s="8"/>
      <c r="P190" s="8"/>
      <c r="Q190" s="8"/>
      <c r="R190" s="8"/>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x14ac:dyDescent="0.3">
      <c r="A191" s="16"/>
      <c r="B191" s="16"/>
      <c r="C191" s="8"/>
      <c r="D191" s="8"/>
      <c r="E191" s="8"/>
      <c r="F191" s="8"/>
      <c r="G191" s="8"/>
      <c r="H191" s="8"/>
      <c r="I191" s="8"/>
      <c r="J191" s="8"/>
      <c r="K191" s="8"/>
      <c r="L191" s="8"/>
      <c r="M191" s="8"/>
      <c r="N191" s="8"/>
      <c r="O191" s="8"/>
      <c r="P191" s="8"/>
      <c r="Q191" s="8"/>
      <c r="R191" s="8"/>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x14ac:dyDescent="0.3">
      <c r="A192" s="16"/>
      <c r="B192" s="16"/>
      <c r="C192" s="8"/>
      <c r="D192" s="8"/>
      <c r="E192" s="8"/>
      <c r="F192" s="8"/>
      <c r="G192" s="8"/>
      <c r="H192" s="8"/>
      <c r="I192" s="8"/>
      <c r="J192" s="8"/>
      <c r="K192" s="8"/>
      <c r="L192" s="8"/>
      <c r="M192" s="8"/>
      <c r="N192" s="8"/>
      <c r="O192" s="8"/>
      <c r="P192" s="8"/>
      <c r="Q192" s="8"/>
      <c r="R192" s="8"/>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x14ac:dyDescent="0.3">
      <c r="A193" s="16"/>
      <c r="B193" s="16"/>
      <c r="C193" s="8"/>
      <c r="D193" s="8"/>
      <c r="E193" s="8"/>
      <c r="F193" s="8"/>
      <c r="G193" s="8"/>
      <c r="H193" s="8"/>
      <c r="I193" s="8"/>
      <c r="J193" s="8"/>
      <c r="K193" s="8"/>
      <c r="L193" s="8"/>
      <c r="M193" s="8"/>
      <c r="N193" s="8"/>
      <c r="O193" s="8"/>
      <c r="P193" s="8"/>
      <c r="Q193" s="8"/>
      <c r="R193" s="8"/>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x14ac:dyDescent="0.3">
      <c r="A194" s="16"/>
      <c r="B194" s="16"/>
      <c r="C194" s="8"/>
      <c r="D194" s="8"/>
      <c r="E194" s="8"/>
      <c r="F194" s="8"/>
      <c r="G194" s="8"/>
      <c r="H194" s="8"/>
      <c r="I194" s="8"/>
      <c r="J194" s="8"/>
      <c r="K194" s="8"/>
      <c r="L194" s="8"/>
      <c r="M194" s="8"/>
      <c r="N194" s="8"/>
      <c r="O194" s="8"/>
      <c r="P194" s="8"/>
      <c r="Q194" s="8"/>
      <c r="R194" s="8"/>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x14ac:dyDescent="0.3">
      <c r="A195" s="16"/>
      <c r="B195" s="16"/>
      <c r="C195" s="8"/>
      <c r="D195" s="8"/>
      <c r="E195" s="8"/>
      <c r="F195" s="8"/>
      <c r="G195" s="8"/>
      <c r="H195" s="8"/>
      <c r="I195" s="8"/>
      <c r="J195" s="8"/>
      <c r="K195" s="8"/>
      <c r="L195" s="8"/>
      <c r="M195" s="8"/>
      <c r="N195" s="8"/>
      <c r="O195" s="8"/>
      <c r="P195" s="8"/>
      <c r="Q195" s="8"/>
      <c r="R195" s="8"/>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x14ac:dyDescent="0.3">
      <c r="A196" s="16"/>
      <c r="B196" s="16"/>
      <c r="C196" s="8"/>
      <c r="D196" s="8"/>
      <c r="E196" s="8"/>
      <c r="F196" s="8"/>
      <c r="G196" s="8"/>
      <c r="H196" s="8"/>
      <c r="I196" s="8"/>
      <c r="J196" s="8"/>
      <c r="K196" s="8"/>
      <c r="L196" s="8"/>
      <c r="M196" s="8"/>
      <c r="N196" s="8"/>
      <c r="O196" s="8"/>
      <c r="P196" s="8"/>
      <c r="Q196" s="8"/>
      <c r="R196" s="8"/>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x14ac:dyDescent="0.3">
      <c r="A197" s="16"/>
      <c r="B197" s="16"/>
      <c r="C197" s="8"/>
      <c r="D197" s="8"/>
      <c r="E197" s="8"/>
      <c r="F197" s="8"/>
      <c r="G197" s="8"/>
      <c r="H197" s="8"/>
      <c r="I197" s="8"/>
      <c r="J197" s="8"/>
      <c r="K197" s="8"/>
      <c r="L197" s="8"/>
      <c r="M197" s="8"/>
      <c r="N197" s="8"/>
      <c r="O197" s="8"/>
      <c r="P197" s="8"/>
      <c r="Q197" s="8"/>
      <c r="R197" s="8"/>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x14ac:dyDescent="0.3">
      <c r="A198" s="16"/>
      <c r="B198" s="16"/>
      <c r="C198" s="8"/>
      <c r="D198" s="8"/>
      <c r="E198" s="8"/>
      <c r="F198" s="8"/>
      <c r="G198" s="8"/>
      <c r="H198" s="8"/>
      <c r="I198" s="8"/>
      <c r="J198" s="8"/>
      <c r="K198" s="8"/>
      <c r="L198" s="8"/>
      <c r="M198" s="8"/>
      <c r="N198" s="8"/>
      <c r="O198" s="8"/>
      <c r="P198" s="8"/>
      <c r="Q198" s="8"/>
      <c r="R198" s="8"/>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x14ac:dyDescent="0.3">
      <c r="A199" s="16"/>
      <c r="B199" s="16"/>
      <c r="C199" s="8"/>
      <c r="D199" s="8"/>
      <c r="E199" s="8"/>
      <c r="F199" s="8"/>
      <c r="G199" s="8"/>
      <c r="H199" s="8"/>
      <c r="I199" s="8"/>
      <c r="J199" s="8"/>
      <c r="K199" s="8"/>
      <c r="L199" s="8"/>
      <c r="M199" s="8"/>
      <c r="N199" s="8"/>
      <c r="O199" s="8"/>
      <c r="P199" s="8"/>
      <c r="Q199" s="8"/>
      <c r="R199" s="8"/>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x14ac:dyDescent="0.3">
      <c r="A200" s="16"/>
      <c r="B200" s="16"/>
      <c r="C200" s="8"/>
      <c r="D200" s="8"/>
      <c r="E200" s="8"/>
      <c r="F200" s="8"/>
      <c r="G200" s="8"/>
      <c r="H200" s="8"/>
      <c r="I200" s="8"/>
      <c r="J200" s="8"/>
      <c r="K200" s="8"/>
      <c r="L200" s="8"/>
      <c r="M200" s="8"/>
      <c r="N200" s="8"/>
      <c r="O200" s="8"/>
      <c r="P200" s="8"/>
      <c r="Q200" s="8"/>
      <c r="R200" s="8"/>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x14ac:dyDescent="0.3">
      <c r="A201" s="16"/>
      <c r="B201" s="16"/>
      <c r="C201" s="8"/>
      <c r="D201" s="8"/>
      <c r="E201" s="8"/>
      <c r="F201" s="8"/>
      <c r="G201" s="8"/>
      <c r="H201" s="8"/>
      <c r="I201" s="8"/>
      <c r="J201" s="8"/>
      <c r="K201" s="8"/>
      <c r="L201" s="8"/>
      <c r="M201" s="8"/>
      <c r="N201" s="8"/>
      <c r="O201" s="8"/>
      <c r="P201" s="8"/>
      <c r="Q201" s="8"/>
      <c r="R201" s="8"/>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x14ac:dyDescent="0.3">
      <c r="A202" s="16"/>
      <c r="B202" s="16"/>
      <c r="C202" s="8"/>
      <c r="D202" s="8"/>
      <c r="E202" s="8"/>
      <c r="F202" s="8"/>
      <c r="G202" s="8"/>
      <c r="H202" s="8"/>
      <c r="I202" s="8"/>
      <c r="J202" s="8"/>
      <c r="K202" s="8"/>
      <c r="L202" s="8"/>
      <c r="M202" s="8"/>
      <c r="N202" s="8"/>
      <c r="O202" s="8"/>
      <c r="P202" s="8"/>
      <c r="Q202" s="8"/>
      <c r="R202" s="8"/>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x14ac:dyDescent="0.3">
      <c r="A203" s="16"/>
      <c r="B203" s="16"/>
      <c r="C203" s="8"/>
      <c r="D203" s="8"/>
      <c r="E203" s="8"/>
      <c r="F203" s="8"/>
      <c r="G203" s="8"/>
      <c r="H203" s="8"/>
      <c r="I203" s="8"/>
      <c r="J203" s="8"/>
      <c r="K203" s="8"/>
      <c r="L203" s="8"/>
      <c r="M203" s="8"/>
      <c r="N203" s="8"/>
      <c r="O203" s="8"/>
      <c r="P203" s="8"/>
      <c r="Q203" s="8"/>
      <c r="R203" s="8"/>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x14ac:dyDescent="0.3">
      <c r="A204" s="16"/>
      <c r="B204" s="16"/>
      <c r="C204" s="8"/>
      <c r="D204" s="8"/>
      <c r="E204" s="8"/>
      <c r="F204" s="8"/>
      <c r="G204" s="8"/>
      <c r="H204" s="8"/>
      <c r="I204" s="8"/>
      <c r="J204" s="8"/>
      <c r="K204" s="8"/>
      <c r="L204" s="8"/>
      <c r="M204" s="8"/>
      <c r="N204" s="8"/>
      <c r="O204" s="8"/>
      <c r="P204" s="8"/>
      <c r="Q204" s="8"/>
      <c r="R204" s="8"/>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x14ac:dyDescent="0.3">
      <c r="A205" s="16"/>
      <c r="B205" s="16"/>
      <c r="C205" s="8"/>
      <c r="D205" s="8"/>
      <c r="E205" s="8"/>
      <c r="F205" s="8"/>
      <c r="G205" s="8"/>
      <c r="H205" s="8"/>
      <c r="I205" s="8"/>
      <c r="J205" s="8"/>
      <c r="K205" s="8"/>
      <c r="L205" s="8"/>
      <c r="M205" s="8"/>
      <c r="N205" s="8"/>
      <c r="O205" s="8"/>
      <c r="P205" s="8"/>
      <c r="Q205" s="8"/>
      <c r="R205" s="8"/>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x14ac:dyDescent="0.3">
      <c r="A206" s="16"/>
      <c r="B206" s="16"/>
      <c r="C206" s="8"/>
      <c r="D206" s="8"/>
      <c r="E206" s="8"/>
      <c r="F206" s="8"/>
      <c r="G206" s="8"/>
      <c r="H206" s="8"/>
      <c r="I206" s="8"/>
      <c r="J206" s="8"/>
      <c r="K206" s="8"/>
      <c r="L206" s="8"/>
      <c r="M206" s="8"/>
      <c r="N206" s="8"/>
      <c r="O206" s="8"/>
      <c r="P206" s="8"/>
      <c r="Q206" s="8"/>
      <c r="R206" s="8"/>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x14ac:dyDescent="0.3">
      <c r="A207" s="16"/>
      <c r="B207" s="16"/>
      <c r="C207" s="8"/>
      <c r="D207" s="8"/>
      <c r="E207" s="8"/>
      <c r="F207" s="8"/>
      <c r="G207" s="8"/>
      <c r="H207" s="8"/>
      <c r="I207" s="8"/>
      <c r="J207" s="8"/>
      <c r="K207" s="8"/>
      <c r="L207" s="8"/>
      <c r="M207" s="8"/>
      <c r="N207" s="8"/>
      <c r="O207" s="8"/>
      <c r="P207" s="8"/>
      <c r="Q207" s="8"/>
      <c r="R207" s="8"/>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x14ac:dyDescent="0.3">
      <c r="A208" s="16"/>
      <c r="B208" s="16"/>
      <c r="C208" s="16"/>
      <c r="D208" s="16"/>
      <c r="E208" s="16"/>
      <c r="F208" s="16"/>
      <c r="G208" s="16"/>
      <c r="H208" s="16"/>
      <c r="I208" s="16"/>
      <c r="J208" s="16"/>
      <c r="K208" s="16"/>
      <c r="L208" s="16"/>
      <c r="M208" s="16"/>
      <c r="N208" s="16"/>
      <c r="O208" s="16"/>
      <c r="P208" s="16"/>
      <c r="Q208" s="16"/>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x14ac:dyDescent="0.3">
      <c r="A209" s="16"/>
      <c r="B209" s="16"/>
      <c r="C209" s="16"/>
      <c r="D209" s="16"/>
      <c r="E209" s="16"/>
      <c r="F209" s="16"/>
      <c r="G209" s="16"/>
      <c r="H209" s="16"/>
      <c r="I209" s="16"/>
      <c r="J209" s="16"/>
      <c r="K209" s="16"/>
      <c r="L209" s="16"/>
      <c r="M209" s="16"/>
      <c r="N209" s="16"/>
      <c r="O209" s="16"/>
      <c r="P209" s="16"/>
      <c r="Q209" s="16"/>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x14ac:dyDescent="0.3">
      <c r="A210" s="16"/>
      <c r="B210" s="16"/>
      <c r="C210" s="16"/>
      <c r="D210" s="16"/>
      <c r="E210" s="16"/>
      <c r="F210" s="16"/>
      <c r="G210" s="16"/>
      <c r="H210" s="16"/>
      <c r="I210" s="16"/>
      <c r="J210" s="16"/>
      <c r="K210" s="16"/>
      <c r="L210" s="16"/>
      <c r="M210" s="16"/>
      <c r="N210" s="16"/>
      <c r="O210" s="16"/>
      <c r="P210" s="16"/>
      <c r="Q210" s="16"/>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x14ac:dyDescent="0.3">
      <c r="A211" s="16"/>
      <c r="B211" s="16"/>
      <c r="C211" s="16"/>
      <c r="D211" s="16"/>
      <c r="E211" s="16"/>
      <c r="F211" s="16"/>
      <c r="G211" s="16"/>
      <c r="H211" s="16"/>
      <c r="I211" s="16"/>
      <c r="J211" s="16"/>
      <c r="K211" s="16"/>
      <c r="L211" s="16"/>
      <c r="M211" s="16"/>
      <c r="N211" s="16"/>
      <c r="O211" s="16"/>
      <c r="P211" s="16"/>
      <c r="Q211" s="16"/>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x14ac:dyDescent="0.3">
      <c r="A212" s="16"/>
      <c r="B212" s="16"/>
      <c r="C212" s="16"/>
      <c r="D212" s="16"/>
      <c r="E212" s="16"/>
      <c r="F212" s="16"/>
      <c r="G212" s="16"/>
      <c r="H212" s="16"/>
      <c r="I212" s="16"/>
      <c r="J212" s="16"/>
      <c r="K212" s="16"/>
      <c r="L212" s="16"/>
      <c r="M212" s="16"/>
      <c r="N212" s="16"/>
      <c r="O212" s="16"/>
      <c r="P212" s="16"/>
      <c r="Q212" s="1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x14ac:dyDescent="0.3">
      <c r="A213" s="16"/>
      <c r="B213" s="16"/>
      <c r="C213" s="16"/>
      <c r="D213" s="16"/>
      <c r="E213" s="16"/>
      <c r="F213" s="16"/>
      <c r="G213" s="16"/>
      <c r="H213" s="16"/>
      <c r="I213" s="16"/>
      <c r="J213" s="16"/>
      <c r="K213" s="16"/>
      <c r="L213" s="16"/>
      <c r="M213" s="16"/>
      <c r="N213" s="16"/>
      <c r="O213" s="16"/>
      <c r="P213" s="16"/>
      <c r="Q213" s="16"/>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x14ac:dyDescent="0.3">
      <c r="A214" s="16"/>
      <c r="B214" s="16"/>
      <c r="C214" s="16"/>
      <c r="D214" s="16"/>
      <c r="E214" s="16"/>
      <c r="F214" s="16"/>
      <c r="G214" s="16"/>
      <c r="H214" s="16"/>
      <c r="I214" s="16"/>
      <c r="J214" s="16"/>
      <c r="K214" s="16"/>
      <c r="L214" s="16"/>
      <c r="M214" s="16"/>
      <c r="N214" s="16"/>
      <c r="O214" s="16"/>
      <c r="P214" s="16"/>
      <c r="Q214" s="16"/>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x14ac:dyDescent="0.3">
      <c r="A215" s="16"/>
      <c r="B215" s="16"/>
      <c r="C215" s="16"/>
      <c r="D215" s="16"/>
      <c r="E215" s="16"/>
      <c r="F215" s="16"/>
      <c r="G215" s="16"/>
      <c r="H215" s="16"/>
      <c r="I215" s="16"/>
      <c r="J215" s="16"/>
      <c r="K215" s="16"/>
      <c r="L215" s="16"/>
      <c r="M215" s="16"/>
      <c r="N215" s="16"/>
      <c r="O215" s="16"/>
      <c r="P215" s="16"/>
      <c r="Q215" s="16"/>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x14ac:dyDescent="0.3">
      <c r="A216" s="16"/>
      <c r="B216" s="16"/>
      <c r="C216" s="16"/>
      <c r="D216" s="16"/>
      <c r="E216" s="16"/>
      <c r="F216" s="16"/>
      <c r="G216" s="16"/>
      <c r="H216" s="16"/>
      <c r="I216" s="16"/>
      <c r="J216" s="16"/>
      <c r="K216" s="16"/>
      <c r="L216" s="16"/>
      <c r="M216" s="16"/>
      <c r="N216" s="16"/>
      <c r="O216" s="16"/>
      <c r="P216" s="16"/>
      <c r="Q216" s="16"/>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x14ac:dyDescent="0.3">
      <c r="A217" s="16"/>
      <c r="B217" s="16"/>
      <c r="C217" s="16"/>
      <c r="D217" s="16"/>
      <c r="E217" s="16"/>
      <c r="F217" s="16"/>
      <c r="G217" s="16"/>
      <c r="H217" s="16"/>
      <c r="I217" s="16"/>
      <c r="J217" s="16"/>
      <c r="K217" s="16"/>
      <c r="L217" s="16"/>
      <c r="M217" s="16"/>
      <c r="N217" s="16"/>
      <c r="O217" s="16"/>
      <c r="P217" s="16"/>
      <c r="Q217" s="16"/>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x14ac:dyDescent="0.3">
      <c r="A218" s="16"/>
      <c r="B218" s="16"/>
      <c r="C218" s="16"/>
      <c r="D218" s="16"/>
      <c r="E218" s="16"/>
      <c r="F218" s="16"/>
      <c r="G218" s="16"/>
      <c r="H218" s="16"/>
      <c r="I218" s="16"/>
      <c r="J218" s="16"/>
      <c r="K218" s="16"/>
      <c r="L218" s="16"/>
      <c r="M218" s="16"/>
      <c r="N218" s="16"/>
      <c r="O218" s="16"/>
      <c r="P218" s="16"/>
      <c r="Q218" s="16"/>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x14ac:dyDescent="0.3">
      <c r="A219" s="16"/>
      <c r="B219" s="16"/>
      <c r="C219" s="16"/>
      <c r="D219" s="16"/>
      <c r="E219" s="16"/>
      <c r="F219" s="16"/>
      <c r="G219" s="16"/>
      <c r="H219" s="16"/>
      <c r="I219" s="16"/>
      <c r="J219" s="16"/>
      <c r="K219" s="16"/>
      <c r="L219" s="16"/>
      <c r="M219" s="16"/>
      <c r="N219" s="16"/>
      <c r="O219" s="16"/>
      <c r="P219" s="16"/>
      <c r="Q219" s="16"/>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x14ac:dyDescent="0.3">
      <c r="A220" s="16"/>
      <c r="B220" s="16"/>
      <c r="C220" s="16"/>
      <c r="D220" s="16"/>
      <c r="E220" s="16"/>
      <c r="F220" s="16"/>
      <c r="G220" s="16"/>
      <c r="H220" s="16"/>
      <c r="I220" s="16"/>
      <c r="J220" s="16"/>
      <c r="K220" s="16"/>
      <c r="L220" s="16"/>
      <c r="M220" s="16"/>
      <c r="N220" s="16"/>
      <c r="O220" s="16"/>
      <c r="P220" s="16"/>
      <c r="Q220" s="16"/>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x14ac:dyDescent="0.3">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x14ac:dyDescent="0.3">
      <c r="A222" s="16"/>
      <c r="B222" s="16"/>
      <c r="C222" s="16"/>
      <c r="D222" s="16"/>
      <c r="E222" s="16"/>
      <c r="F222" s="16"/>
      <c r="G222" s="16"/>
      <c r="H222" s="16"/>
      <c r="I222" s="16"/>
      <c r="J222" s="16"/>
      <c r="K222" s="16"/>
      <c r="L222" s="16"/>
      <c r="M222" s="16"/>
      <c r="N222" s="16"/>
      <c r="O222" s="16"/>
      <c r="P222" s="16"/>
      <c r="Q222" s="16"/>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16"/>
      <c r="C223" s="16"/>
      <c r="D223" s="16"/>
      <c r="E223" s="16"/>
      <c r="F223" s="16"/>
      <c r="G223" s="16"/>
      <c r="H223" s="16"/>
      <c r="I223" s="16"/>
      <c r="J223" s="16"/>
      <c r="K223" s="16"/>
      <c r="L223" s="16"/>
      <c r="M223" s="16"/>
      <c r="N223" s="16"/>
      <c r="O223" s="16"/>
      <c r="P223" s="16"/>
      <c r="Q223" s="16"/>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16"/>
      <c r="C224" s="16"/>
      <c r="D224" s="16"/>
      <c r="E224" s="16"/>
      <c r="F224" s="16"/>
      <c r="G224" s="16"/>
      <c r="H224" s="16"/>
      <c r="I224" s="16"/>
      <c r="J224" s="16"/>
      <c r="K224" s="16"/>
      <c r="L224" s="16"/>
      <c r="M224" s="16"/>
      <c r="N224" s="16"/>
      <c r="O224" s="16"/>
      <c r="P224" s="16"/>
      <c r="Q224" s="16"/>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16"/>
      <c r="C225" s="16"/>
      <c r="D225" s="16"/>
      <c r="E225" s="16"/>
      <c r="F225" s="16"/>
      <c r="G225" s="16"/>
      <c r="H225" s="16"/>
      <c r="I225" s="16"/>
      <c r="J225" s="16"/>
      <c r="K225" s="16"/>
      <c r="L225" s="16"/>
      <c r="M225" s="16"/>
      <c r="N225" s="16"/>
      <c r="O225" s="16"/>
      <c r="P225" s="16"/>
      <c r="Q225" s="16"/>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x14ac:dyDescent="0.3">
      <c r="A226" s="16"/>
      <c r="B226" s="16"/>
      <c r="C226" s="16"/>
      <c r="D226" s="16"/>
      <c r="E226" s="16"/>
      <c r="F226" s="16"/>
      <c r="G226" s="16"/>
      <c r="H226" s="16"/>
      <c r="I226" s="16"/>
      <c r="J226" s="16"/>
      <c r="K226" s="16"/>
      <c r="L226" s="16"/>
      <c r="M226" s="16"/>
      <c r="N226" s="16"/>
      <c r="O226" s="16"/>
      <c r="P226" s="16"/>
      <c r="Q226" s="16"/>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16"/>
      <c r="C227" s="16"/>
      <c r="D227" s="16"/>
      <c r="E227" s="16"/>
      <c r="F227" s="16"/>
      <c r="G227" s="16"/>
      <c r="H227" s="16"/>
      <c r="I227" s="16"/>
      <c r="J227" s="16"/>
      <c r="K227" s="16"/>
      <c r="L227" s="16"/>
      <c r="M227" s="16"/>
      <c r="N227" s="16"/>
      <c r="O227" s="16"/>
      <c r="P227" s="16"/>
      <c r="Q227" s="16"/>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x14ac:dyDescent="0.3">
      <c r="A228" s="16"/>
      <c r="B228" s="16"/>
      <c r="C228" s="16"/>
      <c r="D228" s="16"/>
      <c r="E228" s="16"/>
      <c r="F228" s="16"/>
      <c r="G228" s="16"/>
      <c r="H228" s="16"/>
      <c r="I228" s="16"/>
      <c r="J228" s="16"/>
      <c r="K228" s="16"/>
      <c r="L228" s="16"/>
      <c r="M228" s="16"/>
      <c r="N228" s="16"/>
      <c r="O228" s="16"/>
      <c r="P228" s="16"/>
      <c r="Q228" s="16"/>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16"/>
      <c r="C229" s="16"/>
      <c r="D229" s="16"/>
      <c r="E229" s="16"/>
      <c r="F229" s="16"/>
      <c r="G229" s="16"/>
      <c r="H229" s="16"/>
      <c r="I229" s="16"/>
      <c r="J229" s="16"/>
      <c r="K229" s="16"/>
      <c r="L229" s="16"/>
      <c r="M229" s="16"/>
      <c r="N229" s="16"/>
      <c r="O229" s="16"/>
      <c r="P229" s="16"/>
      <c r="Q229" s="16"/>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x14ac:dyDescent="0.3">
      <c r="A230" s="16"/>
      <c r="B230" s="16"/>
      <c r="C230" s="16"/>
      <c r="D230" s="16"/>
      <c r="E230" s="16"/>
      <c r="F230" s="16"/>
      <c r="G230" s="16"/>
      <c r="H230" s="16"/>
      <c r="I230" s="16"/>
      <c r="J230" s="16"/>
      <c r="K230" s="16"/>
      <c r="L230" s="16"/>
      <c r="M230" s="16"/>
      <c r="N230" s="16"/>
      <c r="O230" s="16"/>
      <c r="P230" s="16"/>
      <c r="Q230" s="16"/>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x14ac:dyDescent="0.3">
      <c r="A231" s="16"/>
      <c r="B231" s="16"/>
      <c r="C231" s="16"/>
      <c r="D231" s="16"/>
      <c r="E231" s="16"/>
      <c r="F231" s="16"/>
      <c r="G231" s="16"/>
      <c r="H231" s="16"/>
      <c r="I231" s="16"/>
      <c r="J231" s="16"/>
      <c r="K231" s="16"/>
      <c r="L231" s="16"/>
      <c r="M231" s="16"/>
      <c r="N231" s="16"/>
      <c r="O231" s="16"/>
      <c r="P231" s="16"/>
      <c r="Q231" s="16"/>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x14ac:dyDescent="0.3">
      <c r="A232" s="16"/>
      <c r="B232" s="16"/>
      <c r="C232" s="16"/>
      <c r="D232" s="16"/>
      <c r="E232" s="16"/>
      <c r="F232" s="16"/>
      <c r="G232" s="16"/>
      <c r="H232" s="16"/>
      <c r="I232" s="16"/>
      <c r="J232" s="16"/>
      <c r="K232" s="16"/>
      <c r="L232" s="16"/>
      <c r="M232" s="16"/>
      <c r="N232" s="16"/>
      <c r="O232" s="16"/>
      <c r="P232" s="16"/>
      <c r="Q232" s="16"/>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16"/>
      <c r="C233" s="16"/>
      <c r="D233" s="16"/>
      <c r="E233" s="16"/>
      <c r="F233" s="16"/>
      <c r="G233" s="16"/>
      <c r="H233" s="16"/>
      <c r="I233" s="16"/>
      <c r="J233" s="16"/>
      <c r="K233" s="16"/>
      <c r="L233" s="16"/>
      <c r="M233" s="16"/>
      <c r="N233" s="16"/>
      <c r="O233" s="16"/>
      <c r="P233" s="16"/>
      <c r="Q233" s="16"/>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16"/>
      <c r="C234" s="16"/>
      <c r="D234" s="16"/>
      <c r="E234" s="16"/>
      <c r="F234" s="16"/>
      <c r="G234" s="16"/>
      <c r="H234" s="16"/>
      <c r="I234" s="16"/>
      <c r="J234" s="16"/>
      <c r="K234" s="16"/>
      <c r="L234" s="16"/>
      <c r="M234" s="16"/>
      <c r="N234" s="16"/>
      <c r="O234" s="16"/>
      <c r="P234" s="16"/>
      <c r="Q234" s="16"/>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16"/>
      <c r="C235" s="16"/>
      <c r="D235" s="16"/>
      <c r="E235" s="16"/>
      <c r="F235" s="16"/>
      <c r="G235" s="16"/>
      <c r="H235" s="16"/>
      <c r="I235" s="16"/>
      <c r="J235" s="16"/>
      <c r="K235" s="16"/>
      <c r="L235" s="16"/>
      <c r="M235" s="16"/>
      <c r="N235" s="16"/>
      <c r="O235" s="16"/>
      <c r="P235" s="16"/>
      <c r="Q235" s="16"/>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16"/>
      <c r="C236" s="16"/>
      <c r="D236" s="16"/>
      <c r="E236" s="16"/>
      <c r="F236" s="16"/>
      <c r="G236" s="16"/>
      <c r="H236" s="16"/>
      <c r="I236" s="16"/>
      <c r="J236" s="16"/>
      <c r="K236" s="16"/>
      <c r="L236" s="16"/>
      <c r="M236" s="16"/>
      <c r="N236" s="16"/>
      <c r="O236" s="16"/>
      <c r="P236" s="16"/>
      <c r="Q236" s="16"/>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16"/>
      <c r="C237" s="16"/>
      <c r="D237" s="16"/>
      <c r="E237" s="16"/>
      <c r="F237" s="16"/>
      <c r="G237" s="16"/>
      <c r="H237" s="16"/>
      <c r="I237" s="16"/>
      <c r="J237" s="16"/>
      <c r="K237" s="16"/>
      <c r="L237" s="16"/>
      <c r="M237" s="16"/>
      <c r="N237" s="16"/>
      <c r="O237" s="16"/>
      <c r="P237" s="16"/>
      <c r="Q237" s="16"/>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x14ac:dyDescent="0.3">
      <c r="A239" s="16"/>
      <c r="B239" s="16"/>
      <c r="C239" s="16"/>
      <c r="D239" s="16"/>
      <c r="E239" s="16"/>
      <c r="F239" s="16"/>
      <c r="G239" s="16"/>
      <c r="H239" s="16"/>
      <c r="I239" s="16"/>
      <c r="J239" s="16"/>
      <c r="K239" s="16"/>
      <c r="L239" s="16"/>
      <c r="M239" s="16"/>
      <c r="N239" s="16"/>
      <c r="O239" s="16"/>
      <c r="P239" s="16"/>
      <c r="Q239" s="16"/>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16"/>
      <c r="C240" s="16"/>
      <c r="D240" s="16"/>
      <c r="E240" s="16"/>
      <c r="F240" s="16"/>
      <c r="G240" s="16"/>
      <c r="H240" s="16"/>
      <c r="I240" s="16"/>
      <c r="J240" s="16"/>
      <c r="K240" s="16"/>
      <c r="L240" s="16"/>
      <c r="M240" s="16"/>
      <c r="N240" s="16"/>
      <c r="O240" s="16"/>
      <c r="P240" s="16"/>
      <c r="Q240" s="16"/>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16"/>
      <c r="C241" s="16"/>
      <c r="D241" s="16"/>
      <c r="E241" s="16"/>
      <c r="F241" s="16"/>
      <c r="G241" s="16"/>
      <c r="H241" s="16"/>
      <c r="I241" s="16"/>
      <c r="J241" s="16"/>
      <c r="K241" s="16"/>
      <c r="L241" s="16"/>
      <c r="M241" s="16"/>
      <c r="N241" s="16"/>
      <c r="O241" s="16"/>
      <c r="P241" s="16"/>
      <c r="Q241" s="16"/>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16"/>
      <c r="C242" s="16"/>
      <c r="D242" s="16"/>
      <c r="E242" s="16"/>
      <c r="F242" s="16"/>
      <c r="G242" s="16"/>
      <c r="H242" s="16"/>
      <c r="I242" s="16"/>
      <c r="J242" s="16"/>
      <c r="K242" s="16"/>
      <c r="L242" s="16"/>
      <c r="M242" s="16"/>
      <c r="N242" s="16"/>
      <c r="O242" s="16"/>
      <c r="P242" s="16"/>
      <c r="Q242" s="16"/>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16"/>
      <c r="C243" s="16"/>
      <c r="D243" s="16"/>
      <c r="E243" s="16"/>
      <c r="F243" s="16"/>
      <c r="G243" s="16"/>
      <c r="H243" s="16"/>
      <c r="I243" s="16"/>
      <c r="J243" s="16"/>
      <c r="K243" s="16"/>
      <c r="L243" s="16"/>
      <c r="M243" s="16"/>
      <c r="N243" s="16"/>
      <c r="O243" s="16"/>
      <c r="P243" s="16"/>
      <c r="Q243" s="16"/>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16"/>
      <c r="C244" s="16"/>
      <c r="D244" s="16"/>
      <c r="E244" s="16"/>
      <c r="F244" s="16"/>
      <c r="G244" s="16"/>
      <c r="H244" s="16"/>
      <c r="I244" s="16"/>
      <c r="J244" s="16"/>
      <c r="K244" s="16"/>
      <c r="L244" s="16"/>
      <c r="M244" s="16"/>
      <c r="N244" s="16"/>
      <c r="O244" s="16"/>
      <c r="P244" s="16"/>
      <c r="Q244" s="16"/>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16"/>
      <c r="C245" s="16"/>
      <c r="D245" s="16"/>
      <c r="E245" s="16"/>
      <c r="F245" s="16"/>
      <c r="G245" s="16"/>
      <c r="H245" s="16"/>
      <c r="I245" s="16"/>
      <c r="J245" s="16"/>
      <c r="K245" s="16"/>
      <c r="L245" s="16"/>
      <c r="M245" s="16"/>
      <c r="N245" s="16"/>
      <c r="O245" s="16"/>
      <c r="P245" s="16"/>
      <c r="Q245" s="16"/>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16"/>
      <c r="C246" s="16"/>
      <c r="D246" s="16"/>
      <c r="E246" s="16"/>
      <c r="F246" s="16"/>
      <c r="G246" s="16"/>
      <c r="H246" s="16"/>
      <c r="I246" s="16"/>
      <c r="J246" s="16"/>
      <c r="K246" s="16"/>
      <c r="L246" s="16"/>
      <c r="M246" s="16"/>
      <c r="N246" s="16"/>
      <c r="O246" s="16"/>
      <c r="P246" s="16"/>
      <c r="Q246" s="16"/>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x14ac:dyDescent="0.3">
      <c r="A247" s="16"/>
      <c r="B247" s="16"/>
      <c r="C247" s="16"/>
      <c r="D247" s="16"/>
      <c r="E247" s="16"/>
      <c r="F247" s="16"/>
      <c r="G247" s="16"/>
      <c r="H247" s="16"/>
      <c r="I247" s="16"/>
      <c r="J247" s="16"/>
      <c r="K247" s="16"/>
      <c r="L247" s="16"/>
      <c r="M247" s="16"/>
      <c r="N247" s="16"/>
      <c r="O247" s="16"/>
      <c r="P247" s="16"/>
      <c r="Q247" s="16"/>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x14ac:dyDescent="0.3">
      <c r="A248" s="16"/>
      <c r="B248" s="16"/>
      <c r="C248" s="16"/>
      <c r="D248" s="16"/>
      <c r="E248" s="16"/>
      <c r="F248" s="16"/>
      <c r="G248" s="16"/>
      <c r="H248" s="16"/>
      <c r="I248" s="16"/>
      <c r="J248" s="16"/>
      <c r="K248" s="16"/>
      <c r="L248" s="16"/>
      <c r="M248" s="16"/>
      <c r="N248" s="16"/>
      <c r="O248" s="16"/>
      <c r="P248" s="16"/>
      <c r="Q248" s="16"/>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x14ac:dyDescent="0.3">
      <c r="A249" s="16"/>
      <c r="B249" s="16"/>
      <c r="C249" s="16"/>
      <c r="D249" s="16"/>
      <c r="E249" s="16"/>
      <c r="F249" s="16"/>
      <c r="G249" s="16"/>
      <c r="H249" s="16"/>
      <c r="I249" s="16"/>
      <c r="J249" s="16"/>
      <c r="K249" s="16"/>
      <c r="L249" s="16"/>
      <c r="M249" s="16"/>
      <c r="N249" s="16"/>
      <c r="O249" s="16"/>
      <c r="P249" s="16"/>
      <c r="Q249" s="16"/>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16"/>
      <c r="C250" s="16"/>
      <c r="D250" s="16"/>
      <c r="E250" s="16"/>
      <c r="F250" s="16"/>
      <c r="G250" s="16"/>
      <c r="H250" s="16"/>
      <c r="I250" s="16"/>
      <c r="J250" s="16"/>
      <c r="K250" s="16"/>
      <c r="L250" s="16"/>
      <c r="M250" s="16"/>
      <c r="N250" s="16"/>
      <c r="O250" s="16"/>
      <c r="P250" s="16"/>
      <c r="Q250" s="16"/>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16"/>
      <c r="C251" s="16"/>
      <c r="D251" s="16"/>
      <c r="E251" s="16"/>
      <c r="F251" s="16"/>
      <c r="G251" s="16"/>
      <c r="H251" s="16"/>
      <c r="I251" s="16"/>
      <c r="J251" s="16"/>
      <c r="K251" s="16"/>
      <c r="L251" s="16"/>
      <c r="M251" s="16"/>
      <c r="N251" s="16"/>
      <c r="O251" s="16"/>
      <c r="P251" s="16"/>
      <c r="Q251" s="16"/>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16"/>
      <c r="C252" s="16"/>
      <c r="D252" s="16"/>
      <c r="E252" s="16"/>
      <c r="F252" s="16"/>
      <c r="G252" s="16"/>
      <c r="H252" s="16"/>
      <c r="I252" s="16"/>
      <c r="J252" s="16"/>
      <c r="K252" s="16"/>
      <c r="L252" s="16"/>
      <c r="M252" s="16"/>
      <c r="N252" s="16"/>
      <c r="O252" s="16"/>
      <c r="P252" s="16"/>
      <c r="Q252" s="16"/>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16"/>
      <c r="C253" s="16"/>
      <c r="D253" s="16"/>
      <c r="E253" s="16"/>
      <c r="F253" s="16"/>
      <c r="G253" s="16"/>
      <c r="H253" s="16"/>
      <c r="I253" s="16"/>
      <c r="J253" s="16"/>
      <c r="K253" s="16"/>
      <c r="L253" s="16"/>
      <c r="M253" s="16"/>
      <c r="N253" s="16"/>
      <c r="O253" s="16"/>
      <c r="P253" s="16"/>
      <c r="Q253" s="16"/>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16"/>
      <c r="C254" s="16"/>
      <c r="D254" s="16"/>
      <c r="E254" s="16"/>
      <c r="F254" s="16"/>
      <c r="G254" s="16"/>
      <c r="H254" s="16"/>
      <c r="I254" s="16"/>
      <c r="J254" s="16"/>
      <c r="K254" s="16"/>
      <c r="L254" s="16"/>
      <c r="M254" s="16"/>
      <c r="N254" s="16"/>
      <c r="O254" s="16"/>
      <c r="P254" s="16"/>
      <c r="Q254" s="16"/>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x14ac:dyDescent="0.3">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x14ac:dyDescent="0.3">
      <c r="A256" s="16"/>
      <c r="B256" s="16"/>
      <c r="C256" s="16"/>
      <c r="D256" s="16"/>
      <c r="E256" s="16"/>
      <c r="F256" s="16"/>
      <c r="G256" s="16"/>
      <c r="H256" s="16"/>
      <c r="I256" s="16"/>
      <c r="J256" s="16"/>
      <c r="K256" s="16"/>
      <c r="L256" s="16"/>
      <c r="M256" s="16"/>
      <c r="N256" s="16"/>
      <c r="O256" s="16"/>
      <c r="P256" s="16"/>
      <c r="Q256" s="16"/>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16"/>
      <c r="C257" s="16"/>
      <c r="D257" s="16"/>
      <c r="E257" s="16"/>
      <c r="F257" s="16"/>
      <c r="G257" s="16"/>
      <c r="H257" s="16"/>
      <c r="I257" s="16"/>
      <c r="J257" s="16"/>
      <c r="K257" s="16"/>
      <c r="L257" s="16"/>
      <c r="M257" s="16"/>
      <c r="N257" s="16"/>
      <c r="O257" s="16"/>
      <c r="P257" s="16"/>
      <c r="Q257" s="16"/>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16"/>
      <c r="C258" s="16"/>
      <c r="D258" s="16"/>
      <c r="E258" s="16"/>
      <c r="F258" s="16"/>
      <c r="G258" s="16"/>
      <c r="H258" s="16"/>
      <c r="I258" s="16"/>
      <c r="J258" s="16"/>
      <c r="K258" s="16"/>
      <c r="L258" s="16"/>
      <c r="M258" s="16"/>
      <c r="N258" s="16"/>
      <c r="O258" s="16"/>
      <c r="P258" s="16"/>
      <c r="Q258" s="16"/>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16"/>
      <c r="C259" s="16"/>
      <c r="D259" s="16"/>
      <c r="E259" s="16"/>
      <c r="F259" s="16"/>
      <c r="G259" s="16"/>
      <c r="H259" s="16"/>
      <c r="I259" s="16"/>
      <c r="J259" s="16"/>
      <c r="K259" s="16"/>
      <c r="L259" s="16"/>
      <c r="M259" s="16"/>
      <c r="N259" s="16"/>
      <c r="O259" s="16"/>
      <c r="P259" s="16"/>
      <c r="Q259" s="16"/>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16"/>
      <c r="C260" s="16"/>
      <c r="D260" s="16"/>
      <c r="E260" s="16"/>
      <c r="F260" s="16"/>
      <c r="G260" s="16"/>
      <c r="H260" s="16"/>
      <c r="I260" s="16"/>
      <c r="J260" s="16"/>
      <c r="K260" s="16"/>
      <c r="L260" s="16"/>
      <c r="M260" s="16"/>
      <c r="N260" s="16"/>
      <c r="O260" s="16"/>
      <c r="P260" s="16"/>
      <c r="Q260" s="16"/>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16"/>
      <c r="C261" s="16"/>
      <c r="D261" s="16"/>
      <c r="E261" s="16"/>
      <c r="F261" s="16"/>
      <c r="G261" s="16"/>
      <c r="H261" s="16"/>
      <c r="I261" s="16"/>
      <c r="J261" s="16"/>
      <c r="K261" s="16"/>
      <c r="L261" s="16"/>
      <c r="M261" s="16"/>
      <c r="N261" s="16"/>
      <c r="O261" s="16"/>
      <c r="P261" s="16"/>
      <c r="Q261" s="16"/>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16"/>
      <c r="C262" s="16"/>
      <c r="D262" s="16"/>
      <c r="E262" s="16"/>
      <c r="F262" s="16"/>
      <c r="G262" s="16"/>
      <c r="H262" s="16"/>
      <c r="I262" s="16"/>
      <c r="J262" s="16"/>
      <c r="K262" s="16"/>
      <c r="L262" s="16"/>
      <c r="M262" s="16"/>
      <c r="N262" s="16"/>
      <c r="O262" s="16"/>
      <c r="P262" s="16"/>
      <c r="Q262" s="1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16"/>
      <c r="C263" s="16"/>
      <c r="D263" s="16"/>
      <c r="E263" s="16"/>
      <c r="F263" s="16"/>
      <c r="G263" s="16"/>
      <c r="H263" s="16"/>
      <c r="I263" s="16"/>
      <c r="J263" s="16"/>
      <c r="K263" s="16"/>
      <c r="L263" s="16"/>
      <c r="M263" s="16"/>
      <c r="N263" s="16"/>
      <c r="O263" s="16"/>
      <c r="P263" s="16"/>
      <c r="Q263" s="16"/>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x14ac:dyDescent="0.3">
      <c r="A264" s="16"/>
      <c r="B264" s="16"/>
      <c r="C264" s="16"/>
      <c r="D264" s="16"/>
      <c r="E264" s="16"/>
      <c r="F264" s="16"/>
      <c r="G264" s="16"/>
      <c r="H264" s="16"/>
      <c r="I264" s="16"/>
      <c r="J264" s="16"/>
      <c r="K264" s="16"/>
      <c r="L264" s="16"/>
      <c r="M264" s="16"/>
      <c r="N264" s="16"/>
      <c r="O264" s="16"/>
      <c r="P264" s="16"/>
      <c r="Q264" s="16"/>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x14ac:dyDescent="0.3">
      <c r="A265" s="16"/>
      <c r="B265" s="16"/>
      <c r="C265" s="16"/>
      <c r="D265" s="16"/>
      <c r="E265" s="16"/>
      <c r="F265" s="16"/>
      <c r="G265" s="16"/>
      <c r="H265" s="16"/>
      <c r="I265" s="16"/>
      <c r="J265" s="16"/>
      <c r="K265" s="16"/>
      <c r="L265" s="16"/>
      <c r="M265" s="16"/>
      <c r="N265" s="16"/>
      <c r="O265" s="16"/>
      <c r="P265" s="16"/>
      <c r="Q265" s="16"/>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x14ac:dyDescent="0.3">
      <c r="A266" s="16"/>
      <c r="B266" s="16"/>
      <c r="C266" s="16"/>
      <c r="D266" s="16"/>
      <c r="E266" s="16"/>
      <c r="F266" s="16"/>
      <c r="G266" s="16"/>
      <c r="H266" s="16"/>
      <c r="I266" s="16"/>
      <c r="J266" s="16"/>
      <c r="K266" s="16"/>
      <c r="L266" s="16"/>
      <c r="M266" s="16"/>
      <c r="N266" s="16"/>
      <c r="O266" s="16"/>
      <c r="P266" s="16"/>
      <c r="Q266" s="16"/>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16"/>
      <c r="C267" s="16"/>
      <c r="D267" s="16"/>
      <c r="E267" s="16"/>
      <c r="F267" s="16"/>
      <c r="G267" s="16"/>
      <c r="H267" s="16"/>
      <c r="I267" s="16"/>
      <c r="J267" s="16"/>
      <c r="K267" s="16"/>
      <c r="L267" s="16"/>
      <c r="M267" s="16"/>
      <c r="N267" s="16"/>
      <c r="O267" s="16"/>
      <c r="P267" s="16"/>
      <c r="Q267" s="16"/>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16"/>
      <c r="C268" s="16"/>
      <c r="D268" s="16"/>
      <c r="E268" s="16"/>
      <c r="F268" s="16"/>
      <c r="G268" s="16"/>
      <c r="H268" s="16"/>
      <c r="I268" s="16"/>
      <c r="J268" s="16"/>
      <c r="K268" s="16"/>
      <c r="L268" s="16"/>
      <c r="M268" s="16"/>
      <c r="N268" s="16"/>
      <c r="O268" s="16"/>
      <c r="P268" s="16"/>
      <c r="Q268" s="16"/>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16"/>
      <c r="C269" s="16"/>
      <c r="D269" s="16"/>
      <c r="E269" s="16"/>
      <c r="F269" s="16"/>
      <c r="G269" s="16"/>
      <c r="H269" s="16"/>
      <c r="I269" s="16"/>
      <c r="J269" s="16"/>
      <c r="K269" s="16"/>
      <c r="L269" s="16"/>
      <c r="M269" s="16"/>
      <c r="N269" s="16"/>
      <c r="O269" s="16"/>
      <c r="P269" s="16"/>
      <c r="Q269" s="16"/>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16"/>
      <c r="C270" s="16"/>
      <c r="D270" s="16"/>
      <c r="E270" s="16"/>
      <c r="F270" s="16"/>
      <c r="G270" s="16"/>
      <c r="H270" s="16"/>
      <c r="I270" s="16"/>
      <c r="J270" s="16"/>
      <c r="K270" s="16"/>
      <c r="L270" s="16"/>
      <c r="M270" s="16"/>
      <c r="N270" s="16"/>
      <c r="O270" s="16"/>
      <c r="P270" s="16"/>
      <c r="Q270" s="16"/>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sheetData>
  <mergeCells count="213">
    <mergeCell ref="G167:J167"/>
    <mergeCell ref="B132:B133"/>
    <mergeCell ref="C132:D133"/>
    <mergeCell ref="E132:F133"/>
    <mergeCell ref="G132:H133"/>
    <mergeCell ref="I132:J133"/>
    <mergeCell ref="K132:L133"/>
    <mergeCell ref="G146:J146"/>
    <mergeCell ref="G153:J153"/>
    <mergeCell ref="G160:J160"/>
    <mergeCell ref="B128:B129"/>
    <mergeCell ref="C128:D129"/>
    <mergeCell ref="E128:F129"/>
    <mergeCell ref="G128:H129"/>
    <mergeCell ref="I128:J129"/>
    <mergeCell ref="K128:L129"/>
    <mergeCell ref="B130:B131"/>
    <mergeCell ref="C130:D131"/>
    <mergeCell ref="E130:F131"/>
    <mergeCell ref="G130:H131"/>
    <mergeCell ref="I130:J131"/>
    <mergeCell ref="K130:L131"/>
    <mergeCell ref="G124:H125"/>
    <mergeCell ref="I124:J125"/>
    <mergeCell ref="K124:L125"/>
    <mergeCell ref="B126:B127"/>
    <mergeCell ref="C126:D127"/>
    <mergeCell ref="E126:F127"/>
    <mergeCell ref="G126:H127"/>
    <mergeCell ref="I126:J127"/>
    <mergeCell ref="K126:L127"/>
    <mergeCell ref="B114:R116"/>
    <mergeCell ref="B118:B119"/>
    <mergeCell ref="C118:D119"/>
    <mergeCell ref="E118:F119"/>
    <mergeCell ref="G118:H119"/>
    <mergeCell ref="I118:J119"/>
    <mergeCell ref="K118:L119"/>
    <mergeCell ref="M118:R119"/>
    <mergeCell ref="B120:B121"/>
    <mergeCell ref="C120:D121"/>
    <mergeCell ref="E120:F121"/>
    <mergeCell ref="G120:H121"/>
    <mergeCell ref="I120:J121"/>
    <mergeCell ref="K120:L121"/>
    <mergeCell ref="M120:R133"/>
    <mergeCell ref="B122:B123"/>
    <mergeCell ref="C122:D123"/>
    <mergeCell ref="E122:F123"/>
    <mergeCell ref="G122:H123"/>
    <mergeCell ref="I122:J123"/>
    <mergeCell ref="K122:L123"/>
    <mergeCell ref="B124:B125"/>
    <mergeCell ref="C124:D125"/>
    <mergeCell ref="E124:F125"/>
    <mergeCell ref="C3:D6"/>
    <mergeCell ref="E3:Q6"/>
    <mergeCell ref="B9:R11"/>
    <mergeCell ref="B13:B14"/>
    <mergeCell ref="C13:F14"/>
    <mergeCell ref="H13:H14"/>
    <mergeCell ref="I13:L14"/>
    <mergeCell ref="N13:N14"/>
    <mergeCell ref="O13:R14"/>
    <mergeCell ref="P15:R19"/>
    <mergeCell ref="B20:C21"/>
    <mergeCell ref="D20:F21"/>
    <mergeCell ref="H20:I21"/>
    <mergeCell ref="J20:L21"/>
    <mergeCell ref="N20:O21"/>
    <mergeCell ref="P20:R21"/>
    <mergeCell ref="B15:C19"/>
    <mergeCell ref="D15:F19"/>
    <mergeCell ref="H15:I19"/>
    <mergeCell ref="J15:L19"/>
    <mergeCell ref="N15:O19"/>
    <mergeCell ref="N33:N34"/>
    <mergeCell ref="O33:O34"/>
    <mergeCell ref="P33:P34"/>
    <mergeCell ref="Q33:Q34"/>
    <mergeCell ref="B33:B34"/>
    <mergeCell ref="C33:D34"/>
    <mergeCell ref="E33:F34"/>
    <mergeCell ref="H33:H34"/>
    <mergeCell ref="I33:J34"/>
    <mergeCell ref="B39:R41"/>
    <mergeCell ref="B43:B44"/>
    <mergeCell ref="C43:F44"/>
    <mergeCell ref="H43:H44"/>
    <mergeCell ref="I43:L44"/>
    <mergeCell ref="N43:N44"/>
    <mergeCell ref="O43:R44"/>
    <mergeCell ref="R33:R34"/>
    <mergeCell ref="B35:B36"/>
    <mergeCell ref="C35:C36"/>
    <mergeCell ref="D35:D36"/>
    <mergeCell ref="E35:E36"/>
    <mergeCell ref="F35:F36"/>
    <mergeCell ref="H35:H36"/>
    <mergeCell ref="I35:I36"/>
    <mergeCell ref="J35:J36"/>
    <mergeCell ref="K35:K36"/>
    <mergeCell ref="L35:L36"/>
    <mergeCell ref="N35:N36"/>
    <mergeCell ref="O35:O36"/>
    <mergeCell ref="P35:P36"/>
    <mergeCell ref="Q35:Q36"/>
    <mergeCell ref="R35:R36"/>
    <mergeCell ref="K33:L34"/>
    <mergeCell ref="P45:R49"/>
    <mergeCell ref="B50:C51"/>
    <mergeCell ref="D50:F51"/>
    <mergeCell ref="H50:I51"/>
    <mergeCell ref="J50:L51"/>
    <mergeCell ref="N50:O51"/>
    <mergeCell ref="P50:R51"/>
    <mergeCell ref="B45:C49"/>
    <mergeCell ref="D45:F49"/>
    <mergeCell ref="H45:I49"/>
    <mergeCell ref="J45:L49"/>
    <mergeCell ref="N45:O49"/>
    <mergeCell ref="N63:N64"/>
    <mergeCell ref="O63:O64"/>
    <mergeCell ref="P63:P64"/>
    <mergeCell ref="Q63:Q64"/>
    <mergeCell ref="B63:B64"/>
    <mergeCell ref="C63:D64"/>
    <mergeCell ref="E63:F64"/>
    <mergeCell ref="H63:H64"/>
    <mergeCell ref="I63:J64"/>
    <mergeCell ref="B69:R71"/>
    <mergeCell ref="B73:B74"/>
    <mergeCell ref="C73:F74"/>
    <mergeCell ref="H73:H74"/>
    <mergeCell ref="I73:L74"/>
    <mergeCell ref="N73:N74"/>
    <mergeCell ref="O73:R74"/>
    <mergeCell ref="R63:R64"/>
    <mergeCell ref="B65:B66"/>
    <mergeCell ref="C65:C66"/>
    <mergeCell ref="D65:D66"/>
    <mergeCell ref="E65:E66"/>
    <mergeCell ref="F65:F66"/>
    <mergeCell ref="H65:H66"/>
    <mergeCell ref="I65:I66"/>
    <mergeCell ref="J65:J66"/>
    <mergeCell ref="K65:K66"/>
    <mergeCell ref="L65:L66"/>
    <mergeCell ref="N65:N66"/>
    <mergeCell ref="O65:O66"/>
    <mergeCell ref="P65:P66"/>
    <mergeCell ref="Q65:Q66"/>
    <mergeCell ref="R65:R66"/>
    <mergeCell ref="K63:L64"/>
    <mergeCell ref="H93:H94"/>
    <mergeCell ref="I93:J94"/>
    <mergeCell ref="P75:R79"/>
    <mergeCell ref="B80:C81"/>
    <mergeCell ref="D80:F81"/>
    <mergeCell ref="H80:I81"/>
    <mergeCell ref="J80:L81"/>
    <mergeCell ref="N80:O81"/>
    <mergeCell ref="P80:R81"/>
    <mergeCell ref="B75:C79"/>
    <mergeCell ref="D75:F79"/>
    <mergeCell ref="H75:I79"/>
    <mergeCell ref="J75:L79"/>
    <mergeCell ref="N75:O79"/>
    <mergeCell ref="R93:R94"/>
    <mergeCell ref="B93:B94"/>
    <mergeCell ref="C93:D94"/>
    <mergeCell ref="E93:F94"/>
    <mergeCell ref="B95:B96"/>
    <mergeCell ref="C95:C96"/>
    <mergeCell ref="D95:D96"/>
    <mergeCell ref="E95:E96"/>
    <mergeCell ref="F95:F96"/>
    <mergeCell ref="H95:H96"/>
    <mergeCell ref="I95:I96"/>
    <mergeCell ref="J95:J96"/>
    <mergeCell ref="K95:K96"/>
    <mergeCell ref="L95:L96"/>
    <mergeCell ref="N95:N96"/>
    <mergeCell ref="O95:O96"/>
    <mergeCell ref="P95:P96"/>
    <mergeCell ref="Q95:Q96"/>
    <mergeCell ref="R95:R96"/>
    <mergeCell ref="K93:L94"/>
    <mergeCell ref="N93:N94"/>
    <mergeCell ref="O93:O94"/>
    <mergeCell ref="P93:P94"/>
    <mergeCell ref="Q93:Q94"/>
    <mergeCell ref="C105:E107"/>
    <mergeCell ref="F105:H107"/>
    <mergeCell ref="I105:K107"/>
    <mergeCell ref="L105:N107"/>
    <mergeCell ref="O105:Q107"/>
    <mergeCell ref="B99:R101"/>
    <mergeCell ref="C103:E104"/>
    <mergeCell ref="F103:H104"/>
    <mergeCell ref="I103:K104"/>
    <mergeCell ref="L103:N104"/>
    <mergeCell ref="O103:Q104"/>
    <mergeCell ref="C109:E111"/>
    <mergeCell ref="F109:H111"/>
    <mergeCell ref="I109:K111"/>
    <mergeCell ref="L109:N111"/>
    <mergeCell ref="O109:Q111"/>
    <mergeCell ref="C108:E108"/>
    <mergeCell ref="F108:H108"/>
    <mergeCell ref="I108:K108"/>
    <mergeCell ref="L108:N108"/>
    <mergeCell ref="O108:Q108"/>
  </mergeCells>
  <dataValidations count="4">
    <dataValidation type="list" allowBlank="1" showInputMessage="1" showErrorMessage="1" sqref="C120:D133">
      <formula1>$H$147:$H$151</formula1>
    </dataValidation>
    <dataValidation type="list" allowBlank="1" showInputMessage="1" showErrorMessage="1" sqref="E120:F133">
      <formula1>$H$154:$H$158</formula1>
    </dataValidation>
    <dataValidation type="list" allowBlank="1" showInputMessage="1" showErrorMessage="1" sqref="G120:H133">
      <formula1>$H$161:$H$165</formula1>
    </dataValidation>
    <dataValidation type="list" allowBlank="1" showInputMessage="1" showErrorMessage="1" sqref="I120:J133">
      <formula1>$H$168:$H$172</formula1>
    </dataValidation>
  </dataValidations>
  <pageMargins left="0.7" right="0.7" top="0.75" bottom="0.75" header="0.3" footer="0.3"/>
  <pageSetup paperSize="9" orientation="portrait" r:id="rId1"/>
  <ignoredErrors>
    <ignoredError sqref="B37:C37 H37:I37 N37:O37 N67:O67 H67:I67 B67:C67 B97:C97 H97:I97 N97:O97" evalError="1"/>
  </ignoredErrors>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270"/>
  <sheetViews>
    <sheetView showGridLines="0" showZeros="0" zoomScaleNormal="100" workbookViewId="0"/>
  </sheetViews>
  <sheetFormatPr baseColWidth="10" defaultRowHeight="14.4" x14ac:dyDescent="0.3"/>
  <cols>
    <col min="1" max="1" width="5.33203125" customWidth="1"/>
    <col min="4" max="4" width="11.5546875" customWidth="1"/>
  </cols>
  <sheetData>
    <row r="1" spans="1:42" ht="15" customHeight="1" x14ac:dyDescent="0.3">
      <c r="A1" s="16"/>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row>
    <row r="2" spans="1:42" ht="15" customHeight="1" thickBot="1" x14ac:dyDescent="0.35">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row>
    <row r="3" spans="1:42" ht="15" customHeight="1" x14ac:dyDescent="0.3">
      <c r="A3" s="16"/>
      <c r="B3" s="16"/>
      <c r="C3" s="445">
        <f>'Training Plan'!B41</f>
        <v>0</v>
      </c>
      <c r="D3" s="446"/>
      <c r="E3" s="451" t="s">
        <v>72</v>
      </c>
      <c r="F3" s="451"/>
      <c r="G3" s="451"/>
      <c r="H3" s="451"/>
      <c r="I3" s="451"/>
      <c r="J3" s="451"/>
      <c r="K3" s="451"/>
      <c r="L3" s="451"/>
      <c r="M3" s="451"/>
      <c r="N3" s="451"/>
      <c r="O3" s="451"/>
      <c r="P3" s="451"/>
      <c r="Q3" s="452"/>
      <c r="R3" s="16"/>
      <c r="S3" s="16"/>
      <c r="T3" s="16"/>
      <c r="U3" s="16"/>
      <c r="V3" s="16"/>
      <c r="W3" s="16"/>
      <c r="X3" s="16"/>
      <c r="Y3" s="16"/>
      <c r="Z3" s="16"/>
      <c r="AA3" s="16"/>
      <c r="AB3" s="16"/>
      <c r="AC3" s="16"/>
      <c r="AD3" s="16"/>
      <c r="AE3" s="16"/>
      <c r="AF3" s="16"/>
      <c r="AG3" s="16"/>
      <c r="AH3" s="16"/>
      <c r="AI3" s="16"/>
      <c r="AJ3" s="16"/>
      <c r="AK3" s="16"/>
      <c r="AL3" s="16"/>
      <c r="AM3" s="16"/>
      <c r="AN3" s="16"/>
      <c r="AO3" s="16"/>
      <c r="AP3" s="16"/>
    </row>
    <row r="4" spans="1:42" ht="15" customHeight="1" x14ac:dyDescent="0.3">
      <c r="A4" s="16"/>
      <c r="B4" s="16"/>
      <c r="C4" s="447"/>
      <c r="D4" s="448"/>
      <c r="E4" s="307"/>
      <c r="F4" s="307"/>
      <c r="G4" s="307"/>
      <c r="H4" s="307"/>
      <c r="I4" s="307"/>
      <c r="J4" s="307"/>
      <c r="K4" s="307"/>
      <c r="L4" s="307"/>
      <c r="M4" s="307"/>
      <c r="N4" s="307"/>
      <c r="O4" s="307"/>
      <c r="P4" s="307"/>
      <c r="Q4" s="453"/>
      <c r="R4" s="16"/>
      <c r="S4" s="16"/>
      <c r="T4" s="16"/>
      <c r="U4" s="16"/>
      <c r="V4" s="16"/>
      <c r="W4" s="16"/>
      <c r="X4" s="16"/>
      <c r="Y4" s="16"/>
      <c r="Z4" s="16"/>
      <c r="AA4" s="16"/>
      <c r="AB4" s="16"/>
      <c r="AC4" s="16"/>
      <c r="AD4" s="16"/>
      <c r="AE4" s="16"/>
      <c r="AF4" s="16"/>
      <c r="AG4" s="16"/>
      <c r="AH4" s="16"/>
      <c r="AI4" s="16"/>
      <c r="AJ4" s="16"/>
      <c r="AK4" s="16"/>
      <c r="AL4" s="16"/>
      <c r="AM4" s="16"/>
      <c r="AN4" s="16"/>
      <c r="AO4" s="16"/>
      <c r="AP4" s="16"/>
    </row>
    <row r="5" spans="1:42" ht="15" customHeight="1" x14ac:dyDescent="0.3">
      <c r="A5" s="16"/>
      <c r="B5" s="16"/>
      <c r="C5" s="447"/>
      <c r="D5" s="448"/>
      <c r="E5" s="307"/>
      <c r="F5" s="307"/>
      <c r="G5" s="307"/>
      <c r="H5" s="307"/>
      <c r="I5" s="307"/>
      <c r="J5" s="307"/>
      <c r="K5" s="307"/>
      <c r="L5" s="307"/>
      <c r="M5" s="307"/>
      <c r="N5" s="307"/>
      <c r="O5" s="307"/>
      <c r="P5" s="307"/>
      <c r="Q5" s="453"/>
      <c r="R5" s="16"/>
      <c r="S5" s="16"/>
      <c r="T5" s="16"/>
      <c r="U5" s="16"/>
      <c r="V5" s="16"/>
      <c r="W5" s="16"/>
      <c r="X5" s="16"/>
      <c r="Y5" s="16"/>
      <c r="Z5" s="16"/>
      <c r="AA5" s="16"/>
      <c r="AB5" s="16"/>
      <c r="AC5" s="16"/>
      <c r="AD5" s="16"/>
      <c r="AE5" s="16"/>
      <c r="AF5" s="16"/>
      <c r="AG5" s="16"/>
      <c r="AH5" s="16"/>
      <c r="AI5" s="16"/>
      <c r="AJ5" s="16"/>
      <c r="AK5" s="16"/>
      <c r="AL5" s="16"/>
      <c r="AM5" s="16"/>
      <c r="AN5" s="16"/>
      <c r="AO5" s="16"/>
      <c r="AP5" s="16"/>
    </row>
    <row r="6" spans="1:42" ht="15" customHeight="1" thickBot="1" x14ac:dyDescent="0.35">
      <c r="A6" s="16"/>
      <c r="B6" s="16"/>
      <c r="C6" s="449"/>
      <c r="D6" s="450"/>
      <c r="E6" s="454"/>
      <c r="F6" s="454"/>
      <c r="G6" s="454"/>
      <c r="H6" s="454"/>
      <c r="I6" s="454"/>
      <c r="J6" s="454"/>
      <c r="K6" s="454"/>
      <c r="L6" s="454"/>
      <c r="M6" s="454"/>
      <c r="N6" s="454"/>
      <c r="O6" s="454"/>
      <c r="P6" s="454"/>
      <c r="Q6" s="455"/>
      <c r="R6" s="16"/>
      <c r="S6" s="16"/>
      <c r="T6" s="16"/>
      <c r="U6" s="16"/>
      <c r="V6" s="16"/>
      <c r="W6" s="16"/>
      <c r="X6" s="16"/>
      <c r="Y6" s="16"/>
      <c r="Z6" s="16"/>
      <c r="AA6" s="16"/>
      <c r="AB6" s="16"/>
      <c r="AC6" s="16"/>
      <c r="AD6" s="16"/>
      <c r="AE6" s="16"/>
      <c r="AF6" s="16"/>
      <c r="AG6" s="16"/>
      <c r="AH6" s="16"/>
      <c r="AI6" s="16"/>
      <c r="AJ6" s="16"/>
      <c r="AK6" s="16"/>
      <c r="AL6" s="16"/>
      <c r="AM6" s="16"/>
      <c r="AN6" s="16"/>
      <c r="AO6" s="16"/>
      <c r="AP6" s="16"/>
    </row>
    <row r="7" spans="1:42" ht="15" customHeight="1" x14ac:dyDescent="0.3">
      <c r="A7" s="16"/>
      <c r="B7" s="16"/>
      <c r="C7" s="16"/>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6"/>
      <c r="AH7" s="16"/>
      <c r="AI7" s="16"/>
      <c r="AJ7" s="16"/>
      <c r="AK7" s="16"/>
      <c r="AL7" s="16"/>
      <c r="AM7" s="16"/>
      <c r="AN7" s="16"/>
      <c r="AO7" s="16"/>
      <c r="AP7" s="16"/>
    </row>
    <row r="8" spans="1:42" ht="15" customHeight="1" x14ac:dyDescent="0.3">
      <c r="A8" s="16"/>
      <c r="B8" s="16"/>
      <c r="C8" s="16"/>
      <c r="D8" s="16"/>
      <c r="E8" s="16"/>
      <c r="F8" s="16"/>
      <c r="G8" s="16"/>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c r="AJ8" s="16"/>
      <c r="AK8" s="16"/>
      <c r="AL8" s="16"/>
      <c r="AM8" s="16"/>
      <c r="AN8" s="16"/>
      <c r="AO8" s="16"/>
      <c r="AP8" s="16"/>
    </row>
    <row r="9" spans="1:42" ht="15" customHeight="1" x14ac:dyDescent="0.3">
      <c r="A9" s="16"/>
      <c r="B9" s="400" t="s">
        <v>46</v>
      </c>
      <c r="C9" s="400"/>
      <c r="D9" s="400"/>
      <c r="E9" s="400"/>
      <c r="F9" s="400"/>
      <c r="G9" s="400"/>
      <c r="H9" s="400"/>
      <c r="I9" s="400"/>
      <c r="J9" s="400"/>
      <c r="K9" s="400"/>
      <c r="L9" s="400"/>
      <c r="M9" s="400"/>
      <c r="N9" s="400"/>
      <c r="O9" s="400"/>
      <c r="P9" s="400"/>
      <c r="Q9" s="400"/>
      <c r="R9" s="400"/>
      <c r="S9" s="16"/>
      <c r="T9" s="16"/>
      <c r="U9" s="16"/>
      <c r="V9" s="16"/>
      <c r="W9" s="16"/>
      <c r="X9" s="16"/>
      <c r="Y9" s="16"/>
      <c r="Z9" s="16"/>
      <c r="AA9" s="16"/>
      <c r="AB9" s="16"/>
      <c r="AC9" s="16"/>
      <c r="AD9" s="16"/>
      <c r="AE9" s="16"/>
      <c r="AF9" s="16"/>
      <c r="AG9" s="16"/>
      <c r="AH9" s="16"/>
      <c r="AI9" s="16"/>
      <c r="AJ9" s="16"/>
      <c r="AK9" s="16"/>
      <c r="AL9" s="16"/>
      <c r="AM9" s="16"/>
      <c r="AN9" s="16"/>
      <c r="AO9" s="16"/>
      <c r="AP9" s="16"/>
    </row>
    <row r="10" spans="1:42" ht="15" customHeight="1" x14ac:dyDescent="0.3">
      <c r="A10" s="16"/>
      <c r="B10" s="400"/>
      <c r="C10" s="400"/>
      <c r="D10" s="400"/>
      <c r="E10" s="400"/>
      <c r="F10" s="400"/>
      <c r="G10" s="400"/>
      <c r="H10" s="400"/>
      <c r="I10" s="400"/>
      <c r="J10" s="400"/>
      <c r="K10" s="400"/>
      <c r="L10" s="400"/>
      <c r="M10" s="400"/>
      <c r="N10" s="400"/>
      <c r="O10" s="400"/>
      <c r="P10" s="400"/>
      <c r="Q10" s="400"/>
      <c r="R10" s="400"/>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row>
    <row r="11" spans="1:42" ht="15" customHeight="1" x14ac:dyDescent="0.3">
      <c r="A11" s="16"/>
      <c r="B11" s="400"/>
      <c r="C11" s="400"/>
      <c r="D11" s="400"/>
      <c r="E11" s="400"/>
      <c r="F11" s="400"/>
      <c r="G11" s="400"/>
      <c r="H11" s="400"/>
      <c r="I11" s="400"/>
      <c r="J11" s="400"/>
      <c r="K11" s="400"/>
      <c r="L11" s="400"/>
      <c r="M11" s="400"/>
      <c r="N11" s="400"/>
      <c r="O11" s="400"/>
      <c r="P11" s="400"/>
      <c r="Q11" s="400"/>
      <c r="R11" s="400"/>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row>
    <row r="12" spans="1:42" ht="15" customHeight="1" thickBot="1" x14ac:dyDescent="0.35">
      <c r="A12" s="16"/>
      <c r="B12" s="16"/>
      <c r="C12" s="16"/>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row>
    <row r="13" spans="1:42" ht="15" customHeight="1" x14ac:dyDescent="0.3">
      <c r="A13" s="16"/>
      <c r="B13" s="329">
        <v>1</v>
      </c>
      <c r="C13" s="329">
        <f>'Training Plan'!C45</f>
        <v>0</v>
      </c>
      <c r="D13" s="330"/>
      <c r="E13" s="330"/>
      <c r="F13" s="331"/>
      <c r="G13" s="16"/>
      <c r="H13" s="329">
        <v>2</v>
      </c>
      <c r="I13" s="329">
        <f>'Training Plan'!C53</f>
        <v>0</v>
      </c>
      <c r="J13" s="330"/>
      <c r="K13" s="330"/>
      <c r="L13" s="331"/>
      <c r="M13" s="16"/>
      <c r="N13" s="329">
        <v>3</v>
      </c>
      <c r="O13" s="329">
        <f>'Training Plan'!C61</f>
        <v>0</v>
      </c>
      <c r="P13" s="330"/>
      <c r="Q13" s="330"/>
      <c r="R13" s="331"/>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row>
    <row r="14" spans="1:42" ht="15" customHeight="1" thickBot="1" x14ac:dyDescent="0.35">
      <c r="A14" s="16"/>
      <c r="B14" s="332"/>
      <c r="C14" s="332"/>
      <c r="D14" s="333"/>
      <c r="E14" s="333"/>
      <c r="F14" s="334"/>
      <c r="G14" s="16"/>
      <c r="H14" s="332"/>
      <c r="I14" s="332"/>
      <c r="J14" s="333"/>
      <c r="K14" s="333"/>
      <c r="L14" s="334"/>
      <c r="M14" s="16"/>
      <c r="N14" s="332"/>
      <c r="O14" s="332"/>
      <c r="P14" s="333"/>
      <c r="Q14" s="333"/>
      <c r="R14" s="334"/>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row>
    <row r="15" spans="1:42" ht="15" customHeight="1" x14ac:dyDescent="0.3">
      <c r="A15" s="16"/>
      <c r="B15" s="436" t="s">
        <v>179</v>
      </c>
      <c r="C15" s="437"/>
      <c r="D15" s="420">
        <f>'Training Plan'!C46</f>
        <v>0</v>
      </c>
      <c r="E15" s="421"/>
      <c r="F15" s="422"/>
      <c r="G15" s="16"/>
      <c r="H15" s="436" t="s">
        <v>179</v>
      </c>
      <c r="I15" s="437"/>
      <c r="J15" s="420">
        <f>'Training Plan'!C54</f>
        <v>0</v>
      </c>
      <c r="K15" s="421"/>
      <c r="L15" s="422"/>
      <c r="M15" s="16"/>
      <c r="N15" s="436" t="s">
        <v>179</v>
      </c>
      <c r="O15" s="437"/>
      <c r="P15" s="420">
        <f>'Training Plan'!C62</f>
        <v>0</v>
      </c>
      <c r="Q15" s="421"/>
      <c r="R15" s="422"/>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row>
    <row r="16" spans="1:42" ht="15" customHeight="1" x14ac:dyDescent="0.3">
      <c r="A16" s="16"/>
      <c r="B16" s="438"/>
      <c r="C16" s="439"/>
      <c r="D16" s="423"/>
      <c r="E16" s="424"/>
      <c r="F16" s="425"/>
      <c r="G16" s="16"/>
      <c r="H16" s="438"/>
      <c r="I16" s="439"/>
      <c r="J16" s="423"/>
      <c r="K16" s="424"/>
      <c r="L16" s="425"/>
      <c r="M16" s="16"/>
      <c r="N16" s="438"/>
      <c r="O16" s="439"/>
      <c r="P16" s="423"/>
      <c r="Q16" s="424"/>
      <c r="R16" s="425"/>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row>
    <row r="17" spans="1:42" ht="15" customHeight="1" x14ac:dyDescent="0.3">
      <c r="A17" s="16"/>
      <c r="B17" s="438"/>
      <c r="C17" s="439"/>
      <c r="D17" s="423"/>
      <c r="E17" s="424"/>
      <c r="F17" s="425"/>
      <c r="G17" s="16"/>
      <c r="H17" s="438"/>
      <c r="I17" s="439"/>
      <c r="J17" s="423"/>
      <c r="K17" s="424"/>
      <c r="L17" s="425"/>
      <c r="M17" s="16"/>
      <c r="N17" s="438"/>
      <c r="O17" s="439"/>
      <c r="P17" s="423"/>
      <c r="Q17" s="424"/>
      <c r="R17" s="425"/>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row>
    <row r="18" spans="1:42" ht="15" customHeight="1" x14ac:dyDescent="0.3">
      <c r="A18" s="16"/>
      <c r="B18" s="438"/>
      <c r="C18" s="439"/>
      <c r="D18" s="423"/>
      <c r="E18" s="424"/>
      <c r="F18" s="425"/>
      <c r="G18" s="16"/>
      <c r="H18" s="438"/>
      <c r="I18" s="439"/>
      <c r="J18" s="423"/>
      <c r="K18" s="424"/>
      <c r="L18" s="425"/>
      <c r="M18" s="16"/>
      <c r="N18" s="438"/>
      <c r="O18" s="439"/>
      <c r="P18" s="423"/>
      <c r="Q18" s="424"/>
      <c r="R18" s="425"/>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row>
    <row r="19" spans="1:42" ht="15" customHeight="1" thickBot="1" x14ac:dyDescent="0.35">
      <c r="A19" s="16"/>
      <c r="B19" s="440"/>
      <c r="C19" s="441"/>
      <c r="D19" s="423"/>
      <c r="E19" s="424"/>
      <c r="F19" s="425"/>
      <c r="G19" s="16"/>
      <c r="H19" s="440"/>
      <c r="I19" s="441"/>
      <c r="J19" s="423"/>
      <c r="K19" s="424"/>
      <c r="L19" s="425"/>
      <c r="M19" s="16"/>
      <c r="N19" s="440"/>
      <c r="O19" s="441"/>
      <c r="P19" s="423"/>
      <c r="Q19" s="424"/>
      <c r="R19" s="425"/>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row>
    <row r="20" spans="1:42" ht="15" customHeight="1" x14ac:dyDescent="0.3">
      <c r="A20" s="16"/>
      <c r="B20" s="426" t="s">
        <v>81</v>
      </c>
      <c r="C20" s="427"/>
      <c r="D20" s="430">
        <f>'Training Plan'!D51</f>
        <v>0</v>
      </c>
      <c r="E20" s="431"/>
      <c r="F20" s="432"/>
      <c r="G20" s="16"/>
      <c r="H20" s="426" t="s">
        <v>81</v>
      </c>
      <c r="I20" s="427"/>
      <c r="J20" s="430">
        <f>'Training Plan'!D59</f>
        <v>0</v>
      </c>
      <c r="K20" s="431"/>
      <c r="L20" s="432"/>
      <c r="M20" s="16"/>
      <c r="N20" s="426" t="s">
        <v>81</v>
      </c>
      <c r="O20" s="427"/>
      <c r="P20" s="430">
        <f>'Training Plan'!D67</f>
        <v>0</v>
      </c>
      <c r="Q20" s="431"/>
      <c r="R20" s="432"/>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row>
    <row r="21" spans="1:42" ht="15" customHeight="1" thickBot="1" x14ac:dyDescent="0.35">
      <c r="A21" s="16"/>
      <c r="B21" s="428"/>
      <c r="C21" s="429"/>
      <c r="D21" s="433"/>
      <c r="E21" s="434"/>
      <c r="F21" s="435"/>
      <c r="G21" s="16"/>
      <c r="H21" s="428"/>
      <c r="I21" s="429"/>
      <c r="J21" s="433"/>
      <c r="K21" s="434"/>
      <c r="L21" s="435"/>
      <c r="M21" s="16"/>
      <c r="N21" s="428"/>
      <c r="O21" s="429"/>
      <c r="P21" s="433"/>
      <c r="Q21" s="434"/>
      <c r="R21" s="435"/>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row>
    <row r="22" spans="1:42" ht="30" customHeight="1" thickBot="1" x14ac:dyDescent="0.35">
      <c r="A22" s="16"/>
      <c r="B22" s="163" t="s">
        <v>180</v>
      </c>
      <c r="C22" s="163" t="s">
        <v>0</v>
      </c>
      <c r="D22" s="163" t="s">
        <v>41</v>
      </c>
      <c r="E22" s="163" t="s">
        <v>181</v>
      </c>
      <c r="F22" s="164" t="s">
        <v>182</v>
      </c>
      <c r="G22" s="16"/>
      <c r="H22" s="163" t="s">
        <v>180</v>
      </c>
      <c r="I22" s="163" t="s">
        <v>0</v>
      </c>
      <c r="J22" s="163" t="s">
        <v>41</v>
      </c>
      <c r="K22" s="163" t="s">
        <v>181</v>
      </c>
      <c r="L22" s="164" t="s">
        <v>182</v>
      </c>
      <c r="M22" s="16"/>
      <c r="N22" s="163" t="s">
        <v>180</v>
      </c>
      <c r="O22" s="163" t="s">
        <v>0</v>
      </c>
      <c r="P22" s="163" t="s">
        <v>41</v>
      </c>
      <c r="Q22" s="163" t="s">
        <v>181</v>
      </c>
      <c r="R22" s="164" t="s">
        <v>182</v>
      </c>
      <c r="S22" s="16"/>
      <c r="T22" s="16"/>
      <c r="U22" s="16"/>
      <c r="V22" s="16"/>
      <c r="W22" s="16"/>
      <c r="X22" s="16"/>
      <c r="Y22" s="16"/>
      <c r="Z22" s="16"/>
      <c r="AA22" s="16"/>
      <c r="AB22" s="16"/>
      <c r="AC22" s="16"/>
      <c r="AD22" s="16"/>
      <c r="AE22" s="16"/>
      <c r="AF22" s="16"/>
      <c r="AG22" s="16"/>
      <c r="AH22" s="16"/>
      <c r="AI22" s="16"/>
      <c r="AJ22" s="16"/>
      <c r="AK22" s="16"/>
      <c r="AL22" s="16"/>
      <c r="AM22" s="16"/>
      <c r="AN22" s="16"/>
      <c r="AO22" s="16"/>
      <c r="AP22" s="16"/>
    </row>
    <row r="23" spans="1:42" ht="15" customHeight="1" thickBot="1" x14ac:dyDescent="0.35">
      <c r="A23" s="16"/>
      <c r="B23" s="165">
        <v>1</v>
      </c>
      <c r="C23" s="166"/>
      <c r="D23" s="167"/>
      <c r="E23" s="168"/>
      <c r="F23" s="169">
        <f>IF(ISNUMBER(D23),D23/B35,)</f>
        <v>0</v>
      </c>
      <c r="G23" s="16"/>
      <c r="H23" s="165">
        <v>1</v>
      </c>
      <c r="I23" s="166"/>
      <c r="J23" s="167"/>
      <c r="K23" s="168"/>
      <c r="L23" s="169">
        <f>IF(ISNUMBER(J23),J23/H35,)</f>
        <v>0</v>
      </c>
      <c r="M23" s="16"/>
      <c r="N23" s="165">
        <v>1</v>
      </c>
      <c r="O23" s="166"/>
      <c r="P23" s="167"/>
      <c r="Q23" s="168"/>
      <c r="R23" s="169">
        <f>IF(ISNUMBER(P23),P23/N35,)</f>
        <v>0</v>
      </c>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row>
    <row r="24" spans="1:42" ht="15" customHeight="1" thickBot="1" x14ac:dyDescent="0.35">
      <c r="A24" s="16"/>
      <c r="B24" s="165">
        <v>2</v>
      </c>
      <c r="C24" s="170"/>
      <c r="D24" s="171"/>
      <c r="E24" s="172"/>
      <c r="F24" s="174">
        <f>IF(ISNUMBER(D24),D24/B35,)</f>
        <v>0</v>
      </c>
      <c r="G24" s="16"/>
      <c r="H24" s="165">
        <v>2</v>
      </c>
      <c r="I24" s="170"/>
      <c r="J24" s="171"/>
      <c r="K24" s="172"/>
      <c r="L24" s="174">
        <f>IF(ISNUMBER(J24),J24/H35,)</f>
        <v>0</v>
      </c>
      <c r="M24" s="16"/>
      <c r="N24" s="165">
        <v>2</v>
      </c>
      <c r="O24" s="170"/>
      <c r="P24" s="171"/>
      <c r="Q24" s="172"/>
      <c r="R24" s="174">
        <f>IF(ISNUMBER(P24),P24/N35,)</f>
        <v>0</v>
      </c>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row>
    <row r="25" spans="1:42" ht="15" customHeight="1" thickBot="1" x14ac:dyDescent="0.35">
      <c r="A25" s="16"/>
      <c r="B25" s="165">
        <v>3</v>
      </c>
      <c r="C25" s="170"/>
      <c r="D25" s="171"/>
      <c r="E25" s="172"/>
      <c r="F25" s="174">
        <f>IF(ISNUMBER(D25),D25/B35,)</f>
        <v>0</v>
      </c>
      <c r="G25" s="16"/>
      <c r="H25" s="165">
        <v>3</v>
      </c>
      <c r="I25" s="170"/>
      <c r="J25" s="171"/>
      <c r="K25" s="172"/>
      <c r="L25" s="174">
        <f>IF(ISNUMBER(J25),J25/H35,)</f>
        <v>0</v>
      </c>
      <c r="M25" s="175"/>
      <c r="N25" s="165">
        <v>3</v>
      </c>
      <c r="O25" s="170"/>
      <c r="P25" s="171"/>
      <c r="Q25" s="172"/>
      <c r="R25" s="174">
        <f>IF(ISNUMBER(P25),P25/N35,)</f>
        <v>0</v>
      </c>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row>
    <row r="26" spans="1:42" ht="15" customHeight="1" thickBot="1" x14ac:dyDescent="0.35">
      <c r="A26" s="16"/>
      <c r="B26" s="165">
        <v>4</v>
      </c>
      <c r="C26" s="170"/>
      <c r="D26" s="171"/>
      <c r="E26" s="172"/>
      <c r="F26" s="174">
        <f>IF(ISNUMBER(D26),D26/B35,)</f>
        <v>0</v>
      </c>
      <c r="G26" s="16"/>
      <c r="H26" s="165">
        <v>4</v>
      </c>
      <c r="I26" s="170"/>
      <c r="J26" s="171"/>
      <c r="K26" s="172"/>
      <c r="L26" s="174">
        <f>IF(ISNUMBER(J26),J26/H35,)</f>
        <v>0</v>
      </c>
      <c r="M26" s="13"/>
      <c r="N26" s="165">
        <v>4</v>
      </c>
      <c r="O26" s="170"/>
      <c r="P26" s="171"/>
      <c r="Q26" s="172"/>
      <c r="R26" s="174">
        <f>IF(ISNUMBER(P26),P26/N35,)</f>
        <v>0</v>
      </c>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row>
    <row r="27" spans="1:42" ht="15" customHeight="1" thickBot="1" x14ac:dyDescent="0.35">
      <c r="A27" s="16"/>
      <c r="B27" s="165">
        <v>5</v>
      </c>
      <c r="C27" s="170"/>
      <c r="D27" s="171"/>
      <c r="E27" s="172"/>
      <c r="F27" s="174">
        <f>IF(ISNUMBER(D27),D27/B35,)</f>
        <v>0</v>
      </c>
      <c r="G27" s="16"/>
      <c r="H27" s="165">
        <v>5</v>
      </c>
      <c r="I27" s="170"/>
      <c r="J27" s="171"/>
      <c r="K27" s="172"/>
      <c r="L27" s="174">
        <f>IF(ISNUMBER(J27),J27/H35,)</f>
        <v>0</v>
      </c>
      <c r="M27" s="176"/>
      <c r="N27" s="165">
        <v>5</v>
      </c>
      <c r="O27" s="170"/>
      <c r="P27" s="171"/>
      <c r="Q27" s="172"/>
      <c r="R27" s="174">
        <f>IF(ISNUMBER(P27),P27/N35,)</f>
        <v>0</v>
      </c>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row>
    <row r="28" spans="1:42" ht="15" customHeight="1" thickBot="1" x14ac:dyDescent="0.35">
      <c r="A28" s="16"/>
      <c r="B28" s="165">
        <v>6</v>
      </c>
      <c r="C28" s="170"/>
      <c r="D28" s="171"/>
      <c r="E28" s="172"/>
      <c r="F28" s="174">
        <f>IF(ISNUMBER(D28),D28/B35,)</f>
        <v>0</v>
      </c>
      <c r="G28" s="16"/>
      <c r="H28" s="165">
        <v>6</v>
      </c>
      <c r="I28" s="170"/>
      <c r="J28" s="171"/>
      <c r="K28" s="172"/>
      <c r="L28" s="174">
        <f>IF(ISNUMBER(J28),J28/H35,)</f>
        <v>0</v>
      </c>
      <c r="M28" s="176"/>
      <c r="N28" s="165">
        <v>6</v>
      </c>
      <c r="O28" s="170"/>
      <c r="P28" s="171"/>
      <c r="Q28" s="172"/>
      <c r="R28" s="174">
        <f>IF(ISNUMBER(P28),P28/N35,)</f>
        <v>0</v>
      </c>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row>
    <row r="29" spans="1:42" ht="15" customHeight="1" thickBot="1" x14ac:dyDescent="0.35">
      <c r="A29" s="16"/>
      <c r="B29" s="165">
        <v>7</v>
      </c>
      <c r="C29" s="170"/>
      <c r="D29" s="171"/>
      <c r="E29" s="172"/>
      <c r="F29" s="174">
        <f>IF(ISNUMBER(D29),D29/B35,)</f>
        <v>0</v>
      </c>
      <c r="G29" s="16"/>
      <c r="H29" s="165">
        <v>7</v>
      </c>
      <c r="I29" s="170"/>
      <c r="J29" s="171"/>
      <c r="K29" s="172"/>
      <c r="L29" s="174">
        <f>IF(ISNUMBER(J29),J29/H35,)</f>
        <v>0</v>
      </c>
      <c r="M29" s="176"/>
      <c r="N29" s="165">
        <v>7</v>
      </c>
      <c r="O29" s="170"/>
      <c r="P29" s="171"/>
      <c r="Q29" s="172"/>
      <c r="R29" s="174">
        <f>IF(ISNUMBER(P29),P29/N35,)</f>
        <v>0</v>
      </c>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row>
    <row r="30" spans="1:42" ht="15" customHeight="1" thickBot="1" x14ac:dyDescent="0.35">
      <c r="A30" s="16"/>
      <c r="B30" s="165">
        <v>8</v>
      </c>
      <c r="C30" s="170"/>
      <c r="D30" s="171"/>
      <c r="E30" s="172"/>
      <c r="F30" s="174">
        <f>IF(ISNUMBER(D30),D30/B35,)</f>
        <v>0</v>
      </c>
      <c r="G30" s="16"/>
      <c r="H30" s="165">
        <v>8</v>
      </c>
      <c r="I30" s="170"/>
      <c r="J30" s="171"/>
      <c r="K30" s="172"/>
      <c r="L30" s="174">
        <f>IF(ISNUMBER(J30),J30/H35,)</f>
        <v>0</v>
      </c>
      <c r="M30" s="176"/>
      <c r="N30" s="165">
        <v>8</v>
      </c>
      <c r="O30" s="170"/>
      <c r="P30" s="171"/>
      <c r="Q30" s="172"/>
      <c r="R30" s="174">
        <f>IF(ISNUMBER(P30),P30/N35,)</f>
        <v>0</v>
      </c>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row>
    <row r="31" spans="1:42" ht="15" customHeight="1" thickBot="1" x14ac:dyDescent="0.35">
      <c r="A31" s="16"/>
      <c r="B31" s="165">
        <v>9</v>
      </c>
      <c r="C31" s="170"/>
      <c r="D31" s="171"/>
      <c r="E31" s="172"/>
      <c r="F31" s="174">
        <f>IF(ISNUMBER(D31),D31/B35,)</f>
        <v>0</v>
      </c>
      <c r="G31" s="16"/>
      <c r="H31" s="165">
        <v>9</v>
      </c>
      <c r="I31" s="170"/>
      <c r="J31" s="171"/>
      <c r="K31" s="172"/>
      <c r="L31" s="174">
        <f>IF(ISNUMBER(J31),J31/H35,)</f>
        <v>0</v>
      </c>
      <c r="M31" s="176"/>
      <c r="N31" s="165">
        <v>9</v>
      </c>
      <c r="O31" s="170"/>
      <c r="P31" s="171"/>
      <c r="Q31" s="172"/>
      <c r="R31" s="174">
        <f>IF(ISNUMBER(P31),P31/N35,)</f>
        <v>0</v>
      </c>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row>
    <row r="32" spans="1:42" ht="15" customHeight="1" thickBot="1" x14ac:dyDescent="0.35">
      <c r="A32" s="16"/>
      <c r="B32" s="177">
        <v>10</v>
      </c>
      <c r="C32" s="178"/>
      <c r="D32" s="179"/>
      <c r="E32" s="180"/>
      <c r="F32" s="174">
        <f>IF(ISNUMBER(D32),D32/B35,)</f>
        <v>0</v>
      </c>
      <c r="G32" s="16"/>
      <c r="H32" s="177">
        <v>10</v>
      </c>
      <c r="I32" s="178"/>
      <c r="J32" s="179"/>
      <c r="K32" s="180"/>
      <c r="L32" s="174">
        <f>IF(ISNUMBER(J32),J32/H35,)</f>
        <v>0</v>
      </c>
      <c r="M32" s="176"/>
      <c r="N32" s="177">
        <v>10</v>
      </c>
      <c r="O32" s="178"/>
      <c r="P32" s="179"/>
      <c r="Q32" s="180"/>
      <c r="R32" s="174">
        <f>IF(ISNUMBER(P32),P32/N35,)</f>
        <v>0</v>
      </c>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row>
    <row r="33" spans="1:42" ht="15" customHeight="1" x14ac:dyDescent="0.3">
      <c r="A33" s="16"/>
      <c r="B33" s="413" t="s">
        <v>4</v>
      </c>
      <c r="C33" s="397" t="s">
        <v>60</v>
      </c>
      <c r="D33" s="398"/>
      <c r="E33" s="409">
        <f>IFERROR(IF(COUNT(F23:F32)&gt;0,AVERAGEIF(F23:F32,"&gt;0"),0),)</f>
        <v>0</v>
      </c>
      <c r="F33" s="410"/>
      <c r="G33" s="16"/>
      <c r="H33" s="413" t="s">
        <v>4</v>
      </c>
      <c r="I33" s="397" t="s">
        <v>60</v>
      </c>
      <c r="J33" s="398"/>
      <c r="K33" s="409">
        <f>IFERROR(IF(COUNT(L23:L32)&gt;0,AVERAGEIF(L23:L32,"&gt;0"),0),)</f>
        <v>0</v>
      </c>
      <c r="L33" s="410"/>
      <c r="M33" s="176"/>
      <c r="N33" s="413" t="s">
        <v>4</v>
      </c>
      <c r="O33" s="405" t="s">
        <v>67</v>
      </c>
      <c r="P33" s="415">
        <f>IFERROR(IF(COUNT(R23:R32)&gt;0,AVERAGEIF(R23:R32,"&gt;0"),0),)</f>
        <v>0</v>
      </c>
      <c r="Q33" s="417" t="s">
        <v>107</v>
      </c>
      <c r="R33" s="442" t="str">
        <f>IFERROR(Q37*R37,"")</f>
        <v/>
      </c>
      <c r="S33" s="16"/>
      <c r="T33" s="16"/>
      <c r="U33" s="16"/>
      <c r="V33" s="16"/>
      <c r="W33" s="16"/>
      <c r="X33" s="16"/>
      <c r="Y33" s="16"/>
      <c r="Z33" s="16"/>
      <c r="AA33" s="16"/>
      <c r="AB33" s="16"/>
      <c r="AC33" s="16"/>
      <c r="AD33" s="16"/>
      <c r="AE33" s="16"/>
      <c r="AF33" s="16"/>
      <c r="AG33" s="16"/>
      <c r="AH33" s="16"/>
      <c r="AI33" s="16"/>
      <c r="AJ33" s="16"/>
      <c r="AK33" s="16"/>
      <c r="AL33" s="16"/>
      <c r="AM33" s="16"/>
      <c r="AN33" s="16"/>
      <c r="AO33" s="16"/>
      <c r="AP33" s="16"/>
    </row>
    <row r="34" spans="1:42" ht="15" customHeight="1" thickBot="1" x14ac:dyDescent="0.35">
      <c r="A34" s="16"/>
      <c r="B34" s="414"/>
      <c r="C34" s="406"/>
      <c r="D34" s="419"/>
      <c r="E34" s="411"/>
      <c r="F34" s="412"/>
      <c r="G34" s="16"/>
      <c r="H34" s="414"/>
      <c r="I34" s="406"/>
      <c r="J34" s="419"/>
      <c r="K34" s="411"/>
      <c r="L34" s="412"/>
      <c r="M34" s="176"/>
      <c r="N34" s="414"/>
      <c r="O34" s="444"/>
      <c r="P34" s="416"/>
      <c r="Q34" s="418"/>
      <c r="R34" s="443"/>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row>
    <row r="35" spans="1:42" ht="15" customHeight="1" x14ac:dyDescent="0.3">
      <c r="A35" s="9"/>
      <c r="B35" s="403">
        <f ca="1">IFERROR(ROUNDUP(B37/(0.0005*C37^2-0.0342*C37+1.034),0),)</f>
        <v>0</v>
      </c>
      <c r="C35" s="405" t="s">
        <v>196</v>
      </c>
      <c r="D35" s="407">
        <f>SUM(C23:C32)</f>
        <v>0</v>
      </c>
      <c r="E35" s="397" t="s">
        <v>43</v>
      </c>
      <c r="F35" s="401">
        <f>SUM(C23*D23,C24*D24,C25*D25,C26*D26,C27*D27,C28*D28,C29*D29,C30*D30,C31*D31,C32*D32)</f>
        <v>0</v>
      </c>
      <c r="G35" s="16"/>
      <c r="H35" s="403">
        <f ca="1">IFERROR(ROUNDUP(H37/(0.0005*I37^2-0.0342*I37+1.034),0),)</f>
        <v>0</v>
      </c>
      <c r="I35" s="405" t="s">
        <v>196</v>
      </c>
      <c r="J35" s="407">
        <f>SUM(I23:I32)</f>
        <v>0</v>
      </c>
      <c r="K35" s="397" t="s">
        <v>43</v>
      </c>
      <c r="L35" s="401">
        <f>SUM(I23*J23,I24*J24,I25*J25,I26*J26,I27*J27,I28*J28,I29*J29,I30*J30,I31*J31,I32*J32)</f>
        <v>0</v>
      </c>
      <c r="M35" s="176"/>
      <c r="N35" s="403">
        <f ca="1">IFERROR(ROUNDUP(N37/(0.0005*O37^2-0.0342*O37+1.034),0),)</f>
        <v>0</v>
      </c>
      <c r="O35" s="405" t="s">
        <v>196</v>
      </c>
      <c r="P35" s="407">
        <f>SUM(O23:O32)</f>
        <v>0</v>
      </c>
      <c r="Q35" s="397" t="s">
        <v>43</v>
      </c>
      <c r="R35" s="401">
        <f>SUM(O23*P23,O24*P24,O25*P25,O26*P26,O27*P27,O28*P28,O29*P29,O30*P30,O31*P31,O32*P32)</f>
        <v>0</v>
      </c>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row>
    <row r="36" spans="1:42" ht="15" customHeight="1" thickBot="1" x14ac:dyDescent="0.35">
      <c r="A36" s="9"/>
      <c r="B36" s="404"/>
      <c r="C36" s="406"/>
      <c r="D36" s="408"/>
      <c r="E36" s="406"/>
      <c r="F36" s="402"/>
      <c r="G36" s="16"/>
      <c r="H36" s="404"/>
      <c r="I36" s="406"/>
      <c r="J36" s="408"/>
      <c r="K36" s="406"/>
      <c r="L36" s="402"/>
      <c r="M36" s="176"/>
      <c r="N36" s="404"/>
      <c r="O36" s="406"/>
      <c r="P36" s="408"/>
      <c r="Q36" s="406"/>
      <c r="R36" s="402"/>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row>
    <row r="37" spans="1:42" ht="15" customHeight="1" x14ac:dyDescent="0.3">
      <c r="A37" s="16"/>
      <c r="B37" s="2" t="e">
        <f ca="1">OFFSET(D22,MATCH(MAX(D23:D32),D23:D32,0),0)</f>
        <v>#N/A</v>
      </c>
      <c r="C37" s="181" t="e">
        <f ca="1">OFFSET(C22,MATCH(MAX(D23:D32),D23:D32,0),0)+(10-OFFSET(E22,MATCH(MAX(D23:D32),D23:D32,0),0))</f>
        <v>#N/A</v>
      </c>
      <c r="D37" s="16"/>
      <c r="E37" s="16"/>
      <c r="F37" s="16"/>
      <c r="G37" s="16"/>
      <c r="H37" s="2" t="e">
        <f ca="1">OFFSET(J22,MATCH(MAX(J23:J32),J23:J32,0),0)</f>
        <v>#N/A</v>
      </c>
      <c r="I37" s="181" t="e">
        <f ca="1">OFFSET(I22,MATCH(MAX(J23:J32),J23:J32,0),0)+(10-OFFSET(K22,MATCH(MAX(J23:J32),J23:J32,0),0))</f>
        <v>#N/A</v>
      </c>
      <c r="J37" s="16"/>
      <c r="K37" s="16"/>
      <c r="L37" s="16"/>
      <c r="M37" s="160"/>
      <c r="N37" s="2" t="e">
        <f ca="1">OFFSET(P22,MATCH(MAX(P23:P32),P23:P32,0),0)</f>
        <v>#N/A</v>
      </c>
      <c r="O37" s="181" t="e">
        <f ca="1">OFFSET(O22,MATCH(MAX(P23:P32),P23:P32,0),0)+(10-OFFSET(Q22,MATCH(MAX(P23:P32),P23:P32,0),0))</f>
        <v>#N/A</v>
      </c>
      <c r="P37" s="16"/>
      <c r="Q37" s="183" t="str">
        <f>IFERROR(AVERAGE(AVERAGE(E23:E32),AVERAGE(K23:K32),AVERAGE(Q23:Q32)),"")</f>
        <v/>
      </c>
      <c r="R37" s="184">
        <f>SUM(C23:C32,I23:I32,O23:O32)</f>
        <v>0</v>
      </c>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row>
    <row r="38" spans="1:42" ht="15" customHeight="1" x14ac:dyDescent="0.3">
      <c r="A38" s="16"/>
      <c r="B38" s="16"/>
      <c r="C38" s="1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row>
    <row r="39" spans="1:42" ht="15" customHeight="1" x14ac:dyDescent="0.3">
      <c r="A39" s="16"/>
      <c r="B39" s="400" t="s">
        <v>47</v>
      </c>
      <c r="C39" s="400"/>
      <c r="D39" s="400"/>
      <c r="E39" s="400"/>
      <c r="F39" s="400"/>
      <c r="G39" s="400"/>
      <c r="H39" s="400"/>
      <c r="I39" s="400"/>
      <c r="J39" s="400"/>
      <c r="K39" s="400"/>
      <c r="L39" s="400"/>
      <c r="M39" s="400"/>
      <c r="N39" s="400"/>
      <c r="O39" s="400"/>
      <c r="P39" s="400"/>
      <c r="Q39" s="400"/>
      <c r="R39" s="400"/>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row>
    <row r="40" spans="1:42" ht="15" customHeight="1" x14ac:dyDescent="0.3">
      <c r="A40" s="16"/>
      <c r="B40" s="400"/>
      <c r="C40" s="400"/>
      <c r="D40" s="400"/>
      <c r="E40" s="400"/>
      <c r="F40" s="400"/>
      <c r="G40" s="400"/>
      <c r="H40" s="400"/>
      <c r="I40" s="400"/>
      <c r="J40" s="400"/>
      <c r="K40" s="400"/>
      <c r="L40" s="400"/>
      <c r="M40" s="400"/>
      <c r="N40" s="400"/>
      <c r="O40" s="400"/>
      <c r="P40" s="400"/>
      <c r="Q40" s="400"/>
      <c r="R40" s="400"/>
      <c r="S40" s="16"/>
      <c r="T40" s="16"/>
      <c r="U40" s="16"/>
      <c r="V40" s="16"/>
      <c r="W40" s="16"/>
      <c r="X40" s="16"/>
      <c r="Y40" s="16"/>
      <c r="Z40" s="16"/>
      <c r="AA40" s="16"/>
      <c r="AB40" s="16"/>
      <c r="AC40" s="16"/>
      <c r="AD40" s="16"/>
      <c r="AE40" s="16"/>
      <c r="AF40" s="16"/>
      <c r="AG40" s="16"/>
      <c r="AH40" s="16"/>
      <c r="AI40" s="16"/>
      <c r="AJ40" s="16"/>
      <c r="AK40" s="16"/>
      <c r="AL40" s="16"/>
      <c r="AM40" s="16"/>
      <c r="AN40" s="16"/>
      <c r="AO40" s="16"/>
      <c r="AP40" s="16"/>
    </row>
    <row r="41" spans="1:42" ht="15" customHeight="1" x14ac:dyDescent="0.3">
      <c r="A41" s="16"/>
      <c r="B41" s="400"/>
      <c r="C41" s="400"/>
      <c r="D41" s="400"/>
      <c r="E41" s="400"/>
      <c r="F41" s="400"/>
      <c r="G41" s="400"/>
      <c r="H41" s="400"/>
      <c r="I41" s="400"/>
      <c r="J41" s="400"/>
      <c r="K41" s="400"/>
      <c r="L41" s="400"/>
      <c r="M41" s="400"/>
      <c r="N41" s="400"/>
      <c r="O41" s="400"/>
      <c r="P41" s="400"/>
      <c r="Q41" s="400"/>
      <c r="R41" s="400"/>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row>
    <row r="42" spans="1:42" ht="15" customHeight="1" thickBot="1" x14ac:dyDescent="0.35">
      <c r="A42" s="16"/>
      <c r="B42" s="16"/>
      <c r="C42" s="16"/>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row>
    <row r="43" spans="1:42" ht="15" customHeight="1" x14ac:dyDescent="0.3">
      <c r="A43" s="16"/>
      <c r="B43" s="329">
        <v>1</v>
      </c>
      <c r="C43" s="329">
        <f>'Training Plan'!G45</f>
        <v>0</v>
      </c>
      <c r="D43" s="330"/>
      <c r="E43" s="330"/>
      <c r="F43" s="331"/>
      <c r="G43" s="16"/>
      <c r="H43" s="329">
        <v>2</v>
      </c>
      <c r="I43" s="329">
        <f>'Training Plan'!G53</f>
        <v>0</v>
      </c>
      <c r="J43" s="330"/>
      <c r="K43" s="330"/>
      <c r="L43" s="331"/>
      <c r="M43" s="16"/>
      <c r="N43" s="329">
        <v>3</v>
      </c>
      <c r="O43" s="329">
        <f>'Training Plan'!G61</f>
        <v>0</v>
      </c>
      <c r="P43" s="330"/>
      <c r="Q43" s="330"/>
      <c r="R43" s="331"/>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row>
    <row r="44" spans="1:42" ht="15" customHeight="1" thickBot="1" x14ac:dyDescent="0.35">
      <c r="A44" s="16"/>
      <c r="B44" s="332"/>
      <c r="C44" s="332"/>
      <c r="D44" s="333"/>
      <c r="E44" s="333"/>
      <c r="F44" s="334"/>
      <c r="G44" s="16"/>
      <c r="H44" s="332"/>
      <c r="I44" s="332"/>
      <c r="J44" s="333"/>
      <c r="K44" s="333"/>
      <c r="L44" s="334"/>
      <c r="M44" s="16"/>
      <c r="N44" s="332"/>
      <c r="O44" s="332"/>
      <c r="P44" s="333"/>
      <c r="Q44" s="333"/>
      <c r="R44" s="334"/>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row>
    <row r="45" spans="1:42" ht="15" customHeight="1" x14ac:dyDescent="0.3">
      <c r="A45" s="16"/>
      <c r="B45" s="436" t="s">
        <v>179</v>
      </c>
      <c r="C45" s="437"/>
      <c r="D45" s="420">
        <f>'Training Plan'!G46</f>
        <v>0</v>
      </c>
      <c r="E45" s="421"/>
      <c r="F45" s="422"/>
      <c r="G45" s="16"/>
      <c r="H45" s="436" t="s">
        <v>179</v>
      </c>
      <c r="I45" s="437"/>
      <c r="J45" s="420">
        <f>'Training Plan'!G54</f>
        <v>0</v>
      </c>
      <c r="K45" s="421"/>
      <c r="L45" s="422"/>
      <c r="M45" s="16"/>
      <c r="N45" s="436" t="s">
        <v>179</v>
      </c>
      <c r="O45" s="437"/>
      <c r="P45" s="420">
        <f>'Training Plan'!G62</f>
        <v>0</v>
      </c>
      <c r="Q45" s="421"/>
      <c r="R45" s="422"/>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row>
    <row r="46" spans="1:42" ht="15" customHeight="1" x14ac:dyDescent="0.3">
      <c r="A46" s="16"/>
      <c r="B46" s="438"/>
      <c r="C46" s="439"/>
      <c r="D46" s="423"/>
      <c r="E46" s="424"/>
      <c r="F46" s="425"/>
      <c r="G46" s="16"/>
      <c r="H46" s="438"/>
      <c r="I46" s="439"/>
      <c r="J46" s="423"/>
      <c r="K46" s="424"/>
      <c r="L46" s="425"/>
      <c r="M46" s="16"/>
      <c r="N46" s="438"/>
      <c r="O46" s="439"/>
      <c r="P46" s="423"/>
      <c r="Q46" s="424"/>
      <c r="R46" s="425"/>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row>
    <row r="47" spans="1:42" ht="15" customHeight="1" x14ac:dyDescent="0.3">
      <c r="A47" s="16"/>
      <c r="B47" s="438"/>
      <c r="C47" s="439"/>
      <c r="D47" s="423"/>
      <c r="E47" s="424"/>
      <c r="F47" s="425"/>
      <c r="G47" s="16"/>
      <c r="H47" s="438"/>
      <c r="I47" s="439"/>
      <c r="J47" s="423"/>
      <c r="K47" s="424"/>
      <c r="L47" s="425"/>
      <c r="M47" s="16"/>
      <c r="N47" s="438"/>
      <c r="O47" s="439"/>
      <c r="P47" s="423"/>
      <c r="Q47" s="424"/>
      <c r="R47" s="425"/>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row>
    <row r="48" spans="1:42" ht="15" customHeight="1" x14ac:dyDescent="0.3">
      <c r="A48" s="16"/>
      <c r="B48" s="438"/>
      <c r="C48" s="439"/>
      <c r="D48" s="423"/>
      <c r="E48" s="424"/>
      <c r="F48" s="425"/>
      <c r="G48" s="16"/>
      <c r="H48" s="438"/>
      <c r="I48" s="439"/>
      <c r="J48" s="423"/>
      <c r="K48" s="424"/>
      <c r="L48" s="425"/>
      <c r="M48" s="16"/>
      <c r="N48" s="438"/>
      <c r="O48" s="439"/>
      <c r="P48" s="423"/>
      <c r="Q48" s="424"/>
      <c r="R48" s="425"/>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row>
    <row r="49" spans="1:42" ht="15" customHeight="1" thickBot="1" x14ac:dyDescent="0.35">
      <c r="A49" s="16"/>
      <c r="B49" s="440"/>
      <c r="C49" s="441"/>
      <c r="D49" s="423"/>
      <c r="E49" s="424"/>
      <c r="F49" s="425"/>
      <c r="G49" s="16"/>
      <c r="H49" s="440"/>
      <c r="I49" s="441"/>
      <c r="J49" s="423"/>
      <c r="K49" s="424"/>
      <c r="L49" s="425"/>
      <c r="M49" s="16"/>
      <c r="N49" s="438"/>
      <c r="O49" s="439"/>
      <c r="P49" s="423"/>
      <c r="Q49" s="424"/>
      <c r="R49" s="425"/>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row>
    <row r="50" spans="1:42" ht="15" customHeight="1" x14ac:dyDescent="0.3">
      <c r="A50" s="16"/>
      <c r="B50" s="426" t="s">
        <v>81</v>
      </c>
      <c r="C50" s="427"/>
      <c r="D50" s="430">
        <f>'Training Plan'!H51</f>
        <v>0</v>
      </c>
      <c r="E50" s="431"/>
      <c r="F50" s="432"/>
      <c r="G50" s="16"/>
      <c r="H50" s="426" t="s">
        <v>81</v>
      </c>
      <c r="I50" s="427"/>
      <c r="J50" s="430">
        <f>'Training Plan'!H59</f>
        <v>0</v>
      </c>
      <c r="K50" s="431"/>
      <c r="L50" s="432"/>
      <c r="M50" s="16"/>
      <c r="N50" s="426" t="s">
        <v>81</v>
      </c>
      <c r="O50" s="427"/>
      <c r="P50" s="430">
        <f>'Training Plan'!H67</f>
        <v>0</v>
      </c>
      <c r="Q50" s="431"/>
      <c r="R50" s="432"/>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row>
    <row r="51" spans="1:42" ht="15" customHeight="1" thickBot="1" x14ac:dyDescent="0.35">
      <c r="A51" s="16"/>
      <c r="B51" s="428"/>
      <c r="C51" s="429"/>
      <c r="D51" s="433"/>
      <c r="E51" s="434"/>
      <c r="F51" s="435"/>
      <c r="G51" s="16"/>
      <c r="H51" s="428"/>
      <c r="I51" s="429"/>
      <c r="J51" s="433"/>
      <c r="K51" s="434"/>
      <c r="L51" s="435"/>
      <c r="M51" s="16"/>
      <c r="N51" s="428"/>
      <c r="O51" s="429"/>
      <c r="P51" s="433"/>
      <c r="Q51" s="434"/>
      <c r="R51" s="435"/>
      <c r="S51" s="16"/>
      <c r="T51" s="16"/>
      <c r="U51" s="16"/>
      <c r="V51" s="16"/>
      <c r="W51" s="16"/>
      <c r="X51" s="16"/>
      <c r="Y51" s="16"/>
      <c r="Z51" s="16"/>
      <c r="AA51" s="16"/>
      <c r="AB51" s="16"/>
      <c r="AC51" s="16"/>
      <c r="AD51" s="16"/>
      <c r="AE51" s="16"/>
      <c r="AF51" s="16"/>
      <c r="AG51" s="16"/>
      <c r="AH51" s="16"/>
      <c r="AI51" s="16"/>
      <c r="AJ51" s="16"/>
      <c r="AK51" s="16"/>
      <c r="AL51" s="16"/>
      <c r="AM51" s="16"/>
      <c r="AN51" s="16"/>
      <c r="AO51" s="16"/>
      <c r="AP51" s="16"/>
    </row>
    <row r="52" spans="1:42" ht="30" customHeight="1" thickBot="1" x14ac:dyDescent="0.35">
      <c r="A52" s="16"/>
      <c r="B52" s="163" t="s">
        <v>180</v>
      </c>
      <c r="C52" s="163" t="s">
        <v>0</v>
      </c>
      <c r="D52" s="163" t="s">
        <v>41</v>
      </c>
      <c r="E52" s="163" t="s">
        <v>181</v>
      </c>
      <c r="F52" s="164" t="s">
        <v>182</v>
      </c>
      <c r="G52" s="16"/>
      <c r="H52" s="163" t="s">
        <v>180</v>
      </c>
      <c r="I52" s="163" t="s">
        <v>0</v>
      </c>
      <c r="J52" s="163" t="s">
        <v>41</v>
      </c>
      <c r="K52" s="163" t="s">
        <v>181</v>
      </c>
      <c r="L52" s="164" t="s">
        <v>182</v>
      </c>
      <c r="M52" s="16"/>
      <c r="N52" s="163" t="s">
        <v>180</v>
      </c>
      <c r="O52" s="163" t="s">
        <v>0</v>
      </c>
      <c r="P52" s="163" t="s">
        <v>41</v>
      </c>
      <c r="Q52" s="163" t="s">
        <v>181</v>
      </c>
      <c r="R52" s="164" t="s">
        <v>182</v>
      </c>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row>
    <row r="53" spans="1:42" ht="15" customHeight="1" thickBot="1" x14ac:dyDescent="0.35">
      <c r="A53" s="16"/>
      <c r="B53" s="165">
        <v>1</v>
      </c>
      <c r="C53" s="166"/>
      <c r="D53" s="167"/>
      <c r="E53" s="168"/>
      <c r="F53" s="169">
        <f>IF(ISNUMBER(D53),D53/B65,)</f>
        <v>0</v>
      </c>
      <c r="G53" s="16"/>
      <c r="H53" s="165">
        <v>1</v>
      </c>
      <c r="I53" s="166"/>
      <c r="J53" s="167"/>
      <c r="K53" s="168"/>
      <c r="L53" s="169">
        <f>IF(ISNUMBER(J53),J53/H65,)</f>
        <v>0</v>
      </c>
      <c r="M53" s="16"/>
      <c r="N53" s="165">
        <v>1</v>
      </c>
      <c r="O53" s="166"/>
      <c r="P53" s="167"/>
      <c r="Q53" s="168"/>
      <c r="R53" s="169">
        <f>IF(ISNUMBER(P53),P53/N65,)</f>
        <v>0</v>
      </c>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row>
    <row r="54" spans="1:42" ht="15" customHeight="1" thickBot="1" x14ac:dyDescent="0.35">
      <c r="A54" s="16"/>
      <c r="B54" s="165">
        <v>2</v>
      </c>
      <c r="C54" s="170"/>
      <c r="D54" s="171"/>
      <c r="E54" s="172"/>
      <c r="F54" s="174">
        <f>IF(ISNUMBER(D54),D54/B65,)</f>
        <v>0</v>
      </c>
      <c r="G54" s="16"/>
      <c r="H54" s="165">
        <v>2</v>
      </c>
      <c r="I54" s="170"/>
      <c r="J54" s="171"/>
      <c r="K54" s="172"/>
      <c r="L54" s="174">
        <f>IF(ISNUMBER(J54),J54/H65,)</f>
        <v>0</v>
      </c>
      <c r="M54" s="16"/>
      <c r="N54" s="165">
        <v>2</v>
      </c>
      <c r="O54" s="170"/>
      <c r="P54" s="171"/>
      <c r="Q54" s="172"/>
      <c r="R54" s="174">
        <f>IF(ISNUMBER(P54),P54/N65,)</f>
        <v>0</v>
      </c>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row>
    <row r="55" spans="1:42" ht="15" customHeight="1" thickBot="1" x14ac:dyDescent="0.35">
      <c r="A55" s="16"/>
      <c r="B55" s="165">
        <v>3</v>
      </c>
      <c r="C55" s="170"/>
      <c r="D55" s="171"/>
      <c r="E55" s="172"/>
      <c r="F55" s="174">
        <f>IF(ISNUMBER(D55),D55/B65,)</f>
        <v>0</v>
      </c>
      <c r="G55" s="16"/>
      <c r="H55" s="165">
        <v>3</v>
      </c>
      <c r="I55" s="170"/>
      <c r="J55" s="171"/>
      <c r="K55" s="172"/>
      <c r="L55" s="174">
        <f>IF(ISNUMBER(J55),J55/H65,)</f>
        <v>0</v>
      </c>
      <c r="M55" s="175"/>
      <c r="N55" s="165">
        <v>3</v>
      </c>
      <c r="O55" s="170"/>
      <c r="P55" s="171"/>
      <c r="Q55" s="172"/>
      <c r="R55" s="174">
        <f>IF(ISNUMBER(P55),P55/N65,)</f>
        <v>0</v>
      </c>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row>
    <row r="56" spans="1:42" ht="15" customHeight="1" thickBot="1" x14ac:dyDescent="0.35">
      <c r="A56" s="16"/>
      <c r="B56" s="165">
        <v>4</v>
      </c>
      <c r="C56" s="170"/>
      <c r="D56" s="171"/>
      <c r="E56" s="172"/>
      <c r="F56" s="174">
        <f>IF(ISNUMBER(D56),D56/B65,)</f>
        <v>0</v>
      </c>
      <c r="G56" s="16"/>
      <c r="H56" s="165">
        <v>4</v>
      </c>
      <c r="I56" s="170"/>
      <c r="J56" s="171"/>
      <c r="K56" s="172"/>
      <c r="L56" s="174">
        <f>IF(ISNUMBER(J56),J56/H65,)</f>
        <v>0</v>
      </c>
      <c r="M56" s="13"/>
      <c r="N56" s="165">
        <v>4</v>
      </c>
      <c r="O56" s="170"/>
      <c r="P56" s="171"/>
      <c r="Q56" s="172"/>
      <c r="R56" s="174">
        <f>IF(ISNUMBER(P56),P56/N65,)</f>
        <v>0</v>
      </c>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row>
    <row r="57" spans="1:42" ht="15" customHeight="1" thickBot="1" x14ac:dyDescent="0.35">
      <c r="A57" s="16"/>
      <c r="B57" s="165">
        <v>5</v>
      </c>
      <c r="C57" s="170"/>
      <c r="D57" s="171"/>
      <c r="E57" s="172"/>
      <c r="F57" s="174">
        <f>IF(ISNUMBER(D57),D57/B65,)</f>
        <v>0</v>
      </c>
      <c r="G57" s="16"/>
      <c r="H57" s="165">
        <v>5</v>
      </c>
      <c r="I57" s="170"/>
      <c r="J57" s="171"/>
      <c r="K57" s="172"/>
      <c r="L57" s="174">
        <f>IF(ISNUMBER(J57),J57/H65,)</f>
        <v>0</v>
      </c>
      <c r="M57" s="176"/>
      <c r="N57" s="165">
        <v>5</v>
      </c>
      <c r="O57" s="170"/>
      <c r="P57" s="171"/>
      <c r="Q57" s="172"/>
      <c r="R57" s="174">
        <f>IF(ISNUMBER(P57),P57/N65,)</f>
        <v>0</v>
      </c>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row>
    <row r="58" spans="1:42" ht="15" customHeight="1" thickBot="1" x14ac:dyDescent="0.35">
      <c r="A58" s="16"/>
      <c r="B58" s="165">
        <v>6</v>
      </c>
      <c r="C58" s="170"/>
      <c r="D58" s="171"/>
      <c r="E58" s="172"/>
      <c r="F58" s="174">
        <f>IF(ISNUMBER(D58),D58/B65,)</f>
        <v>0</v>
      </c>
      <c r="G58" s="16"/>
      <c r="H58" s="165">
        <v>6</v>
      </c>
      <c r="I58" s="170"/>
      <c r="J58" s="171"/>
      <c r="K58" s="172"/>
      <c r="L58" s="174">
        <f>IF(ISNUMBER(J58),J58/H65,)</f>
        <v>0</v>
      </c>
      <c r="M58" s="176"/>
      <c r="N58" s="165">
        <v>6</v>
      </c>
      <c r="O58" s="170"/>
      <c r="P58" s="171"/>
      <c r="Q58" s="172"/>
      <c r="R58" s="174">
        <f>IF(ISNUMBER(P58),P58/N65,)</f>
        <v>0</v>
      </c>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row>
    <row r="59" spans="1:42" ht="15" customHeight="1" thickBot="1" x14ac:dyDescent="0.35">
      <c r="A59" s="16"/>
      <c r="B59" s="165">
        <v>7</v>
      </c>
      <c r="C59" s="170"/>
      <c r="D59" s="171"/>
      <c r="E59" s="172"/>
      <c r="F59" s="174">
        <f>IF(ISNUMBER(D59),D59/B65,)</f>
        <v>0</v>
      </c>
      <c r="G59" s="16"/>
      <c r="H59" s="165">
        <v>7</v>
      </c>
      <c r="I59" s="170"/>
      <c r="J59" s="171"/>
      <c r="K59" s="172"/>
      <c r="L59" s="174">
        <f>IF(ISNUMBER(J59),J59/H65,)</f>
        <v>0</v>
      </c>
      <c r="M59" s="176"/>
      <c r="N59" s="165">
        <v>7</v>
      </c>
      <c r="O59" s="170"/>
      <c r="P59" s="171"/>
      <c r="Q59" s="172"/>
      <c r="R59" s="174">
        <f>IF(ISNUMBER(P59),P59/N65,)</f>
        <v>0</v>
      </c>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row>
    <row r="60" spans="1:42" ht="15" customHeight="1" thickBot="1" x14ac:dyDescent="0.35">
      <c r="A60" s="16"/>
      <c r="B60" s="165">
        <v>8</v>
      </c>
      <c r="C60" s="170"/>
      <c r="D60" s="171"/>
      <c r="E60" s="172"/>
      <c r="F60" s="174">
        <f>IF(ISNUMBER(D60),D60/B65,)</f>
        <v>0</v>
      </c>
      <c r="G60" s="16"/>
      <c r="H60" s="165">
        <v>8</v>
      </c>
      <c r="I60" s="170"/>
      <c r="J60" s="171"/>
      <c r="K60" s="172"/>
      <c r="L60" s="174">
        <f>IF(ISNUMBER(J60),J60/H65,)</f>
        <v>0</v>
      </c>
      <c r="M60" s="176"/>
      <c r="N60" s="165">
        <v>8</v>
      </c>
      <c r="O60" s="170"/>
      <c r="P60" s="171"/>
      <c r="Q60" s="172"/>
      <c r="R60" s="174">
        <f>IF(ISNUMBER(P60),P60/N65,)</f>
        <v>0</v>
      </c>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row>
    <row r="61" spans="1:42" ht="15" customHeight="1" thickBot="1" x14ac:dyDescent="0.35">
      <c r="A61" s="16"/>
      <c r="B61" s="165">
        <v>9</v>
      </c>
      <c r="C61" s="170"/>
      <c r="D61" s="171"/>
      <c r="E61" s="172"/>
      <c r="F61" s="174">
        <f>IF(ISNUMBER(D61),D61/B65,)</f>
        <v>0</v>
      </c>
      <c r="G61" s="16"/>
      <c r="H61" s="165">
        <v>9</v>
      </c>
      <c r="I61" s="170"/>
      <c r="J61" s="171"/>
      <c r="K61" s="172"/>
      <c r="L61" s="174">
        <f>IF(ISNUMBER(J61),J61/H65,)</f>
        <v>0</v>
      </c>
      <c r="M61" s="176"/>
      <c r="N61" s="165">
        <v>9</v>
      </c>
      <c r="O61" s="170"/>
      <c r="P61" s="171"/>
      <c r="Q61" s="172"/>
      <c r="R61" s="174">
        <f>IF(ISNUMBER(P61),P61/N65,)</f>
        <v>0</v>
      </c>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row>
    <row r="62" spans="1:42" ht="15" customHeight="1" thickBot="1" x14ac:dyDescent="0.35">
      <c r="A62" s="16"/>
      <c r="B62" s="177">
        <v>10</v>
      </c>
      <c r="C62" s="178"/>
      <c r="D62" s="179"/>
      <c r="E62" s="180"/>
      <c r="F62" s="174">
        <f>IF(ISNUMBER(D62),D62/B65,)</f>
        <v>0</v>
      </c>
      <c r="G62" s="16"/>
      <c r="H62" s="177">
        <v>10</v>
      </c>
      <c r="I62" s="178"/>
      <c r="J62" s="179"/>
      <c r="K62" s="180"/>
      <c r="L62" s="174">
        <f>IF(ISNUMBER(J62),J62/H65,)</f>
        <v>0</v>
      </c>
      <c r="M62" s="176"/>
      <c r="N62" s="177">
        <v>10</v>
      </c>
      <c r="O62" s="178"/>
      <c r="P62" s="179"/>
      <c r="Q62" s="180"/>
      <c r="R62" s="174">
        <f>IF(ISNUMBER(P62),P62/N65,)</f>
        <v>0</v>
      </c>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row>
    <row r="63" spans="1:42" ht="15" customHeight="1" x14ac:dyDescent="0.3">
      <c r="A63" s="16"/>
      <c r="B63" s="413" t="s">
        <v>4</v>
      </c>
      <c r="C63" s="397" t="s">
        <v>60</v>
      </c>
      <c r="D63" s="398"/>
      <c r="E63" s="409">
        <f>IFERROR(IF(COUNT(F53:F62)&gt;0,AVERAGEIF(F53:F62,"&gt;0"),0),)</f>
        <v>0</v>
      </c>
      <c r="F63" s="410"/>
      <c r="G63" s="16"/>
      <c r="H63" s="413" t="s">
        <v>4</v>
      </c>
      <c r="I63" s="397" t="s">
        <v>60</v>
      </c>
      <c r="J63" s="398"/>
      <c r="K63" s="409">
        <f>IFERROR(IF(COUNT(L53:L62)&gt;0,AVERAGEIF(L53:L62,"&gt;0"),0),)</f>
        <v>0</v>
      </c>
      <c r="L63" s="410"/>
      <c r="M63" s="176"/>
      <c r="N63" s="413" t="s">
        <v>4</v>
      </c>
      <c r="O63" s="405" t="s">
        <v>67</v>
      </c>
      <c r="P63" s="415">
        <f>IFERROR(IF(COUNT(R53:R62)&gt;0,AVERAGEIF(R53:R62,"&gt;0"),0),)</f>
        <v>0</v>
      </c>
      <c r="Q63" s="417" t="s">
        <v>107</v>
      </c>
      <c r="R63" s="442" t="str">
        <f>IFERROR(Q67*R67,"")</f>
        <v/>
      </c>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row>
    <row r="64" spans="1:42" ht="15" customHeight="1" thickBot="1" x14ac:dyDescent="0.35">
      <c r="A64" s="16"/>
      <c r="B64" s="414"/>
      <c r="C64" s="406"/>
      <c r="D64" s="419"/>
      <c r="E64" s="411"/>
      <c r="F64" s="412"/>
      <c r="G64" s="16"/>
      <c r="H64" s="414"/>
      <c r="I64" s="406"/>
      <c r="J64" s="419"/>
      <c r="K64" s="411"/>
      <c r="L64" s="412"/>
      <c r="M64" s="176"/>
      <c r="N64" s="414"/>
      <c r="O64" s="406"/>
      <c r="P64" s="416"/>
      <c r="Q64" s="418"/>
      <c r="R64" s="443"/>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row>
    <row r="65" spans="1:42" ht="15" customHeight="1" x14ac:dyDescent="0.3">
      <c r="A65" s="16"/>
      <c r="B65" s="403">
        <f ca="1">IFERROR(ROUNDUP(B67/(0.0005*C67^2-0.0342*C67+1.034),0),)</f>
        <v>0</v>
      </c>
      <c r="C65" s="405" t="s">
        <v>196</v>
      </c>
      <c r="D65" s="407">
        <f>SUM(C53:C62)</f>
        <v>0</v>
      </c>
      <c r="E65" s="397" t="s">
        <v>43</v>
      </c>
      <c r="F65" s="401">
        <f>SUM(C53*D53,C54*D54,C55*D55,C56*D56,C57*D57,C58*D58,C59*D59,C60*D60,C61*D61,C62*D62)</f>
        <v>0</v>
      </c>
      <c r="G65" s="16"/>
      <c r="H65" s="403">
        <f ca="1">IFERROR(ROUNDUP(H67/(0.0005*I67^2-0.0342*I67+1.034),0),)</f>
        <v>0</v>
      </c>
      <c r="I65" s="405" t="s">
        <v>196</v>
      </c>
      <c r="J65" s="407">
        <f>SUM(I53:I62)</f>
        <v>0</v>
      </c>
      <c r="K65" s="397" t="s">
        <v>43</v>
      </c>
      <c r="L65" s="401">
        <f>SUM(I53*J53,I54*J54,I55*J55,I56*J56,I57*J57,I58*J58,I59*J59,I60*J60,I61*J61,I62*J62)</f>
        <v>0</v>
      </c>
      <c r="M65" s="176"/>
      <c r="N65" s="403">
        <f ca="1">IFERROR(ROUNDUP(N67/(0.0005*O67^2-0.0342*O67+1.034),0),)</f>
        <v>0</v>
      </c>
      <c r="O65" s="405" t="s">
        <v>196</v>
      </c>
      <c r="P65" s="407">
        <f>SUM(O53:O62)</f>
        <v>0</v>
      </c>
      <c r="Q65" s="397" t="s">
        <v>43</v>
      </c>
      <c r="R65" s="401">
        <f>SUM(O53*P53,O54*P54,O55*P55,O56*P56,O57*P57,O58*P58,O59*P59,O60*P60,O61*P61,O62*P62)</f>
        <v>0</v>
      </c>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row>
    <row r="66" spans="1:42" ht="15" customHeight="1" thickBot="1" x14ac:dyDescent="0.35">
      <c r="A66" s="16"/>
      <c r="B66" s="404"/>
      <c r="C66" s="406"/>
      <c r="D66" s="408"/>
      <c r="E66" s="406"/>
      <c r="F66" s="402"/>
      <c r="G66" s="16"/>
      <c r="H66" s="404"/>
      <c r="I66" s="406"/>
      <c r="J66" s="408"/>
      <c r="K66" s="406"/>
      <c r="L66" s="402"/>
      <c r="M66" s="176"/>
      <c r="N66" s="404"/>
      <c r="O66" s="406"/>
      <c r="P66" s="408"/>
      <c r="Q66" s="406"/>
      <c r="R66" s="402"/>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row>
    <row r="67" spans="1:42" ht="15" customHeight="1" x14ac:dyDescent="0.3">
      <c r="A67" s="16"/>
      <c r="B67" s="2" t="e">
        <f ca="1">OFFSET(D52,MATCH(MAX(D53:D62),D53:D62,0),0)</f>
        <v>#N/A</v>
      </c>
      <c r="C67" s="181" t="e">
        <f ca="1">OFFSET(C52,MATCH(MAX(D53:D62),D53:D62,0),0)+(10-OFFSET(E52,MATCH(MAX(D53:D62),D53:D62,0),0))</f>
        <v>#N/A</v>
      </c>
      <c r="D67" s="16"/>
      <c r="E67" s="16"/>
      <c r="F67" s="16"/>
      <c r="G67" s="16"/>
      <c r="H67" s="2" t="e">
        <f ca="1">OFFSET(J52,MATCH(MAX(J53:J62),J53:J62,0),0)</f>
        <v>#N/A</v>
      </c>
      <c r="I67" s="181" t="e">
        <f ca="1">OFFSET(I52,MATCH(MAX(J53:J62),J53:J62,0),0)+(10-OFFSET(K52,MATCH(MAX(J53:J62),J53:J62,0),0))</f>
        <v>#N/A</v>
      </c>
      <c r="J67" s="16"/>
      <c r="K67" s="16"/>
      <c r="L67" s="16"/>
      <c r="M67" s="160"/>
      <c r="N67" s="2" t="e">
        <f ca="1">OFFSET(P52,MATCH(MAX(P53:P62),P53:P62,0),0)</f>
        <v>#N/A</v>
      </c>
      <c r="O67" s="181" t="e">
        <f ca="1">OFFSET(O52,MATCH(MAX(P53:P62),P53:P62,0),0)+(10-OFFSET(Q52,MATCH(MAX(P53:P62),P53:P62,0),0))</f>
        <v>#N/A</v>
      </c>
      <c r="P67" s="16"/>
      <c r="Q67" s="183" t="str">
        <f>IFERROR(AVERAGE(AVERAGE(E53:E62),AVERAGE(K53:K62),AVERAGE(Q53:Q62)),"")</f>
        <v/>
      </c>
      <c r="R67" s="184">
        <f>SUM(C53:C62,I53:I62,O53:O62)</f>
        <v>0</v>
      </c>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row>
    <row r="68" spans="1:42" ht="15" customHeight="1" x14ac:dyDescent="0.3">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row>
    <row r="69" spans="1:42" ht="15" customHeight="1" x14ac:dyDescent="0.3">
      <c r="A69" s="16"/>
      <c r="B69" s="400" t="s">
        <v>48</v>
      </c>
      <c r="C69" s="400"/>
      <c r="D69" s="400"/>
      <c r="E69" s="400"/>
      <c r="F69" s="400"/>
      <c r="G69" s="400"/>
      <c r="H69" s="400"/>
      <c r="I69" s="400"/>
      <c r="J69" s="400"/>
      <c r="K69" s="400"/>
      <c r="L69" s="400"/>
      <c r="M69" s="400"/>
      <c r="N69" s="400"/>
      <c r="O69" s="400"/>
      <c r="P69" s="400"/>
      <c r="Q69" s="400"/>
      <c r="R69" s="400"/>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row>
    <row r="70" spans="1:42" ht="15" customHeight="1" x14ac:dyDescent="0.3">
      <c r="A70" s="16"/>
      <c r="B70" s="400"/>
      <c r="C70" s="400"/>
      <c r="D70" s="400"/>
      <c r="E70" s="400"/>
      <c r="F70" s="400"/>
      <c r="G70" s="400"/>
      <c r="H70" s="400"/>
      <c r="I70" s="400"/>
      <c r="J70" s="400"/>
      <c r="K70" s="400"/>
      <c r="L70" s="400"/>
      <c r="M70" s="400"/>
      <c r="N70" s="400"/>
      <c r="O70" s="400"/>
      <c r="P70" s="400"/>
      <c r="Q70" s="400"/>
      <c r="R70" s="400"/>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row>
    <row r="71" spans="1:42" ht="15" customHeight="1" x14ac:dyDescent="0.3">
      <c r="A71" s="16"/>
      <c r="B71" s="400"/>
      <c r="C71" s="400"/>
      <c r="D71" s="400"/>
      <c r="E71" s="400"/>
      <c r="F71" s="400"/>
      <c r="G71" s="400"/>
      <c r="H71" s="400"/>
      <c r="I71" s="400"/>
      <c r="J71" s="400"/>
      <c r="K71" s="400"/>
      <c r="L71" s="400"/>
      <c r="M71" s="400"/>
      <c r="N71" s="400"/>
      <c r="O71" s="400"/>
      <c r="P71" s="400"/>
      <c r="Q71" s="400"/>
      <c r="R71" s="400"/>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row>
    <row r="72" spans="1:42" ht="15" customHeight="1" thickBot="1" x14ac:dyDescent="0.35">
      <c r="A72" s="16"/>
      <c r="B72" s="16"/>
      <c r="C72" s="16"/>
      <c r="D72" s="16"/>
      <c r="E72" s="16"/>
      <c r="F72" s="16"/>
      <c r="G72" s="16"/>
      <c r="H72" s="16"/>
      <c r="I72" s="16"/>
      <c r="J72" s="16"/>
      <c r="K72" s="16"/>
      <c r="L72" s="16"/>
      <c r="M72" s="16"/>
      <c r="N72" s="16"/>
      <c r="O72" s="16"/>
      <c r="P72" s="16"/>
      <c r="Q72" s="16"/>
      <c r="R72" s="16"/>
      <c r="S72" s="16"/>
      <c r="T72" s="16"/>
      <c r="U72" s="16"/>
      <c r="V72" s="16"/>
      <c r="W72" s="16"/>
      <c r="X72" s="16"/>
      <c r="Y72" s="16"/>
      <c r="Z72" s="16"/>
      <c r="AA72" s="16"/>
      <c r="AB72" s="16"/>
      <c r="AC72" s="16"/>
      <c r="AD72" s="16"/>
      <c r="AE72" s="16"/>
      <c r="AF72" s="16"/>
      <c r="AG72" s="16"/>
      <c r="AH72" s="16"/>
      <c r="AI72" s="16"/>
      <c r="AJ72" s="16"/>
      <c r="AK72" s="16"/>
      <c r="AL72" s="16"/>
      <c r="AM72" s="16"/>
      <c r="AN72" s="16"/>
      <c r="AO72" s="16"/>
      <c r="AP72" s="16"/>
    </row>
    <row r="73" spans="1:42" ht="15" customHeight="1" x14ac:dyDescent="0.3">
      <c r="A73" s="16"/>
      <c r="B73" s="329">
        <v>1</v>
      </c>
      <c r="C73" s="329">
        <f>'Training Plan'!K45</f>
        <v>0</v>
      </c>
      <c r="D73" s="330"/>
      <c r="E73" s="330"/>
      <c r="F73" s="331"/>
      <c r="G73" s="16"/>
      <c r="H73" s="329">
        <v>2</v>
      </c>
      <c r="I73" s="329">
        <f>'Training Plan'!K53</f>
        <v>0</v>
      </c>
      <c r="J73" s="330"/>
      <c r="K73" s="330"/>
      <c r="L73" s="331"/>
      <c r="M73" s="16"/>
      <c r="N73" s="329">
        <v>3</v>
      </c>
      <c r="O73" s="329">
        <f>'Training Plan'!K61</f>
        <v>0</v>
      </c>
      <c r="P73" s="330"/>
      <c r="Q73" s="330"/>
      <c r="R73" s="331"/>
      <c r="S73" s="16"/>
      <c r="T73" s="16"/>
      <c r="U73" s="16"/>
      <c r="V73" s="16"/>
      <c r="W73" s="16"/>
      <c r="X73" s="16"/>
      <c r="Y73" s="16"/>
      <c r="Z73" s="16"/>
      <c r="AA73" s="16"/>
      <c r="AB73" s="16"/>
      <c r="AC73" s="16"/>
      <c r="AD73" s="16"/>
      <c r="AE73" s="16"/>
      <c r="AF73" s="16"/>
      <c r="AG73" s="16"/>
      <c r="AH73" s="16"/>
      <c r="AI73" s="16"/>
      <c r="AJ73" s="16"/>
      <c r="AK73" s="16"/>
      <c r="AL73" s="16"/>
      <c r="AM73" s="16"/>
      <c r="AN73" s="16"/>
      <c r="AO73" s="16"/>
      <c r="AP73" s="16"/>
    </row>
    <row r="74" spans="1:42" ht="15" customHeight="1" thickBot="1" x14ac:dyDescent="0.35">
      <c r="A74" s="16"/>
      <c r="B74" s="332"/>
      <c r="C74" s="332"/>
      <c r="D74" s="333"/>
      <c r="E74" s="333"/>
      <c r="F74" s="334"/>
      <c r="G74" s="16"/>
      <c r="H74" s="332"/>
      <c r="I74" s="332"/>
      <c r="J74" s="333"/>
      <c r="K74" s="333"/>
      <c r="L74" s="334"/>
      <c r="M74" s="16"/>
      <c r="N74" s="332"/>
      <c r="O74" s="332"/>
      <c r="P74" s="333"/>
      <c r="Q74" s="333"/>
      <c r="R74" s="334"/>
      <c r="S74" s="16"/>
      <c r="T74" s="16"/>
      <c r="U74" s="16"/>
      <c r="V74" s="16"/>
      <c r="W74" s="16"/>
      <c r="X74" s="16"/>
      <c r="Y74" s="16"/>
      <c r="Z74" s="16"/>
      <c r="AA74" s="16"/>
      <c r="AB74" s="16"/>
      <c r="AC74" s="16"/>
      <c r="AD74" s="16"/>
      <c r="AE74" s="16"/>
      <c r="AF74" s="16"/>
      <c r="AG74" s="16"/>
      <c r="AH74" s="16"/>
      <c r="AI74" s="16"/>
      <c r="AJ74" s="16"/>
      <c r="AK74" s="16"/>
      <c r="AL74" s="16"/>
      <c r="AM74" s="16"/>
      <c r="AN74" s="16"/>
      <c r="AO74" s="16"/>
      <c r="AP74" s="16"/>
    </row>
    <row r="75" spans="1:42" ht="15" customHeight="1" x14ac:dyDescent="0.3">
      <c r="A75" s="16"/>
      <c r="B75" s="436" t="s">
        <v>179</v>
      </c>
      <c r="C75" s="437"/>
      <c r="D75" s="420">
        <f>'Training Plan'!K46</f>
        <v>0</v>
      </c>
      <c r="E75" s="421"/>
      <c r="F75" s="422"/>
      <c r="G75" s="16"/>
      <c r="H75" s="436" t="s">
        <v>179</v>
      </c>
      <c r="I75" s="437"/>
      <c r="J75" s="420">
        <f>'Training Plan'!K54</f>
        <v>0</v>
      </c>
      <c r="K75" s="421"/>
      <c r="L75" s="422"/>
      <c r="M75" s="16"/>
      <c r="N75" s="436" t="s">
        <v>179</v>
      </c>
      <c r="O75" s="437"/>
      <c r="P75" s="420">
        <f>'Training Plan'!K62</f>
        <v>0</v>
      </c>
      <c r="Q75" s="421"/>
      <c r="R75" s="422"/>
      <c r="S75" s="16"/>
      <c r="T75" s="16"/>
      <c r="U75" s="16"/>
      <c r="V75" s="16"/>
      <c r="W75" s="16"/>
      <c r="X75" s="16"/>
      <c r="Y75" s="16"/>
      <c r="Z75" s="16"/>
      <c r="AA75" s="16"/>
      <c r="AB75" s="16"/>
      <c r="AC75" s="16"/>
      <c r="AD75" s="16"/>
      <c r="AE75" s="16"/>
      <c r="AF75" s="16"/>
      <c r="AG75" s="16"/>
      <c r="AH75" s="16"/>
      <c r="AI75" s="16"/>
      <c r="AJ75" s="16"/>
      <c r="AK75" s="16"/>
      <c r="AL75" s="16"/>
      <c r="AM75" s="16"/>
      <c r="AN75" s="16"/>
      <c r="AO75" s="16"/>
      <c r="AP75" s="16"/>
    </row>
    <row r="76" spans="1:42" ht="15" customHeight="1" x14ac:dyDescent="0.3">
      <c r="A76" s="16"/>
      <c r="B76" s="438"/>
      <c r="C76" s="439"/>
      <c r="D76" s="423"/>
      <c r="E76" s="424"/>
      <c r="F76" s="425"/>
      <c r="G76" s="16"/>
      <c r="H76" s="438"/>
      <c r="I76" s="439"/>
      <c r="J76" s="423"/>
      <c r="K76" s="424"/>
      <c r="L76" s="425"/>
      <c r="M76" s="16"/>
      <c r="N76" s="438"/>
      <c r="O76" s="439"/>
      <c r="P76" s="423"/>
      <c r="Q76" s="424"/>
      <c r="R76" s="425"/>
      <c r="S76" s="16"/>
      <c r="T76" s="16"/>
      <c r="U76" s="16"/>
      <c r="V76" s="16"/>
      <c r="W76" s="16"/>
      <c r="X76" s="16"/>
      <c r="Y76" s="16"/>
      <c r="Z76" s="16"/>
      <c r="AA76" s="16"/>
      <c r="AB76" s="16"/>
      <c r="AC76" s="16"/>
      <c r="AD76" s="16"/>
      <c r="AE76" s="16"/>
      <c r="AF76" s="16"/>
      <c r="AG76" s="16"/>
      <c r="AH76" s="16"/>
      <c r="AI76" s="16"/>
      <c r="AJ76" s="16"/>
      <c r="AK76" s="16"/>
      <c r="AL76" s="16"/>
      <c r="AM76" s="16"/>
      <c r="AN76" s="16"/>
      <c r="AO76" s="16"/>
      <c r="AP76" s="16"/>
    </row>
    <row r="77" spans="1:42" ht="15" customHeight="1" x14ac:dyDescent="0.3">
      <c r="A77" s="16"/>
      <c r="B77" s="438"/>
      <c r="C77" s="439"/>
      <c r="D77" s="423"/>
      <c r="E77" s="424"/>
      <c r="F77" s="425"/>
      <c r="G77" s="16"/>
      <c r="H77" s="438"/>
      <c r="I77" s="439"/>
      <c r="J77" s="423"/>
      <c r="K77" s="424"/>
      <c r="L77" s="425"/>
      <c r="M77" s="16"/>
      <c r="N77" s="438"/>
      <c r="O77" s="439"/>
      <c r="P77" s="423"/>
      <c r="Q77" s="424"/>
      <c r="R77" s="425"/>
      <c r="S77" s="16"/>
      <c r="T77" s="16"/>
      <c r="U77" s="16"/>
      <c r="V77" s="16"/>
      <c r="W77" s="16"/>
      <c r="X77" s="16"/>
      <c r="Y77" s="16"/>
      <c r="Z77" s="16"/>
      <c r="AA77" s="16"/>
      <c r="AB77" s="16"/>
      <c r="AC77" s="16"/>
      <c r="AD77" s="16"/>
      <c r="AE77" s="16"/>
      <c r="AF77" s="16"/>
      <c r="AG77" s="16"/>
      <c r="AH77" s="16"/>
      <c r="AI77" s="16"/>
      <c r="AJ77" s="16"/>
      <c r="AK77" s="16"/>
      <c r="AL77" s="16"/>
      <c r="AM77" s="16"/>
      <c r="AN77" s="16"/>
      <c r="AO77" s="16"/>
      <c r="AP77" s="16"/>
    </row>
    <row r="78" spans="1:42" ht="15" customHeight="1" x14ac:dyDescent="0.3">
      <c r="A78" s="16"/>
      <c r="B78" s="438"/>
      <c r="C78" s="439"/>
      <c r="D78" s="423"/>
      <c r="E78" s="424"/>
      <c r="F78" s="425"/>
      <c r="G78" s="16"/>
      <c r="H78" s="438"/>
      <c r="I78" s="439"/>
      <c r="J78" s="423"/>
      <c r="K78" s="424"/>
      <c r="L78" s="425"/>
      <c r="M78" s="16"/>
      <c r="N78" s="438"/>
      <c r="O78" s="439"/>
      <c r="P78" s="423"/>
      <c r="Q78" s="424"/>
      <c r="R78" s="425"/>
      <c r="S78" s="16"/>
      <c r="T78" s="16"/>
      <c r="U78" s="16"/>
      <c r="V78" s="16"/>
      <c r="W78" s="16"/>
      <c r="X78" s="16"/>
      <c r="Y78" s="16"/>
      <c r="Z78" s="16"/>
      <c r="AA78" s="16"/>
      <c r="AB78" s="16"/>
      <c r="AC78" s="16"/>
      <c r="AD78" s="16"/>
      <c r="AE78" s="16"/>
      <c r="AF78" s="16"/>
      <c r="AG78" s="16"/>
      <c r="AH78" s="16"/>
      <c r="AI78" s="16"/>
      <c r="AJ78" s="16"/>
      <c r="AK78" s="16"/>
      <c r="AL78" s="16"/>
      <c r="AM78" s="16"/>
      <c r="AN78" s="16"/>
      <c r="AO78" s="16"/>
      <c r="AP78" s="16"/>
    </row>
    <row r="79" spans="1:42" ht="15" customHeight="1" thickBot="1" x14ac:dyDescent="0.35">
      <c r="A79" s="16"/>
      <c r="B79" s="438"/>
      <c r="C79" s="439"/>
      <c r="D79" s="423"/>
      <c r="E79" s="424"/>
      <c r="F79" s="425"/>
      <c r="G79" s="16"/>
      <c r="H79" s="440"/>
      <c r="I79" s="441"/>
      <c r="J79" s="423"/>
      <c r="K79" s="424"/>
      <c r="L79" s="425"/>
      <c r="M79" s="16"/>
      <c r="N79" s="440"/>
      <c r="O79" s="441"/>
      <c r="P79" s="423"/>
      <c r="Q79" s="424"/>
      <c r="R79" s="425"/>
      <c r="S79" s="16"/>
      <c r="T79" s="16"/>
      <c r="U79" s="16"/>
      <c r="V79" s="16"/>
      <c r="W79" s="16"/>
      <c r="X79" s="16"/>
      <c r="Y79" s="16"/>
      <c r="Z79" s="16"/>
      <c r="AA79" s="16"/>
      <c r="AB79" s="16"/>
      <c r="AC79" s="16"/>
      <c r="AD79" s="16"/>
      <c r="AE79" s="16"/>
      <c r="AF79" s="16"/>
      <c r="AG79" s="16"/>
      <c r="AH79" s="16"/>
      <c r="AI79" s="16"/>
      <c r="AJ79" s="16"/>
      <c r="AK79" s="16"/>
      <c r="AL79" s="16"/>
      <c r="AM79" s="16"/>
      <c r="AN79" s="16"/>
      <c r="AO79" s="16"/>
      <c r="AP79" s="16"/>
    </row>
    <row r="80" spans="1:42" ht="15" customHeight="1" x14ac:dyDescent="0.3">
      <c r="A80" s="16"/>
      <c r="B80" s="426" t="s">
        <v>81</v>
      </c>
      <c r="C80" s="427"/>
      <c r="D80" s="430">
        <f>'Training Plan'!L51</f>
        <v>0</v>
      </c>
      <c r="E80" s="431"/>
      <c r="F80" s="432"/>
      <c r="G80" s="16"/>
      <c r="H80" s="426" t="s">
        <v>81</v>
      </c>
      <c r="I80" s="427"/>
      <c r="J80" s="430">
        <f>'Training Plan'!L59</f>
        <v>0</v>
      </c>
      <c r="K80" s="431"/>
      <c r="L80" s="432"/>
      <c r="M80" s="16"/>
      <c r="N80" s="426" t="s">
        <v>81</v>
      </c>
      <c r="O80" s="427"/>
      <c r="P80" s="430">
        <f>'Training Plan'!L67</f>
        <v>0</v>
      </c>
      <c r="Q80" s="431"/>
      <c r="R80" s="432"/>
      <c r="S80" s="16"/>
      <c r="T80" s="16"/>
      <c r="U80" s="16"/>
      <c r="V80" s="16"/>
      <c r="W80" s="16"/>
      <c r="X80" s="16"/>
      <c r="Y80" s="16"/>
      <c r="Z80" s="16"/>
      <c r="AA80" s="16"/>
      <c r="AB80" s="16"/>
      <c r="AC80" s="16"/>
      <c r="AD80" s="16"/>
      <c r="AE80" s="16"/>
      <c r="AF80" s="16"/>
      <c r="AG80" s="16"/>
      <c r="AH80" s="16"/>
      <c r="AI80" s="16"/>
      <c r="AJ80" s="16"/>
      <c r="AK80" s="16"/>
      <c r="AL80" s="16"/>
      <c r="AM80" s="16"/>
      <c r="AN80" s="16"/>
      <c r="AO80" s="16"/>
      <c r="AP80" s="16"/>
    </row>
    <row r="81" spans="1:42" ht="15" customHeight="1" thickBot="1" x14ac:dyDescent="0.35">
      <c r="A81" s="16"/>
      <c r="B81" s="428"/>
      <c r="C81" s="429"/>
      <c r="D81" s="433"/>
      <c r="E81" s="434"/>
      <c r="F81" s="435"/>
      <c r="G81" s="16"/>
      <c r="H81" s="428"/>
      <c r="I81" s="429"/>
      <c r="J81" s="433"/>
      <c r="K81" s="434"/>
      <c r="L81" s="435"/>
      <c r="M81" s="16"/>
      <c r="N81" s="428"/>
      <c r="O81" s="429"/>
      <c r="P81" s="433"/>
      <c r="Q81" s="434"/>
      <c r="R81" s="435"/>
      <c r="S81" s="16"/>
      <c r="T81" s="16"/>
      <c r="U81" s="16"/>
      <c r="V81" s="16"/>
      <c r="W81" s="16"/>
      <c r="X81" s="16"/>
      <c r="Y81" s="16"/>
      <c r="Z81" s="16"/>
      <c r="AA81" s="16"/>
      <c r="AB81" s="16"/>
      <c r="AC81" s="16"/>
      <c r="AD81" s="16"/>
      <c r="AE81" s="16"/>
      <c r="AF81" s="16"/>
      <c r="AG81" s="16"/>
      <c r="AH81" s="16"/>
      <c r="AI81" s="16"/>
      <c r="AJ81" s="16"/>
      <c r="AK81" s="16"/>
      <c r="AL81" s="16"/>
      <c r="AM81" s="16"/>
      <c r="AN81" s="16"/>
      <c r="AO81" s="16"/>
      <c r="AP81" s="16"/>
    </row>
    <row r="82" spans="1:42" ht="30" customHeight="1" thickBot="1" x14ac:dyDescent="0.35">
      <c r="A82" s="16"/>
      <c r="B82" s="163" t="s">
        <v>180</v>
      </c>
      <c r="C82" s="163" t="s">
        <v>0</v>
      </c>
      <c r="D82" s="163" t="s">
        <v>41</v>
      </c>
      <c r="E82" s="163" t="s">
        <v>181</v>
      </c>
      <c r="F82" s="164" t="s">
        <v>182</v>
      </c>
      <c r="G82" s="16"/>
      <c r="H82" s="163" t="s">
        <v>180</v>
      </c>
      <c r="I82" s="163" t="s">
        <v>0</v>
      </c>
      <c r="J82" s="163" t="s">
        <v>41</v>
      </c>
      <c r="K82" s="163" t="s">
        <v>181</v>
      </c>
      <c r="L82" s="164" t="s">
        <v>182</v>
      </c>
      <c r="M82" s="16"/>
      <c r="N82" s="163" t="s">
        <v>180</v>
      </c>
      <c r="O82" s="163" t="s">
        <v>0</v>
      </c>
      <c r="P82" s="163" t="s">
        <v>41</v>
      </c>
      <c r="Q82" s="163" t="s">
        <v>181</v>
      </c>
      <c r="R82" s="164" t="s">
        <v>182</v>
      </c>
      <c r="S82" s="16"/>
      <c r="T82" s="16"/>
      <c r="U82" s="16"/>
      <c r="V82" s="16"/>
      <c r="W82" s="16"/>
      <c r="X82" s="16"/>
      <c r="Y82" s="16"/>
      <c r="Z82" s="16"/>
      <c r="AA82" s="16"/>
      <c r="AB82" s="16"/>
      <c r="AC82" s="16"/>
      <c r="AD82" s="16"/>
      <c r="AE82" s="16"/>
      <c r="AF82" s="16"/>
      <c r="AG82" s="16"/>
      <c r="AH82" s="16"/>
      <c r="AI82" s="16"/>
      <c r="AJ82" s="16"/>
      <c r="AK82" s="16"/>
      <c r="AL82" s="16"/>
      <c r="AM82" s="16"/>
      <c r="AN82" s="16"/>
      <c r="AO82" s="16"/>
      <c r="AP82" s="16"/>
    </row>
    <row r="83" spans="1:42" ht="15" customHeight="1" thickBot="1" x14ac:dyDescent="0.35">
      <c r="A83" s="16"/>
      <c r="B83" s="165">
        <v>1</v>
      </c>
      <c r="C83" s="166"/>
      <c r="D83" s="167"/>
      <c r="E83" s="168"/>
      <c r="F83" s="169">
        <f>IF(ISNUMBER(D83),D83/B95,)</f>
        <v>0</v>
      </c>
      <c r="G83" s="16"/>
      <c r="H83" s="165">
        <v>1</v>
      </c>
      <c r="I83" s="166"/>
      <c r="J83" s="167"/>
      <c r="K83" s="168"/>
      <c r="L83" s="169">
        <f>IF(ISNUMBER(J83),J83/H95,)</f>
        <v>0</v>
      </c>
      <c r="M83" s="16"/>
      <c r="N83" s="165">
        <v>1</v>
      </c>
      <c r="O83" s="166"/>
      <c r="P83" s="167"/>
      <c r="Q83" s="168"/>
      <c r="R83" s="169">
        <f>IF(ISNUMBER(P83),P83/N95,)</f>
        <v>0</v>
      </c>
      <c r="S83" s="16"/>
      <c r="T83" s="16"/>
      <c r="U83" s="16"/>
      <c r="V83" s="16"/>
      <c r="W83" s="16"/>
      <c r="X83" s="16"/>
      <c r="Y83" s="16"/>
      <c r="Z83" s="16"/>
      <c r="AA83" s="16"/>
      <c r="AB83" s="16"/>
      <c r="AC83" s="16"/>
      <c r="AD83" s="16"/>
      <c r="AE83" s="16"/>
      <c r="AF83" s="16"/>
      <c r="AG83" s="16"/>
      <c r="AH83" s="16"/>
      <c r="AI83" s="16"/>
      <c r="AJ83" s="16"/>
      <c r="AK83" s="16"/>
      <c r="AL83" s="16"/>
      <c r="AM83" s="16"/>
      <c r="AN83" s="16"/>
      <c r="AO83" s="16"/>
      <c r="AP83" s="16"/>
    </row>
    <row r="84" spans="1:42" ht="15" customHeight="1" thickBot="1" x14ac:dyDescent="0.35">
      <c r="A84" s="16"/>
      <c r="B84" s="165">
        <v>2</v>
      </c>
      <c r="C84" s="170"/>
      <c r="D84" s="171"/>
      <c r="E84" s="172"/>
      <c r="F84" s="174">
        <f>IF(ISNUMBER(D84),D84/B95,)</f>
        <v>0</v>
      </c>
      <c r="G84" s="16"/>
      <c r="H84" s="165">
        <v>2</v>
      </c>
      <c r="I84" s="170"/>
      <c r="J84" s="171"/>
      <c r="K84" s="172"/>
      <c r="L84" s="174">
        <f>IF(ISNUMBER(J84),J84/H95,)</f>
        <v>0</v>
      </c>
      <c r="M84" s="16"/>
      <c r="N84" s="165">
        <v>2</v>
      </c>
      <c r="O84" s="170"/>
      <c r="P84" s="171"/>
      <c r="Q84" s="172"/>
      <c r="R84" s="174">
        <f>IF(ISNUMBER(P84),P84/N95,)</f>
        <v>0</v>
      </c>
      <c r="S84" s="16"/>
      <c r="T84" s="16"/>
      <c r="U84" s="16"/>
      <c r="V84" s="16"/>
      <c r="W84" s="16"/>
      <c r="X84" s="16"/>
      <c r="Y84" s="16"/>
      <c r="Z84" s="16"/>
      <c r="AA84" s="16"/>
      <c r="AB84" s="16"/>
      <c r="AC84" s="16"/>
      <c r="AD84" s="16"/>
      <c r="AE84" s="16"/>
      <c r="AF84" s="16"/>
      <c r="AG84" s="16"/>
      <c r="AH84" s="16"/>
      <c r="AI84" s="16"/>
      <c r="AJ84" s="16"/>
      <c r="AK84" s="16"/>
      <c r="AL84" s="16"/>
      <c r="AM84" s="16"/>
      <c r="AN84" s="16"/>
      <c r="AO84" s="16"/>
      <c r="AP84" s="16"/>
    </row>
    <row r="85" spans="1:42" ht="15" customHeight="1" thickBot="1" x14ac:dyDescent="0.35">
      <c r="A85" s="16"/>
      <c r="B85" s="165">
        <v>3</v>
      </c>
      <c r="C85" s="170"/>
      <c r="D85" s="171"/>
      <c r="E85" s="172"/>
      <c r="F85" s="174">
        <f>IF(ISNUMBER(D85),D85/B95,)</f>
        <v>0</v>
      </c>
      <c r="G85" s="16"/>
      <c r="H85" s="165">
        <v>3</v>
      </c>
      <c r="I85" s="170"/>
      <c r="J85" s="171"/>
      <c r="K85" s="172"/>
      <c r="L85" s="174">
        <f>IF(ISNUMBER(J85),J85/H95,)</f>
        <v>0</v>
      </c>
      <c r="M85" s="175"/>
      <c r="N85" s="165">
        <v>3</v>
      </c>
      <c r="O85" s="170"/>
      <c r="P85" s="171"/>
      <c r="Q85" s="172"/>
      <c r="R85" s="174">
        <f>IF(ISNUMBER(P85),P85/N95,)</f>
        <v>0</v>
      </c>
      <c r="S85" s="16"/>
      <c r="T85" s="16"/>
      <c r="U85" s="16"/>
      <c r="V85" s="16"/>
      <c r="W85" s="16"/>
      <c r="X85" s="16"/>
      <c r="Y85" s="16"/>
      <c r="Z85" s="16"/>
      <c r="AA85" s="16"/>
      <c r="AB85" s="16"/>
      <c r="AC85" s="16"/>
      <c r="AD85" s="16"/>
      <c r="AE85" s="16"/>
      <c r="AF85" s="16"/>
      <c r="AG85" s="16"/>
      <c r="AH85" s="16"/>
      <c r="AI85" s="16"/>
      <c r="AJ85" s="16"/>
      <c r="AK85" s="16"/>
      <c r="AL85" s="16"/>
      <c r="AM85" s="16"/>
      <c r="AN85" s="16"/>
      <c r="AO85" s="16"/>
      <c r="AP85" s="16"/>
    </row>
    <row r="86" spans="1:42" ht="15" customHeight="1" thickBot="1" x14ac:dyDescent="0.35">
      <c r="A86" s="16"/>
      <c r="B86" s="165">
        <v>4</v>
      </c>
      <c r="C86" s="170"/>
      <c r="D86" s="171"/>
      <c r="E86" s="172"/>
      <c r="F86" s="174">
        <f>IF(ISNUMBER(D86),D86/B95,)</f>
        <v>0</v>
      </c>
      <c r="G86" s="16"/>
      <c r="H86" s="165">
        <v>4</v>
      </c>
      <c r="I86" s="170"/>
      <c r="J86" s="171"/>
      <c r="K86" s="172"/>
      <c r="L86" s="174">
        <f>IF(ISNUMBER(J86),J86/H95,)</f>
        <v>0</v>
      </c>
      <c r="M86" s="13"/>
      <c r="N86" s="165">
        <v>4</v>
      </c>
      <c r="O86" s="170"/>
      <c r="P86" s="171"/>
      <c r="Q86" s="172"/>
      <c r="R86" s="174">
        <f>IF(ISNUMBER(P86),P86/N95,)</f>
        <v>0</v>
      </c>
      <c r="S86" s="16"/>
      <c r="T86" s="16"/>
      <c r="U86" s="16"/>
      <c r="V86" s="16"/>
      <c r="W86" s="16"/>
      <c r="X86" s="16"/>
      <c r="Y86" s="16"/>
      <c r="Z86" s="16"/>
      <c r="AA86" s="16"/>
      <c r="AB86" s="16"/>
      <c r="AC86" s="16"/>
      <c r="AD86" s="16"/>
      <c r="AE86" s="16"/>
      <c r="AF86" s="16"/>
      <c r="AG86" s="16"/>
      <c r="AH86" s="16"/>
      <c r="AI86" s="16"/>
      <c r="AJ86" s="16"/>
      <c r="AK86" s="16"/>
      <c r="AL86" s="16"/>
      <c r="AM86" s="16"/>
      <c r="AN86" s="16"/>
      <c r="AO86" s="16"/>
      <c r="AP86" s="16"/>
    </row>
    <row r="87" spans="1:42" ht="15" customHeight="1" thickBot="1" x14ac:dyDescent="0.35">
      <c r="A87" s="16"/>
      <c r="B87" s="165">
        <v>5</v>
      </c>
      <c r="C87" s="170"/>
      <c r="D87" s="171"/>
      <c r="E87" s="172"/>
      <c r="F87" s="174">
        <f>IF(ISNUMBER(D87),D87/B95,)</f>
        <v>0</v>
      </c>
      <c r="G87" s="16"/>
      <c r="H87" s="165">
        <v>5</v>
      </c>
      <c r="I87" s="170"/>
      <c r="J87" s="171"/>
      <c r="K87" s="172"/>
      <c r="L87" s="174">
        <f>IF(ISNUMBER(J87),J87/H95,)</f>
        <v>0</v>
      </c>
      <c r="M87" s="176"/>
      <c r="N87" s="165">
        <v>5</v>
      </c>
      <c r="O87" s="170"/>
      <c r="P87" s="171"/>
      <c r="Q87" s="172"/>
      <c r="R87" s="174">
        <f>IF(ISNUMBER(P87),P87/N95,)</f>
        <v>0</v>
      </c>
      <c r="S87" s="16"/>
      <c r="T87" s="16"/>
      <c r="U87" s="16"/>
      <c r="V87" s="16"/>
      <c r="W87" s="16"/>
      <c r="X87" s="16"/>
      <c r="Y87" s="16"/>
      <c r="Z87" s="16"/>
      <c r="AA87" s="16"/>
      <c r="AB87" s="16"/>
      <c r="AC87" s="16"/>
      <c r="AD87" s="16"/>
      <c r="AE87" s="16"/>
      <c r="AF87" s="16"/>
      <c r="AG87" s="16"/>
      <c r="AH87" s="16"/>
      <c r="AI87" s="16"/>
      <c r="AJ87" s="16"/>
      <c r="AK87" s="16"/>
      <c r="AL87" s="16"/>
      <c r="AM87" s="16"/>
      <c r="AN87" s="16"/>
      <c r="AO87" s="16"/>
      <c r="AP87" s="16"/>
    </row>
    <row r="88" spans="1:42" ht="15" customHeight="1" thickBot="1" x14ac:dyDescent="0.35">
      <c r="A88" s="16"/>
      <c r="B88" s="165">
        <v>6</v>
      </c>
      <c r="C88" s="170"/>
      <c r="D88" s="171"/>
      <c r="E88" s="172"/>
      <c r="F88" s="174">
        <f>IF(ISNUMBER(D88),D88/B95,)</f>
        <v>0</v>
      </c>
      <c r="G88" s="16"/>
      <c r="H88" s="165">
        <v>6</v>
      </c>
      <c r="I88" s="170"/>
      <c r="J88" s="171"/>
      <c r="K88" s="172"/>
      <c r="L88" s="174">
        <f>IF(ISNUMBER(J88),J88/H95,)</f>
        <v>0</v>
      </c>
      <c r="M88" s="176"/>
      <c r="N88" s="165">
        <v>6</v>
      </c>
      <c r="O88" s="170"/>
      <c r="P88" s="171"/>
      <c r="Q88" s="172"/>
      <c r="R88" s="174">
        <f>IF(ISNUMBER(P88),P88/N95,)</f>
        <v>0</v>
      </c>
      <c r="S88" s="16"/>
      <c r="T88" s="16"/>
      <c r="U88" s="16"/>
      <c r="V88" s="16"/>
      <c r="W88" s="16"/>
      <c r="X88" s="16"/>
      <c r="Y88" s="16"/>
      <c r="Z88" s="16"/>
      <c r="AA88" s="16"/>
      <c r="AB88" s="16"/>
      <c r="AC88" s="16"/>
      <c r="AD88" s="16"/>
      <c r="AE88" s="16"/>
      <c r="AF88" s="16"/>
      <c r="AG88" s="16"/>
      <c r="AH88" s="16"/>
      <c r="AI88" s="16"/>
      <c r="AJ88" s="16"/>
      <c r="AK88" s="16"/>
      <c r="AL88" s="16"/>
      <c r="AM88" s="16"/>
      <c r="AN88" s="16"/>
      <c r="AO88" s="16"/>
      <c r="AP88" s="16"/>
    </row>
    <row r="89" spans="1:42" ht="15" customHeight="1" thickBot="1" x14ac:dyDescent="0.35">
      <c r="A89" s="16"/>
      <c r="B89" s="165">
        <v>7</v>
      </c>
      <c r="C89" s="170"/>
      <c r="D89" s="171"/>
      <c r="E89" s="172"/>
      <c r="F89" s="174">
        <f>IF(ISNUMBER(D89),D89/B95,)</f>
        <v>0</v>
      </c>
      <c r="G89" s="16"/>
      <c r="H89" s="165">
        <v>7</v>
      </c>
      <c r="I89" s="170"/>
      <c r="J89" s="171"/>
      <c r="K89" s="172"/>
      <c r="L89" s="174">
        <f>IF(ISNUMBER(J89),J89/H95,)</f>
        <v>0</v>
      </c>
      <c r="M89" s="176"/>
      <c r="N89" s="165">
        <v>7</v>
      </c>
      <c r="O89" s="170"/>
      <c r="P89" s="171"/>
      <c r="Q89" s="172"/>
      <c r="R89" s="174">
        <f>IF(ISNUMBER(P89),P89/N95,)</f>
        <v>0</v>
      </c>
      <c r="S89" s="16"/>
      <c r="T89" s="16"/>
      <c r="U89" s="16"/>
      <c r="V89" s="16"/>
      <c r="W89" s="16"/>
      <c r="X89" s="16"/>
      <c r="Y89" s="16"/>
      <c r="Z89" s="16"/>
      <c r="AA89" s="16"/>
      <c r="AB89" s="16"/>
      <c r="AC89" s="16"/>
      <c r="AD89" s="16"/>
      <c r="AE89" s="16"/>
      <c r="AF89" s="16"/>
      <c r="AG89" s="16"/>
      <c r="AH89" s="16"/>
      <c r="AI89" s="16"/>
      <c r="AJ89" s="16"/>
      <c r="AK89" s="16"/>
      <c r="AL89" s="16"/>
      <c r="AM89" s="16"/>
      <c r="AN89" s="16"/>
      <c r="AO89" s="16"/>
      <c r="AP89" s="16"/>
    </row>
    <row r="90" spans="1:42" ht="15" customHeight="1" thickBot="1" x14ac:dyDescent="0.35">
      <c r="A90" s="16"/>
      <c r="B90" s="165">
        <v>8</v>
      </c>
      <c r="C90" s="170"/>
      <c r="D90" s="171"/>
      <c r="E90" s="172"/>
      <c r="F90" s="174">
        <f>IF(ISNUMBER(D90),D90/B95,)</f>
        <v>0</v>
      </c>
      <c r="G90" s="16"/>
      <c r="H90" s="165">
        <v>8</v>
      </c>
      <c r="I90" s="170"/>
      <c r="J90" s="171"/>
      <c r="K90" s="172"/>
      <c r="L90" s="174">
        <f>IF(ISNUMBER(J90),J90/H95,)</f>
        <v>0</v>
      </c>
      <c r="M90" s="176"/>
      <c r="N90" s="165">
        <v>8</v>
      </c>
      <c r="O90" s="170"/>
      <c r="P90" s="171"/>
      <c r="Q90" s="172"/>
      <c r="R90" s="174">
        <f>IF(ISNUMBER(P90),P90/N95,)</f>
        <v>0</v>
      </c>
      <c r="S90" s="16"/>
      <c r="T90" s="16"/>
      <c r="U90" s="16"/>
      <c r="V90" s="16"/>
      <c r="W90" s="16"/>
      <c r="X90" s="16"/>
      <c r="Y90" s="16"/>
      <c r="Z90" s="16"/>
      <c r="AA90" s="16"/>
      <c r="AB90" s="16"/>
      <c r="AC90" s="16"/>
      <c r="AD90" s="16"/>
      <c r="AE90" s="16"/>
      <c r="AF90" s="16"/>
      <c r="AG90" s="16"/>
      <c r="AH90" s="16"/>
      <c r="AI90" s="16"/>
      <c r="AJ90" s="16"/>
      <c r="AK90" s="16"/>
      <c r="AL90" s="16"/>
      <c r="AM90" s="16"/>
      <c r="AN90" s="16"/>
      <c r="AO90" s="16"/>
      <c r="AP90" s="16"/>
    </row>
    <row r="91" spans="1:42" ht="15" customHeight="1" thickBot="1" x14ac:dyDescent="0.35">
      <c r="A91" s="16"/>
      <c r="B91" s="165">
        <v>9</v>
      </c>
      <c r="C91" s="170"/>
      <c r="D91" s="171"/>
      <c r="E91" s="172"/>
      <c r="F91" s="174">
        <f>IF(ISNUMBER(D91),D91/B95,)</f>
        <v>0</v>
      </c>
      <c r="G91" s="16"/>
      <c r="H91" s="165">
        <v>9</v>
      </c>
      <c r="I91" s="170"/>
      <c r="J91" s="171"/>
      <c r="K91" s="172"/>
      <c r="L91" s="174">
        <f>IF(ISNUMBER(J91),J91/H95,)</f>
        <v>0</v>
      </c>
      <c r="M91" s="176"/>
      <c r="N91" s="165">
        <v>9</v>
      </c>
      <c r="O91" s="170"/>
      <c r="P91" s="171"/>
      <c r="Q91" s="172"/>
      <c r="R91" s="174">
        <f>IF(ISNUMBER(P91),P91/N95,)</f>
        <v>0</v>
      </c>
      <c r="S91" s="16"/>
      <c r="T91" s="16"/>
      <c r="U91" s="16"/>
      <c r="V91" s="16"/>
      <c r="W91" s="16"/>
      <c r="X91" s="16"/>
      <c r="Y91" s="16"/>
      <c r="Z91" s="16"/>
      <c r="AA91" s="16"/>
      <c r="AB91" s="16"/>
      <c r="AC91" s="16"/>
      <c r="AD91" s="16"/>
      <c r="AE91" s="16"/>
      <c r="AF91" s="16"/>
      <c r="AG91" s="16"/>
      <c r="AH91" s="16"/>
      <c r="AI91" s="16"/>
      <c r="AJ91" s="16"/>
      <c r="AK91" s="16"/>
      <c r="AL91" s="16"/>
      <c r="AM91" s="16"/>
      <c r="AN91" s="16"/>
      <c r="AO91" s="16"/>
      <c r="AP91" s="16"/>
    </row>
    <row r="92" spans="1:42" ht="15" customHeight="1" thickBot="1" x14ac:dyDescent="0.35">
      <c r="A92" s="16"/>
      <c r="B92" s="177">
        <v>10</v>
      </c>
      <c r="C92" s="178"/>
      <c r="D92" s="179"/>
      <c r="E92" s="180"/>
      <c r="F92" s="174">
        <f>IF(ISNUMBER(D92),D92/B95,)</f>
        <v>0</v>
      </c>
      <c r="G92" s="16"/>
      <c r="H92" s="177">
        <v>10</v>
      </c>
      <c r="I92" s="178"/>
      <c r="J92" s="179"/>
      <c r="K92" s="180"/>
      <c r="L92" s="174">
        <f>IF(ISNUMBER(J92),J92/H95,)</f>
        <v>0</v>
      </c>
      <c r="M92" s="176"/>
      <c r="N92" s="177">
        <v>10</v>
      </c>
      <c r="O92" s="178"/>
      <c r="P92" s="179"/>
      <c r="Q92" s="180"/>
      <c r="R92" s="174">
        <f>IF(ISNUMBER(P92),P92/N95,)</f>
        <v>0</v>
      </c>
      <c r="S92" s="16"/>
      <c r="T92" s="16"/>
      <c r="U92" s="16"/>
      <c r="V92" s="16"/>
      <c r="W92" s="16"/>
      <c r="X92" s="16"/>
      <c r="Y92" s="16"/>
      <c r="Z92" s="16"/>
      <c r="AA92" s="16"/>
      <c r="AB92" s="16"/>
      <c r="AC92" s="16"/>
      <c r="AD92" s="16"/>
      <c r="AE92" s="16"/>
      <c r="AF92" s="16"/>
      <c r="AG92" s="16"/>
      <c r="AH92" s="16"/>
      <c r="AI92" s="16"/>
      <c r="AJ92" s="16"/>
      <c r="AK92" s="16"/>
      <c r="AL92" s="16"/>
      <c r="AM92" s="16"/>
      <c r="AN92" s="16"/>
      <c r="AO92" s="16"/>
      <c r="AP92" s="16"/>
    </row>
    <row r="93" spans="1:42" ht="15" customHeight="1" x14ac:dyDescent="0.3">
      <c r="A93" s="16"/>
      <c r="B93" s="413" t="s">
        <v>4</v>
      </c>
      <c r="C93" s="397" t="s">
        <v>60</v>
      </c>
      <c r="D93" s="398"/>
      <c r="E93" s="409">
        <f>IFERROR(IF(COUNT(F83:F92)&gt;0,AVERAGEIF(F83:F92,"&gt;0"),0),)</f>
        <v>0</v>
      </c>
      <c r="F93" s="410"/>
      <c r="G93" s="16"/>
      <c r="H93" s="413" t="s">
        <v>4</v>
      </c>
      <c r="I93" s="397" t="s">
        <v>60</v>
      </c>
      <c r="J93" s="398"/>
      <c r="K93" s="409">
        <f>IFERROR(IF(COUNT(L83:L92)&gt;0,AVERAGEIF(L83:L92,"&gt;0"),0),)</f>
        <v>0</v>
      </c>
      <c r="L93" s="410"/>
      <c r="M93" s="176"/>
      <c r="N93" s="413" t="s">
        <v>4</v>
      </c>
      <c r="O93" s="405" t="s">
        <v>67</v>
      </c>
      <c r="P93" s="415">
        <f>IFERROR(IF(COUNT(R83:R92)&gt;0,AVERAGEIF(R83:R92,"&gt;0"),0),)</f>
        <v>0</v>
      </c>
      <c r="Q93" s="417" t="s">
        <v>107</v>
      </c>
      <c r="R93" s="442" t="str">
        <f>IFERROR(Q97*R97,"")</f>
        <v/>
      </c>
      <c r="S93" s="16"/>
      <c r="T93" s="16"/>
      <c r="U93" s="16"/>
      <c r="V93" s="16"/>
      <c r="W93" s="16"/>
      <c r="X93" s="16"/>
      <c r="Y93" s="16"/>
      <c r="Z93" s="16"/>
      <c r="AA93" s="16"/>
      <c r="AB93" s="16"/>
      <c r="AC93" s="16"/>
      <c r="AD93" s="16"/>
      <c r="AE93" s="16"/>
      <c r="AF93" s="16"/>
      <c r="AG93" s="16"/>
      <c r="AH93" s="16"/>
      <c r="AI93" s="16"/>
      <c r="AJ93" s="16"/>
      <c r="AK93" s="16"/>
      <c r="AL93" s="16"/>
      <c r="AM93" s="16"/>
      <c r="AN93" s="16"/>
      <c r="AO93" s="16"/>
      <c r="AP93" s="16"/>
    </row>
    <row r="94" spans="1:42" ht="15" customHeight="1" thickBot="1" x14ac:dyDescent="0.35">
      <c r="A94" s="16"/>
      <c r="B94" s="414"/>
      <c r="C94" s="406"/>
      <c r="D94" s="419"/>
      <c r="E94" s="411"/>
      <c r="F94" s="412"/>
      <c r="G94" s="16"/>
      <c r="H94" s="414"/>
      <c r="I94" s="406"/>
      <c r="J94" s="419"/>
      <c r="K94" s="411"/>
      <c r="L94" s="412"/>
      <c r="M94" s="176"/>
      <c r="N94" s="414"/>
      <c r="O94" s="406"/>
      <c r="P94" s="416"/>
      <c r="Q94" s="418"/>
      <c r="R94" s="443"/>
      <c r="S94" s="16"/>
      <c r="T94" s="16"/>
      <c r="U94" s="16"/>
      <c r="V94" s="16"/>
      <c r="W94" s="16"/>
      <c r="X94" s="16"/>
      <c r="Y94" s="16"/>
      <c r="Z94" s="16"/>
      <c r="AA94" s="16"/>
      <c r="AB94" s="16"/>
      <c r="AC94" s="16"/>
      <c r="AD94" s="16"/>
      <c r="AE94" s="16"/>
      <c r="AF94" s="16"/>
      <c r="AG94" s="16"/>
      <c r="AH94" s="16"/>
      <c r="AI94" s="16"/>
      <c r="AJ94" s="16"/>
      <c r="AK94" s="16"/>
      <c r="AL94" s="16"/>
      <c r="AM94" s="16"/>
      <c r="AN94" s="16"/>
      <c r="AO94" s="16"/>
      <c r="AP94" s="16"/>
    </row>
    <row r="95" spans="1:42" ht="15" customHeight="1" x14ac:dyDescent="0.3">
      <c r="A95" s="16"/>
      <c r="B95" s="403">
        <f ca="1">IFERROR(ROUNDUP(B97/(0.0005*C97^2-0.0342*C97+1.034),0),)</f>
        <v>0</v>
      </c>
      <c r="C95" s="405" t="s">
        <v>196</v>
      </c>
      <c r="D95" s="407">
        <f>SUM(C83:C92)</f>
        <v>0</v>
      </c>
      <c r="E95" s="397" t="s">
        <v>43</v>
      </c>
      <c r="F95" s="401">
        <f>SUM(C83*D83,C84*D84,C85*D85,C86*D86,C87*D87,C88*D88,C89*D89,C90*D90,C91*D91,C92*D92)</f>
        <v>0</v>
      </c>
      <c r="G95" s="16"/>
      <c r="H95" s="403">
        <f ca="1">IFERROR(ROUNDUP(H97/(0.0005*I97^2-0.0342*I97+1.034),0),)</f>
        <v>0</v>
      </c>
      <c r="I95" s="405" t="s">
        <v>196</v>
      </c>
      <c r="J95" s="407">
        <f>SUM(I83:I92)</f>
        <v>0</v>
      </c>
      <c r="K95" s="397" t="s">
        <v>43</v>
      </c>
      <c r="L95" s="401">
        <f>SUM(I83*J83,I84*J84,I85*J85,I86*J86,I87*J87,I88*J88,I89*J89,I90*J90,I91*J91,I92*J92)</f>
        <v>0</v>
      </c>
      <c r="M95" s="176"/>
      <c r="N95" s="403">
        <f ca="1">IFERROR(ROUNDUP(N97/(0.0005*O97^2-0.0342*O97+1.034),0),)</f>
        <v>0</v>
      </c>
      <c r="O95" s="405" t="s">
        <v>196</v>
      </c>
      <c r="P95" s="407">
        <f>SUM(O83:O92)</f>
        <v>0</v>
      </c>
      <c r="Q95" s="397" t="s">
        <v>43</v>
      </c>
      <c r="R95" s="401">
        <f>SUM(O83*P83,O84*P84,O85*P85,O86*P86,O87*P87,O88*P88,O89*P89,O90*P90,O91*P91,O92*P92)</f>
        <v>0</v>
      </c>
      <c r="S95" s="16"/>
      <c r="T95" s="16"/>
      <c r="U95" s="16"/>
      <c r="V95" s="16"/>
      <c r="W95" s="16"/>
      <c r="X95" s="16"/>
      <c r="Y95" s="16"/>
      <c r="Z95" s="16"/>
      <c r="AA95" s="16"/>
      <c r="AB95" s="16"/>
      <c r="AC95" s="16"/>
      <c r="AD95" s="16"/>
      <c r="AE95" s="16"/>
      <c r="AF95" s="16"/>
      <c r="AG95" s="16"/>
      <c r="AH95" s="16"/>
      <c r="AI95" s="16"/>
      <c r="AJ95" s="16"/>
      <c r="AK95" s="16"/>
      <c r="AL95" s="16"/>
      <c r="AM95" s="16"/>
      <c r="AN95" s="16"/>
      <c r="AO95" s="16"/>
      <c r="AP95" s="16"/>
    </row>
    <row r="96" spans="1:42" ht="15" customHeight="1" thickBot="1" x14ac:dyDescent="0.35">
      <c r="A96" s="16"/>
      <c r="B96" s="404"/>
      <c r="C96" s="406"/>
      <c r="D96" s="408"/>
      <c r="E96" s="406"/>
      <c r="F96" s="402"/>
      <c r="G96" s="16"/>
      <c r="H96" s="404"/>
      <c r="I96" s="406"/>
      <c r="J96" s="408"/>
      <c r="K96" s="406"/>
      <c r="L96" s="402"/>
      <c r="M96" s="176"/>
      <c r="N96" s="404"/>
      <c r="O96" s="406"/>
      <c r="P96" s="408"/>
      <c r="Q96" s="406"/>
      <c r="R96" s="402"/>
      <c r="S96" s="16"/>
      <c r="T96" s="16"/>
      <c r="U96" s="16"/>
      <c r="V96" s="16"/>
      <c r="W96" s="16"/>
      <c r="X96" s="16"/>
      <c r="Y96" s="16"/>
      <c r="Z96" s="16"/>
      <c r="AA96" s="16"/>
      <c r="AB96" s="16"/>
      <c r="AC96" s="16"/>
      <c r="AD96" s="16"/>
      <c r="AE96" s="16"/>
      <c r="AF96" s="16"/>
      <c r="AG96" s="16"/>
      <c r="AH96" s="16"/>
      <c r="AI96" s="16"/>
      <c r="AJ96" s="16"/>
      <c r="AK96" s="16"/>
      <c r="AL96" s="16"/>
      <c r="AM96" s="16"/>
      <c r="AN96" s="16"/>
      <c r="AO96" s="16"/>
      <c r="AP96" s="16"/>
    </row>
    <row r="97" spans="1:42" ht="15" customHeight="1" x14ac:dyDescent="0.3">
      <c r="A97" s="16"/>
      <c r="B97" s="2" t="e">
        <f ca="1">OFFSET(D82,MATCH(MAX(D83:D92),D83:D92,0),0)</f>
        <v>#N/A</v>
      </c>
      <c r="C97" s="181" t="e">
        <f ca="1">OFFSET(C82,MATCH(MAX(D83:D92),D83:D92,0),0)+(10-OFFSET(E82,MATCH(MAX(D83:D92),D83:D92,0),0))</f>
        <v>#N/A</v>
      </c>
      <c r="D97" s="16"/>
      <c r="E97" s="16"/>
      <c r="F97" s="16"/>
      <c r="G97" s="16"/>
      <c r="H97" s="2" t="e">
        <f ca="1">OFFSET(J82,MATCH(MAX(J83:J92),J83:J92,0),0)</f>
        <v>#N/A</v>
      </c>
      <c r="I97" s="181" t="e">
        <f ca="1">OFFSET(I82,MATCH(MAX(J83:J92),J83:J92,0),0)+(10-OFFSET(K82,MATCH(MAX(J83:J92),J83:J92,0),0))</f>
        <v>#N/A</v>
      </c>
      <c r="J97" s="16"/>
      <c r="K97" s="16"/>
      <c r="L97" s="16"/>
      <c r="M97" s="160"/>
      <c r="N97" s="2" t="e">
        <f ca="1">OFFSET(P82,MATCH(MAX(P83:P92),P83:P92,0),0)</f>
        <v>#N/A</v>
      </c>
      <c r="O97" s="181" t="e">
        <f ca="1">OFFSET(O82,MATCH(MAX(P83:P92),P83:P92,0),0)+(10-OFFSET(Q82,MATCH(MAX(P83:P92),P83:P92,0),0))</f>
        <v>#N/A</v>
      </c>
      <c r="P97" s="16"/>
      <c r="Q97" s="183" t="str">
        <f>IFERROR(AVERAGE(AVERAGE(E83:E92),AVERAGE(K83:K92),AVERAGE(Q83:Q92)),"")</f>
        <v/>
      </c>
      <c r="R97" s="184">
        <f>SUM(C83:C92,I83:I92,O83:O92)</f>
        <v>0</v>
      </c>
      <c r="S97" s="16"/>
      <c r="T97" s="16"/>
      <c r="U97" s="16"/>
      <c r="V97" s="16"/>
      <c r="W97" s="16"/>
      <c r="X97" s="16"/>
      <c r="Y97" s="16"/>
      <c r="Z97" s="16"/>
      <c r="AA97" s="16"/>
      <c r="AB97" s="16"/>
      <c r="AC97" s="16"/>
      <c r="AD97" s="16"/>
      <c r="AE97" s="16"/>
      <c r="AF97" s="16"/>
      <c r="AG97" s="16"/>
      <c r="AH97" s="16"/>
      <c r="AI97" s="16"/>
      <c r="AJ97" s="16"/>
      <c r="AK97" s="16"/>
      <c r="AL97" s="16"/>
      <c r="AM97" s="16"/>
      <c r="AN97" s="16"/>
      <c r="AO97" s="16"/>
      <c r="AP97" s="16"/>
    </row>
    <row r="98" spans="1:42" ht="15" customHeight="1" x14ac:dyDescent="0.3">
      <c r="A98" s="16"/>
      <c r="B98" s="16"/>
      <c r="C98" s="16"/>
      <c r="D98" s="16"/>
      <c r="E98" s="16"/>
      <c r="F98" s="16"/>
      <c r="G98" s="16"/>
      <c r="H98" s="16"/>
      <c r="I98" s="16"/>
      <c r="J98" s="16"/>
      <c r="K98" s="16"/>
      <c r="L98" s="16"/>
      <c r="M98" s="16"/>
      <c r="N98" s="16"/>
      <c r="O98" s="16"/>
      <c r="P98" s="16"/>
      <c r="Q98" s="16"/>
      <c r="R98" s="16"/>
      <c r="S98" s="16"/>
      <c r="T98" s="16"/>
      <c r="U98" s="16"/>
      <c r="V98" s="16"/>
      <c r="W98" s="16"/>
      <c r="X98" s="16"/>
      <c r="Y98" s="16"/>
      <c r="Z98" s="16"/>
      <c r="AA98" s="16"/>
      <c r="AB98" s="16"/>
      <c r="AC98" s="16"/>
      <c r="AD98" s="16"/>
      <c r="AE98" s="16"/>
      <c r="AF98" s="16"/>
      <c r="AG98" s="16"/>
      <c r="AH98" s="16"/>
      <c r="AI98" s="16"/>
      <c r="AJ98" s="16"/>
      <c r="AK98" s="16"/>
      <c r="AL98" s="16"/>
      <c r="AM98" s="16"/>
      <c r="AN98" s="16"/>
      <c r="AO98" s="16"/>
      <c r="AP98" s="16"/>
    </row>
    <row r="99" spans="1:42" ht="15" customHeight="1" x14ac:dyDescent="0.3">
      <c r="A99" s="16"/>
      <c r="B99" s="400" t="s">
        <v>183</v>
      </c>
      <c r="C99" s="400"/>
      <c r="D99" s="400"/>
      <c r="E99" s="400"/>
      <c r="F99" s="400"/>
      <c r="G99" s="400"/>
      <c r="H99" s="400"/>
      <c r="I99" s="400"/>
      <c r="J99" s="400"/>
      <c r="K99" s="400"/>
      <c r="L99" s="400"/>
      <c r="M99" s="400"/>
      <c r="N99" s="400"/>
      <c r="O99" s="400"/>
      <c r="P99" s="400"/>
      <c r="Q99" s="400"/>
      <c r="R99" s="400"/>
      <c r="S99" s="16"/>
      <c r="T99" s="16"/>
      <c r="U99" s="16"/>
      <c r="V99" s="16"/>
      <c r="W99" s="16"/>
      <c r="X99" s="16"/>
      <c r="Y99" s="16"/>
      <c r="Z99" s="16"/>
      <c r="AA99" s="16"/>
      <c r="AB99" s="16"/>
      <c r="AC99" s="16"/>
      <c r="AD99" s="16"/>
      <c r="AE99" s="16"/>
      <c r="AF99" s="16"/>
      <c r="AG99" s="16"/>
      <c r="AH99" s="16"/>
      <c r="AI99" s="16"/>
      <c r="AJ99" s="16"/>
      <c r="AK99" s="16"/>
      <c r="AL99" s="16"/>
      <c r="AM99" s="16"/>
      <c r="AN99" s="16"/>
      <c r="AO99" s="16"/>
      <c r="AP99" s="16"/>
    </row>
    <row r="100" spans="1:42" ht="15" customHeight="1" x14ac:dyDescent="0.3">
      <c r="A100" s="16"/>
      <c r="B100" s="400"/>
      <c r="C100" s="400"/>
      <c r="D100" s="400"/>
      <c r="E100" s="400"/>
      <c r="F100" s="400"/>
      <c r="G100" s="400"/>
      <c r="H100" s="400"/>
      <c r="I100" s="400"/>
      <c r="J100" s="400"/>
      <c r="K100" s="400"/>
      <c r="L100" s="400"/>
      <c r="M100" s="400"/>
      <c r="N100" s="400"/>
      <c r="O100" s="400"/>
      <c r="P100" s="400"/>
      <c r="Q100" s="400"/>
      <c r="R100" s="400"/>
      <c r="S100" s="16"/>
      <c r="T100" s="16"/>
      <c r="U100" s="16"/>
      <c r="V100" s="16"/>
      <c r="W100" s="16"/>
      <c r="X100" s="16"/>
      <c r="Y100" s="16"/>
      <c r="Z100" s="16"/>
      <c r="AA100" s="16"/>
      <c r="AB100" s="16"/>
      <c r="AC100" s="16"/>
      <c r="AD100" s="16"/>
      <c r="AE100" s="16"/>
      <c r="AF100" s="16"/>
      <c r="AG100" s="16"/>
      <c r="AH100" s="16"/>
      <c r="AI100" s="16"/>
      <c r="AJ100" s="16"/>
      <c r="AK100" s="16"/>
      <c r="AL100" s="16"/>
      <c r="AM100" s="16"/>
      <c r="AN100" s="16"/>
      <c r="AO100" s="16"/>
      <c r="AP100" s="16"/>
    </row>
    <row r="101" spans="1:42" ht="15" customHeight="1" x14ac:dyDescent="0.3">
      <c r="A101" s="16"/>
      <c r="B101" s="400"/>
      <c r="C101" s="400"/>
      <c r="D101" s="400"/>
      <c r="E101" s="400"/>
      <c r="F101" s="400"/>
      <c r="G101" s="400"/>
      <c r="H101" s="400"/>
      <c r="I101" s="400"/>
      <c r="J101" s="400"/>
      <c r="K101" s="400"/>
      <c r="L101" s="400"/>
      <c r="M101" s="400"/>
      <c r="N101" s="400"/>
      <c r="O101" s="400"/>
      <c r="P101" s="400"/>
      <c r="Q101" s="400"/>
      <c r="R101" s="400"/>
      <c r="S101" s="16"/>
      <c r="T101" s="16"/>
      <c r="U101" s="16"/>
      <c r="V101" s="16"/>
      <c r="W101" s="16"/>
      <c r="X101" s="16"/>
      <c r="Y101" s="16"/>
      <c r="Z101" s="16"/>
      <c r="AA101" s="16"/>
      <c r="AB101" s="16"/>
      <c r="AC101" s="16"/>
      <c r="AD101" s="16"/>
      <c r="AE101" s="16"/>
      <c r="AF101" s="16"/>
      <c r="AG101" s="16"/>
      <c r="AH101" s="16"/>
      <c r="AI101" s="16"/>
      <c r="AJ101" s="16"/>
      <c r="AK101" s="16"/>
      <c r="AL101" s="16"/>
      <c r="AM101" s="16"/>
      <c r="AN101" s="16"/>
      <c r="AO101" s="16"/>
      <c r="AP101" s="16"/>
    </row>
    <row r="102" spans="1:42" ht="15" customHeight="1" thickBot="1" x14ac:dyDescent="0.3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c r="AE102" s="16"/>
      <c r="AF102" s="16"/>
      <c r="AG102" s="16"/>
      <c r="AH102" s="16"/>
      <c r="AI102" s="16"/>
      <c r="AJ102" s="16"/>
      <c r="AK102" s="16"/>
      <c r="AL102" s="16"/>
      <c r="AM102" s="16"/>
      <c r="AN102" s="16"/>
      <c r="AO102" s="16"/>
      <c r="AP102" s="16"/>
    </row>
    <row r="103" spans="1:42" ht="15" customHeight="1" x14ac:dyDescent="0.3">
      <c r="A103" s="16"/>
      <c r="B103" s="16"/>
      <c r="C103" s="284">
        <f>'Training Plan'!O44</f>
        <v>0</v>
      </c>
      <c r="D103" s="285"/>
      <c r="E103" s="286"/>
      <c r="F103" s="284">
        <f>'Training Plan'!O48</f>
        <v>0</v>
      </c>
      <c r="G103" s="285"/>
      <c r="H103" s="286"/>
      <c r="I103" s="284">
        <f>'Training Plan'!O52</f>
        <v>0</v>
      </c>
      <c r="J103" s="285"/>
      <c r="K103" s="286"/>
      <c r="L103" s="284">
        <f>'Training Plan'!O56</f>
        <v>0</v>
      </c>
      <c r="M103" s="285"/>
      <c r="N103" s="286"/>
      <c r="O103" s="284">
        <f>'Training Plan'!O60</f>
        <v>0</v>
      </c>
      <c r="P103" s="285"/>
      <c r="Q103" s="286"/>
      <c r="R103" s="16"/>
      <c r="S103" s="16"/>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row>
    <row r="104" spans="1:42" ht="15" customHeight="1" thickBot="1" x14ac:dyDescent="0.35">
      <c r="A104" s="16"/>
      <c r="B104" s="16"/>
      <c r="C104" s="290"/>
      <c r="D104" s="291"/>
      <c r="E104" s="292"/>
      <c r="F104" s="290"/>
      <c r="G104" s="291"/>
      <c r="H104" s="292"/>
      <c r="I104" s="290"/>
      <c r="J104" s="291"/>
      <c r="K104" s="292"/>
      <c r="L104" s="290"/>
      <c r="M104" s="291"/>
      <c r="N104" s="292"/>
      <c r="O104" s="290"/>
      <c r="P104" s="291"/>
      <c r="Q104" s="292"/>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ht="15" customHeight="1" x14ac:dyDescent="0.3">
      <c r="A105" s="16"/>
      <c r="B105" s="16"/>
      <c r="C105" s="388">
        <f>'Training Plan'!O45</f>
        <v>0</v>
      </c>
      <c r="D105" s="389"/>
      <c r="E105" s="390"/>
      <c r="F105" s="388">
        <f>'Training Plan'!O49</f>
        <v>0</v>
      </c>
      <c r="G105" s="389"/>
      <c r="H105" s="390"/>
      <c r="I105" s="388">
        <f>'Training Plan'!O53</f>
        <v>0</v>
      </c>
      <c r="J105" s="389"/>
      <c r="K105" s="390"/>
      <c r="L105" s="388">
        <f>'Training Plan'!O57</f>
        <v>0</v>
      </c>
      <c r="M105" s="389"/>
      <c r="N105" s="390"/>
      <c r="O105" s="388">
        <f>'Training Plan'!O61</f>
        <v>0</v>
      </c>
      <c r="P105" s="389"/>
      <c r="Q105" s="390"/>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ht="15" customHeight="1" x14ac:dyDescent="0.3">
      <c r="A106" s="16"/>
      <c r="B106" s="16"/>
      <c r="C106" s="391"/>
      <c r="D106" s="392"/>
      <c r="E106" s="393"/>
      <c r="F106" s="391"/>
      <c r="G106" s="392"/>
      <c r="H106" s="393"/>
      <c r="I106" s="391"/>
      <c r="J106" s="392"/>
      <c r="K106" s="393"/>
      <c r="L106" s="391"/>
      <c r="M106" s="392"/>
      <c r="N106" s="393"/>
      <c r="O106" s="391"/>
      <c r="P106" s="392"/>
      <c r="Q106" s="393"/>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ht="15" customHeight="1" thickBot="1" x14ac:dyDescent="0.35">
      <c r="A107" s="16"/>
      <c r="B107" s="16"/>
      <c r="C107" s="394"/>
      <c r="D107" s="395"/>
      <c r="E107" s="396"/>
      <c r="F107" s="394"/>
      <c r="G107" s="395"/>
      <c r="H107" s="396"/>
      <c r="I107" s="394"/>
      <c r="J107" s="395"/>
      <c r="K107" s="396"/>
      <c r="L107" s="394"/>
      <c r="M107" s="395"/>
      <c r="N107" s="396"/>
      <c r="O107" s="394"/>
      <c r="P107" s="395"/>
      <c r="Q107" s="396"/>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ht="15" customHeight="1" thickBot="1" x14ac:dyDescent="0.35">
      <c r="A108" s="16"/>
      <c r="B108" s="16"/>
      <c r="C108" s="477" t="s">
        <v>184</v>
      </c>
      <c r="D108" s="478"/>
      <c r="E108" s="479"/>
      <c r="F108" s="477" t="s">
        <v>184</v>
      </c>
      <c r="G108" s="478"/>
      <c r="H108" s="479"/>
      <c r="I108" s="477" t="s">
        <v>184</v>
      </c>
      <c r="J108" s="478"/>
      <c r="K108" s="479"/>
      <c r="L108" s="477" t="s">
        <v>184</v>
      </c>
      <c r="M108" s="478"/>
      <c r="N108" s="479"/>
      <c r="O108" s="477" t="s">
        <v>184</v>
      </c>
      <c r="P108" s="478"/>
      <c r="Q108" s="479"/>
      <c r="R108" s="16"/>
      <c r="S108" s="16"/>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row>
    <row r="109" spans="1:42" ht="15" customHeight="1" x14ac:dyDescent="0.3">
      <c r="A109" s="16"/>
      <c r="B109" s="16"/>
      <c r="C109" s="391"/>
      <c r="D109" s="392"/>
      <c r="E109" s="393"/>
      <c r="F109" s="391"/>
      <c r="G109" s="392"/>
      <c r="H109" s="393"/>
      <c r="I109" s="391"/>
      <c r="J109" s="392"/>
      <c r="K109" s="393"/>
      <c r="L109" s="391"/>
      <c r="M109" s="392"/>
      <c r="N109" s="393"/>
      <c r="O109" s="391"/>
      <c r="P109" s="392"/>
      <c r="Q109" s="393"/>
      <c r="R109" s="16"/>
      <c r="S109" s="16"/>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row>
    <row r="110" spans="1:42" ht="15" customHeight="1" x14ac:dyDescent="0.3">
      <c r="A110" s="16"/>
      <c r="B110" s="16"/>
      <c r="C110" s="391"/>
      <c r="D110" s="392"/>
      <c r="E110" s="393"/>
      <c r="F110" s="391"/>
      <c r="G110" s="392"/>
      <c r="H110" s="393"/>
      <c r="I110" s="391"/>
      <c r="J110" s="392"/>
      <c r="K110" s="393"/>
      <c r="L110" s="391"/>
      <c r="M110" s="392"/>
      <c r="N110" s="393"/>
      <c r="O110" s="391"/>
      <c r="P110" s="392"/>
      <c r="Q110" s="393"/>
      <c r="R110" s="16"/>
      <c r="S110" s="16"/>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row>
    <row r="111" spans="1:42" ht="15" customHeight="1" thickBot="1" x14ac:dyDescent="0.35">
      <c r="A111" s="16"/>
      <c r="B111" s="16"/>
      <c r="C111" s="394"/>
      <c r="D111" s="395"/>
      <c r="E111" s="396"/>
      <c r="F111" s="394"/>
      <c r="G111" s="395"/>
      <c r="H111" s="396"/>
      <c r="I111" s="394"/>
      <c r="J111" s="395"/>
      <c r="K111" s="396"/>
      <c r="L111" s="394"/>
      <c r="M111" s="395"/>
      <c r="N111" s="396"/>
      <c r="O111" s="394"/>
      <c r="P111" s="395"/>
      <c r="Q111" s="396"/>
      <c r="R111" s="16"/>
      <c r="S111" s="16"/>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row>
    <row r="112" spans="1:42" ht="15" customHeight="1" x14ac:dyDescent="0.3">
      <c r="A112" s="16"/>
      <c r="B112" s="16"/>
      <c r="C112" s="16"/>
      <c r="D112" s="16"/>
      <c r="E112" s="16"/>
      <c r="F112" s="16"/>
      <c r="G112" s="16"/>
      <c r="H112" s="16"/>
      <c r="I112" s="16"/>
      <c r="J112" s="16"/>
      <c r="K112" s="16"/>
      <c r="L112" s="16"/>
      <c r="M112" s="16"/>
      <c r="N112" s="16"/>
      <c r="O112" s="16"/>
      <c r="P112" s="16"/>
      <c r="Q112" s="16"/>
      <c r="R112" s="16"/>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ht="15" customHeight="1" x14ac:dyDescent="0.3">
      <c r="A113" s="16"/>
      <c r="B113" s="16"/>
      <c r="C113" s="16"/>
      <c r="D113" s="16"/>
      <c r="E113" s="16"/>
      <c r="F113" s="16"/>
      <c r="G113" s="16"/>
      <c r="H113" s="16"/>
      <c r="I113" s="16"/>
      <c r="J113" s="16"/>
      <c r="K113" s="16"/>
      <c r="L113" s="16"/>
      <c r="M113" s="16"/>
      <c r="N113" s="16"/>
      <c r="O113" s="16"/>
      <c r="P113" s="16"/>
      <c r="Q113" s="16"/>
      <c r="R113" s="16"/>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ht="15" customHeight="1" x14ac:dyDescent="0.3">
      <c r="A114" s="16"/>
      <c r="B114" s="400" t="s">
        <v>200</v>
      </c>
      <c r="C114" s="400"/>
      <c r="D114" s="400"/>
      <c r="E114" s="400"/>
      <c r="F114" s="400"/>
      <c r="G114" s="400"/>
      <c r="H114" s="400"/>
      <c r="I114" s="400"/>
      <c r="J114" s="400"/>
      <c r="K114" s="400"/>
      <c r="L114" s="400"/>
      <c r="M114" s="400"/>
      <c r="N114" s="400"/>
      <c r="O114" s="400"/>
      <c r="P114" s="400"/>
      <c r="Q114" s="400"/>
      <c r="R114" s="400"/>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400"/>
      <c r="C115" s="400"/>
      <c r="D115" s="400"/>
      <c r="E115" s="400"/>
      <c r="F115" s="400"/>
      <c r="G115" s="400"/>
      <c r="H115" s="400"/>
      <c r="I115" s="400"/>
      <c r="J115" s="400"/>
      <c r="K115" s="400"/>
      <c r="L115" s="400"/>
      <c r="M115" s="400"/>
      <c r="N115" s="400"/>
      <c r="O115" s="400"/>
      <c r="P115" s="400"/>
      <c r="Q115" s="400"/>
      <c r="R115" s="400"/>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6"/>
      <c r="B116" s="400"/>
      <c r="C116" s="400"/>
      <c r="D116" s="400"/>
      <c r="E116" s="400"/>
      <c r="F116" s="400"/>
      <c r="G116" s="400"/>
      <c r="H116" s="400"/>
      <c r="I116" s="400"/>
      <c r="J116" s="400"/>
      <c r="K116" s="400"/>
      <c r="L116" s="400"/>
      <c r="M116" s="400"/>
      <c r="N116" s="400"/>
      <c r="O116" s="400"/>
      <c r="P116" s="400"/>
      <c r="Q116" s="400"/>
      <c r="R116" s="400"/>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ht="15" thickBot="1" x14ac:dyDescent="0.35">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6"/>
      <c r="B118" s="361"/>
      <c r="C118" s="284" t="s">
        <v>109</v>
      </c>
      <c r="D118" s="286"/>
      <c r="E118" s="284" t="s">
        <v>110</v>
      </c>
      <c r="F118" s="286"/>
      <c r="G118" s="284" t="s">
        <v>111</v>
      </c>
      <c r="H118" s="286"/>
      <c r="I118" s="284" t="s">
        <v>131</v>
      </c>
      <c r="J118" s="286"/>
      <c r="K118" s="284" t="s">
        <v>187</v>
      </c>
      <c r="L118" s="286"/>
      <c r="M118" s="284" t="s">
        <v>201</v>
      </c>
      <c r="N118" s="285"/>
      <c r="O118" s="285"/>
      <c r="P118" s="285"/>
      <c r="Q118" s="285"/>
      <c r="R118" s="286"/>
      <c r="S118" s="16"/>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row>
    <row r="119" spans="1:42" ht="15" thickBot="1" x14ac:dyDescent="0.35">
      <c r="A119" s="16"/>
      <c r="B119" s="335"/>
      <c r="C119" s="290"/>
      <c r="D119" s="292"/>
      <c r="E119" s="290"/>
      <c r="F119" s="292"/>
      <c r="G119" s="290"/>
      <c r="H119" s="292"/>
      <c r="I119" s="290"/>
      <c r="J119" s="292"/>
      <c r="K119" s="290"/>
      <c r="L119" s="292"/>
      <c r="M119" s="290"/>
      <c r="N119" s="291"/>
      <c r="O119" s="291"/>
      <c r="P119" s="291"/>
      <c r="Q119" s="291"/>
      <c r="R119" s="292"/>
      <c r="S119" s="16"/>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row>
    <row r="120" spans="1:42" x14ac:dyDescent="0.3">
      <c r="A120" s="16"/>
      <c r="B120" s="361" t="s">
        <v>46</v>
      </c>
      <c r="C120" s="456"/>
      <c r="D120" s="457"/>
      <c r="E120" s="456"/>
      <c r="F120" s="457"/>
      <c r="G120" s="456"/>
      <c r="H120" s="457"/>
      <c r="I120" s="456"/>
      <c r="J120" s="457"/>
      <c r="K120" s="460"/>
      <c r="L120" s="461"/>
      <c r="M120" s="464"/>
      <c r="N120" s="465"/>
      <c r="O120" s="465"/>
      <c r="P120" s="465"/>
      <c r="Q120" s="465"/>
      <c r="R120" s="46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thickBot="1" x14ac:dyDescent="0.35">
      <c r="A121" s="16"/>
      <c r="B121" s="335"/>
      <c r="C121" s="458"/>
      <c r="D121" s="459"/>
      <c r="E121" s="458"/>
      <c r="F121" s="459"/>
      <c r="G121" s="458"/>
      <c r="H121" s="459"/>
      <c r="I121" s="458"/>
      <c r="J121" s="459"/>
      <c r="K121" s="462"/>
      <c r="L121" s="463"/>
      <c r="M121" s="467"/>
      <c r="N121" s="468"/>
      <c r="O121" s="468"/>
      <c r="P121" s="468"/>
      <c r="Q121" s="468"/>
      <c r="R121" s="469"/>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x14ac:dyDescent="0.3">
      <c r="A122" s="16"/>
      <c r="B122" s="284" t="s">
        <v>47</v>
      </c>
      <c r="C122" s="456"/>
      <c r="D122" s="457"/>
      <c r="E122" s="456"/>
      <c r="F122" s="457"/>
      <c r="G122" s="456"/>
      <c r="H122" s="457"/>
      <c r="I122" s="456"/>
      <c r="J122" s="457"/>
      <c r="K122" s="460"/>
      <c r="L122" s="461"/>
      <c r="M122" s="467"/>
      <c r="N122" s="468"/>
      <c r="O122" s="468"/>
      <c r="P122" s="468"/>
      <c r="Q122" s="468"/>
      <c r="R122" s="469"/>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thickBot="1" x14ac:dyDescent="0.35">
      <c r="A123" s="16"/>
      <c r="B123" s="290"/>
      <c r="C123" s="458"/>
      <c r="D123" s="459"/>
      <c r="E123" s="458"/>
      <c r="F123" s="459"/>
      <c r="G123" s="458"/>
      <c r="H123" s="459"/>
      <c r="I123" s="458"/>
      <c r="J123" s="459"/>
      <c r="K123" s="473"/>
      <c r="L123" s="474"/>
      <c r="M123" s="467"/>
      <c r="N123" s="468"/>
      <c r="O123" s="468"/>
      <c r="P123" s="468"/>
      <c r="Q123" s="468"/>
      <c r="R123" s="469"/>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x14ac:dyDescent="0.3">
      <c r="A124" s="16"/>
      <c r="B124" s="284" t="s">
        <v>48</v>
      </c>
      <c r="C124" s="456"/>
      <c r="D124" s="457"/>
      <c r="E124" s="456"/>
      <c r="F124" s="457"/>
      <c r="G124" s="456"/>
      <c r="H124" s="457"/>
      <c r="I124" s="456"/>
      <c r="J124" s="457"/>
      <c r="K124" s="460"/>
      <c r="L124" s="461"/>
      <c r="M124" s="467"/>
      <c r="N124" s="468"/>
      <c r="O124" s="468"/>
      <c r="P124" s="468"/>
      <c r="Q124" s="468"/>
      <c r="R124" s="469"/>
      <c r="S124" s="16"/>
      <c r="T124" s="16"/>
      <c r="U124" s="16"/>
      <c r="V124" s="16"/>
      <c r="W124" s="16"/>
      <c r="X124" s="16"/>
      <c r="Y124" s="16"/>
      <c r="Z124" s="16"/>
      <c r="AA124" s="16"/>
      <c r="AB124" s="16"/>
      <c r="AC124" s="16"/>
      <c r="AD124" s="16"/>
      <c r="AE124" s="16"/>
      <c r="AF124" s="16"/>
      <c r="AG124" s="16"/>
      <c r="AH124" s="16"/>
      <c r="AI124" s="16"/>
      <c r="AJ124" s="16"/>
      <c r="AK124" s="16"/>
      <c r="AL124" s="16"/>
      <c r="AM124" s="16"/>
      <c r="AN124" s="16"/>
      <c r="AO124" s="16"/>
      <c r="AP124" s="16"/>
    </row>
    <row r="125" spans="1:42" ht="15" thickBot="1" x14ac:dyDescent="0.35">
      <c r="A125" s="16"/>
      <c r="B125" s="290"/>
      <c r="C125" s="458"/>
      <c r="D125" s="459"/>
      <c r="E125" s="458"/>
      <c r="F125" s="459"/>
      <c r="G125" s="458"/>
      <c r="H125" s="459"/>
      <c r="I125" s="458"/>
      <c r="J125" s="459"/>
      <c r="K125" s="473"/>
      <c r="L125" s="474"/>
      <c r="M125" s="467"/>
      <c r="N125" s="468"/>
      <c r="O125" s="468"/>
      <c r="P125" s="468"/>
      <c r="Q125" s="468"/>
      <c r="R125" s="469"/>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row>
    <row r="126" spans="1:42" x14ac:dyDescent="0.3">
      <c r="A126" s="16"/>
      <c r="B126" s="284" t="s">
        <v>49</v>
      </c>
      <c r="C126" s="456"/>
      <c r="D126" s="457"/>
      <c r="E126" s="456"/>
      <c r="F126" s="457"/>
      <c r="G126" s="456"/>
      <c r="H126" s="457"/>
      <c r="I126" s="456"/>
      <c r="J126" s="457"/>
      <c r="K126" s="460"/>
      <c r="L126" s="461"/>
      <c r="M126" s="467"/>
      <c r="N126" s="468"/>
      <c r="O126" s="468"/>
      <c r="P126" s="468"/>
      <c r="Q126" s="468"/>
      <c r="R126" s="469"/>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row>
    <row r="127" spans="1:42" ht="15" thickBot="1" x14ac:dyDescent="0.35">
      <c r="A127" s="16"/>
      <c r="B127" s="290"/>
      <c r="C127" s="458"/>
      <c r="D127" s="459"/>
      <c r="E127" s="458"/>
      <c r="F127" s="459"/>
      <c r="G127" s="458"/>
      <c r="H127" s="459"/>
      <c r="I127" s="458"/>
      <c r="J127" s="459"/>
      <c r="K127" s="473"/>
      <c r="L127" s="474"/>
      <c r="M127" s="467"/>
      <c r="N127" s="468"/>
      <c r="O127" s="468"/>
      <c r="P127" s="468"/>
      <c r="Q127" s="468"/>
      <c r="R127" s="469"/>
      <c r="S127" s="16"/>
      <c r="T127" s="16"/>
      <c r="U127" s="16"/>
      <c r="V127" s="16"/>
      <c r="W127" s="16"/>
      <c r="X127" s="16"/>
      <c r="Y127" s="16"/>
      <c r="Z127" s="16"/>
      <c r="AA127" s="16"/>
      <c r="AB127" s="16"/>
      <c r="AC127" s="16"/>
      <c r="AD127" s="16"/>
      <c r="AE127" s="16"/>
      <c r="AF127" s="16"/>
      <c r="AG127" s="16"/>
      <c r="AH127" s="16"/>
      <c r="AI127" s="16"/>
      <c r="AJ127" s="16"/>
      <c r="AK127" s="16"/>
      <c r="AL127" s="16"/>
      <c r="AM127" s="16"/>
      <c r="AN127" s="16"/>
      <c r="AO127" s="16"/>
      <c r="AP127" s="16"/>
    </row>
    <row r="128" spans="1:42" x14ac:dyDescent="0.3">
      <c r="A128" s="16"/>
      <c r="B128" s="284" t="s">
        <v>69</v>
      </c>
      <c r="C128" s="456"/>
      <c r="D128" s="457"/>
      <c r="E128" s="456"/>
      <c r="F128" s="457"/>
      <c r="G128" s="456"/>
      <c r="H128" s="457"/>
      <c r="I128" s="456"/>
      <c r="J128" s="457"/>
      <c r="K128" s="460"/>
      <c r="L128" s="461"/>
      <c r="M128" s="467"/>
      <c r="N128" s="468"/>
      <c r="O128" s="468"/>
      <c r="P128" s="468"/>
      <c r="Q128" s="468"/>
      <c r="R128" s="469"/>
      <c r="S128" s="16"/>
      <c r="T128" s="16"/>
      <c r="U128" s="16"/>
      <c r="V128" s="16"/>
      <c r="W128" s="16"/>
      <c r="X128" s="16"/>
      <c r="Y128" s="16"/>
      <c r="Z128" s="16"/>
      <c r="AA128" s="16"/>
      <c r="AB128" s="16"/>
      <c r="AC128" s="16"/>
      <c r="AD128" s="16"/>
      <c r="AE128" s="16"/>
      <c r="AF128" s="16"/>
      <c r="AG128" s="16"/>
      <c r="AH128" s="16"/>
      <c r="AI128" s="16"/>
      <c r="AJ128" s="16"/>
      <c r="AK128" s="16"/>
      <c r="AL128" s="16"/>
      <c r="AM128" s="16"/>
      <c r="AN128" s="16"/>
      <c r="AO128" s="16"/>
      <c r="AP128" s="16"/>
    </row>
    <row r="129" spans="1:42" ht="15" thickBot="1" x14ac:dyDescent="0.35">
      <c r="A129" s="16"/>
      <c r="B129" s="290"/>
      <c r="C129" s="458"/>
      <c r="D129" s="459"/>
      <c r="E129" s="458"/>
      <c r="F129" s="459"/>
      <c r="G129" s="458"/>
      <c r="H129" s="459"/>
      <c r="I129" s="458"/>
      <c r="J129" s="459"/>
      <c r="K129" s="473"/>
      <c r="L129" s="474"/>
      <c r="M129" s="467"/>
      <c r="N129" s="468"/>
      <c r="O129" s="468"/>
      <c r="P129" s="468"/>
      <c r="Q129" s="468"/>
      <c r="R129" s="469"/>
      <c r="S129" s="16"/>
      <c r="T129" s="16"/>
      <c r="U129" s="16"/>
      <c r="V129" s="16"/>
      <c r="W129" s="16"/>
      <c r="X129" s="16"/>
      <c r="Y129" s="16"/>
      <c r="Z129" s="16"/>
      <c r="AA129" s="16"/>
      <c r="AB129" s="16"/>
      <c r="AC129" s="16"/>
      <c r="AD129" s="16"/>
      <c r="AE129" s="16"/>
      <c r="AF129" s="16"/>
      <c r="AG129" s="16"/>
      <c r="AH129" s="16"/>
      <c r="AI129" s="16"/>
      <c r="AJ129" s="16"/>
      <c r="AK129" s="16"/>
      <c r="AL129" s="16"/>
      <c r="AM129" s="16"/>
      <c r="AN129" s="16"/>
      <c r="AO129" s="16"/>
      <c r="AP129" s="16"/>
    </row>
    <row r="130" spans="1:42" x14ac:dyDescent="0.3">
      <c r="A130" s="16"/>
      <c r="B130" s="284" t="s">
        <v>70</v>
      </c>
      <c r="C130" s="456"/>
      <c r="D130" s="457"/>
      <c r="E130" s="456"/>
      <c r="F130" s="457"/>
      <c r="G130" s="456"/>
      <c r="H130" s="457"/>
      <c r="I130" s="456"/>
      <c r="J130" s="457"/>
      <c r="K130" s="460"/>
      <c r="L130" s="461"/>
      <c r="M130" s="467"/>
      <c r="N130" s="468"/>
      <c r="O130" s="468"/>
      <c r="P130" s="468"/>
      <c r="Q130" s="468"/>
      <c r="R130" s="469"/>
      <c r="S130" s="16"/>
      <c r="T130" s="16"/>
      <c r="U130" s="16"/>
      <c r="V130" s="16"/>
      <c r="W130" s="16"/>
      <c r="X130" s="16"/>
      <c r="Y130" s="16"/>
      <c r="Z130" s="16"/>
      <c r="AA130" s="16"/>
      <c r="AB130" s="16"/>
      <c r="AC130" s="16"/>
      <c r="AD130" s="16"/>
      <c r="AE130" s="16"/>
      <c r="AF130" s="16"/>
      <c r="AG130" s="16"/>
      <c r="AH130" s="16"/>
      <c r="AI130" s="16"/>
      <c r="AJ130" s="16"/>
      <c r="AK130" s="16"/>
      <c r="AL130" s="16"/>
      <c r="AM130" s="16"/>
      <c r="AN130" s="16"/>
      <c r="AO130" s="16"/>
      <c r="AP130" s="16"/>
    </row>
    <row r="131" spans="1:42" ht="15" thickBot="1" x14ac:dyDescent="0.35">
      <c r="A131" s="16"/>
      <c r="B131" s="290"/>
      <c r="C131" s="458"/>
      <c r="D131" s="459"/>
      <c r="E131" s="458"/>
      <c r="F131" s="459"/>
      <c r="G131" s="458"/>
      <c r="H131" s="459"/>
      <c r="I131" s="458"/>
      <c r="J131" s="459"/>
      <c r="K131" s="473"/>
      <c r="L131" s="474"/>
      <c r="M131" s="467"/>
      <c r="N131" s="468"/>
      <c r="O131" s="468"/>
      <c r="P131" s="468"/>
      <c r="Q131" s="468"/>
      <c r="R131" s="469"/>
      <c r="S131" s="16"/>
      <c r="T131" s="16"/>
      <c r="U131" s="16"/>
      <c r="V131" s="16"/>
      <c r="W131" s="16"/>
      <c r="X131" s="16"/>
      <c r="Y131" s="16"/>
      <c r="Z131" s="16"/>
      <c r="AA131" s="16"/>
      <c r="AB131" s="16"/>
      <c r="AC131" s="16"/>
      <c r="AD131" s="16"/>
      <c r="AE131" s="16"/>
      <c r="AF131" s="16"/>
      <c r="AG131" s="16"/>
      <c r="AH131" s="16"/>
      <c r="AI131" s="16"/>
      <c r="AJ131" s="16"/>
      <c r="AK131" s="16"/>
      <c r="AL131" s="16"/>
      <c r="AM131" s="16"/>
      <c r="AN131" s="16"/>
      <c r="AO131" s="16"/>
      <c r="AP131" s="16"/>
    </row>
    <row r="132" spans="1:42" x14ac:dyDescent="0.3">
      <c r="A132" s="16"/>
      <c r="B132" s="284" t="s">
        <v>71</v>
      </c>
      <c r="C132" s="456"/>
      <c r="D132" s="457"/>
      <c r="E132" s="456"/>
      <c r="F132" s="457"/>
      <c r="G132" s="456"/>
      <c r="H132" s="457"/>
      <c r="I132" s="456"/>
      <c r="J132" s="457"/>
      <c r="K132" s="460"/>
      <c r="L132" s="461"/>
      <c r="M132" s="467"/>
      <c r="N132" s="468"/>
      <c r="O132" s="468"/>
      <c r="P132" s="468"/>
      <c r="Q132" s="468"/>
      <c r="R132" s="469"/>
      <c r="S132" s="16"/>
      <c r="T132" s="16"/>
      <c r="U132" s="16"/>
      <c r="V132" s="16"/>
      <c r="W132" s="16"/>
      <c r="X132" s="16"/>
      <c r="Y132" s="16"/>
      <c r="Z132" s="16"/>
      <c r="AA132" s="16"/>
      <c r="AB132" s="16"/>
      <c r="AC132" s="16"/>
      <c r="AD132" s="16"/>
      <c r="AE132" s="16"/>
      <c r="AF132" s="16"/>
      <c r="AG132" s="16"/>
      <c r="AH132" s="16"/>
      <c r="AI132" s="16"/>
      <c r="AJ132" s="16"/>
      <c r="AK132" s="16"/>
      <c r="AL132" s="16"/>
      <c r="AM132" s="16"/>
      <c r="AN132" s="16"/>
      <c r="AO132" s="16"/>
      <c r="AP132" s="16"/>
    </row>
    <row r="133" spans="1:42" ht="15" thickBot="1" x14ac:dyDescent="0.35">
      <c r="A133" s="16"/>
      <c r="B133" s="290"/>
      <c r="C133" s="475"/>
      <c r="D133" s="476"/>
      <c r="E133" s="475"/>
      <c r="F133" s="476"/>
      <c r="G133" s="475"/>
      <c r="H133" s="476"/>
      <c r="I133" s="475"/>
      <c r="J133" s="476"/>
      <c r="K133" s="473"/>
      <c r="L133" s="474"/>
      <c r="M133" s="470"/>
      <c r="N133" s="471"/>
      <c r="O133" s="471"/>
      <c r="P133" s="471"/>
      <c r="Q133" s="471"/>
      <c r="R133" s="472"/>
      <c r="S133" s="16"/>
      <c r="T133" s="16"/>
      <c r="U133" s="16"/>
      <c r="V133" s="16"/>
      <c r="W133" s="16"/>
      <c r="X133" s="16"/>
      <c r="Y133" s="16"/>
      <c r="Z133" s="16"/>
      <c r="AA133" s="16"/>
      <c r="AB133" s="16"/>
      <c r="AC133" s="16"/>
      <c r="AD133" s="16"/>
      <c r="AE133" s="16"/>
      <c r="AF133" s="16"/>
      <c r="AG133" s="16"/>
      <c r="AH133" s="16"/>
      <c r="AI133" s="16"/>
      <c r="AJ133" s="16"/>
      <c r="AK133" s="16"/>
      <c r="AL133" s="16"/>
      <c r="AM133" s="16"/>
      <c r="AN133" s="16"/>
      <c r="AO133" s="16"/>
      <c r="AP133" s="16"/>
    </row>
    <row r="134" spans="1:42" x14ac:dyDescent="0.3">
      <c r="A134" s="16"/>
      <c r="B134" s="16"/>
      <c r="C134" s="16"/>
      <c r="D134" s="16"/>
      <c r="E134" s="16"/>
      <c r="F134" s="16"/>
      <c r="G134" s="16"/>
      <c r="H134" s="16"/>
      <c r="I134" s="16"/>
      <c r="J134" s="16"/>
      <c r="K134" s="16"/>
      <c r="L134" s="16"/>
      <c r="M134" s="16"/>
      <c r="N134" s="16"/>
      <c r="O134" s="16"/>
      <c r="P134" s="16"/>
      <c r="Q134" s="16"/>
      <c r="R134" s="16"/>
      <c r="S134" s="16"/>
      <c r="T134" s="16"/>
      <c r="U134" s="16"/>
      <c r="V134" s="16"/>
      <c r="W134" s="16"/>
      <c r="X134" s="16"/>
      <c r="Y134" s="16"/>
      <c r="Z134" s="16"/>
      <c r="AA134" s="16"/>
      <c r="AB134" s="16"/>
      <c r="AC134" s="16"/>
      <c r="AD134" s="16"/>
      <c r="AE134" s="16"/>
      <c r="AF134" s="16"/>
      <c r="AG134" s="16"/>
      <c r="AH134" s="16"/>
      <c r="AI134" s="16"/>
      <c r="AJ134" s="16"/>
      <c r="AK134" s="16"/>
      <c r="AL134" s="16"/>
      <c r="AM134" s="16"/>
      <c r="AN134" s="16"/>
      <c r="AO134" s="16"/>
      <c r="AP134" s="16"/>
    </row>
    <row r="135" spans="1:42" x14ac:dyDescent="0.3">
      <c r="A135" s="16"/>
      <c r="B135" s="8"/>
      <c r="C135" s="8"/>
      <c r="D135" s="8"/>
      <c r="E135" s="8"/>
      <c r="F135" s="8"/>
      <c r="G135" s="8"/>
      <c r="H135" s="8"/>
      <c r="I135" s="8"/>
      <c r="J135" s="8"/>
      <c r="K135" s="8"/>
      <c r="L135" s="8"/>
      <c r="M135" s="8"/>
      <c r="N135" s="8"/>
      <c r="O135" s="8"/>
      <c r="P135" s="8"/>
      <c r="Q135" s="8"/>
      <c r="R135" s="8"/>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row>
    <row r="136" spans="1:42" x14ac:dyDescent="0.3">
      <c r="A136" s="16"/>
      <c r="B136" s="8"/>
      <c r="C136" s="8"/>
      <c r="D136" s="8"/>
      <c r="E136" s="8"/>
      <c r="F136" s="8"/>
      <c r="G136" s="8"/>
      <c r="H136" s="8"/>
      <c r="I136" s="8"/>
      <c r="J136" s="8"/>
      <c r="K136" s="8"/>
      <c r="L136" s="8"/>
      <c r="M136" s="8"/>
      <c r="N136" s="8"/>
      <c r="O136" s="8"/>
      <c r="P136" s="8"/>
      <c r="Q136" s="8"/>
      <c r="R136" s="8"/>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row>
    <row r="137" spans="1:42" x14ac:dyDescent="0.3">
      <c r="A137" s="16"/>
      <c r="B137" s="8"/>
      <c r="C137" s="8"/>
      <c r="D137" s="8"/>
      <c r="E137" s="8"/>
      <c r="F137" s="8"/>
      <c r="G137" s="8"/>
      <c r="H137" s="8"/>
      <c r="I137" s="8"/>
      <c r="J137" s="8"/>
      <c r="K137" s="8"/>
      <c r="L137" s="8"/>
      <c r="M137" s="8"/>
      <c r="N137" s="8"/>
      <c r="O137" s="8"/>
      <c r="P137" s="8"/>
      <c r="Q137" s="8"/>
      <c r="R137" s="8"/>
      <c r="S137" s="16"/>
      <c r="T137" s="16"/>
      <c r="U137" s="16"/>
      <c r="V137" s="16"/>
      <c r="W137" s="16"/>
      <c r="X137" s="16"/>
      <c r="Y137" s="16"/>
      <c r="Z137" s="16"/>
      <c r="AA137" s="16"/>
      <c r="AB137" s="16"/>
      <c r="AC137" s="16"/>
      <c r="AD137" s="16"/>
      <c r="AE137" s="16"/>
      <c r="AF137" s="16"/>
      <c r="AG137" s="16"/>
      <c r="AH137" s="16"/>
      <c r="AI137" s="16"/>
      <c r="AJ137" s="16"/>
      <c r="AK137" s="16"/>
      <c r="AL137" s="16"/>
      <c r="AM137" s="16"/>
      <c r="AN137" s="16"/>
      <c r="AO137" s="16"/>
      <c r="AP137" s="16"/>
    </row>
    <row r="138" spans="1:42" x14ac:dyDescent="0.3">
      <c r="A138" s="16"/>
      <c r="B138" s="8"/>
      <c r="C138" s="8"/>
      <c r="D138" s="8"/>
      <c r="E138" s="8"/>
      <c r="F138" s="8"/>
      <c r="G138" s="8"/>
      <c r="H138" s="8"/>
      <c r="I138" s="8"/>
      <c r="J138" s="8"/>
      <c r="K138" s="8"/>
      <c r="L138" s="8"/>
      <c r="M138" s="8"/>
      <c r="N138" s="8"/>
      <c r="O138" s="8"/>
      <c r="P138" s="8"/>
      <c r="Q138" s="8"/>
      <c r="R138" s="8"/>
      <c r="S138" s="16"/>
      <c r="T138" s="16"/>
      <c r="U138" s="16"/>
      <c r="V138" s="16"/>
      <c r="W138" s="16"/>
      <c r="X138" s="16"/>
      <c r="Y138" s="16"/>
      <c r="Z138" s="16"/>
      <c r="AA138" s="16"/>
      <c r="AB138" s="16"/>
      <c r="AC138" s="16"/>
      <c r="AD138" s="16"/>
      <c r="AE138" s="16"/>
      <c r="AF138" s="16"/>
      <c r="AG138" s="16"/>
      <c r="AH138" s="16"/>
      <c r="AI138" s="16"/>
      <c r="AJ138" s="16"/>
      <c r="AK138" s="16"/>
      <c r="AL138" s="16"/>
      <c r="AM138" s="16"/>
      <c r="AN138" s="16"/>
      <c r="AO138" s="16"/>
      <c r="AP138" s="16"/>
    </row>
    <row r="139" spans="1:42" x14ac:dyDescent="0.3">
      <c r="A139" s="16"/>
      <c r="B139" s="8"/>
      <c r="C139" s="8"/>
      <c r="D139" s="8"/>
      <c r="E139" s="8"/>
      <c r="F139" s="8"/>
      <c r="G139" s="8"/>
      <c r="H139" s="8"/>
      <c r="I139" s="8"/>
      <c r="J139" s="8"/>
      <c r="K139" s="8"/>
      <c r="L139" s="8"/>
      <c r="M139" s="8"/>
      <c r="N139" s="8"/>
      <c r="O139" s="8"/>
      <c r="P139" s="8"/>
      <c r="Q139" s="8"/>
      <c r="R139" s="8"/>
      <c r="S139" s="16"/>
      <c r="T139" s="16"/>
      <c r="U139" s="16"/>
      <c r="V139" s="16"/>
      <c r="W139" s="16"/>
      <c r="X139" s="16"/>
      <c r="Y139" s="16"/>
      <c r="Z139" s="16"/>
      <c r="AA139" s="16"/>
      <c r="AB139" s="16"/>
      <c r="AC139" s="16"/>
      <c r="AD139" s="16"/>
      <c r="AE139" s="16"/>
      <c r="AF139" s="16"/>
      <c r="AG139" s="16"/>
      <c r="AH139" s="16"/>
      <c r="AI139" s="16"/>
      <c r="AJ139" s="16"/>
      <c r="AK139" s="16"/>
      <c r="AL139" s="16"/>
      <c r="AM139" s="16"/>
      <c r="AN139" s="16"/>
      <c r="AO139" s="16"/>
      <c r="AP139" s="16"/>
    </row>
    <row r="140" spans="1:42" x14ac:dyDescent="0.3">
      <c r="A140" s="16"/>
      <c r="B140" s="8"/>
      <c r="C140" s="8"/>
      <c r="D140" s="8"/>
      <c r="E140" s="8"/>
      <c r="F140" s="8"/>
      <c r="G140" s="8"/>
      <c r="H140" s="8"/>
      <c r="I140" s="8"/>
      <c r="J140" s="8"/>
      <c r="K140" s="8"/>
      <c r="L140" s="8"/>
      <c r="M140" s="8"/>
      <c r="N140" s="8"/>
      <c r="O140" s="8"/>
      <c r="P140" s="8"/>
      <c r="Q140" s="8"/>
      <c r="R140" s="8"/>
      <c r="S140" s="16"/>
      <c r="T140" s="16"/>
      <c r="U140" s="16"/>
      <c r="V140" s="16"/>
      <c r="W140" s="16"/>
      <c r="X140" s="16"/>
      <c r="Y140" s="16"/>
      <c r="Z140" s="16"/>
      <c r="AA140" s="16"/>
      <c r="AB140" s="16"/>
      <c r="AC140" s="16"/>
      <c r="AD140" s="16"/>
      <c r="AE140" s="16"/>
      <c r="AF140" s="16"/>
      <c r="AG140" s="16"/>
      <c r="AH140" s="16"/>
      <c r="AI140" s="16"/>
      <c r="AJ140" s="16"/>
      <c r="AK140" s="16"/>
      <c r="AL140" s="16"/>
      <c r="AM140" s="16"/>
      <c r="AN140" s="16"/>
      <c r="AO140" s="16"/>
      <c r="AP140" s="16"/>
    </row>
    <row r="141" spans="1:42" x14ac:dyDescent="0.3">
      <c r="A141" s="16"/>
      <c r="B141" s="8"/>
      <c r="C141" s="8"/>
      <c r="D141" s="8"/>
      <c r="E141" s="8"/>
      <c r="F141" s="8"/>
      <c r="G141" s="8"/>
      <c r="H141" s="8"/>
      <c r="I141" s="8"/>
      <c r="J141" s="8"/>
      <c r="K141" s="8"/>
      <c r="L141" s="8"/>
      <c r="M141" s="8"/>
      <c r="N141" s="8"/>
      <c r="O141" s="8"/>
      <c r="P141" s="8"/>
      <c r="Q141" s="8"/>
      <c r="R141" s="8"/>
      <c r="S141" s="16"/>
      <c r="T141" s="16"/>
      <c r="U141" s="16"/>
      <c r="V141" s="16"/>
      <c r="W141" s="16"/>
      <c r="X141" s="16"/>
      <c r="Y141" s="16"/>
      <c r="Z141" s="16"/>
      <c r="AA141" s="16"/>
      <c r="AB141" s="16"/>
      <c r="AC141" s="16"/>
      <c r="AD141" s="16"/>
      <c r="AE141" s="16"/>
      <c r="AF141" s="16"/>
      <c r="AG141" s="16"/>
      <c r="AH141" s="16"/>
      <c r="AI141" s="16"/>
      <c r="AJ141" s="16"/>
      <c r="AK141" s="16"/>
      <c r="AL141" s="16"/>
      <c r="AM141" s="16"/>
      <c r="AN141" s="16"/>
      <c r="AO141" s="16"/>
      <c r="AP141" s="16"/>
    </row>
    <row r="142" spans="1:42" x14ac:dyDescent="0.3">
      <c r="A142" s="16"/>
      <c r="B142" s="8"/>
      <c r="C142" s="8"/>
      <c r="D142" s="8"/>
      <c r="E142" s="8"/>
      <c r="F142" s="8"/>
      <c r="G142" s="8"/>
      <c r="H142" s="8"/>
      <c r="I142" s="8"/>
      <c r="J142" s="8"/>
      <c r="K142" s="8"/>
      <c r="L142" s="8"/>
      <c r="M142" s="8"/>
      <c r="N142" s="8"/>
      <c r="O142" s="8"/>
      <c r="P142" s="8"/>
      <c r="Q142" s="8"/>
      <c r="R142" s="8"/>
      <c r="S142" s="2"/>
      <c r="T142" s="16"/>
      <c r="U142" s="16"/>
      <c r="V142" s="16"/>
      <c r="W142" s="16"/>
      <c r="X142" s="16"/>
      <c r="Y142" s="16"/>
      <c r="Z142" s="16"/>
      <c r="AA142" s="16"/>
      <c r="AB142" s="16"/>
      <c r="AC142" s="16"/>
      <c r="AD142" s="16"/>
      <c r="AE142" s="16"/>
      <c r="AF142" s="16"/>
      <c r="AG142" s="16"/>
      <c r="AH142" s="16"/>
      <c r="AI142" s="16"/>
      <c r="AJ142" s="16"/>
      <c r="AK142" s="16"/>
      <c r="AL142" s="16"/>
      <c r="AM142" s="16"/>
      <c r="AN142" s="16"/>
      <c r="AO142" s="16"/>
      <c r="AP142" s="16"/>
    </row>
    <row r="143" spans="1:42" x14ac:dyDescent="0.3">
      <c r="A143" s="16"/>
      <c r="B143" s="8"/>
      <c r="C143" s="8"/>
      <c r="D143" s="8"/>
      <c r="E143" s="8"/>
      <c r="F143" s="8"/>
      <c r="G143" s="2"/>
      <c r="H143" s="2"/>
      <c r="I143" s="2"/>
      <c r="J143" s="2"/>
      <c r="K143" s="2"/>
      <c r="L143" s="2"/>
      <c r="M143" s="2"/>
      <c r="N143" s="2"/>
      <c r="O143" s="2"/>
      <c r="P143" s="2"/>
      <c r="Q143" s="2"/>
      <c r="R143" s="8"/>
      <c r="S143" s="2"/>
      <c r="T143" s="16"/>
      <c r="U143" s="16"/>
      <c r="V143" s="16"/>
      <c r="W143" s="16"/>
      <c r="X143" s="16"/>
      <c r="Y143" s="16"/>
      <c r="Z143" s="16"/>
      <c r="AA143" s="16"/>
      <c r="AB143" s="16"/>
      <c r="AC143" s="16"/>
      <c r="AD143" s="16"/>
      <c r="AE143" s="16"/>
      <c r="AF143" s="16"/>
      <c r="AG143" s="16"/>
      <c r="AH143" s="16"/>
      <c r="AI143" s="16"/>
      <c r="AJ143" s="16"/>
      <c r="AK143" s="16"/>
      <c r="AL143" s="16"/>
      <c r="AM143" s="16"/>
      <c r="AN143" s="16"/>
      <c r="AO143" s="16"/>
      <c r="AP143" s="16"/>
    </row>
    <row r="144" spans="1:42" x14ac:dyDescent="0.3">
      <c r="A144" s="16"/>
      <c r="B144" s="8"/>
      <c r="C144" s="8"/>
      <c r="D144" s="8"/>
      <c r="E144" s="8"/>
      <c r="F144" s="8"/>
      <c r="G144" s="2"/>
      <c r="H144" s="2"/>
      <c r="I144" s="2"/>
      <c r="J144" s="2"/>
      <c r="K144" s="2"/>
      <c r="L144" s="2"/>
      <c r="M144" s="2"/>
      <c r="N144" s="2"/>
      <c r="O144" s="2"/>
      <c r="P144" s="2"/>
      <c r="Q144" s="2"/>
      <c r="R144" s="8"/>
      <c r="S144" s="2"/>
      <c r="T144" s="16"/>
      <c r="U144" s="16"/>
      <c r="V144" s="16"/>
      <c r="W144" s="16"/>
      <c r="X144" s="16"/>
      <c r="Y144" s="16"/>
      <c r="Z144" s="16"/>
      <c r="AA144" s="16"/>
      <c r="AB144" s="16"/>
      <c r="AC144" s="16"/>
      <c r="AD144" s="16"/>
      <c r="AE144" s="16"/>
      <c r="AF144" s="16"/>
      <c r="AG144" s="16"/>
      <c r="AH144" s="16"/>
      <c r="AI144" s="16"/>
      <c r="AJ144" s="16"/>
      <c r="AK144" s="16"/>
      <c r="AL144" s="16"/>
      <c r="AM144" s="16"/>
      <c r="AN144" s="16"/>
      <c r="AO144" s="16"/>
      <c r="AP144" s="16"/>
    </row>
    <row r="145" spans="1:42" x14ac:dyDescent="0.3">
      <c r="A145" s="16"/>
      <c r="B145" s="8"/>
      <c r="C145" s="8"/>
      <c r="D145" s="8"/>
      <c r="E145" s="8"/>
      <c r="F145" s="8"/>
      <c r="G145" s="2"/>
      <c r="H145" s="2"/>
      <c r="I145" s="2"/>
      <c r="J145" s="2"/>
      <c r="K145" s="2"/>
      <c r="L145" s="2"/>
      <c r="M145" s="2"/>
      <c r="N145" s="2"/>
      <c r="O145" s="2"/>
      <c r="P145" s="2"/>
      <c r="Q145" s="2"/>
      <c r="R145" s="8"/>
      <c r="S145" s="2"/>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row>
    <row r="146" spans="1:42" x14ac:dyDescent="0.3">
      <c r="A146" s="16"/>
      <c r="B146" s="8"/>
      <c r="C146" s="8"/>
      <c r="D146" s="8"/>
      <c r="E146" s="8"/>
      <c r="F146" s="8"/>
      <c r="G146" s="369" t="s">
        <v>109</v>
      </c>
      <c r="H146" s="369"/>
      <c r="I146" s="369"/>
      <c r="J146" s="369"/>
      <c r="K146" s="2"/>
      <c r="L146" s="2"/>
      <c r="M146" s="2"/>
      <c r="N146" s="2"/>
      <c r="O146" s="2"/>
      <c r="P146" s="2"/>
      <c r="Q146" s="2"/>
      <c r="R146" s="8"/>
      <c r="S146" s="2"/>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row>
    <row r="147" spans="1:42" x14ac:dyDescent="0.3">
      <c r="A147" s="16"/>
      <c r="B147" s="8"/>
      <c r="C147" s="8"/>
      <c r="D147" s="8"/>
      <c r="E147" s="8"/>
      <c r="F147" s="8"/>
      <c r="G147" s="2"/>
      <c r="H147" s="2" t="s">
        <v>117</v>
      </c>
      <c r="I147" s="2">
        <v>0.2</v>
      </c>
      <c r="J147" s="2"/>
      <c r="K147" s="2"/>
      <c r="L147" s="2"/>
      <c r="M147" s="2"/>
      <c r="N147" s="2"/>
      <c r="O147" s="2"/>
      <c r="P147" s="2"/>
      <c r="Q147" s="2"/>
      <c r="R147" s="8"/>
      <c r="S147" s="2"/>
      <c r="T147" s="16"/>
      <c r="U147" s="16"/>
      <c r="V147" s="16"/>
      <c r="W147" s="16"/>
      <c r="X147" s="16"/>
      <c r="Y147" s="16"/>
      <c r="Z147" s="16"/>
      <c r="AA147" s="16"/>
      <c r="AB147" s="16"/>
      <c r="AC147" s="16"/>
      <c r="AD147" s="16"/>
      <c r="AE147" s="16"/>
      <c r="AF147" s="16"/>
      <c r="AG147" s="16"/>
      <c r="AH147" s="16"/>
      <c r="AI147" s="16"/>
      <c r="AJ147" s="16"/>
      <c r="AK147" s="16"/>
      <c r="AL147" s="16"/>
      <c r="AM147" s="16"/>
      <c r="AN147" s="16"/>
      <c r="AO147" s="16"/>
      <c r="AP147" s="16"/>
    </row>
    <row r="148" spans="1:42" x14ac:dyDescent="0.3">
      <c r="A148" s="16"/>
      <c r="B148" s="8"/>
      <c r="C148" s="8"/>
      <c r="D148" s="8"/>
      <c r="E148" s="8"/>
      <c r="F148" s="8"/>
      <c r="G148" s="2"/>
      <c r="H148" s="2" t="s">
        <v>118</v>
      </c>
      <c r="I148" s="2">
        <v>0.4</v>
      </c>
      <c r="J148" s="2"/>
      <c r="K148" s="2"/>
      <c r="L148" s="204"/>
      <c r="M148" s="205"/>
      <c r="N148" s="205"/>
      <c r="O148" s="205"/>
      <c r="P148" s="205"/>
      <c r="Q148" s="2"/>
      <c r="R148" s="8"/>
      <c r="S148" s="2"/>
      <c r="T148" s="16"/>
      <c r="U148" s="16"/>
      <c r="V148" s="16"/>
      <c r="W148" s="16"/>
      <c r="X148" s="16"/>
      <c r="Y148" s="16"/>
      <c r="Z148" s="16"/>
      <c r="AA148" s="16"/>
      <c r="AB148" s="16"/>
      <c r="AC148" s="16"/>
      <c r="AD148" s="16"/>
      <c r="AE148" s="16"/>
      <c r="AF148" s="16"/>
      <c r="AG148" s="16"/>
      <c r="AH148" s="16"/>
      <c r="AI148" s="16"/>
      <c r="AJ148" s="16"/>
      <c r="AK148" s="16"/>
      <c r="AL148" s="16"/>
      <c r="AM148" s="16"/>
      <c r="AN148" s="16"/>
      <c r="AO148" s="16"/>
      <c r="AP148" s="16"/>
    </row>
    <row r="149" spans="1:42" x14ac:dyDescent="0.3">
      <c r="A149" s="16"/>
      <c r="B149" s="8"/>
      <c r="C149" s="8"/>
      <c r="D149" s="8"/>
      <c r="E149" s="8"/>
      <c r="F149" s="8"/>
      <c r="G149" s="2"/>
      <c r="H149" s="2" t="s">
        <v>119</v>
      </c>
      <c r="I149" s="2">
        <v>0.6</v>
      </c>
      <c r="J149" s="2"/>
      <c r="K149" s="2"/>
      <c r="L149" s="204"/>
      <c r="M149" s="204" t="s">
        <v>133</v>
      </c>
      <c r="N149" s="204" t="s">
        <v>132</v>
      </c>
      <c r="O149" s="204" t="s">
        <v>134</v>
      </c>
      <c r="P149" s="204" t="s">
        <v>135</v>
      </c>
      <c r="Q149" s="2"/>
      <c r="R149" s="8"/>
      <c r="S149" s="2"/>
      <c r="T149" s="16"/>
      <c r="U149" s="16"/>
      <c r="V149" s="16"/>
      <c r="W149" s="16"/>
      <c r="X149" s="16"/>
      <c r="Y149" s="16"/>
      <c r="Z149" s="16"/>
      <c r="AA149" s="16"/>
      <c r="AB149" s="16"/>
      <c r="AC149" s="16"/>
      <c r="AD149" s="16"/>
      <c r="AE149" s="16"/>
      <c r="AF149" s="16"/>
      <c r="AG149" s="16"/>
      <c r="AH149" s="16"/>
      <c r="AI149" s="16"/>
      <c r="AJ149" s="16"/>
      <c r="AK149" s="16"/>
      <c r="AL149" s="16"/>
      <c r="AM149" s="16"/>
      <c r="AN149" s="16"/>
      <c r="AO149" s="16"/>
      <c r="AP149" s="16"/>
    </row>
    <row r="150" spans="1:42" x14ac:dyDescent="0.3">
      <c r="A150" s="16"/>
      <c r="B150" s="8"/>
      <c r="C150" s="8"/>
      <c r="D150" s="8"/>
      <c r="E150" s="8"/>
      <c r="F150" s="8"/>
      <c r="G150" s="2"/>
      <c r="H150" s="2" t="s">
        <v>120</v>
      </c>
      <c r="I150" s="2">
        <v>0.8</v>
      </c>
      <c r="J150" s="2"/>
      <c r="K150" s="2"/>
      <c r="L150" s="204">
        <v>1</v>
      </c>
      <c r="M150" s="204" t="str">
        <f>IF(C120="","",VLOOKUP(C120,H147:I151,2,0))</f>
        <v/>
      </c>
      <c r="N150" s="204" t="str">
        <f>IF(E120="","",VLOOKUP(E120,H154:I158,2,0))</f>
        <v/>
      </c>
      <c r="O150" s="204" t="str">
        <f>IF(G120="","",VLOOKUP(G120,H161:I165,2,0))</f>
        <v/>
      </c>
      <c r="P150" s="204" t="str">
        <f>IF(I120="","",VLOOKUP(I120,H168:I172,2,0))</f>
        <v/>
      </c>
      <c r="Q150" s="2"/>
      <c r="R150" s="8"/>
      <c r="S150" s="2"/>
      <c r="T150" s="16"/>
      <c r="U150" s="16"/>
      <c r="V150" s="16"/>
      <c r="W150" s="16"/>
      <c r="X150" s="16"/>
      <c r="Y150" s="16"/>
      <c r="Z150" s="16"/>
      <c r="AA150" s="16"/>
      <c r="AB150" s="16"/>
      <c r="AC150" s="16"/>
      <c r="AD150" s="16"/>
      <c r="AE150" s="16"/>
      <c r="AF150" s="16"/>
      <c r="AG150" s="16"/>
      <c r="AH150" s="16"/>
      <c r="AI150" s="16"/>
      <c r="AJ150" s="16"/>
      <c r="AK150" s="16"/>
      <c r="AL150" s="16"/>
      <c r="AM150" s="16"/>
      <c r="AN150" s="16"/>
      <c r="AO150" s="16"/>
      <c r="AP150" s="16"/>
    </row>
    <row r="151" spans="1:42" x14ac:dyDescent="0.3">
      <c r="A151" s="16"/>
      <c r="B151" s="8"/>
      <c r="C151" s="8"/>
      <c r="D151" s="8"/>
      <c r="E151" s="8"/>
      <c r="F151" s="8"/>
      <c r="G151" s="2"/>
      <c r="H151" s="2" t="s">
        <v>121</v>
      </c>
      <c r="I151" s="2">
        <v>1</v>
      </c>
      <c r="J151" s="2"/>
      <c r="K151" s="2"/>
      <c r="L151" s="204">
        <v>2</v>
      </c>
      <c r="M151" s="204" t="str">
        <f>IF(C122="","",VLOOKUP(C122,H147:I151,2,0))</f>
        <v/>
      </c>
      <c r="N151" s="204" t="str">
        <f>IF(E122="","",VLOOKUP(E122,H154:I158,2,0))</f>
        <v/>
      </c>
      <c r="O151" s="204" t="str">
        <f>IF(G122="","",VLOOKUP(G122,H161:I165,2,0))</f>
        <v/>
      </c>
      <c r="P151" s="204" t="str">
        <f>IF(I122="","",VLOOKUP(I122,H168:I172,2,0))</f>
        <v/>
      </c>
      <c r="Q151" s="2"/>
      <c r="R151" s="8"/>
      <c r="S151" s="2"/>
      <c r="T151" s="16"/>
      <c r="U151" s="16"/>
      <c r="V151" s="16"/>
      <c r="W151" s="16"/>
      <c r="X151" s="16"/>
      <c r="Y151" s="16"/>
      <c r="Z151" s="16"/>
      <c r="AA151" s="16"/>
      <c r="AB151" s="16"/>
      <c r="AC151" s="16"/>
      <c r="AD151" s="16"/>
      <c r="AE151" s="16"/>
      <c r="AF151" s="16"/>
      <c r="AG151" s="16"/>
      <c r="AH151" s="16"/>
      <c r="AI151" s="16"/>
      <c r="AJ151" s="16"/>
      <c r="AK151" s="16"/>
      <c r="AL151" s="16"/>
      <c r="AM151" s="16"/>
      <c r="AN151" s="16"/>
      <c r="AO151" s="16"/>
      <c r="AP151" s="16"/>
    </row>
    <row r="152" spans="1:42" x14ac:dyDescent="0.3">
      <c r="A152" s="16"/>
      <c r="B152" s="8"/>
      <c r="C152" s="8"/>
      <c r="D152" s="8"/>
      <c r="E152" s="8"/>
      <c r="F152" s="8"/>
      <c r="G152" s="2"/>
      <c r="H152" s="2"/>
      <c r="I152" s="2"/>
      <c r="J152" s="2"/>
      <c r="K152" s="2"/>
      <c r="L152" s="204">
        <v>3</v>
      </c>
      <c r="M152" s="204" t="str">
        <f>IF(C124="","",VLOOKUP(C124,H147:I151,2,0))</f>
        <v/>
      </c>
      <c r="N152" s="204" t="str">
        <f>IF(E124="","",VLOOKUP(E124,H154:I158,2,0))</f>
        <v/>
      </c>
      <c r="O152" s="204" t="str">
        <f>IF(G124="","",VLOOKUP(G124,H161:I165,2,0))</f>
        <v/>
      </c>
      <c r="P152" s="204" t="str">
        <f>IF(I124="","",VLOOKUP(I124,H168:I172,2,0))</f>
        <v/>
      </c>
      <c r="Q152" s="2"/>
      <c r="R152" s="8"/>
      <c r="S152" s="2"/>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row>
    <row r="153" spans="1:42" x14ac:dyDescent="0.3">
      <c r="A153" s="16"/>
      <c r="B153" s="8"/>
      <c r="C153" s="8"/>
      <c r="D153" s="8"/>
      <c r="E153" s="8"/>
      <c r="F153" s="8"/>
      <c r="G153" s="369" t="s">
        <v>110</v>
      </c>
      <c r="H153" s="369"/>
      <c r="I153" s="369"/>
      <c r="J153" s="369"/>
      <c r="K153" s="2"/>
      <c r="L153" s="204">
        <v>4</v>
      </c>
      <c r="M153" s="204" t="str">
        <f>IF(C126="","",VLOOKUP(C126,H147:I151,2,0))</f>
        <v/>
      </c>
      <c r="N153" s="204" t="str">
        <f>IF(E126="","",VLOOKUP(E126,H154:I158,2,0))</f>
        <v/>
      </c>
      <c r="O153" s="204" t="str">
        <f>IF(G126="","",VLOOKUP(G126,H161:I165,2,0))</f>
        <v/>
      </c>
      <c r="P153" s="204" t="str">
        <f>IF(I126="","",VLOOKUP(I126,H168:I172,2,0))</f>
        <v/>
      </c>
      <c r="Q153" s="2"/>
      <c r="R153" s="8"/>
      <c r="S153" s="2"/>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row>
    <row r="154" spans="1:42" x14ac:dyDescent="0.3">
      <c r="A154" s="16"/>
      <c r="B154" s="8"/>
      <c r="C154" s="8"/>
      <c r="D154" s="8"/>
      <c r="E154" s="8"/>
      <c r="F154" s="8"/>
      <c r="G154" s="2"/>
      <c r="H154" s="2" t="s">
        <v>112</v>
      </c>
      <c r="I154" s="2">
        <v>0.1</v>
      </c>
      <c r="J154" s="2"/>
      <c r="K154" s="2"/>
      <c r="L154" s="204">
        <v>5</v>
      </c>
      <c r="M154" s="204" t="str">
        <f>IF(C128="","",VLOOKUP(C128,H147:I151,2,0))</f>
        <v/>
      </c>
      <c r="N154" s="204" t="str">
        <f>IF(E128="","",VLOOKUP(E128,H154:I158,2,0))</f>
        <v/>
      </c>
      <c r="O154" s="204" t="str">
        <f>IF(G128="","",VLOOKUP(G128,H161:I165,2,0))</f>
        <v/>
      </c>
      <c r="P154" s="204" t="str">
        <f>IF(I128="","",VLOOKUP(I128,H168:I172,2,0))</f>
        <v/>
      </c>
      <c r="Q154" s="2"/>
      <c r="R154" s="8"/>
      <c r="S154" s="2"/>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row>
    <row r="155" spans="1:42" x14ac:dyDescent="0.3">
      <c r="A155" s="16"/>
      <c r="B155" s="8"/>
      <c r="C155" s="8"/>
      <c r="D155" s="8"/>
      <c r="E155" s="8"/>
      <c r="F155" s="8"/>
      <c r="G155" s="2"/>
      <c r="H155" s="2" t="s">
        <v>113</v>
      </c>
      <c r="I155" s="2">
        <v>0.2</v>
      </c>
      <c r="J155" s="2"/>
      <c r="K155" s="2"/>
      <c r="L155" s="204">
        <v>6</v>
      </c>
      <c r="M155" s="204" t="str">
        <f>IF(C130="","",VLOOKUP(C130,H147:I151,2,0))</f>
        <v/>
      </c>
      <c r="N155" s="204" t="str">
        <f>IF(E130="","",VLOOKUP(E130,H154:I158,2,0))</f>
        <v/>
      </c>
      <c r="O155" s="204" t="str">
        <f>IF(G130="","",VLOOKUP(G130,H161:I165,2,0))</f>
        <v/>
      </c>
      <c r="P155" s="204" t="str">
        <f>IF(I130="","",VLOOKUP(I130,H168:I172,2,0))</f>
        <v/>
      </c>
      <c r="Q155" s="2"/>
      <c r="R155" s="8"/>
      <c r="S155" s="2"/>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row>
    <row r="156" spans="1:42" x14ac:dyDescent="0.3">
      <c r="A156" s="16"/>
      <c r="B156" s="8"/>
      <c r="C156" s="8"/>
      <c r="D156" s="8"/>
      <c r="E156" s="8"/>
      <c r="F156" s="8"/>
      <c r="G156" s="2"/>
      <c r="H156" s="2" t="s">
        <v>65</v>
      </c>
      <c r="I156" s="2">
        <v>0.3</v>
      </c>
      <c r="J156" s="2"/>
      <c r="K156" s="2"/>
      <c r="L156" s="204">
        <v>7</v>
      </c>
      <c r="M156" s="204" t="str">
        <f>IF(C132="","",VLOOKUP(C132,H147:I151,2,0))</f>
        <v/>
      </c>
      <c r="N156" s="204" t="str">
        <f>IF(E132="","",VLOOKUP(E132,H154:I158,2,0))</f>
        <v/>
      </c>
      <c r="O156" s="204" t="str">
        <f>IF(G132="","",VLOOKUP(G132,H161:I165,2,0))</f>
        <v/>
      </c>
      <c r="P156" s="204" t="str">
        <f>IF(I132="","",VLOOKUP(I132,H168:I172,2,0))</f>
        <v/>
      </c>
      <c r="Q156" s="2"/>
      <c r="R156" s="8"/>
      <c r="S156" s="2"/>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row>
    <row r="157" spans="1:42" x14ac:dyDescent="0.3">
      <c r="A157" s="16"/>
      <c r="B157" s="8"/>
      <c r="C157" s="8"/>
      <c r="D157" s="8"/>
      <c r="E157" s="8"/>
      <c r="F157" s="8"/>
      <c r="G157" s="2"/>
      <c r="H157" s="2" t="s">
        <v>114</v>
      </c>
      <c r="I157" s="2">
        <v>0.4</v>
      </c>
      <c r="J157" s="2"/>
      <c r="K157" s="2"/>
      <c r="L157" s="2"/>
      <c r="M157" s="2"/>
      <c r="N157" s="2"/>
      <c r="O157" s="2"/>
      <c r="P157" s="2"/>
      <c r="Q157" s="2"/>
      <c r="R157" s="8"/>
      <c r="S157" s="2"/>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row>
    <row r="158" spans="1:42" x14ac:dyDescent="0.3">
      <c r="A158" s="16"/>
      <c r="B158" s="8"/>
      <c r="C158" s="8"/>
      <c r="D158" s="8"/>
      <c r="E158" s="8"/>
      <c r="F158" s="8"/>
      <c r="G158" s="2"/>
      <c r="H158" s="2" t="s">
        <v>115</v>
      </c>
      <c r="I158" s="2">
        <v>0.5</v>
      </c>
      <c r="J158" s="2"/>
      <c r="K158" s="2"/>
      <c r="L158" s="2"/>
      <c r="M158" s="2"/>
      <c r="N158" s="2"/>
      <c r="O158" s="2"/>
      <c r="P158" s="2"/>
      <c r="Q158" s="2"/>
      <c r="R158" s="8"/>
      <c r="S158" s="2"/>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x14ac:dyDescent="0.3">
      <c r="A159" s="16"/>
      <c r="B159" s="8"/>
      <c r="C159" s="8"/>
      <c r="D159" s="8"/>
      <c r="E159" s="8"/>
      <c r="F159" s="8"/>
      <c r="G159" s="2"/>
      <c r="H159" s="2"/>
      <c r="I159" s="2"/>
      <c r="J159" s="2"/>
      <c r="K159" s="2"/>
      <c r="L159" s="2"/>
      <c r="M159" s="2"/>
      <c r="N159" s="2"/>
      <c r="O159" s="2"/>
      <c r="P159" s="2"/>
      <c r="Q159" s="2"/>
      <c r="R159" s="8"/>
      <c r="S159" s="2"/>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x14ac:dyDescent="0.3">
      <c r="A160" s="16"/>
      <c r="B160" s="8"/>
      <c r="C160" s="8"/>
      <c r="D160" s="8"/>
      <c r="E160" s="8"/>
      <c r="F160" s="8"/>
      <c r="G160" s="369" t="s">
        <v>111</v>
      </c>
      <c r="H160" s="369"/>
      <c r="I160" s="369"/>
      <c r="J160" s="369"/>
      <c r="K160" s="2"/>
      <c r="L160" s="2"/>
      <c r="M160" s="2"/>
      <c r="N160" s="206" t="str">
        <f>IFERROR(AVERAGE(K120:L133),"0,0 kg")</f>
        <v>0,0 kg</v>
      </c>
      <c r="O160" s="2"/>
      <c r="P160" s="2"/>
      <c r="Q160" s="2"/>
      <c r="R160" s="8"/>
      <c r="S160" s="2"/>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x14ac:dyDescent="0.3">
      <c r="A161" s="16"/>
      <c r="B161" s="8"/>
      <c r="C161" s="8"/>
      <c r="D161" s="8"/>
      <c r="E161" s="8"/>
      <c r="F161" s="8"/>
      <c r="G161" s="2"/>
      <c r="H161" s="2" t="s">
        <v>125</v>
      </c>
      <c r="I161" s="2">
        <v>0.1</v>
      </c>
      <c r="J161" s="2"/>
      <c r="K161" s="2"/>
      <c r="L161" s="2"/>
      <c r="M161" s="2"/>
      <c r="N161" s="2"/>
      <c r="O161" s="2"/>
      <c r="P161" s="2"/>
      <c r="Q161" s="2"/>
      <c r="R161" s="8"/>
      <c r="S161" s="2"/>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x14ac:dyDescent="0.3">
      <c r="A162" s="16"/>
      <c r="B162" s="8"/>
      <c r="C162" s="8"/>
      <c r="D162" s="8"/>
      <c r="E162" s="8"/>
      <c r="F162" s="8"/>
      <c r="G162" s="2"/>
      <c r="H162" s="2" t="s">
        <v>116</v>
      </c>
      <c r="I162" s="2">
        <v>0.2</v>
      </c>
      <c r="J162" s="2"/>
      <c r="K162" s="2"/>
      <c r="L162" s="2"/>
      <c r="M162" s="2"/>
      <c r="N162" s="2"/>
      <c r="O162" s="2"/>
      <c r="P162" s="2"/>
      <c r="Q162" s="2"/>
      <c r="R162" s="8"/>
      <c r="S162" s="2"/>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x14ac:dyDescent="0.3">
      <c r="A163" s="16"/>
      <c r="B163" s="8"/>
      <c r="C163" s="8"/>
      <c r="D163" s="8"/>
      <c r="E163" s="8"/>
      <c r="F163" s="8"/>
      <c r="G163" s="2"/>
      <c r="H163" s="2" t="s">
        <v>122</v>
      </c>
      <c r="I163" s="2">
        <v>0.3</v>
      </c>
      <c r="J163" s="2"/>
      <c r="K163" s="2"/>
      <c r="L163" s="2"/>
      <c r="M163" s="2"/>
      <c r="N163" s="2"/>
      <c r="O163" s="2"/>
      <c r="P163" s="2"/>
      <c r="Q163" s="2"/>
      <c r="R163" s="8"/>
      <c r="S163" s="2"/>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x14ac:dyDescent="0.3">
      <c r="A164" s="16"/>
      <c r="B164" s="8"/>
      <c r="C164" s="8"/>
      <c r="D164" s="8"/>
      <c r="E164" s="8"/>
      <c r="F164" s="8"/>
      <c r="G164" s="2"/>
      <c r="H164" s="2" t="s">
        <v>123</v>
      </c>
      <c r="I164" s="2">
        <v>0.4</v>
      </c>
      <c r="J164" s="2"/>
      <c r="K164" s="2"/>
      <c r="L164" s="2"/>
      <c r="M164" s="2"/>
      <c r="N164" s="2"/>
      <c r="O164" s="2"/>
      <c r="P164" s="2"/>
      <c r="Q164" s="2"/>
      <c r="R164" s="8"/>
      <c r="S164" s="2"/>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x14ac:dyDescent="0.3">
      <c r="A165" s="16"/>
      <c r="B165" s="8"/>
      <c r="C165" s="8"/>
      <c r="D165" s="8"/>
      <c r="E165" s="8"/>
      <c r="F165" s="8"/>
      <c r="G165" s="2"/>
      <c r="H165" s="2" t="s">
        <v>124</v>
      </c>
      <c r="I165" s="2">
        <v>0.5</v>
      </c>
      <c r="J165" s="2"/>
      <c r="K165" s="2"/>
      <c r="L165" s="2"/>
      <c r="M165" s="2"/>
      <c r="N165" s="2"/>
      <c r="O165" s="2"/>
      <c r="P165" s="2"/>
      <c r="Q165" s="2"/>
      <c r="R165" s="8"/>
      <c r="S165" s="2"/>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x14ac:dyDescent="0.3">
      <c r="A166" s="16"/>
      <c r="B166" s="8"/>
      <c r="C166" s="8"/>
      <c r="D166" s="8"/>
      <c r="E166" s="8"/>
      <c r="F166" s="8"/>
      <c r="G166" s="2"/>
      <c r="H166" s="2"/>
      <c r="I166" s="2"/>
      <c r="J166" s="2"/>
      <c r="K166" s="2"/>
      <c r="L166" s="2"/>
      <c r="M166" s="2"/>
      <c r="N166" s="2"/>
      <c r="O166" s="2"/>
      <c r="P166" s="2"/>
      <c r="Q166" s="2"/>
      <c r="R166" s="8"/>
      <c r="S166" s="2"/>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x14ac:dyDescent="0.3">
      <c r="A167" s="16"/>
      <c r="B167" s="8"/>
      <c r="C167" s="8"/>
      <c r="D167" s="8"/>
      <c r="E167" s="8"/>
      <c r="F167" s="8"/>
      <c r="G167" s="369" t="s">
        <v>108</v>
      </c>
      <c r="H167" s="369"/>
      <c r="I167" s="369"/>
      <c r="J167" s="369"/>
      <c r="K167" s="2"/>
      <c r="L167" s="2"/>
      <c r="M167" s="2"/>
      <c r="N167" s="2"/>
      <c r="O167" s="2"/>
      <c r="P167" s="2"/>
      <c r="Q167" s="2"/>
      <c r="R167" s="8"/>
      <c r="S167" s="2"/>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x14ac:dyDescent="0.3">
      <c r="A168" s="16"/>
      <c r="B168" s="8"/>
      <c r="C168" s="8"/>
      <c r="D168" s="8"/>
      <c r="E168" s="8"/>
      <c r="F168" s="8"/>
      <c r="G168" s="2"/>
      <c r="H168" s="2" t="s">
        <v>126</v>
      </c>
      <c r="I168" s="2">
        <v>0.2</v>
      </c>
      <c r="J168" s="2"/>
      <c r="K168" s="2"/>
      <c r="L168" s="2"/>
      <c r="M168" s="2"/>
      <c r="N168" s="2"/>
      <c r="O168" s="2"/>
      <c r="P168" s="2"/>
      <c r="Q168" s="2"/>
      <c r="R168" s="8"/>
      <c r="S168" s="2"/>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x14ac:dyDescent="0.3">
      <c r="A169" s="16"/>
      <c r="B169" s="8"/>
      <c r="C169" s="8"/>
      <c r="D169" s="8"/>
      <c r="E169" s="8"/>
      <c r="F169" s="8"/>
      <c r="G169" s="2"/>
      <c r="H169" s="2" t="s">
        <v>127</v>
      </c>
      <c r="I169" s="2">
        <v>0.4</v>
      </c>
      <c r="J169" s="2"/>
      <c r="K169" s="2"/>
      <c r="L169" s="2"/>
      <c r="M169" s="2"/>
      <c r="N169" s="2"/>
      <c r="O169" s="2"/>
      <c r="P169" s="2"/>
      <c r="Q169" s="2"/>
      <c r="R169" s="8"/>
      <c r="S169" s="2"/>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x14ac:dyDescent="0.3">
      <c r="A170" s="16"/>
      <c r="B170" s="8"/>
      <c r="C170" s="8"/>
      <c r="D170" s="8"/>
      <c r="E170" s="8"/>
      <c r="F170" s="8"/>
      <c r="G170" s="2"/>
      <c r="H170" s="2" t="s">
        <v>128</v>
      </c>
      <c r="I170" s="2">
        <v>0.6</v>
      </c>
      <c r="J170" s="2"/>
      <c r="K170" s="2"/>
      <c r="L170" s="2"/>
      <c r="M170" s="2"/>
      <c r="N170" s="2"/>
      <c r="O170" s="2"/>
      <c r="P170" s="2"/>
      <c r="Q170" s="2"/>
      <c r="R170" s="8"/>
      <c r="S170" s="2"/>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x14ac:dyDescent="0.3">
      <c r="A171" s="16"/>
      <c r="B171" s="8"/>
      <c r="C171" s="8"/>
      <c r="D171" s="8"/>
      <c r="E171" s="8"/>
      <c r="F171" s="8"/>
      <c r="G171" s="2"/>
      <c r="H171" s="2" t="s">
        <v>129</v>
      </c>
      <c r="I171" s="2">
        <v>0.8</v>
      </c>
      <c r="J171" s="2"/>
      <c r="K171" s="2"/>
      <c r="L171" s="2"/>
      <c r="M171" s="2"/>
      <c r="N171" s="2"/>
      <c r="O171" s="2"/>
      <c r="P171" s="2"/>
      <c r="Q171" s="2"/>
      <c r="R171" s="8"/>
      <c r="S171" s="2"/>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x14ac:dyDescent="0.3">
      <c r="A172" s="16"/>
      <c r="B172" s="8"/>
      <c r="C172" s="8"/>
      <c r="D172" s="8"/>
      <c r="E172" s="8"/>
      <c r="F172" s="8"/>
      <c r="G172" s="2"/>
      <c r="H172" s="2" t="s">
        <v>130</v>
      </c>
      <c r="I172" s="2">
        <v>1</v>
      </c>
      <c r="J172" s="2"/>
      <c r="K172" s="2"/>
      <c r="L172" s="2"/>
      <c r="M172" s="2"/>
      <c r="N172" s="2"/>
      <c r="O172" s="2"/>
      <c r="P172" s="2"/>
      <c r="Q172" s="2"/>
      <c r="R172" s="8"/>
      <c r="S172" s="2"/>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x14ac:dyDescent="0.3">
      <c r="A173" s="16"/>
      <c r="B173" s="8"/>
      <c r="C173" s="8"/>
      <c r="D173" s="8"/>
      <c r="E173" s="8"/>
      <c r="F173" s="8"/>
      <c r="G173" s="2"/>
      <c r="H173" s="2"/>
      <c r="I173" s="2"/>
      <c r="J173" s="2"/>
      <c r="K173" s="2"/>
      <c r="L173" s="2"/>
      <c r="M173" s="2"/>
      <c r="N173" s="2"/>
      <c r="O173" s="2"/>
      <c r="P173" s="2"/>
      <c r="Q173" s="2"/>
      <c r="R173" s="8"/>
      <c r="S173" s="2"/>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x14ac:dyDescent="0.3">
      <c r="A174" s="16"/>
      <c r="B174" s="8"/>
      <c r="C174" s="8"/>
      <c r="D174" s="8"/>
      <c r="E174" s="8"/>
      <c r="F174" s="8"/>
      <c r="G174" s="2"/>
      <c r="H174" s="2"/>
      <c r="I174" s="2"/>
      <c r="J174" s="2"/>
      <c r="K174" s="2"/>
      <c r="L174" s="2"/>
      <c r="M174" s="2"/>
      <c r="N174" s="2"/>
      <c r="O174" s="2"/>
      <c r="P174" s="2"/>
      <c r="Q174" s="2"/>
      <c r="R174" s="8"/>
      <c r="S174" s="2"/>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x14ac:dyDescent="0.3">
      <c r="A175" s="16"/>
      <c r="B175" s="8"/>
      <c r="C175" s="8"/>
      <c r="D175" s="8"/>
      <c r="E175" s="8"/>
      <c r="F175" s="8"/>
      <c r="G175" s="2"/>
      <c r="H175" s="2"/>
      <c r="I175" s="2"/>
      <c r="J175" s="2"/>
      <c r="K175" s="2"/>
      <c r="L175" s="2"/>
      <c r="M175" s="2"/>
      <c r="N175" s="2"/>
      <c r="O175" s="2"/>
      <c r="P175" s="2"/>
      <c r="Q175" s="2"/>
      <c r="R175" s="8"/>
      <c r="S175" s="2"/>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x14ac:dyDescent="0.3">
      <c r="A176" s="16"/>
      <c r="B176" s="8"/>
      <c r="C176" s="8"/>
      <c r="D176" s="8"/>
      <c r="E176" s="8"/>
      <c r="F176" s="8"/>
      <c r="G176" s="2"/>
      <c r="H176" s="2"/>
      <c r="I176" s="2"/>
      <c r="J176" s="2"/>
      <c r="K176" s="2"/>
      <c r="L176" s="2"/>
      <c r="M176" s="2"/>
      <c r="N176" s="2"/>
      <c r="O176" s="2"/>
      <c r="P176" s="2"/>
      <c r="Q176" s="2"/>
      <c r="R176" s="8"/>
      <c r="S176" s="2"/>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x14ac:dyDescent="0.3">
      <c r="A177" s="16"/>
      <c r="B177" s="8"/>
      <c r="C177" s="8"/>
      <c r="D177" s="8"/>
      <c r="E177" s="8"/>
      <c r="F177" s="8"/>
      <c r="G177" s="8"/>
      <c r="H177" s="8"/>
      <c r="I177" s="8"/>
      <c r="J177" s="8"/>
      <c r="K177" s="8"/>
      <c r="L177" s="8"/>
      <c r="M177" s="8"/>
      <c r="N177" s="8"/>
      <c r="O177" s="8"/>
      <c r="P177" s="8"/>
      <c r="Q177" s="8"/>
      <c r="R177" s="8"/>
      <c r="S177" s="2"/>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x14ac:dyDescent="0.3">
      <c r="A178" s="16"/>
      <c r="B178" s="8"/>
      <c r="C178" s="8"/>
      <c r="D178" s="8"/>
      <c r="E178" s="8"/>
      <c r="F178" s="8"/>
      <c r="G178" s="8"/>
      <c r="H178" s="8"/>
      <c r="I178" s="8"/>
      <c r="J178" s="8"/>
      <c r="K178" s="8"/>
      <c r="L178" s="8"/>
      <c r="M178" s="8"/>
      <c r="N178" s="8"/>
      <c r="O178" s="8"/>
      <c r="P178" s="8"/>
      <c r="Q178" s="8"/>
      <c r="R178" s="8"/>
      <c r="S178" s="2"/>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x14ac:dyDescent="0.3">
      <c r="A179" s="16"/>
      <c r="B179" s="8"/>
      <c r="C179" s="8"/>
      <c r="D179" s="8"/>
      <c r="E179" s="8"/>
      <c r="F179" s="8"/>
      <c r="G179" s="8"/>
      <c r="H179" s="8"/>
      <c r="I179" s="8"/>
      <c r="J179" s="8"/>
      <c r="K179" s="8"/>
      <c r="L179" s="8"/>
      <c r="M179" s="8"/>
      <c r="N179" s="8"/>
      <c r="O179" s="8"/>
      <c r="P179" s="8"/>
      <c r="Q179" s="8"/>
      <c r="R179" s="8"/>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x14ac:dyDescent="0.3">
      <c r="A180" s="16"/>
      <c r="B180" s="8"/>
      <c r="C180" s="8"/>
      <c r="D180" s="8"/>
      <c r="E180" s="8"/>
      <c r="F180" s="8"/>
      <c r="G180" s="8"/>
      <c r="H180" s="8"/>
      <c r="I180" s="8"/>
      <c r="J180" s="8"/>
      <c r="K180" s="8"/>
      <c r="L180" s="8"/>
      <c r="M180" s="8"/>
      <c r="N180" s="8"/>
      <c r="O180" s="8"/>
      <c r="P180" s="8"/>
      <c r="Q180" s="8"/>
      <c r="R180" s="8"/>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x14ac:dyDescent="0.3">
      <c r="A181" s="16"/>
      <c r="B181" s="8"/>
      <c r="C181" s="8"/>
      <c r="D181" s="8"/>
      <c r="E181" s="8"/>
      <c r="F181" s="8"/>
      <c r="G181" s="8"/>
      <c r="H181" s="8"/>
      <c r="I181" s="8"/>
      <c r="J181" s="8"/>
      <c r="K181" s="8"/>
      <c r="L181" s="8"/>
      <c r="M181" s="8"/>
      <c r="N181" s="8"/>
      <c r="O181" s="8"/>
      <c r="P181" s="8"/>
      <c r="Q181" s="8"/>
      <c r="R181" s="8"/>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x14ac:dyDescent="0.3">
      <c r="A182" s="16"/>
      <c r="B182" s="8"/>
      <c r="C182" s="8"/>
      <c r="D182" s="8"/>
      <c r="E182" s="8"/>
      <c r="F182" s="8"/>
      <c r="G182" s="8"/>
      <c r="H182" s="8"/>
      <c r="I182" s="8"/>
      <c r="J182" s="8"/>
      <c r="K182" s="8"/>
      <c r="L182" s="8"/>
      <c r="M182" s="8"/>
      <c r="N182" s="8"/>
      <c r="O182" s="8"/>
      <c r="P182" s="8"/>
      <c r="Q182" s="8"/>
      <c r="R182" s="8"/>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x14ac:dyDescent="0.3">
      <c r="A183" s="16"/>
      <c r="B183" s="8"/>
      <c r="C183" s="8"/>
      <c r="D183" s="8"/>
      <c r="E183" s="8"/>
      <c r="F183" s="8"/>
      <c r="G183" s="8"/>
      <c r="H183" s="8"/>
      <c r="I183" s="8"/>
      <c r="J183" s="8"/>
      <c r="K183" s="8"/>
      <c r="L183" s="8"/>
      <c r="M183" s="8"/>
      <c r="N183" s="8"/>
      <c r="O183" s="8"/>
      <c r="P183" s="8"/>
      <c r="Q183" s="8"/>
      <c r="R183" s="8"/>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x14ac:dyDescent="0.3">
      <c r="A184" s="16"/>
      <c r="B184" s="8"/>
      <c r="C184" s="8"/>
      <c r="D184" s="8"/>
      <c r="E184" s="8"/>
      <c r="F184" s="8"/>
      <c r="G184" s="8"/>
      <c r="H184" s="8"/>
      <c r="I184" s="8"/>
      <c r="J184" s="8"/>
      <c r="K184" s="8"/>
      <c r="L184" s="8"/>
      <c r="M184" s="8"/>
      <c r="N184" s="8"/>
      <c r="O184" s="8"/>
      <c r="P184" s="8"/>
      <c r="Q184" s="8"/>
      <c r="R184" s="8"/>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x14ac:dyDescent="0.3">
      <c r="A185" s="16"/>
      <c r="B185" s="8"/>
      <c r="C185" s="8"/>
      <c r="D185" s="8"/>
      <c r="E185" s="8"/>
      <c r="F185" s="8"/>
      <c r="G185" s="8"/>
      <c r="H185" s="8"/>
      <c r="I185" s="8"/>
      <c r="J185" s="8"/>
      <c r="K185" s="8"/>
      <c r="L185" s="8"/>
      <c r="M185" s="8"/>
      <c r="N185" s="8"/>
      <c r="O185" s="8"/>
      <c r="P185" s="8"/>
      <c r="Q185" s="8"/>
      <c r="R185" s="8"/>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x14ac:dyDescent="0.3">
      <c r="A186" s="16"/>
      <c r="B186" s="8"/>
      <c r="C186" s="8"/>
      <c r="D186" s="8"/>
      <c r="E186" s="8"/>
      <c r="F186" s="8"/>
      <c r="G186" s="8"/>
      <c r="H186" s="8"/>
      <c r="I186" s="8"/>
      <c r="J186" s="8"/>
      <c r="K186" s="8"/>
      <c r="L186" s="8"/>
      <c r="M186" s="8"/>
      <c r="N186" s="8"/>
      <c r="O186" s="8"/>
      <c r="P186" s="8"/>
      <c r="Q186" s="8"/>
      <c r="R186" s="8"/>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x14ac:dyDescent="0.3">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x14ac:dyDescent="0.3">
      <c r="A188" s="16"/>
      <c r="B188" s="16"/>
      <c r="C188" s="16"/>
      <c r="D188" s="16"/>
      <c r="E188" s="16"/>
      <c r="F188" s="16"/>
      <c r="G188" s="16"/>
      <c r="H188" s="16"/>
      <c r="I188" s="16"/>
      <c r="J188" s="16"/>
      <c r="K188" s="16"/>
      <c r="L188" s="16"/>
      <c r="M188" s="16"/>
      <c r="N188" s="16"/>
      <c r="O188" s="16"/>
      <c r="P188" s="16"/>
      <c r="Q188" s="16"/>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x14ac:dyDescent="0.3">
      <c r="A189" s="16"/>
      <c r="B189" s="16"/>
      <c r="C189" s="16"/>
      <c r="D189" s="16"/>
      <c r="E189" s="16"/>
      <c r="F189" s="16"/>
      <c r="G189" s="16"/>
      <c r="H189" s="16"/>
      <c r="I189" s="16"/>
      <c r="J189" s="16"/>
      <c r="K189" s="16"/>
      <c r="L189" s="16"/>
      <c r="M189" s="16"/>
      <c r="N189" s="16"/>
      <c r="O189" s="16"/>
      <c r="P189" s="16"/>
      <c r="Q189" s="16"/>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x14ac:dyDescent="0.3">
      <c r="A190" s="16"/>
      <c r="B190" s="16"/>
      <c r="C190" s="16"/>
      <c r="D190" s="16"/>
      <c r="E190" s="16"/>
      <c r="F190" s="16"/>
      <c r="G190" s="16"/>
      <c r="H190" s="16"/>
      <c r="I190" s="16"/>
      <c r="J190" s="16"/>
      <c r="K190" s="16"/>
      <c r="L190" s="16"/>
      <c r="M190" s="16"/>
      <c r="N190" s="16"/>
      <c r="O190" s="16"/>
      <c r="P190" s="16"/>
      <c r="Q190" s="16"/>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x14ac:dyDescent="0.3">
      <c r="A191" s="16"/>
      <c r="B191" s="16"/>
      <c r="C191" s="16"/>
      <c r="D191" s="16"/>
      <c r="E191" s="16"/>
      <c r="F191" s="16"/>
      <c r="G191" s="16"/>
      <c r="H191" s="16"/>
      <c r="I191" s="16"/>
      <c r="J191" s="16"/>
      <c r="K191" s="16"/>
      <c r="L191" s="16"/>
      <c r="M191" s="16"/>
      <c r="N191" s="16"/>
      <c r="O191" s="16"/>
      <c r="P191" s="16"/>
      <c r="Q191" s="16"/>
      <c r="R191" s="16"/>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x14ac:dyDescent="0.3">
      <c r="A192" s="16"/>
      <c r="B192" s="16"/>
      <c r="C192" s="16"/>
      <c r="D192" s="16"/>
      <c r="E192" s="16"/>
      <c r="F192" s="16"/>
      <c r="G192" s="16"/>
      <c r="H192" s="16"/>
      <c r="I192" s="16"/>
      <c r="J192" s="16"/>
      <c r="K192" s="16"/>
      <c r="L192" s="16"/>
      <c r="M192" s="16"/>
      <c r="N192" s="16"/>
      <c r="O192" s="16"/>
      <c r="P192" s="16"/>
      <c r="Q192" s="16"/>
      <c r="R192" s="16"/>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x14ac:dyDescent="0.3">
      <c r="A193" s="16"/>
      <c r="B193" s="16"/>
      <c r="C193" s="16"/>
      <c r="D193" s="16"/>
      <c r="E193" s="16"/>
      <c r="F193" s="16"/>
      <c r="G193" s="16"/>
      <c r="H193" s="16"/>
      <c r="I193" s="16"/>
      <c r="J193" s="16"/>
      <c r="K193" s="16"/>
      <c r="L193" s="16"/>
      <c r="M193" s="16"/>
      <c r="N193" s="16"/>
      <c r="O193" s="16"/>
      <c r="P193" s="16"/>
      <c r="Q193" s="16"/>
      <c r="R193" s="16"/>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x14ac:dyDescent="0.3">
      <c r="A194" s="16"/>
      <c r="B194" s="16"/>
      <c r="C194" s="16"/>
      <c r="D194" s="16"/>
      <c r="E194" s="16"/>
      <c r="F194" s="16"/>
      <c r="G194" s="16"/>
      <c r="H194" s="16"/>
      <c r="I194" s="16"/>
      <c r="J194" s="16"/>
      <c r="K194" s="16"/>
      <c r="L194" s="16"/>
      <c r="M194" s="16"/>
      <c r="N194" s="16"/>
      <c r="O194" s="16"/>
      <c r="P194" s="16"/>
      <c r="Q194" s="16"/>
      <c r="R194" s="16"/>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x14ac:dyDescent="0.3">
      <c r="A195" s="16"/>
      <c r="B195" s="16"/>
      <c r="C195" s="16"/>
      <c r="D195" s="16"/>
      <c r="E195" s="16"/>
      <c r="F195" s="16"/>
      <c r="G195" s="16"/>
      <c r="H195" s="16"/>
      <c r="I195" s="16"/>
      <c r="J195" s="16"/>
      <c r="K195" s="16"/>
      <c r="L195" s="16"/>
      <c r="M195" s="16"/>
      <c r="N195" s="16"/>
      <c r="O195" s="16"/>
      <c r="P195" s="16"/>
      <c r="Q195" s="16"/>
      <c r="R195" s="16"/>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x14ac:dyDescent="0.3">
      <c r="A196" s="16"/>
      <c r="B196" s="16"/>
      <c r="C196" s="16"/>
      <c r="D196" s="16"/>
      <c r="E196" s="16"/>
      <c r="F196" s="16"/>
      <c r="G196" s="16"/>
      <c r="H196" s="16"/>
      <c r="I196" s="16"/>
      <c r="J196" s="16"/>
      <c r="K196" s="16"/>
      <c r="L196" s="16"/>
      <c r="M196" s="16"/>
      <c r="N196" s="16"/>
      <c r="O196" s="16"/>
      <c r="P196" s="16"/>
      <c r="Q196" s="16"/>
      <c r="R196" s="16"/>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x14ac:dyDescent="0.3">
      <c r="A197" s="16"/>
      <c r="B197" s="16"/>
      <c r="C197" s="16"/>
      <c r="D197" s="16"/>
      <c r="E197" s="16"/>
      <c r="F197" s="16"/>
      <c r="G197" s="16"/>
      <c r="H197" s="16"/>
      <c r="I197" s="16"/>
      <c r="J197" s="16"/>
      <c r="K197" s="16"/>
      <c r="L197" s="16"/>
      <c r="M197" s="16"/>
      <c r="N197" s="16"/>
      <c r="O197" s="16"/>
      <c r="P197" s="16"/>
      <c r="Q197" s="16"/>
      <c r="R197" s="16"/>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x14ac:dyDescent="0.3">
      <c r="A198" s="16"/>
      <c r="B198" s="16"/>
      <c r="C198" s="16"/>
      <c r="D198" s="16"/>
      <c r="E198" s="16"/>
      <c r="F198" s="16"/>
      <c r="G198" s="16"/>
      <c r="H198" s="16"/>
      <c r="I198" s="16"/>
      <c r="J198" s="16"/>
      <c r="K198" s="16"/>
      <c r="L198" s="16"/>
      <c r="M198" s="16"/>
      <c r="N198" s="16"/>
      <c r="O198" s="16"/>
      <c r="P198" s="16"/>
      <c r="Q198" s="16"/>
      <c r="R198" s="16"/>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x14ac:dyDescent="0.3">
      <c r="A199" s="16"/>
      <c r="B199" s="16"/>
      <c r="C199" s="16"/>
      <c r="D199" s="16"/>
      <c r="E199" s="16"/>
      <c r="F199" s="16"/>
      <c r="G199" s="16"/>
      <c r="H199" s="16"/>
      <c r="I199" s="16"/>
      <c r="J199" s="16"/>
      <c r="K199" s="16"/>
      <c r="L199" s="16"/>
      <c r="M199" s="16"/>
      <c r="N199" s="16"/>
      <c r="O199" s="16"/>
      <c r="P199" s="16"/>
      <c r="Q199" s="16"/>
      <c r="R199" s="16"/>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x14ac:dyDescent="0.3">
      <c r="A200" s="16"/>
      <c r="B200" s="16"/>
      <c r="C200" s="16"/>
      <c r="D200" s="16"/>
      <c r="E200" s="16"/>
      <c r="F200" s="16"/>
      <c r="G200" s="16"/>
      <c r="H200" s="16"/>
      <c r="I200" s="16"/>
      <c r="J200" s="16"/>
      <c r="K200" s="16"/>
      <c r="L200" s="16"/>
      <c r="M200" s="16"/>
      <c r="N200" s="16"/>
      <c r="O200" s="16"/>
      <c r="P200" s="16"/>
      <c r="Q200" s="16"/>
      <c r="R200" s="16"/>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x14ac:dyDescent="0.3">
      <c r="A201" s="16"/>
      <c r="B201" s="16"/>
      <c r="C201" s="16"/>
      <c r="D201" s="16"/>
      <c r="E201" s="16"/>
      <c r="F201" s="16"/>
      <c r="G201" s="16"/>
      <c r="H201" s="16"/>
      <c r="I201" s="16"/>
      <c r="J201" s="16"/>
      <c r="K201" s="16"/>
      <c r="L201" s="16"/>
      <c r="M201" s="16"/>
      <c r="N201" s="16"/>
      <c r="O201" s="16"/>
      <c r="P201" s="16"/>
      <c r="Q201" s="16"/>
      <c r="R201" s="16"/>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x14ac:dyDescent="0.3">
      <c r="A202" s="16"/>
      <c r="B202" s="16"/>
      <c r="C202" s="16"/>
      <c r="D202" s="16"/>
      <c r="E202" s="16"/>
      <c r="F202" s="16"/>
      <c r="G202" s="16"/>
      <c r="H202" s="16"/>
      <c r="I202" s="16"/>
      <c r="J202" s="16"/>
      <c r="K202" s="16"/>
      <c r="L202" s="16"/>
      <c r="M202" s="16"/>
      <c r="N202" s="16"/>
      <c r="O202" s="16"/>
      <c r="P202" s="16"/>
      <c r="Q202" s="16"/>
      <c r="R202" s="16"/>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x14ac:dyDescent="0.3">
      <c r="A203" s="16"/>
      <c r="B203" s="16"/>
      <c r="C203" s="16"/>
      <c r="D203" s="16"/>
      <c r="E203" s="16"/>
      <c r="F203" s="16"/>
      <c r="G203" s="16"/>
      <c r="H203" s="16"/>
      <c r="I203" s="16"/>
      <c r="J203" s="16"/>
      <c r="K203" s="16"/>
      <c r="L203" s="16"/>
      <c r="M203" s="16"/>
      <c r="N203" s="16"/>
      <c r="O203" s="16"/>
      <c r="P203" s="16"/>
      <c r="Q203" s="16"/>
      <c r="R203" s="16"/>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x14ac:dyDescent="0.3">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x14ac:dyDescent="0.3">
      <c r="A205" s="16"/>
      <c r="B205" s="16"/>
      <c r="C205" s="16"/>
      <c r="D205" s="16"/>
      <c r="E205" s="16"/>
      <c r="F205" s="16"/>
      <c r="G205" s="16"/>
      <c r="H205" s="16"/>
      <c r="I205" s="16"/>
      <c r="J205" s="16"/>
      <c r="K205" s="16"/>
      <c r="L205" s="16"/>
      <c r="M205" s="16"/>
      <c r="N205" s="16"/>
      <c r="O205" s="16"/>
      <c r="P205" s="16"/>
      <c r="Q205" s="16"/>
      <c r="R205" s="16"/>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x14ac:dyDescent="0.3">
      <c r="A206" s="16"/>
      <c r="B206" s="16"/>
      <c r="C206" s="16"/>
      <c r="D206" s="16"/>
      <c r="E206" s="16"/>
      <c r="F206" s="16"/>
      <c r="G206" s="16"/>
      <c r="H206" s="16"/>
      <c r="I206" s="16"/>
      <c r="J206" s="16"/>
      <c r="K206" s="16"/>
      <c r="L206" s="16"/>
      <c r="M206" s="16"/>
      <c r="N206" s="16"/>
      <c r="O206" s="16"/>
      <c r="P206" s="16"/>
      <c r="Q206" s="16"/>
      <c r="R206" s="16"/>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x14ac:dyDescent="0.3">
      <c r="A207" s="16"/>
      <c r="B207" s="16"/>
      <c r="C207" s="16"/>
      <c r="D207" s="16"/>
      <c r="E207" s="16"/>
      <c r="F207" s="16"/>
      <c r="G207" s="16"/>
      <c r="H207" s="16"/>
      <c r="I207" s="16"/>
      <c r="J207" s="16"/>
      <c r="K207" s="16"/>
      <c r="L207" s="16"/>
      <c r="M207" s="16"/>
      <c r="N207" s="16"/>
      <c r="O207" s="16"/>
      <c r="P207" s="16"/>
      <c r="Q207" s="16"/>
      <c r="R207" s="16"/>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x14ac:dyDescent="0.3">
      <c r="A208" s="16"/>
      <c r="B208" s="16"/>
      <c r="C208" s="16"/>
      <c r="D208" s="16"/>
      <c r="E208" s="16"/>
      <c r="F208" s="16"/>
      <c r="G208" s="16"/>
      <c r="H208" s="16"/>
      <c r="I208" s="16"/>
      <c r="J208" s="16"/>
      <c r="K208" s="16"/>
      <c r="L208" s="16"/>
      <c r="M208" s="16"/>
      <c r="N208" s="16"/>
      <c r="O208" s="16"/>
      <c r="P208" s="16"/>
      <c r="Q208" s="16"/>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x14ac:dyDescent="0.3">
      <c r="A209" s="16"/>
      <c r="B209" s="16"/>
      <c r="C209" s="16"/>
      <c r="D209" s="16"/>
      <c r="E209" s="16"/>
      <c r="F209" s="16"/>
      <c r="G209" s="16"/>
      <c r="H209" s="16"/>
      <c r="I209" s="16"/>
      <c r="J209" s="16"/>
      <c r="K209" s="16"/>
      <c r="L209" s="16"/>
      <c r="M209" s="16"/>
      <c r="N209" s="16"/>
      <c r="O209" s="16"/>
      <c r="P209" s="16"/>
      <c r="Q209" s="16"/>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x14ac:dyDescent="0.3">
      <c r="A210" s="16"/>
      <c r="B210" s="16"/>
      <c r="C210" s="16"/>
      <c r="D210" s="16"/>
      <c r="E210" s="16"/>
      <c r="F210" s="16"/>
      <c r="G210" s="16"/>
      <c r="H210" s="16"/>
      <c r="I210" s="16"/>
      <c r="J210" s="16"/>
      <c r="K210" s="16"/>
      <c r="L210" s="16"/>
      <c r="M210" s="16"/>
      <c r="N210" s="16"/>
      <c r="O210" s="16"/>
      <c r="P210" s="16"/>
      <c r="Q210" s="16"/>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x14ac:dyDescent="0.3">
      <c r="A211" s="16"/>
      <c r="B211" s="16"/>
      <c r="C211" s="16"/>
      <c r="D211" s="16"/>
      <c r="E211" s="16"/>
      <c r="F211" s="16"/>
      <c r="G211" s="16"/>
      <c r="H211" s="16"/>
      <c r="I211" s="16"/>
      <c r="J211" s="16"/>
      <c r="K211" s="16"/>
      <c r="L211" s="16"/>
      <c r="M211" s="16"/>
      <c r="N211" s="16"/>
      <c r="O211" s="16"/>
      <c r="P211" s="16"/>
      <c r="Q211" s="16"/>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x14ac:dyDescent="0.3">
      <c r="A212" s="16"/>
      <c r="B212" s="16"/>
      <c r="C212" s="16"/>
      <c r="D212" s="16"/>
      <c r="E212" s="16"/>
      <c r="F212" s="16"/>
      <c r="G212" s="16"/>
      <c r="H212" s="16"/>
      <c r="I212" s="16"/>
      <c r="J212" s="16"/>
      <c r="K212" s="16"/>
      <c r="L212" s="16"/>
      <c r="M212" s="16"/>
      <c r="N212" s="16"/>
      <c r="O212" s="16"/>
      <c r="P212" s="16"/>
      <c r="Q212" s="1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x14ac:dyDescent="0.3">
      <c r="A213" s="16"/>
      <c r="B213" s="16"/>
      <c r="C213" s="16"/>
      <c r="D213" s="16"/>
      <c r="E213" s="16"/>
      <c r="F213" s="16"/>
      <c r="G213" s="16"/>
      <c r="H213" s="16"/>
      <c r="I213" s="16"/>
      <c r="J213" s="16"/>
      <c r="K213" s="16"/>
      <c r="L213" s="16"/>
      <c r="M213" s="16"/>
      <c r="N213" s="16"/>
      <c r="O213" s="16"/>
      <c r="P213" s="16"/>
      <c r="Q213" s="16"/>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x14ac:dyDescent="0.3">
      <c r="A214" s="16"/>
      <c r="B214" s="16"/>
      <c r="C214" s="16"/>
      <c r="D214" s="16"/>
      <c r="E214" s="16"/>
      <c r="F214" s="16"/>
      <c r="G214" s="16"/>
      <c r="H214" s="16"/>
      <c r="I214" s="16"/>
      <c r="J214" s="16"/>
      <c r="K214" s="16"/>
      <c r="L214" s="16"/>
      <c r="M214" s="16"/>
      <c r="N214" s="16"/>
      <c r="O214" s="16"/>
      <c r="P214" s="16"/>
      <c r="Q214" s="16"/>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x14ac:dyDescent="0.3">
      <c r="A215" s="16"/>
      <c r="B215" s="16"/>
      <c r="C215" s="16"/>
      <c r="D215" s="16"/>
      <c r="E215" s="16"/>
      <c r="F215" s="16"/>
      <c r="G215" s="16"/>
      <c r="H215" s="16"/>
      <c r="I215" s="16"/>
      <c r="J215" s="16"/>
      <c r="K215" s="16"/>
      <c r="L215" s="16"/>
      <c r="M215" s="16"/>
      <c r="N215" s="16"/>
      <c r="O215" s="16"/>
      <c r="P215" s="16"/>
      <c r="Q215" s="16"/>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x14ac:dyDescent="0.3">
      <c r="A216" s="16"/>
      <c r="B216" s="16"/>
      <c r="C216" s="16"/>
      <c r="D216" s="16"/>
      <c r="E216" s="16"/>
      <c r="F216" s="16"/>
      <c r="G216" s="16"/>
      <c r="H216" s="16"/>
      <c r="I216" s="16"/>
      <c r="J216" s="16"/>
      <c r="K216" s="16"/>
      <c r="L216" s="16"/>
      <c r="M216" s="16"/>
      <c r="N216" s="16"/>
      <c r="O216" s="16"/>
      <c r="P216" s="16"/>
      <c r="Q216" s="16"/>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x14ac:dyDescent="0.3">
      <c r="A217" s="16"/>
      <c r="B217" s="16"/>
      <c r="C217" s="16"/>
      <c r="D217" s="16"/>
      <c r="E217" s="16"/>
      <c r="F217" s="16"/>
      <c r="G217" s="16"/>
      <c r="H217" s="16"/>
      <c r="I217" s="16"/>
      <c r="J217" s="16"/>
      <c r="K217" s="16"/>
      <c r="L217" s="16"/>
      <c r="M217" s="16"/>
      <c r="N217" s="16"/>
      <c r="O217" s="16"/>
      <c r="P217" s="16"/>
      <c r="Q217" s="16"/>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x14ac:dyDescent="0.3">
      <c r="A218" s="16"/>
      <c r="B218" s="16"/>
      <c r="C218" s="16"/>
      <c r="D218" s="16"/>
      <c r="E218" s="16"/>
      <c r="F218" s="16"/>
      <c r="G218" s="16"/>
      <c r="H218" s="16"/>
      <c r="I218" s="16"/>
      <c r="J218" s="16"/>
      <c r="K218" s="16"/>
      <c r="L218" s="16"/>
      <c r="M218" s="16"/>
      <c r="N218" s="16"/>
      <c r="O218" s="16"/>
      <c r="P218" s="16"/>
      <c r="Q218" s="16"/>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x14ac:dyDescent="0.3">
      <c r="A219" s="16"/>
      <c r="B219" s="16"/>
      <c r="C219" s="16"/>
      <c r="D219" s="16"/>
      <c r="E219" s="16"/>
      <c r="F219" s="16"/>
      <c r="G219" s="16"/>
      <c r="H219" s="16"/>
      <c r="I219" s="16"/>
      <c r="J219" s="16"/>
      <c r="K219" s="16"/>
      <c r="L219" s="16"/>
      <c r="M219" s="16"/>
      <c r="N219" s="16"/>
      <c r="O219" s="16"/>
      <c r="P219" s="16"/>
      <c r="Q219" s="16"/>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x14ac:dyDescent="0.3">
      <c r="A220" s="16"/>
      <c r="B220" s="16"/>
      <c r="C220" s="16"/>
      <c r="D220" s="16"/>
      <c r="E220" s="16"/>
      <c r="F220" s="16"/>
      <c r="G220" s="16"/>
      <c r="H220" s="16"/>
      <c r="I220" s="16"/>
      <c r="J220" s="16"/>
      <c r="K220" s="16"/>
      <c r="L220" s="16"/>
      <c r="M220" s="16"/>
      <c r="N220" s="16"/>
      <c r="O220" s="16"/>
      <c r="P220" s="16"/>
      <c r="Q220" s="16"/>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x14ac:dyDescent="0.3">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x14ac:dyDescent="0.3">
      <c r="A222" s="16"/>
      <c r="B222" s="16"/>
      <c r="C222" s="16"/>
      <c r="D222" s="16"/>
      <c r="E222" s="16"/>
      <c r="F222" s="16"/>
      <c r="G222" s="16"/>
      <c r="H222" s="16"/>
      <c r="I222" s="16"/>
      <c r="J222" s="16"/>
      <c r="K222" s="16"/>
      <c r="L222" s="16"/>
      <c r="M222" s="16"/>
      <c r="N222" s="16"/>
      <c r="O222" s="16"/>
      <c r="P222" s="16"/>
      <c r="Q222" s="16"/>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16"/>
      <c r="C223" s="16"/>
      <c r="D223" s="16"/>
      <c r="E223" s="16"/>
      <c r="F223" s="16"/>
      <c r="G223" s="16"/>
      <c r="H223" s="16"/>
      <c r="I223" s="16"/>
      <c r="J223" s="16"/>
      <c r="K223" s="16"/>
      <c r="L223" s="16"/>
      <c r="M223" s="16"/>
      <c r="N223" s="16"/>
      <c r="O223" s="16"/>
      <c r="P223" s="16"/>
      <c r="Q223" s="16"/>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16"/>
      <c r="C224" s="16"/>
      <c r="D224" s="16"/>
      <c r="E224" s="16"/>
      <c r="F224" s="16"/>
      <c r="G224" s="16"/>
      <c r="H224" s="16"/>
      <c r="I224" s="16"/>
      <c r="J224" s="16"/>
      <c r="K224" s="16"/>
      <c r="L224" s="16"/>
      <c r="M224" s="16"/>
      <c r="N224" s="16"/>
      <c r="O224" s="16"/>
      <c r="P224" s="16"/>
      <c r="Q224" s="16"/>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16"/>
      <c r="C225" s="16"/>
      <c r="D225" s="16"/>
      <c r="E225" s="16"/>
      <c r="F225" s="16"/>
      <c r="G225" s="16"/>
      <c r="H225" s="16"/>
      <c r="I225" s="16"/>
      <c r="J225" s="16"/>
      <c r="K225" s="16"/>
      <c r="L225" s="16"/>
      <c r="M225" s="16"/>
      <c r="N225" s="16"/>
      <c r="O225" s="16"/>
      <c r="P225" s="16"/>
      <c r="Q225" s="16"/>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x14ac:dyDescent="0.3">
      <c r="A226" s="16"/>
      <c r="B226" s="16"/>
      <c r="C226" s="16"/>
      <c r="D226" s="16"/>
      <c r="E226" s="16"/>
      <c r="F226" s="16"/>
      <c r="G226" s="16"/>
      <c r="H226" s="16"/>
      <c r="I226" s="16"/>
      <c r="J226" s="16"/>
      <c r="K226" s="16"/>
      <c r="L226" s="16"/>
      <c r="M226" s="16"/>
      <c r="N226" s="16"/>
      <c r="O226" s="16"/>
      <c r="P226" s="16"/>
      <c r="Q226" s="16"/>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16"/>
      <c r="C227" s="16"/>
      <c r="D227" s="16"/>
      <c r="E227" s="16"/>
      <c r="F227" s="16"/>
      <c r="G227" s="16"/>
      <c r="H227" s="16"/>
      <c r="I227" s="16"/>
      <c r="J227" s="16"/>
      <c r="K227" s="16"/>
      <c r="L227" s="16"/>
      <c r="M227" s="16"/>
      <c r="N227" s="16"/>
      <c r="O227" s="16"/>
      <c r="P227" s="16"/>
      <c r="Q227" s="16"/>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x14ac:dyDescent="0.3">
      <c r="A228" s="16"/>
      <c r="B228" s="16"/>
      <c r="C228" s="16"/>
      <c r="D228" s="16"/>
      <c r="E228" s="16"/>
      <c r="F228" s="16"/>
      <c r="G228" s="16"/>
      <c r="H228" s="16"/>
      <c r="I228" s="16"/>
      <c r="J228" s="16"/>
      <c r="K228" s="16"/>
      <c r="L228" s="16"/>
      <c r="M228" s="16"/>
      <c r="N228" s="16"/>
      <c r="O228" s="16"/>
      <c r="P228" s="16"/>
      <c r="Q228" s="16"/>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16"/>
      <c r="C229" s="16"/>
      <c r="D229" s="16"/>
      <c r="E229" s="16"/>
      <c r="F229" s="16"/>
      <c r="G229" s="16"/>
      <c r="H229" s="16"/>
      <c r="I229" s="16"/>
      <c r="J229" s="16"/>
      <c r="K229" s="16"/>
      <c r="L229" s="16"/>
      <c r="M229" s="16"/>
      <c r="N229" s="16"/>
      <c r="O229" s="16"/>
      <c r="P229" s="16"/>
      <c r="Q229" s="16"/>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x14ac:dyDescent="0.3">
      <c r="A230" s="16"/>
      <c r="B230" s="16"/>
      <c r="C230" s="16"/>
      <c r="D230" s="16"/>
      <c r="E230" s="16"/>
      <c r="F230" s="16"/>
      <c r="G230" s="16"/>
      <c r="H230" s="16"/>
      <c r="I230" s="16"/>
      <c r="J230" s="16"/>
      <c r="K230" s="16"/>
      <c r="L230" s="16"/>
      <c r="M230" s="16"/>
      <c r="N230" s="16"/>
      <c r="O230" s="16"/>
      <c r="P230" s="16"/>
      <c r="Q230" s="16"/>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x14ac:dyDescent="0.3">
      <c r="A231" s="16"/>
      <c r="B231" s="16"/>
      <c r="C231" s="16"/>
      <c r="D231" s="16"/>
      <c r="E231" s="16"/>
      <c r="F231" s="16"/>
      <c r="G231" s="16"/>
      <c r="H231" s="16"/>
      <c r="I231" s="16"/>
      <c r="J231" s="16"/>
      <c r="K231" s="16"/>
      <c r="L231" s="16"/>
      <c r="M231" s="16"/>
      <c r="N231" s="16"/>
      <c r="O231" s="16"/>
      <c r="P231" s="16"/>
      <c r="Q231" s="16"/>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x14ac:dyDescent="0.3">
      <c r="A232" s="16"/>
      <c r="B232" s="16"/>
      <c r="C232" s="16"/>
      <c r="D232" s="16"/>
      <c r="E232" s="16"/>
      <c r="F232" s="16"/>
      <c r="G232" s="16"/>
      <c r="H232" s="16"/>
      <c r="I232" s="16"/>
      <c r="J232" s="16"/>
      <c r="K232" s="16"/>
      <c r="L232" s="16"/>
      <c r="M232" s="16"/>
      <c r="N232" s="16"/>
      <c r="O232" s="16"/>
      <c r="P232" s="16"/>
      <c r="Q232" s="16"/>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16"/>
      <c r="C233" s="16"/>
      <c r="D233" s="16"/>
      <c r="E233" s="16"/>
      <c r="F233" s="16"/>
      <c r="G233" s="16"/>
      <c r="H233" s="16"/>
      <c r="I233" s="16"/>
      <c r="J233" s="16"/>
      <c r="K233" s="16"/>
      <c r="L233" s="16"/>
      <c r="M233" s="16"/>
      <c r="N233" s="16"/>
      <c r="O233" s="16"/>
      <c r="P233" s="16"/>
      <c r="Q233" s="16"/>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16"/>
      <c r="C234" s="16"/>
      <c r="D234" s="16"/>
      <c r="E234" s="16"/>
      <c r="F234" s="16"/>
      <c r="G234" s="16"/>
      <c r="H234" s="16"/>
      <c r="I234" s="16"/>
      <c r="J234" s="16"/>
      <c r="K234" s="16"/>
      <c r="L234" s="16"/>
      <c r="M234" s="16"/>
      <c r="N234" s="16"/>
      <c r="O234" s="16"/>
      <c r="P234" s="16"/>
      <c r="Q234" s="16"/>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16"/>
      <c r="C235" s="16"/>
      <c r="D235" s="16"/>
      <c r="E235" s="16"/>
      <c r="F235" s="16"/>
      <c r="G235" s="16"/>
      <c r="H235" s="16"/>
      <c r="I235" s="16"/>
      <c r="J235" s="16"/>
      <c r="K235" s="16"/>
      <c r="L235" s="16"/>
      <c r="M235" s="16"/>
      <c r="N235" s="16"/>
      <c r="O235" s="16"/>
      <c r="P235" s="16"/>
      <c r="Q235" s="16"/>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16"/>
      <c r="C236" s="16"/>
      <c r="D236" s="16"/>
      <c r="E236" s="16"/>
      <c r="F236" s="16"/>
      <c r="G236" s="16"/>
      <c r="H236" s="16"/>
      <c r="I236" s="16"/>
      <c r="J236" s="16"/>
      <c r="K236" s="16"/>
      <c r="L236" s="16"/>
      <c r="M236" s="16"/>
      <c r="N236" s="16"/>
      <c r="O236" s="16"/>
      <c r="P236" s="16"/>
      <c r="Q236" s="16"/>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16"/>
      <c r="C237" s="16"/>
      <c r="D237" s="16"/>
      <c r="E237" s="16"/>
      <c r="F237" s="16"/>
      <c r="G237" s="16"/>
      <c r="H237" s="16"/>
      <c r="I237" s="16"/>
      <c r="J237" s="16"/>
      <c r="K237" s="16"/>
      <c r="L237" s="16"/>
      <c r="M237" s="16"/>
      <c r="N237" s="16"/>
      <c r="O237" s="16"/>
      <c r="P237" s="16"/>
      <c r="Q237" s="16"/>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x14ac:dyDescent="0.3">
      <c r="A239" s="16"/>
      <c r="B239" s="16"/>
      <c r="C239" s="16"/>
      <c r="D239" s="16"/>
      <c r="E239" s="16"/>
      <c r="F239" s="16"/>
      <c r="G239" s="16"/>
      <c r="H239" s="16"/>
      <c r="I239" s="16"/>
      <c r="J239" s="16"/>
      <c r="K239" s="16"/>
      <c r="L239" s="16"/>
      <c r="M239" s="16"/>
      <c r="N239" s="16"/>
      <c r="O239" s="16"/>
      <c r="P239" s="16"/>
      <c r="Q239" s="16"/>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16"/>
      <c r="C240" s="16"/>
      <c r="D240" s="16"/>
      <c r="E240" s="16"/>
      <c r="F240" s="16"/>
      <c r="G240" s="16"/>
      <c r="H240" s="16"/>
      <c r="I240" s="16"/>
      <c r="J240" s="16"/>
      <c r="K240" s="16"/>
      <c r="L240" s="16"/>
      <c r="M240" s="16"/>
      <c r="N240" s="16"/>
      <c r="O240" s="16"/>
      <c r="P240" s="16"/>
      <c r="Q240" s="16"/>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16"/>
      <c r="C241" s="16"/>
      <c r="D241" s="16"/>
      <c r="E241" s="16"/>
      <c r="F241" s="16"/>
      <c r="G241" s="16"/>
      <c r="H241" s="16"/>
      <c r="I241" s="16"/>
      <c r="J241" s="16"/>
      <c r="K241" s="16"/>
      <c r="L241" s="16"/>
      <c r="M241" s="16"/>
      <c r="N241" s="16"/>
      <c r="O241" s="16"/>
      <c r="P241" s="16"/>
      <c r="Q241" s="16"/>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16"/>
      <c r="C242" s="16"/>
      <c r="D242" s="16"/>
      <c r="E242" s="16"/>
      <c r="F242" s="16"/>
      <c r="G242" s="16"/>
      <c r="H242" s="16"/>
      <c r="I242" s="16"/>
      <c r="J242" s="16"/>
      <c r="K242" s="16"/>
      <c r="L242" s="16"/>
      <c r="M242" s="16"/>
      <c r="N242" s="16"/>
      <c r="O242" s="16"/>
      <c r="P242" s="16"/>
      <c r="Q242" s="16"/>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16"/>
      <c r="C243" s="16"/>
      <c r="D243" s="16"/>
      <c r="E243" s="16"/>
      <c r="F243" s="16"/>
      <c r="G243" s="16"/>
      <c r="H243" s="16"/>
      <c r="I243" s="16"/>
      <c r="J243" s="16"/>
      <c r="K243" s="16"/>
      <c r="L243" s="16"/>
      <c r="M243" s="16"/>
      <c r="N243" s="16"/>
      <c r="O243" s="16"/>
      <c r="P243" s="16"/>
      <c r="Q243" s="16"/>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16"/>
      <c r="C244" s="16"/>
      <c r="D244" s="16"/>
      <c r="E244" s="16"/>
      <c r="F244" s="16"/>
      <c r="G244" s="16"/>
      <c r="H244" s="16"/>
      <c r="I244" s="16"/>
      <c r="J244" s="16"/>
      <c r="K244" s="16"/>
      <c r="L244" s="16"/>
      <c r="M244" s="16"/>
      <c r="N244" s="16"/>
      <c r="O244" s="16"/>
      <c r="P244" s="16"/>
      <c r="Q244" s="16"/>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16"/>
      <c r="C245" s="16"/>
      <c r="D245" s="16"/>
      <c r="E245" s="16"/>
      <c r="F245" s="16"/>
      <c r="G245" s="16"/>
      <c r="H245" s="16"/>
      <c r="I245" s="16"/>
      <c r="J245" s="16"/>
      <c r="K245" s="16"/>
      <c r="L245" s="16"/>
      <c r="M245" s="16"/>
      <c r="N245" s="16"/>
      <c r="O245" s="16"/>
      <c r="P245" s="16"/>
      <c r="Q245" s="16"/>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16"/>
      <c r="C246" s="16"/>
      <c r="D246" s="16"/>
      <c r="E246" s="16"/>
      <c r="F246" s="16"/>
      <c r="G246" s="16"/>
      <c r="H246" s="16"/>
      <c r="I246" s="16"/>
      <c r="J246" s="16"/>
      <c r="K246" s="16"/>
      <c r="L246" s="16"/>
      <c r="M246" s="16"/>
      <c r="N246" s="16"/>
      <c r="O246" s="16"/>
      <c r="P246" s="16"/>
      <c r="Q246" s="16"/>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x14ac:dyDescent="0.3">
      <c r="A247" s="16"/>
      <c r="B247" s="16"/>
      <c r="C247" s="16"/>
      <c r="D247" s="16"/>
      <c r="E247" s="16"/>
      <c r="F247" s="16"/>
      <c r="G247" s="16"/>
      <c r="H247" s="16"/>
      <c r="I247" s="16"/>
      <c r="J247" s="16"/>
      <c r="K247" s="16"/>
      <c r="L247" s="16"/>
      <c r="M247" s="16"/>
      <c r="N247" s="16"/>
      <c r="O247" s="16"/>
      <c r="P247" s="16"/>
      <c r="Q247" s="16"/>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x14ac:dyDescent="0.3">
      <c r="A248" s="16"/>
      <c r="B248" s="16"/>
      <c r="C248" s="16"/>
      <c r="D248" s="16"/>
      <c r="E248" s="16"/>
      <c r="F248" s="16"/>
      <c r="G248" s="16"/>
      <c r="H248" s="16"/>
      <c r="I248" s="16"/>
      <c r="J248" s="16"/>
      <c r="K248" s="16"/>
      <c r="L248" s="16"/>
      <c r="M248" s="16"/>
      <c r="N248" s="16"/>
      <c r="O248" s="16"/>
      <c r="P248" s="16"/>
      <c r="Q248" s="16"/>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x14ac:dyDescent="0.3">
      <c r="A249" s="16"/>
      <c r="B249" s="16"/>
      <c r="C249" s="16"/>
      <c r="D249" s="16"/>
      <c r="E249" s="16"/>
      <c r="F249" s="16"/>
      <c r="G249" s="16"/>
      <c r="H249" s="16"/>
      <c r="I249" s="16"/>
      <c r="J249" s="16"/>
      <c r="K249" s="16"/>
      <c r="L249" s="16"/>
      <c r="M249" s="16"/>
      <c r="N249" s="16"/>
      <c r="O249" s="16"/>
      <c r="P249" s="16"/>
      <c r="Q249" s="16"/>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16"/>
      <c r="C250" s="16"/>
      <c r="D250" s="16"/>
      <c r="E250" s="16"/>
      <c r="F250" s="16"/>
      <c r="G250" s="16"/>
      <c r="H250" s="16"/>
      <c r="I250" s="16"/>
      <c r="J250" s="16"/>
      <c r="K250" s="16"/>
      <c r="L250" s="16"/>
      <c r="M250" s="16"/>
      <c r="N250" s="16"/>
      <c r="O250" s="16"/>
      <c r="P250" s="16"/>
      <c r="Q250" s="16"/>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16"/>
      <c r="C251" s="16"/>
      <c r="D251" s="16"/>
      <c r="E251" s="16"/>
      <c r="F251" s="16"/>
      <c r="G251" s="16"/>
      <c r="H251" s="16"/>
      <c r="I251" s="16"/>
      <c r="J251" s="16"/>
      <c r="K251" s="16"/>
      <c r="L251" s="16"/>
      <c r="M251" s="16"/>
      <c r="N251" s="16"/>
      <c r="O251" s="16"/>
      <c r="P251" s="16"/>
      <c r="Q251" s="16"/>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16"/>
      <c r="C252" s="16"/>
      <c r="D252" s="16"/>
      <c r="E252" s="16"/>
      <c r="F252" s="16"/>
      <c r="G252" s="16"/>
      <c r="H252" s="16"/>
      <c r="I252" s="16"/>
      <c r="J252" s="16"/>
      <c r="K252" s="16"/>
      <c r="L252" s="16"/>
      <c r="M252" s="16"/>
      <c r="N252" s="16"/>
      <c r="O252" s="16"/>
      <c r="P252" s="16"/>
      <c r="Q252" s="16"/>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16"/>
      <c r="C253" s="16"/>
      <c r="D253" s="16"/>
      <c r="E253" s="16"/>
      <c r="F253" s="16"/>
      <c r="G253" s="16"/>
      <c r="H253" s="16"/>
      <c r="I253" s="16"/>
      <c r="J253" s="16"/>
      <c r="K253" s="16"/>
      <c r="L253" s="16"/>
      <c r="M253" s="16"/>
      <c r="N253" s="16"/>
      <c r="O253" s="16"/>
      <c r="P253" s="16"/>
      <c r="Q253" s="16"/>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16"/>
      <c r="C254" s="16"/>
      <c r="D254" s="16"/>
      <c r="E254" s="16"/>
      <c r="F254" s="16"/>
      <c r="G254" s="16"/>
      <c r="H254" s="16"/>
      <c r="I254" s="16"/>
      <c r="J254" s="16"/>
      <c r="K254" s="16"/>
      <c r="L254" s="16"/>
      <c r="M254" s="16"/>
      <c r="N254" s="16"/>
      <c r="O254" s="16"/>
      <c r="P254" s="16"/>
      <c r="Q254" s="16"/>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x14ac:dyDescent="0.3">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x14ac:dyDescent="0.3">
      <c r="A256" s="16"/>
      <c r="B256" s="16"/>
      <c r="C256" s="16"/>
      <c r="D256" s="16"/>
      <c r="E256" s="16"/>
      <c r="F256" s="16"/>
      <c r="G256" s="16"/>
      <c r="H256" s="16"/>
      <c r="I256" s="16"/>
      <c r="J256" s="16"/>
      <c r="K256" s="16"/>
      <c r="L256" s="16"/>
      <c r="M256" s="16"/>
      <c r="N256" s="16"/>
      <c r="O256" s="16"/>
      <c r="P256" s="16"/>
      <c r="Q256" s="16"/>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16"/>
      <c r="C257" s="16"/>
      <c r="D257" s="16"/>
      <c r="E257" s="16"/>
      <c r="F257" s="16"/>
      <c r="G257" s="16"/>
      <c r="H257" s="16"/>
      <c r="I257" s="16"/>
      <c r="J257" s="16"/>
      <c r="K257" s="16"/>
      <c r="L257" s="16"/>
      <c r="M257" s="16"/>
      <c r="N257" s="16"/>
      <c r="O257" s="16"/>
      <c r="P257" s="16"/>
      <c r="Q257" s="16"/>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16"/>
      <c r="C258" s="16"/>
      <c r="D258" s="16"/>
      <c r="E258" s="16"/>
      <c r="F258" s="16"/>
      <c r="G258" s="16"/>
      <c r="H258" s="16"/>
      <c r="I258" s="16"/>
      <c r="J258" s="16"/>
      <c r="K258" s="16"/>
      <c r="L258" s="16"/>
      <c r="M258" s="16"/>
      <c r="N258" s="16"/>
      <c r="O258" s="16"/>
      <c r="P258" s="16"/>
      <c r="Q258" s="16"/>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16"/>
      <c r="C259" s="16"/>
      <c r="D259" s="16"/>
      <c r="E259" s="16"/>
      <c r="F259" s="16"/>
      <c r="G259" s="16"/>
      <c r="H259" s="16"/>
      <c r="I259" s="16"/>
      <c r="J259" s="16"/>
      <c r="K259" s="16"/>
      <c r="L259" s="16"/>
      <c r="M259" s="16"/>
      <c r="N259" s="16"/>
      <c r="O259" s="16"/>
      <c r="P259" s="16"/>
      <c r="Q259" s="16"/>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16"/>
      <c r="C260" s="16"/>
      <c r="D260" s="16"/>
      <c r="E260" s="16"/>
      <c r="F260" s="16"/>
      <c r="G260" s="16"/>
      <c r="H260" s="16"/>
      <c r="I260" s="16"/>
      <c r="J260" s="16"/>
      <c r="K260" s="16"/>
      <c r="L260" s="16"/>
      <c r="M260" s="16"/>
      <c r="N260" s="16"/>
      <c r="O260" s="16"/>
      <c r="P260" s="16"/>
      <c r="Q260" s="16"/>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16"/>
      <c r="C261" s="16"/>
      <c r="D261" s="16"/>
      <c r="E261" s="16"/>
      <c r="F261" s="16"/>
      <c r="G261" s="16"/>
      <c r="H261" s="16"/>
      <c r="I261" s="16"/>
      <c r="J261" s="16"/>
      <c r="K261" s="16"/>
      <c r="L261" s="16"/>
      <c r="M261" s="16"/>
      <c r="N261" s="16"/>
      <c r="O261" s="16"/>
      <c r="P261" s="16"/>
      <c r="Q261" s="16"/>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16"/>
      <c r="C262" s="16"/>
      <c r="D262" s="16"/>
      <c r="E262" s="16"/>
      <c r="F262" s="16"/>
      <c r="G262" s="16"/>
      <c r="H262" s="16"/>
      <c r="I262" s="16"/>
      <c r="J262" s="16"/>
      <c r="K262" s="16"/>
      <c r="L262" s="16"/>
      <c r="M262" s="16"/>
      <c r="N262" s="16"/>
      <c r="O262" s="16"/>
      <c r="P262" s="16"/>
      <c r="Q262" s="1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16"/>
      <c r="C263" s="16"/>
      <c r="D263" s="16"/>
      <c r="E263" s="16"/>
      <c r="F263" s="16"/>
      <c r="G263" s="16"/>
      <c r="H263" s="16"/>
      <c r="I263" s="16"/>
      <c r="J263" s="16"/>
      <c r="K263" s="16"/>
      <c r="L263" s="16"/>
      <c r="M263" s="16"/>
      <c r="N263" s="16"/>
      <c r="O263" s="16"/>
      <c r="P263" s="16"/>
      <c r="Q263" s="16"/>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x14ac:dyDescent="0.3">
      <c r="A264" s="16"/>
      <c r="B264" s="16"/>
      <c r="C264" s="16"/>
      <c r="D264" s="16"/>
      <c r="E264" s="16"/>
      <c r="F264" s="16"/>
      <c r="G264" s="16"/>
      <c r="H264" s="16"/>
      <c r="I264" s="16"/>
      <c r="J264" s="16"/>
      <c r="K264" s="16"/>
      <c r="L264" s="16"/>
      <c r="M264" s="16"/>
      <c r="N264" s="16"/>
      <c r="O264" s="16"/>
      <c r="P264" s="16"/>
      <c r="Q264" s="16"/>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x14ac:dyDescent="0.3">
      <c r="A265" s="16"/>
      <c r="B265" s="16"/>
      <c r="C265" s="16"/>
      <c r="D265" s="16"/>
      <c r="E265" s="16"/>
      <c r="F265" s="16"/>
      <c r="G265" s="16"/>
      <c r="H265" s="16"/>
      <c r="I265" s="16"/>
      <c r="J265" s="16"/>
      <c r="K265" s="16"/>
      <c r="L265" s="16"/>
      <c r="M265" s="16"/>
      <c r="N265" s="16"/>
      <c r="O265" s="16"/>
      <c r="P265" s="16"/>
      <c r="Q265" s="16"/>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x14ac:dyDescent="0.3">
      <c r="A266" s="16"/>
      <c r="B266" s="16"/>
      <c r="C266" s="16"/>
      <c r="D266" s="16"/>
      <c r="E266" s="16"/>
      <c r="F266" s="16"/>
      <c r="G266" s="16"/>
      <c r="H266" s="16"/>
      <c r="I266" s="16"/>
      <c r="J266" s="16"/>
      <c r="K266" s="16"/>
      <c r="L266" s="16"/>
      <c r="M266" s="16"/>
      <c r="N266" s="16"/>
      <c r="O266" s="16"/>
      <c r="P266" s="16"/>
      <c r="Q266" s="16"/>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16"/>
      <c r="C267" s="16"/>
      <c r="D267" s="16"/>
      <c r="E267" s="16"/>
      <c r="F267" s="16"/>
      <c r="G267" s="16"/>
      <c r="H267" s="16"/>
      <c r="I267" s="16"/>
      <c r="J267" s="16"/>
      <c r="K267" s="16"/>
      <c r="L267" s="16"/>
      <c r="M267" s="16"/>
      <c r="N267" s="16"/>
      <c r="O267" s="16"/>
      <c r="P267" s="16"/>
      <c r="Q267" s="16"/>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16"/>
      <c r="C268" s="16"/>
      <c r="D268" s="16"/>
      <c r="E268" s="16"/>
      <c r="F268" s="16"/>
      <c r="G268" s="16"/>
      <c r="H268" s="16"/>
      <c r="I268" s="16"/>
      <c r="J268" s="16"/>
      <c r="K268" s="16"/>
      <c r="L268" s="16"/>
      <c r="M268" s="16"/>
      <c r="N268" s="16"/>
      <c r="O268" s="16"/>
      <c r="P268" s="16"/>
      <c r="Q268" s="16"/>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16"/>
      <c r="C269" s="16"/>
      <c r="D269" s="16"/>
      <c r="E269" s="16"/>
      <c r="F269" s="16"/>
      <c r="G269" s="16"/>
      <c r="H269" s="16"/>
      <c r="I269" s="16"/>
      <c r="J269" s="16"/>
      <c r="K269" s="16"/>
      <c r="L269" s="16"/>
      <c r="M269" s="16"/>
      <c r="N269" s="16"/>
      <c r="O269" s="16"/>
      <c r="P269" s="16"/>
      <c r="Q269" s="16"/>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16"/>
      <c r="C270" s="16"/>
      <c r="D270" s="16"/>
      <c r="E270" s="16"/>
      <c r="F270" s="16"/>
      <c r="G270" s="16"/>
      <c r="H270" s="16"/>
      <c r="I270" s="16"/>
      <c r="J270" s="16"/>
      <c r="K270" s="16"/>
      <c r="L270" s="16"/>
      <c r="M270" s="16"/>
      <c r="N270" s="16"/>
      <c r="O270" s="16"/>
      <c r="P270" s="16"/>
      <c r="Q270" s="16"/>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sheetData>
  <mergeCells count="213">
    <mergeCell ref="G167:J167"/>
    <mergeCell ref="B132:B133"/>
    <mergeCell ref="C132:D133"/>
    <mergeCell ref="E132:F133"/>
    <mergeCell ref="G132:H133"/>
    <mergeCell ref="I132:J133"/>
    <mergeCell ref="K132:L133"/>
    <mergeCell ref="G146:J146"/>
    <mergeCell ref="G153:J153"/>
    <mergeCell ref="G160:J160"/>
    <mergeCell ref="B128:B129"/>
    <mergeCell ref="C128:D129"/>
    <mergeCell ref="E128:F129"/>
    <mergeCell ref="G128:H129"/>
    <mergeCell ref="I128:J129"/>
    <mergeCell ref="K128:L129"/>
    <mergeCell ref="B130:B131"/>
    <mergeCell ref="C130:D131"/>
    <mergeCell ref="E130:F131"/>
    <mergeCell ref="G130:H131"/>
    <mergeCell ref="I130:J131"/>
    <mergeCell ref="K130:L131"/>
    <mergeCell ref="G124:H125"/>
    <mergeCell ref="I124:J125"/>
    <mergeCell ref="K124:L125"/>
    <mergeCell ref="B126:B127"/>
    <mergeCell ref="C126:D127"/>
    <mergeCell ref="E126:F127"/>
    <mergeCell ref="G126:H127"/>
    <mergeCell ref="I126:J127"/>
    <mergeCell ref="K126:L127"/>
    <mergeCell ref="B114:R116"/>
    <mergeCell ref="B118:B119"/>
    <mergeCell ref="C118:D119"/>
    <mergeCell ref="E118:F119"/>
    <mergeCell ref="G118:H119"/>
    <mergeCell ref="I118:J119"/>
    <mergeCell ref="K118:L119"/>
    <mergeCell ref="M118:R119"/>
    <mergeCell ref="B120:B121"/>
    <mergeCell ref="C120:D121"/>
    <mergeCell ref="E120:F121"/>
    <mergeCell ref="G120:H121"/>
    <mergeCell ref="I120:J121"/>
    <mergeCell ref="K120:L121"/>
    <mergeCell ref="M120:R133"/>
    <mergeCell ref="B122:B123"/>
    <mergeCell ref="C122:D123"/>
    <mergeCell ref="E122:F123"/>
    <mergeCell ref="G122:H123"/>
    <mergeCell ref="I122:J123"/>
    <mergeCell ref="K122:L123"/>
    <mergeCell ref="B124:B125"/>
    <mergeCell ref="C124:D125"/>
    <mergeCell ref="E124:F125"/>
    <mergeCell ref="C3:D6"/>
    <mergeCell ref="E3:Q6"/>
    <mergeCell ref="B9:R11"/>
    <mergeCell ref="B13:B14"/>
    <mergeCell ref="C13:F14"/>
    <mergeCell ref="H13:H14"/>
    <mergeCell ref="I13:L14"/>
    <mergeCell ref="N13:N14"/>
    <mergeCell ref="O13:R14"/>
    <mergeCell ref="P15:R19"/>
    <mergeCell ref="B20:C21"/>
    <mergeCell ref="D20:F21"/>
    <mergeCell ref="H20:I21"/>
    <mergeCell ref="J20:L21"/>
    <mergeCell ref="N20:O21"/>
    <mergeCell ref="P20:R21"/>
    <mergeCell ref="B15:C19"/>
    <mergeCell ref="D15:F19"/>
    <mergeCell ref="H15:I19"/>
    <mergeCell ref="J15:L19"/>
    <mergeCell ref="N15:O19"/>
    <mergeCell ref="N33:N34"/>
    <mergeCell ref="O33:O34"/>
    <mergeCell ref="P33:P34"/>
    <mergeCell ref="Q33:Q34"/>
    <mergeCell ref="B33:B34"/>
    <mergeCell ref="C33:D34"/>
    <mergeCell ref="E33:F34"/>
    <mergeCell ref="H33:H34"/>
    <mergeCell ref="I33:J34"/>
    <mergeCell ref="B39:R41"/>
    <mergeCell ref="B43:B44"/>
    <mergeCell ref="C43:F44"/>
    <mergeCell ref="H43:H44"/>
    <mergeCell ref="I43:L44"/>
    <mergeCell ref="N43:N44"/>
    <mergeCell ref="O43:R44"/>
    <mergeCell ref="R33:R34"/>
    <mergeCell ref="B35:B36"/>
    <mergeCell ref="C35:C36"/>
    <mergeCell ref="D35:D36"/>
    <mergeCell ref="E35:E36"/>
    <mergeCell ref="F35:F36"/>
    <mergeCell ref="H35:H36"/>
    <mergeCell ref="I35:I36"/>
    <mergeCell ref="J35:J36"/>
    <mergeCell ref="K35:K36"/>
    <mergeCell ref="L35:L36"/>
    <mergeCell ref="N35:N36"/>
    <mergeCell ref="O35:O36"/>
    <mergeCell ref="P35:P36"/>
    <mergeCell ref="Q35:Q36"/>
    <mergeCell ref="R35:R36"/>
    <mergeCell ref="K33:L34"/>
    <mergeCell ref="P45:R49"/>
    <mergeCell ref="B50:C51"/>
    <mergeCell ref="D50:F51"/>
    <mergeCell ref="H50:I51"/>
    <mergeCell ref="J50:L51"/>
    <mergeCell ref="N50:O51"/>
    <mergeCell ref="P50:R51"/>
    <mergeCell ref="B45:C49"/>
    <mergeCell ref="D45:F49"/>
    <mergeCell ref="H45:I49"/>
    <mergeCell ref="J45:L49"/>
    <mergeCell ref="N45:O49"/>
    <mergeCell ref="N63:N64"/>
    <mergeCell ref="O63:O64"/>
    <mergeCell ref="P63:P64"/>
    <mergeCell ref="Q63:Q64"/>
    <mergeCell ref="B63:B64"/>
    <mergeCell ref="C63:D64"/>
    <mergeCell ref="E63:F64"/>
    <mergeCell ref="H63:H64"/>
    <mergeCell ref="I63:J64"/>
    <mergeCell ref="B69:R71"/>
    <mergeCell ref="B73:B74"/>
    <mergeCell ref="C73:F74"/>
    <mergeCell ref="H73:H74"/>
    <mergeCell ref="I73:L74"/>
    <mergeCell ref="N73:N74"/>
    <mergeCell ref="O73:R74"/>
    <mergeCell ref="R63:R64"/>
    <mergeCell ref="B65:B66"/>
    <mergeCell ref="C65:C66"/>
    <mergeCell ref="D65:D66"/>
    <mergeCell ref="E65:E66"/>
    <mergeCell ref="F65:F66"/>
    <mergeCell ref="H65:H66"/>
    <mergeCell ref="I65:I66"/>
    <mergeCell ref="J65:J66"/>
    <mergeCell ref="K65:K66"/>
    <mergeCell ref="L65:L66"/>
    <mergeCell ref="N65:N66"/>
    <mergeCell ref="O65:O66"/>
    <mergeCell ref="P65:P66"/>
    <mergeCell ref="Q65:Q66"/>
    <mergeCell ref="R65:R66"/>
    <mergeCell ref="K63:L64"/>
    <mergeCell ref="H93:H94"/>
    <mergeCell ref="I93:J94"/>
    <mergeCell ref="P75:R79"/>
    <mergeCell ref="B80:C81"/>
    <mergeCell ref="D80:F81"/>
    <mergeCell ref="H80:I81"/>
    <mergeCell ref="J80:L81"/>
    <mergeCell ref="N80:O81"/>
    <mergeCell ref="P80:R81"/>
    <mergeCell ref="B75:C79"/>
    <mergeCell ref="D75:F79"/>
    <mergeCell ref="H75:I79"/>
    <mergeCell ref="J75:L79"/>
    <mergeCell ref="N75:O79"/>
    <mergeCell ref="R93:R94"/>
    <mergeCell ref="B93:B94"/>
    <mergeCell ref="C93:D94"/>
    <mergeCell ref="E93:F94"/>
    <mergeCell ref="B95:B96"/>
    <mergeCell ref="C95:C96"/>
    <mergeCell ref="D95:D96"/>
    <mergeCell ref="E95:E96"/>
    <mergeCell ref="F95:F96"/>
    <mergeCell ref="H95:H96"/>
    <mergeCell ref="I95:I96"/>
    <mergeCell ref="J95:J96"/>
    <mergeCell ref="K95:K96"/>
    <mergeCell ref="L95:L96"/>
    <mergeCell ref="N95:N96"/>
    <mergeCell ref="O95:O96"/>
    <mergeCell ref="P95:P96"/>
    <mergeCell ref="Q95:Q96"/>
    <mergeCell ref="R95:R96"/>
    <mergeCell ref="K93:L94"/>
    <mergeCell ref="N93:N94"/>
    <mergeCell ref="O93:O94"/>
    <mergeCell ref="P93:P94"/>
    <mergeCell ref="Q93:Q94"/>
    <mergeCell ref="C105:E107"/>
    <mergeCell ref="F105:H107"/>
    <mergeCell ref="I105:K107"/>
    <mergeCell ref="L105:N107"/>
    <mergeCell ref="O105:Q107"/>
    <mergeCell ref="B99:R101"/>
    <mergeCell ref="C103:E104"/>
    <mergeCell ref="F103:H104"/>
    <mergeCell ref="I103:K104"/>
    <mergeCell ref="L103:N104"/>
    <mergeCell ref="O103:Q104"/>
    <mergeCell ref="C109:E111"/>
    <mergeCell ref="F109:H111"/>
    <mergeCell ref="I109:K111"/>
    <mergeCell ref="L109:N111"/>
    <mergeCell ref="O109:Q111"/>
    <mergeCell ref="C108:E108"/>
    <mergeCell ref="F108:H108"/>
    <mergeCell ref="I108:K108"/>
    <mergeCell ref="L108:N108"/>
    <mergeCell ref="O108:Q108"/>
  </mergeCells>
  <dataValidations count="4">
    <dataValidation type="list" allowBlank="1" showInputMessage="1" showErrorMessage="1" sqref="I120:J133">
      <formula1>$H$168:$H$172</formula1>
    </dataValidation>
    <dataValidation type="list" allowBlank="1" showInputMessage="1" showErrorMessage="1" sqref="G120:H133">
      <formula1>$H$161:$H$165</formula1>
    </dataValidation>
    <dataValidation type="list" allowBlank="1" showInputMessage="1" showErrorMessage="1" sqref="E120:F133">
      <formula1>$H$154:$H$158</formula1>
    </dataValidation>
    <dataValidation type="list" allowBlank="1" showInputMessage="1" showErrorMessage="1" sqref="C120:D133">
      <formula1>$H$147:$H$151</formula1>
    </dataValidation>
  </dataValidations>
  <pageMargins left="0.7" right="0.7" top="0.75" bottom="0.75" header="0.3" footer="0.3"/>
  <pageSetup paperSize="9" orientation="portrait" horizontalDpi="0" verticalDpi="0" r:id="rId1"/>
  <ignoredErrors>
    <ignoredError sqref="B37:C37 H37:I37 N37:O37 N67:O67 H67:I67 B67:C67 B97:C97 H97:I97 N97:O97" evalError="1"/>
  </ignoredErrors>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270"/>
  <sheetViews>
    <sheetView showGridLines="0" showZeros="0" zoomScaleNormal="100" workbookViewId="0"/>
  </sheetViews>
  <sheetFormatPr baseColWidth="10" defaultRowHeight="14.4" x14ac:dyDescent="0.3"/>
  <cols>
    <col min="1" max="1" width="5.33203125" customWidth="1"/>
    <col min="4" max="4" width="11.5546875" customWidth="1"/>
  </cols>
  <sheetData>
    <row r="1" spans="1:42" ht="15" customHeight="1" x14ac:dyDescent="0.3">
      <c r="A1" s="16"/>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row>
    <row r="2" spans="1:42" ht="15" customHeight="1" thickBot="1" x14ac:dyDescent="0.35">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row>
    <row r="3" spans="1:42" ht="15" customHeight="1" x14ac:dyDescent="0.3">
      <c r="A3" s="16"/>
      <c r="B3" s="16"/>
      <c r="C3" s="445">
        <f>'Training Plan'!B70</f>
        <v>0</v>
      </c>
      <c r="D3" s="446"/>
      <c r="E3" s="451" t="s">
        <v>74</v>
      </c>
      <c r="F3" s="451"/>
      <c r="G3" s="451"/>
      <c r="H3" s="451"/>
      <c r="I3" s="451"/>
      <c r="J3" s="451"/>
      <c r="K3" s="451"/>
      <c r="L3" s="451"/>
      <c r="M3" s="451"/>
      <c r="N3" s="451"/>
      <c r="O3" s="451"/>
      <c r="P3" s="451"/>
      <c r="Q3" s="452"/>
      <c r="R3" s="16"/>
      <c r="S3" s="16"/>
      <c r="T3" s="16"/>
      <c r="U3" s="16"/>
      <c r="V3" s="16"/>
      <c r="W3" s="16"/>
      <c r="X3" s="16"/>
      <c r="Y3" s="16"/>
      <c r="Z3" s="16"/>
      <c r="AA3" s="16"/>
      <c r="AB3" s="16"/>
      <c r="AC3" s="16"/>
      <c r="AD3" s="16"/>
      <c r="AE3" s="16"/>
      <c r="AF3" s="16"/>
      <c r="AG3" s="16"/>
      <c r="AH3" s="16"/>
      <c r="AI3" s="16"/>
      <c r="AJ3" s="16"/>
      <c r="AK3" s="16"/>
      <c r="AL3" s="16"/>
      <c r="AM3" s="16"/>
      <c r="AN3" s="16"/>
      <c r="AO3" s="16"/>
      <c r="AP3" s="16"/>
    </row>
    <row r="4" spans="1:42" ht="15" customHeight="1" x14ac:dyDescent="0.3">
      <c r="A4" s="16"/>
      <c r="B4" s="16"/>
      <c r="C4" s="447"/>
      <c r="D4" s="448"/>
      <c r="E4" s="307"/>
      <c r="F4" s="307"/>
      <c r="G4" s="307"/>
      <c r="H4" s="307"/>
      <c r="I4" s="307"/>
      <c r="J4" s="307"/>
      <c r="K4" s="307"/>
      <c r="L4" s="307"/>
      <c r="M4" s="307"/>
      <c r="N4" s="307"/>
      <c r="O4" s="307"/>
      <c r="P4" s="307"/>
      <c r="Q4" s="453"/>
      <c r="R4" s="16"/>
      <c r="S4" s="16"/>
      <c r="T4" s="16"/>
      <c r="U4" s="16"/>
      <c r="V4" s="16"/>
      <c r="W4" s="16"/>
      <c r="X4" s="16"/>
      <c r="Y4" s="16"/>
      <c r="Z4" s="16"/>
      <c r="AA4" s="16"/>
      <c r="AB4" s="16"/>
      <c r="AC4" s="16"/>
      <c r="AD4" s="16"/>
      <c r="AE4" s="16"/>
      <c r="AF4" s="16"/>
      <c r="AG4" s="16"/>
      <c r="AH4" s="16"/>
      <c r="AI4" s="16"/>
      <c r="AJ4" s="16"/>
      <c r="AK4" s="16"/>
      <c r="AL4" s="16"/>
      <c r="AM4" s="16"/>
      <c r="AN4" s="16"/>
      <c r="AO4" s="16"/>
      <c r="AP4" s="16"/>
    </row>
    <row r="5" spans="1:42" ht="15" customHeight="1" x14ac:dyDescent="0.3">
      <c r="A5" s="16"/>
      <c r="B5" s="16"/>
      <c r="C5" s="447"/>
      <c r="D5" s="448"/>
      <c r="E5" s="307"/>
      <c r="F5" s="307"/>
      <c r="G5" s="307"/>
      <c r="H5" s="307"/>
      <c r="I5" s="307"/>
      <c r="J5" s="307"/>
      <c r="K5" s="307"/>
      <c r="L5" s="307"/>
      <c r="M5" s="307"/>
      <c r="N5" s="307"/>
      <c r="O5" s="307"/>
      <c r="P5" s="307"/>
      <c r="Q5" s="453"/>
      <c r="R5" s="16"/>
      <c r="S5" s="16"/>
      <c r="T5" s="16"/>
      <c r="U5" s="16"/>
      <c r="V5" s="16"/>
      <c r="W5" s="16"/>
      <c r="X5" s="16"/>
      <c r="Y5" s="16"/>
      <c r="Z5" s="16"/>
      <c r="AA5" s="16"/>
      <c r="AB5" s="16"/>
      <c r="AC5" s="16"/>
      <c r="AD5" s="16"/>
      <c r="AE5" s="16"/>
      <c r="AF5" s="16"/>
      <c r="AG5" s="16"/>
      <c r="AH5" s="16"/>
      <c r="AI5" s="16"/>
      <c r="AJ5" s="16"/>
      <c r="AK5" s="16"/>
      <c r="AL5" s="16"/>
      <c r="AM5" s="16"/>
      <c r="AN5" s="16"/>
      <c r="AO5" s="16"/>
      <c r="AP5" s="16"/>
    </row>
    <row r="6" spans="1:42" ht="15" customHeight="1" thickBot="1" x14ac:dyDescent="0.35">
      <c r="A6" s="16"/>
      <c r="B6" s="16"/>
      <c r="C6" s="449"/>
      <c r="D6" s="450"/>
      <c r="E6" s="454"/>
      <c r="F6" s="454"/>
      <c r="G6" s="454"/>
      <c r="H6" s="454"/>
      <c r="I6" s="454"/>
      <c r="J6" s="454"/>
      <c r="K6" s="454"/>
      <c r="L6" s="454"/>
      <c r="M6" s="454"/>
      <c r="N6" s="454"/>
      <c r="O6" s="454"/>
      <c r="P6" s="454"/>
      <c r="Q6" s="455"/>
      <c r="R6" s="16"/>
      <c r="S6" s="16"/>
      <c r="T6" s="16"/>
      <c r="U6" s="16"/>
      <c r="V6" s="16"/>
      <c r="W6" s="16"/>
      <c r="X6" s="16"/>
      <c r="Y6" s="16"/>
      <c r="Z6" s="16"/>
      <c r="AA6" s="16"/>
      <c r="AB6" s="16"/>
      <c r="AC6" s="16"/>
      <c r="AD6" s="16"/>
      <c r="AE6" s="16"/>
      <c r="AF6" s="16"/>
      <c r="AG6" s="16"/>
      <c r="AH6" s="16"/>
      <c r="AI6" s="16"/>
      <c r="AJ6" s="16"/>
      <c r="AK6" s="16"/>
      <c r="AL6" s="16"/>
      <c r="AM6" s="16"/>
      <c r="AN6" s="16"/>
      <c r="AO6" s="16"/>
      <c r="AP6" s="16"/>
    </row>
    <row r="7" spans="1:42" ht="15" customHeight="1" x14ac:dyDescent="0.3">
      <c r="A7" s="16"/>
      <c r="B7" s="16"/>
      <c r="C7" s="16"/>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6"/>
      <c r="AH7" s="16"/>
      <c r="AI7" s="16"/>
      <c r="AJ7" s="16"/>
      <c r="AK7" s="16"/>
      <c r="AL7" s="16"/>
      <c r="AM7" s="16"/>
      <c r="AN7" s="16"/>
      <c r="AO7" s="16"/>
      <c r="AP7" s="16"/>
    </row>
    <row r="8" spans="1:42" ht="15" customHeight="1" x14ac:dyDescent="0.3">
      <c r="A8" s="16"/>
      <c r="B8" s="16"/>
      <c r="C8" s="16"/>
      <c r="D8" s="16"/>
      <c r="E8" s="16"/>
      <c r="F8" s="16"/>
      <c r="G8" s="16"/>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c r="AJ8" s="16"/>
      <c r="AK8" s="16"/>
      <c r="AL8" s="16"/>
      <c r="AM8" s="16"/>
      <c r="AN8" s="16"/>
      <c r="AO8" s="16"/>
      <c r="AP8" s="16"/>
    </row>
    <row r="9" spans="1:42" ht="15" customHeight="1" x14ac:dyDescent="0.3">
      <c r="A9" s="16"/>
      <c r="B9" s="400" t="s">
        <v>46</v>
      </c>
      <c r="C9" s="400"/>
      <c r="D9" s="400"/>
      <c r="E9" s="400"/>
      <c r="F9" s="400"/>
      <c r="G9" s="400"/>
      <c r="H9" s="400"/>
      <c r="I9" s="400"/>
      <c r="J9" s="400"/>
      <c r="K9" s="400"/>
      <c r="L9" s="400"/>
      <c r="M9" s="400"/>
      <c r="N9" s="400"/>
      <c r="O9" s="400"/>
      <c r="P9" s="400"/>
      <c r="Q9" s="400"/>
      <c r="R9" s="400"/>
      <c r="S9" s="16"/>
      <c r="T9" s="16"/>
      <c r="U9" s="16"/>
      <c r="V9" s="16"/>
      <c r="W9" s="16"/>
      <c r="X9" s="16"/>
      <c r="Y9" s="16"/>
      <c r="Z9" s="16"/>
      <c r="AA9" s="16"/>
      <c r="AB9" s="16"/>
      <c r="AC9" s="16"/>
      <c r="AD9" s="16"/>
      <c r="AE9" s="16"/>
      <c r="AF9" s="16"/>
      <c r="AG9" s="16"/>
      <c r="AH9" s="16"/>
      <c r="AI9" s="16"/>
      <c r="AJ9" s="16"/>
      <c r="AK9" s="16"/>
      <c r="AL9" s="16"/>
      <c r="AM9" s="16"/>
      <c r="AN9" s="16"/>
      <c r="AO9" s="16"/>
      <c r="AP9" s="16"/>
    </row>
    <row r="10" spans="1:42" ht="15" customHeight="1" x14ac:dyDescent="0.3">
      <c r="A10" s="16"/>
      <c r="B10" s="400"/>
      <c r="C10" s="400"/>
      <c r="D10" s="400"/>
      <c r="E10" s="400"/>
      <c r="F10" s="400"/>
      <c r="G10" s="400"/>
      <c r="H10" s="400"/>
      <c r="I10" s="400"/>
      <c r="J10" s="400"/>
      <c r="K10" s="400"/>
      <c r="L10" s="400"/>
      <c r="M10" s="400"/>
      <c r="N10" s="400"/>
      <c r="O10" s="400"/>
      <c r="P10" s="400"/>
      <c r="Q10" s="400"/>
      <c r="R10" s="400"/>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row>
    <row r="11" spans="1:42" ht="15" customHeight="1" x14ac:dyDescent="0.3">
      <c r="A11" s="16"/>
      <c r="B11" s="400"/>
      <c r="C11" s="400"/>
      <c r="D11" s="400"/>
      <c r="E11" s="400"/>
      <c r="F11" s="400"/>
      <c r="G11" s="400"/>
      <c r="H11" s="400"/>
      <c r="I11" s="400"/>
      <c r="J11" s="400"/>
      <c r="K11" s="400"/>
      <c r="L11" s="400"/>
      <c r="M11" s="400"/>
      <c r="N11" s="400"/>
      <c r="O11" s="400"/>
      <c r="P11" s="400"/>
      <c r="Q11" s="400"/>
      <c r="R11" s="400"/>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row>
    <row r="12" spans="1:42" ht="15" customHeight="1" thickBot="1" x14ac:dyDescent="0.35">
      <c r="A12" s="16"/>
      <c r="B12" s="16"/>
      <c r="C12" s="16"/>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row>
    <row r="13" spans="1:42" ht="15" customHeight="1" x14ac:dyDescent="0.3">
      <c r="A13" s="16"/>
      <c r="B13" s="329">
        <v>1</v>
      </c>
      <c r="C13" s="329">
        <f>'Training Plan'!C74</f>
        <v>0</v>
      </c>
      <c r="D13" s="330"/>
      <c r="E13" s="330"/>
      <c r="F13" s="331"/>
      <c r="G13" s="16"/>
      <c r="H13" s="329">
        <v>2</v>
      </c>
      <c r="I13" s="329">
        <f>'Training Plan'!C82</f>
        <v>0</v>
      </c>
      <c r="J13" s="330"/>
      <c r="K13" s="330"/>
      <c r="L13" s="331"/>
      <c r="M13" s="16"/>
      <c r="N13" s="329">
        <v>3</v>
      </c>
      <c r="O13" s="329">
        <f>'Training Plan'!C90</f>
        <v>0</v>
      </c>
      <c r="P13" s="330"/>
      <c r="Q13" s="330"/>
      <c r="R13" s="331"/>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row>
    <row r="14" spans="1:42" ht="15" customHeight="1" thickBot="1" x14ac:dyDescent="0.35">
      <c r="A14" s="16"/>
      <c r="B14" s="332"/>
      <c r="C14" s="332"/>
      <c r="D14" s="333"/>
      <c r="E14" s="333"/>
      <c r="F14" s="334"/>
      <c r="G14" s="16"/>
      <c r="H14" s="332"/>
      <c r="I14" s="332"/>
      <c r="J14" s="333"/>
      <c r="K14" s="333"/>
      <c r="L14" s="334"/>
      <c r="M14" s="16"/>
      <c r="N14" s="332"/>
      <c r="O14" s="332"/>
      <c r="P14" s="333"/>
      <c r="Q14" s="333"/>
      <c r="R14" s="334"/>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row>
    <row r="15" spans="1:42" ht="15" customHeight="1" x14ac:dyDescent="0.3">
      <c r="A15" s="16"/>
      <c r="B15" s="436" t="s">
        <v>179</v>
      </c>
      <c r="C15" s="437"/>
      <c r="D15" s="420">
        <f>'Training Plan'!C75</f>
        <v>0</v>
      </c>
      <c r="E15" s="421"/>
      <c r="F15" s="422"/>
      <c r="G15" s="16"/>
      <c r="H15" s="436" t="s">
        <v>179</v>
      </c>
      <c r="I15" s="437"/>
      <c r="J15" s="420">
        <f>'Training Plan'!C83</f>
        <v>0</v>
      </c>
      <c r="K15" s="421"/>
      <c r="L15" s="422"/>
      <c r="M15" s="16"/>
      <c r="N15" s="436" t="s">
        <v>179</v>
      </c>
      <c r="O15" s="437"/>
      <c r="P15" s="420">
        <f>'Training Plan'!C91</f>
        <v>0</v>
      </c>
      <c r="Q15" s="421"/>
      <c r="R15" s="422"/>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row>
    <row r="16" spans="1:42" ht="15" customHeight="1" x14ac:dyDescent="0.3">
      <c r="A16" s="16"/>
      <c r="B16" s="438"/>
      <c r="C16" s="439"/>
      <c r="D16" s="423"/>
      <c r="E16" s="424"/>
      <c r="F16" s="425"/>
      <c r="G16" s="16"/>
      <c r="H16" s="438"/>
      <c r="I16" s="439"/>
      <c r="J16" s="423"/>
      <c r="K16" s="424"/>
      <c r="L16" s="425"/>
      <c r="M16" s="16"/>
      <c r="N16" s="438"/>
      <c r="O16" s="439"/>
      <c r="P16" s="423"/>
      <c r="Q16" s="424"/>
      <c r="R16" s="425"/>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row>
    <row r="17" spans="1:42" ht="15" customHeight="1" x14ac:dyDescent="0.3">
      <c r="A17" s="16"/>
      <c r="B17" s="438"/>
      <c r="C17" s="439"/>
      <c r="D17" s="423"/>
      <c r="E17" s="424"/>
      <c r="F17" s="425"/>
      <c r="G17" s="16"/>
      <c r="H17" s="438"/>
      <c r="I17" s="439"/>
      <c r="J17" s="423"/>
      <c r="K17" s="424"/>
      <c r="L17" s="425"/>
      <c r="M17" s="16"/>
      <c r="N17" s="438"/>
      <c r="O17" s="439"/>
      <c r="P17" s="423"/>
      <c r="Q17" s="424"/>
      <c r="R17" s="425"/>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row>
    <row r="18" spans="1:42" ht="15" customHeight="1" x14ac:dyDescent="0.3">
      <c r="A18" s="16"/>
      <c r="B18" s="438"/>
      <c r="C18" s="439"/>
      <c r="D18" s="423"/>
      <c r="E18" s="424"/>
      <c r="F18" s="425"/>
      <c r="G18" s="16"/>
      <c r="H18" s="438"/>
      <c r="I18" s="439"/>
      <c r="J18" s="423"/>
      <c r="K18" s="424"/>
      <c r="L18" s="425"/>
      <c r="M18" s="16"/>
      <c r="N18" s="438"/>
      <c r="O18" s="439"/>
      <c r="P18" s="423"/>
      <c r="Q18" s="424"/>
      <c r="R18" s="425"/>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row>
    <row r="19" spans="1:42" ht="15" customHeight="1" thickBot="1" x14ac:dyDescent="0.35">
      <c r="A19" s="16"/>
      <c r="B19" s="440"/>
      <c r="C19" s="441"/>
      <c r="D19" s="423"/>
      <c r="E19" s="424"/>
      <c r="F19" s="425"/>
      <c r="G19" s="16"/>
      <c r="H19" s="440"/>
      <c r="I19" s="441"/>
      <c r="J19" s="423"/>
      <c r="K19" s="424"/>
      <c r="L19" s="425"/>
      <c r="M19" s="16"/>
      <c r="N19" s="440"/>
      <c r="O19" s="441"/>
      <c r="P19" s="423"/>
      <c r="Q19" s="424"/>
      <c r="R19" s="425"/>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row>
    <row r="20" spans="1:42" ht="15" customHeight="1" x14ac:dyDescent="0.3">
      <c r="A20" s="16"/>
      <c r="B20" s="426" t="s">
        <v>81</v>
      </c>
      <c r="C20" s="427"/>
      <c r="D20" s="430">
        <f>'Training Plan'!D80</f>
        <v>0</v>
      </c>
      <c r="E20" s="431"/>
      <c r="F20" s="432"/>
      <c r="G20" s="16"/>
      <c r="H20" s="426" t="s">
        <v>81</v>
      </c>
      <c r="I20" s="427"/>
      <c r="J20" s="430">
        <f>'Training Plan'!D88</f>
        <v>0</v>
      </c>
      <c r="K20" s="431"/>
      <c r="L20" s="432"/>
      <c r="M20" s="16"/>
      <c r="N20" s="426" t="s">
        <v>81</v>
      </c>
      <c r="O20" s="427"/>
      <c r="P20" s="430">
        <f>'Training Plan'!D96</f>
        <v>0</v>
      </c>
      <c r="Q20" s="431"/>
      <c r="R20" s="432"/>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row>
    <row r="21" spans="1:42" ht="15" customHeight="1" thickBot="1" x14ac:dyDescent="0.35">
      <c r="A21" s="16"/>
      <c r="B21" s="428"/>
      <c r="C21" s="429"/>
      <c r="D21" s="433"/>
      <c r="E21" s="434"/>
      <c r="F21" s="435"/>
      <c r="G21" s="16"/>
      <c r="H21" s="428"/>
      <c r="I21" s="429"/>
      <c r="J21" s="433"/>
      <c r="K21" s="434"/>
      <c r="L21" s="435"/>
      <c r="M21" s="16"/>
      <c r="N21" s="428"/>
      <c r="O21" s="429"/>
      <c r="P21" s="433"/>
      <c r="Q21" s="434"/>
      <c r="R21" s="435"/>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row>
    <row r="22" spans="1:42" ht="30" customHeight="1" thickBot="1" x14ac:dyDescent="0.35">
      <c r="A22" s="16"/>
      <c r="B22" s="163" t="s">
        <v>180</v>
      </c>
      <c r="C22" s="163" t="s">
        <v>0</v>
      </c>
      <c r="D22" s="163" t="s">
        <v>41</v>
      </c>
      <c r="E22" s="163" t="s">
        <v>181</v>
      </c>
      <c r="F22" s="164" t="s">
        <v>182</v>
      </c>
      <c r="G22" s="16"/>
      <c r="H22" s="163" t="s">
        <v>180</v>
      </c>
      <c r="I22" s="163" t="s">
        <v>0</v>
      </c>
      <c r="J22" s="163" t="s">
        <v>41</v>
      </c>
      <c r="K22" s="163" t="s">
        <v>181</v>
      </c>
      <c r="L22" s="164" t="s">
        <v>182</v>
      </c>
      <c r="M22" s="16"/>
      <c r="N22" s="163" t="s">
        <v>180</v>
      </c>
      <c r="O22" s="163" t="s">
        <v>0</v>
      </c>
      <c r="P22" s="163" t="s">
        <v>41</v>
      </c>
      <c r="Q22" s="163" t="s">
        <v>181</v>
      </c>
      <c r="R22" s="164" t="s">
        <v>182</v>
      </c>
      <c r="S22" s="16"/>
      <c r="T22" s="16"/>
      <c r="U22" s="16"/>
      <c r="V22" s="16"/>
      <c r="W22" s="16"/>
      <c r="X22" s="16"/>
      <c r="Y22" s="16"/>
      <c r="Z22" s="16"/>
      <c r="AA22" s="16"/>
      <c r="AB22" s="16"/>
      <c r="AC22" s="16"/>
      <c r="AD22" s="16"/>
      <c r="AE22" s="16"/>
      <c r="AF22" s="16"/>
      <c r="AG22" s="16"/>
      <c r="AH22" s="16"/>
      <c r="AI22" s="16"/>
      <c r="AJ22" s="16"/>
      <c r="AK22" s="16"/>
      <c r="AL22" s="16"/>
      <c r="AM22" s="16"/>
      <c r="AN22" s="16"/>
      <c r="AO22" s="16"/>
      <c r="AP22" s="16"/>
    </row>
    <row r="23" spans="1:42" ht="15" customHeight="1" thickBot="1" x14ac:dyDescent="0.35">
      <c r="A23" s="16"/>
      <c r="B23" s="165">
        <v>1</v>
      </c>
      <c r="C23" s="166"/>
      <c r="D23" s="167"/>
      <c r="E23" s="168"/>
      <c r="F23" s="169">
        <f>IF(ISNUMBER(D23),D23/B35,)</f>
        <v>0</v>
      </c>
      <c r="G23" s="16"/>
      <c r="H23" s="165">
        <v>1</v>
      </c>
      <c r="I23" s="166"/>
      <c r="J23" s="167"/>
      <c r="K23" s="168"/>
      <c r="L23" s="169">
        <f>IF(ISNUMBER(J23),J23/H35,)</f>
        <v>0</v>
      </c>
      <c r="M23" s="16"/>
      <c r="N23" s="165">
        <v>1</v>
      </c>
      <c r="O23" s="166"/>
      <c r="P23" s="167"/>
      <c r="Q23" s="168"/>
      <c r="R23" s="169">
        <f>IF(ISNUMBER(P23),P23/N35,)</f>
        <v>0</v>
      </c>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row>
    <row r="24" spans="1:42" ht="15" customHeight="1" thickBot="1" x14ac:dyDescent="0.35">
      <c r="A24" s="16"/>
      <c r="B24" s="165">
        <v>2</v>
      </c>
      <c r="C24" s="170"/>
      <c r="D24" s="171"/>
      <c r="E24" s="172"/>
      <c r="F24" s="174">
        <f>IF(ISNUMBER(D24),D24/B35,)</f>
        <v>0</v>
      </c>
      <c r="G24" s="16"/>
      <c r="H24" s="165">
        <v>2</v>
      </c>
      <c r="I24" s="170"/>
      <c r="J24" s="171"/>
      <c r="K24" s="172"/>
      <c r="L24" s="174">
        <f>IF(ISNUMBER(J24),J24/H35,)</f>
        <v>0</v>
      </c>
      <c r="M24" s="16"/>
      <c r="N24" s="165">
        <v>2</v>
      </c>
      <c r="O24" s="170"/>
      <c r="P24" s="171"/>
      <c r="Q24" s="172"/>
      <c r="R24" s="174">
        <f>IF(ISNUMBER(P24),P24/N35,)</f>
        <v>0</v>
      </c>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row>
    <row r="25" spans="1:42" ht="15" customHeight="1" thickBot="1" x14ac:dyDescent="0.35">
      <c r="A25" s="16"/>
      <c r="B25" s="165">
        <v>3</v>
      </c>
      <c r="C25" s="170"/>
      <c r="D25" s="171"/>
      <c r="E25" s="172"/>
      <c r="F25" s="174">
        <f>IF(ISNUMBER(D25),D25/B35,)</f>
        <v>0</v>
      </c>
      <c r="G25" s="16"/>
      <c r="H25" s="165">
        <v>3</v>
      </c>
      <c r="I25" s="170"/>
      <c r="J25" s="171"/>
      <c r="K25" s="172"/>
      <c r="L25" s="174">
        <f>IF(ISNUMBER(J25),J25/H35,)</f>
        <v>0</v>
      </c>
      <c r="M25" s="175"/>
      <c r="N25" s="165">
        <v>3</v>
      </c>
      <c r="O25" s="170"/>
      <c r="P25" s="171"/>
      <c r="Q25" s="172"/>
      <c r="R25" s="174">
        <f>IF(ISNUMBER(P25),P25/N35,)</f>
        <v>0</v>
      </c>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row>
    <row r="26" spans="1:42" ht="15" customHeight="1" thickBot="1" x14ac:dyDescent="0.35">
      <c r="A26" s="16"/>
      <c r="B26" s="165">
        <v>4</v>
      </c>
      <c r="C26" s="170"/>
      <c r="D26" s="171"/>
      <c r="E26" s="172"/>
      <c r="F26" s="174">
        <f>IF(ISNUMBER(D26),D26/B35,)</f>
        <v>0</v>
      </c>
      <c r="G26" s="16"/>
      <c r="H26" s="165">
        <v>4</v>
      </c>
      <c r="I26" s="170"/>
      <c r="J26" s="171"/>
      <c r="K26" s="172"/>
      <c r="L26" s="174">
        <f>IF(ISNUMBER(J26),J26/H35,)</f>
        <v>0</v>
      </c>
      <c r="M26" s="13"/>
      <c r="N26" s="165">
        <v>4</v>
      </c>
      <c r="O26" s="170"/>
      <c r="P26" s="171"/>
      <c r="Q26" s="172"/>
      <c r="R26" s="174">
        <f>IF(ISNUMBER(P26),P26/N35,)</f>
        <v>0</v>
      </c>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row>
    <row r="27" spans="1:42" ht="15" customHeight="1" thickBot="1" x14ac:dyDescent="0.35">
      <c r="A27" s="16"/>
      <c r="B27" s="165">
        <v>5</v>
      </c>
      <c r="C27" s="170"/>
      <c r="D27" s="171"/>
      <c r="E27" s="172"/>
      <c r="F27" s="174">
        <f>IF(ISNUMBER(D27),D27/B35,)</f>
        <v>0</v>
      </c>
      <c r="G27" s="16"/>
      <c r="H27" s="165">
        <v>5</v>
      </c>
      <c r="I27" s="170"/>
      <c r="J27" s="171"/>
      <c r="K27" s="172"/>
      <c r="L27" s="174">
        <f>IF(ISNUMBER(J27),J27/H35,)</f>
        <v>0</v>
      </c>
      <c r="M27" s="176"/>
      <c r="N27" s="165">
        <v>5</v>
      </c>
      <c r="O27" s="170"/>
      <c r="P27" s="171"/>
      <c r="Q27" s="172"/>
      <c r="R27" s="174">
        <f>IF(ISNUMBER(P27),P27/N35,)</f>
        <v>0</v>
      </c>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row>
    <row r="28" spans="1:42" ht="15" customHeight="1" thickBot="1" x14ac:dyDescent="0.35">
      <c r="A28" s="16"/>
      <c r="B28" s="165">
        <v>6</v>
      </c>
      <c r="C28" s="170"/>
      <c r="D28" s="171"/>
      <c r="E28" s="172"/>
      <c r="F28" s="174">
        <f>IF(ISNUMBER(D28),D28/B35,)</f>
        <v>0</v>
      </c>
      <c r="G28" s="16"/>
      <c r="H28" s="165">
        <v>6</v>
      </c>
      <c r="I28" s="170"/>
      <c r="J28" s="171"/>
      <c r="K28" s="172"/>
      <c r="L28" s="174">
        <f>IF(ISNUMBER(J28),J28/H35,)</f>
        <v>0</v>
      </c>
      <c r="M28" s="176"/>
      <c r="N28" s="165">
        <v>6</v>
      </c>
      <c r="O28" s="170"/>
      <c r="P28" s="171"/>
      <c r="Q28" s="172"/>
      <c r="R28" s="174">
        <f>IF(ISNUMBER(P28),P28/N35,)</f>
        <v>0</v>
      </c>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row>
    <row r="29" spans="1:42" ht="15" customHeight="1" thickBot="1" x14ac:dyDescent="0.35">
      <c r="A29" s="16"/>
      <c r="B29" s="165">
        <v>7</v>
      </c>
      <c r="C29" s="170"/>
      <c r="D29" s="171"/>
      <c r="E29" s="172"/>
      <c r="F29" s="174">
        <f>IF(ISNUMBER(D29),D29/B35,)</f>
        <v>0</v>
      </c>
      <c r="G29" s="16"/>
      <c r="H29" s="165">
        <v>7</v>
      </c>
      <c r="I29" s="170"/>
      <c r="J29" s="171"/>
      <c r="K29" s="172"/>
      <c r="L29" s="174">
        <f>IF(ISNUMBER(J29),J29/H35,)</f>
        <v>0</v>
      </c>
      <c r="M29" s="176"/>
      <c r="N29" s="165">
        <v>7</v>
      </c>
      <c r="O29" s="170"/>
      <c r="P29" s="171"/>
      <c r="Q29" s="172"/>
      <c r="R29" s="174">
        <f>IF(ISNUMBER(P29),P29/N35,)</f>
        <v>0</v>
      </c>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row>
    <row r="30" spans="1:42" ht="15" customHeight="1" thickBot="1" x14ac:dyDescent="0.35">
      <c r="A30" s="16"/>
      <c r="B30" s="165">
        <v>8</v>
      </c>
      <c r="C30" s="170"/>
      <c r="D30" s="171"/>
      <c r="E30" s="172"/>
      <c r="F30" s="174">
        <f>IF(ISNUMBER(D30),D30/B35,)</f>
        <v>0</v>
      </c>
      <c r="G30" s="16"/>
      <c r="H30" s="165">
        <v>8</v>
      </c>
      <c r="I30" s="170"/>
      <c r="J30" s="171"/>
      <c r="K30" s="172"/>
      <c r="L30" s="174">
        <f>IF(ISNUMBER(J30),J30/H35,)</f>
        <v>0</v>
      </c>
      <c r="M30" s="176"/>
      <c r="N30" s="165">
        <v>8</v>
      </c>
      <c r="O30" s="170"/>
      <c r="P30" s="171"/>
      <c r="Q30" s="172"/>
      <c r="R30" s="174">
        <f>IF(ISNUMBER(P30),P30/N35,)</f>
        <v>0</v>
      </c>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row>
    <row r="31" spans="1:42" ht="15" customHeight="1" thickBot="1" x14ac:dyDescent="0.35">
      <c r="A31" s="16"/>
      <c r="B31" s="165">
        <v>9</v>
      </c>
      <c r="C31" s="170"/>
      <c r="D31" s="171"/>
      <c r="E31" s="172"/>
      <c r="F31" s="174">
        <f>IF(ISNUMBER(D31),D31/B35,)</f>
        <v>0</v>
      </c>
      <c r="G31" s="16"/>
      <c r="H31" s="165">
        <v>9</v>
      </c>
      <c r="I31" s="170"/>
      <c r="J31" s="171"/>
      <c r="K31" s="172"/>
      <c r="L31" s="174">
        <f>IF(ISNUMBER(J31),J31/H35,)</f>
        <v>0</v>
      </c>
      <c r="M31" s="176"/>
      <c r="N31" s="165">
        <v>9</v>
      </c>
      <c r="O31" s="170"/>
      <c r="P31" s="171"/>
      <c r="Q31" s="172"/>
      <c r="R31" s="174">
        <f>IF(ISNUMBER(P31),P31/N35,)</f>
        <v>0</v>
      </c>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row>
    <row r="32" spans="1:42" ht="15" customHeight="1" thickBot="1" x14ac:dyDescent="0.35">
      <c r="A32" s="16"/>
      <c r="B32" s="177">
        <v>10</v>
      </c>
      <c r="C32" s="178"/>
      <c r="D32" s="179"/>
      <c r="E32" s="180"/>
      <c r="F32" s="174">
        <f>IF(ISNUMBER(D32),D32/B35,)</f>
        <v>0</v>
      </c>
      <c r="G32" s="16"/>
      <c r="H32" s="177">
        <v>10</v>
      </c>
      <c r="I32" s="178"/>
      <c r="J32" s="179"/>
      <c r="K32" s="180"/>
      <c r="L32" s="174">
        <f>IF(ISNUMBER(J32),J32/H35,)</f>
        <v>0</v>
      </c>
      <c r="M32" s="176"/>
      <c r="N32" s="177">
        <v>10</v>
      </c>
      <c r="O32" s="178"/>
      <c r="P32" s="179"/>
      <c r="Q32" s="180"/>
      <c r="R32" s="174">
        <f>IF(ISNUMBER(P32),P32/N35,)</f>
        <v>0</v>
      </c>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row>
    <row r="33" spans="1:42" ht="15" customHeight="1" x14ac:dyDescent="0.3">
      <c r="A33" s="16"/>
      <c r="B33" s="413" t="s">
        <v>4</v>
      </c>
      <c r="C33" s="397" t="s">
        <v>60</v>
      </c>
      <c r="D33" s="398"/>
      <c r="E33" s="409">
        <f>IFERROR(IF(COUNT(F23:F32)&gt;0,AVERAGEIF(F23:F32,"&gt;0"),0),)</f>
        <v>0</v>
      </c>
      <c r="F33" s="410"/>
      <c r="G33" s="16"/>
      <c r="H33" s="413" t="s">
        <v>4</v>
      </c>
      <c r="I33" s="397" t="s">
        <v>60</v>
      </c>
      <c r="J33" s="398"/>
      <c r="K33" s="409">
        <f>IFERROR(IF(COUNT(L23:L32)&gt;0,AVERAGEIF(L23:L32,"&gt;0"),0),)</f>
        <v>0</v>
      </c>
      <c r="L33" s="410"/>
      <c r="M33" s="176"/>
      <c r="N33" s="413" t="s">
        <v>4</v>
      </c>
      <c r="O33" s="405" t="s">
        <v>67</v>
      </c>
      <c r="P33" s="415">
        <f>IFERROR(IF(COUNT(R23:R32)&gt;0,AVERAGEIF(R23:R32,"&gt;0"),0),)</f>
        <v>0</v>
      </c>
      <c r="Q33" s="417" t="s">
        <v>107</v>
      </c>
      <c r="R33" s="442" t="str">
        <f>IFERROR(Q37*R37,"")</f>
        <v/>
      </c>
      <c r="S33" s="16"/>
      <c r="T33" s="16"/>
      <c r="U33" s="16"/>
      <c r="V33" s="16"/>
      <c r="W33" s="16"/>
      <c r="X33" s="16"/>
      <c r="Y33" s="16"/>
      <c r="Z33" s="16"/>
      <c r="AA33" s="16"/>
      <c r="AB33" s="16"/>
      <c r="AC33" s="16"/>
      <c r="AD33" s="16"/>
      <c r="AE33" s="16"/>
      <c r="AF33" s="16"/>
      <c r="AG33" s="16"/>
      <c r="AH33" s="16"/>
      <c r="AI33" s="16"/>
      <c r="AJ33" s="16"/>
      <c r="AK33" s="16"/>
      <c r="AL33" s="16"/>
      <c r="AM33" s="16"/>
      <c r="AN33" s="16"/>
      <c r="AO33" s="16"/>
      <c r="AP33" s="16"/>
    </row>
    <row r="34" spans="1:42" ht="15" customHeight="1" thickBot="1" x14ac:dyDescent="0.35">
      <c r="A34" s="16"/>
      <c r="B34" s="414"/>
      <c r="C34" s="406"/>
      <c r="D34" s="419"/>
      <c r="E34" s="411"/>
      <c r="F34" s="412"/>
      <c r="G34" s="16"/>
      <c r="H34" s="414"/>
      <c r="I34" s="406"/>
      <c r="J34" s="419"/>
      <c r="K34" s="411"/>
      <c r="L34" s="412"/>
      <c r="M34" s="176"/>
      <c r="N34" s="414"/>
      <c r="O34" s="406"/>
      <c r="P34" s="416"/>
      <c r="Q34" s="418"/>
      <c r="R34" s="443"/>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row>
    <row r="35" spans="1:42" ht="15" customHeight="1" x14ac:dyDescent="0.3">
      <c r="A35" s="9"/>
      <c r="B35" s="403">
        <f ca="1">IFERROR(ROUNDUP(B37/(0.0005*C37^2-0.0342*C37+1.034),0),)</f>
        <v>0</v>
      </c>
      <c r="C35" s="405" t="s">
        <v>196</v>
      </c>
      <c r="D35" s="407">
        <f>SUM(C23:C32)</f>
        <v>0</v>
      </c>
      <c r="E35" s="397" t="s">
        <v>43</v>
      </c>
      <c r="F35" s="401">
        <f>SUM(C23*D23,C24*D24,C25*D25,C26*D26,C27*D27,C28*D28,C29*D29,C30*D30,C31*D31,C32*D32)</f>
        <v>0</v>
      </c>
      <c r="G35" s="16"/>
      <c r="H35" s="403">
        <f ca="1">IFERROR(ROUNDUP(H37/(0.0005*I37^2-0.0342*I37+1.034),0),)</f>
        <v>0</v>
      </c>
      <c r="I35" s="405" t="s">
        <v>196</v>
      </c>
      <c r="J35" s="407">
        <f>SUM(I23:I32)</f>
        <v>0</v>
      </c>
      <c r="K35" s="397" t="s">
        <v>43</v>
      </c>
      <c r="L35" s="401">
        <f>SUM(I23*J23,I24*J24,I25*J25,I26*J26,I27*J27,I28*J28,I29*J29,I30*J30,I31*J31,I32*J32)</f>
        <v>0</v>
      </c>
      <c r="M35" s="176"/>
      <c r="N35" s="403">
        <f ca="1">IFERROR(ROUNDUP(N37/(0.0005*O37^2-0.0342*O37+1.034),0),)</f>
        <v>0</v>
      </c>
      <c r="O35" s="405" t="s">
        <v>196</v>
      </c>
      <c r="P35" s="407">
        <f>SUM(O23:O32)</f>
        <v>0</v>
      </c>
      <c r="Q35" s="397" t="s">
        <v>43</v>
      </c>
      <c r="R35" s="401">
        <f>SUM(O23*P23,O24*P24,O25*P25,O26*P26,O27*P27,O28*P28,O29*P29,O30*P30,O31*P31,O32*P32)</f>
        <v>0</v>
      </c>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row>
    <row r="36" spans="1:42" ht="15" customHeight="1" thickBot="1" x14ac:dyDescent="0.35">
      <c r="A36" s="9"/>
      <c r="B36" s="404"/>
      <c r="C36" s="406"/>
      <c r="D36" s="408"/>
      <c r="E36" s="406"/>
      <c r="F36" s="402"/>
      <c r="G36" s="16"/>
      <c r="H36" s="404"/>
      <c r="I36" s="406"/>
      <c r="J36" s="408"/>
      <c r="K36" s="406"/>
      <c r="L36" s="402"/>
      <c r="M36" s="176"/>
      <c r="N36" s="404"/>
      <c r="O36" s="406"/>
      <c r="P36" s="408"/>
      <c r="Q36" s="406"/>
      <c r="R36" s="402"/>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row>
    <row r="37" spans="1:42" ht="15" customHeight="1" x14ac:dyDescent="0.3">
      <c r="A37" s="16"/>
      <c r="B37" s="2" t="e">
        <f ca="1">OFFSET(D22,MATCH(MAX(D23:D32),D23:D32,0),0)</f>
        <v>#N/A</v>
      </c>
      <c r="C37" s="181" t="e">
        <f ca="1">OFFSET(C22,MATCH(MAX(D23:D32),D23:D32,0),0)+(10-OFFSET(E22,MATCH(MAX(D23:D32),D23:D32,0),0))</f>
        <v>#N/A</v>
      </c>
      <c r="D37" s="16"/>
      <c r="E37" s="16"/>
      <c r="F37" s="16"/>
      <c r="G37" s="16"/>
      <c r="H37" s="2" t="e">
        <f ca="1">OFFSET(J22,MATCH(MAX(J23:J32),J23:J32,0),0)</f>
        <v>#N/A</v>
      </c>
      <c r="I37" s="181" t="e">
        <f ca="1">OFFSET(I22,MATCH(MAX(J23:J32),J23:J32,0),0)+(10-OFFSET(K22,MATCH(MAX(J23:J32),J23:J32,0),0))</f>
        <v>#N/A</v>
      </c>
      <c r="J37" s="16"/>
      <c r="K37" s="16"/>
      <c r="L37" s="16"/>
      <c r="M37" s="160"/>
      <c r="N37" s="2" t="e">
        <f ca="1">OFFSET(P22,MATCH(MAX(P23:P32),P23:P32,0),0)</f>
        <v>#N/A</v>
      </c>
      <c r="O37" s="181" t="e">
        <f ca="1">OFFSET(O22,MATCH(MAX(P23:P32),P23:P32,0),0)+(10-OFFSET(Q22,MATCH(MAX(P23:P32),P23:P32,0),0))</f>
        <v>#N/A</v>
      </c>
      <c r="P37" s="16"/>
      <c r="Q37" s="183" t="str">
        <f>IFERROR(AVERAGE(AVERAGE(E23:E32),AVERAGE(K23:K32),AVERAGE(Q23:Q32)),"")</f>
        <v/>
      </c>
      <c r="R37" s="184">
        <f>SUM(C23:C32,I23:I32,O23:O32)</f>
        <v>0</v>
      </c>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row>
    <row r="38" spans="1:42" ht="15" customHeight="1" x14ac:dyDescent="0.3">
      <c r="A38" s="16"/>
      <c r="B38" s="16"/>
      <c r="C38" s="1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row>
    <row r="39" spans="1:42" ht="15" customHeight="1" x14ac:dyDescent="0.3">
      <c r="A39" s="16"/>
      <c r="B39" s="400" t="s">
        <v>47</v>
      </c>
      <c r="C39" s="400"/>
      <c r="D39" s="400"/>
      <c r="E39" s="400"/>
      <c r="F39" s="400"/>
      <c r="G39" s="400"/>
      <c r="H39" s="400"/>
      <c r="I39" s="400"/>
      <c r="J39" s="400"/>
      <c r="K39" s="400"/>
      <c r="L39" s="400"/>
      <c r="M39" s="400"/>
      <c r="N39" s="400"/>
      <c r="O39" s="400"/>
      <c r="P39" s="400"/>
      <c r="Q39" s="400"/>
      <c r="R39" s="400"/>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row>
    <row r="40" spans="1:42" ht="15" customHeight="1" x14ac:dyDescent="0.3">
      <c r="A40" s="16"/>
      <c r="B40" s="400"/>
      <c r="C40" s="400"/>
      <c r="D40" s="400"/>
      <c r="E40" s="400"/>
      <c r="F40" s="400"/>
      <c r="G40" s="400"/>
      <c r="H40" s="400"/>
      <c r="I40" s="400"/>
      <c r="J40" s="400"/>
      <c r="K40" s="400"/>
      <c r="L40" s="400"/>
      <c r="M40" s="400"/>
      <c r="N40" s="400"/>
      <c r="O40" s="400"/>
      <c r="P40" s="400"/>
      <c r="Q40" s="400"/>
      <c r="R40" s="400"/>
      <c r="S40" s="16"/>
      <c r="T40" s="16"/>
      <c r="U40" s="16"/>
      <c r="V40" s="16"/>
      <c r="W40" s="16"/>
      <c r="X40" s="16"/>
      <c r="Y40" s="16"/>
      <c r="Z40" s="16"/>
      <c r="AA40" s="16"/>
      <c r="AB40" s="16"/>
      <c r="AC40" s="16"/>
      <c r="AD40" s="16"/>
      <c r="AE40" s="16"/>
      <c r="AF40" s="16"/>
      <c r="AG40" s="16"/>
      <c r="AH40" s="16"/>
      <c r="AI40" s="16"/>
      <c r="AJ40" s="16"/>
      <c r="AK40" s="16"/>
      <c r="AL40" s="16"/>
      <c r="AM40" s="16"/>
      <c r="AN40" s="16"/>
      <c r="AO40" s="16"/>
      <c r="AP40" s="16"/>
    </row>
    <row r="41" spans="1:42" ht="15" customHeight="1" x14ac:dyDescent="0.3">
      <c r="A41" s="16"/>
      <c r="B41" s="400"/>
      <c r="C41" s="400"/>
      <c r="D41" s="400"/>
      <c r="E41" s="400"/>
      <c r="F41" s="400"/>
      <c r="G41" s="400"/>
      <c r="H41" s="400"/>
      <c r="I41" s="400"/>
      <c r="J41" s="400"/>
      <c r="K41" s="400"/>
      <c r="L41" s="400"/>
      <c r="M41" s="400"/>
      <c r="N41" s="400"/>
      <c r="O41" s="400"/>
      <c r="P41" s="400"/>
      <c r="Q41" s="400"/>
      <c r="R41" s="400"/>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row>
    <row r="42" spans="1:42" ht="15" customHeight="1" thickBot="1" x14ac:dyDescent="0.35">
      <c r="A42" s="16"/>
      <c r="B42" s="16"/>
      <c r="C42" s="16"/>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row>
    <row r="43" spans="1:42" ht="15" customHeight="1" x14ac:dyDescent="0.3">
      <c r="A43" s="16"/>
      <c r="B43" s="329">
        <v>1</v>
      </c>
      <c r="C43" s="329">
        <f>'Training Plan'!G74</f>
        <v>0</v>
      </c>
      <c r="D43" s="330"/>
      <c r="E43" s="330"/>
      <c r="F43" s="331"/>
      <c r="G43" s="16"/>
      <c r="H43" s="329">
        <v>2</v>
      </c>
      <c r="I43" s="329">
        <f>'Training Plan'!G82</f>
        <v>0</v>
      </c>
      <c r="J43" s="330"/>
      <c r="K43" s="330"/>
      <c r="L43" s="331"/>
      <c r="M43" s="16"/>
      <c r="N43" s="329">
        <v>3</v>
      </c>
      <c r="O43" s="329">
        <f>'Training Plan'!G90</f>
        <v>0</v>
      </c>
      <c r="P43" s="330"/>
      <c r="Q43" s="330"/>
      <c r="R43" s="331"/>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row>
    <row r="44" spans="1:42" ht="15" customHeight="1" thickBot="1" x14ac:dyDescent="0.35">
      <c r="A44" s="16"/>
      <c r="B44" s="332"/>
      <c r="C44" s="332"/>
      <c r="D44" s="333"/>
      <c r="E44" s="333"/>
      <c r="F44" s="334"/>
      <c r="G44" s="16"/>
      <c r="H44" s="332"/>
      <c r="I44" s="332"/>
      <c r="J44" s="333"/>
      <c r="K44" s="333"/>
      <c r="L44" s="334"/>
      <c r="M44" s="16"/>
      <c r="N44" s="332"/>
      <c r="O44" s="332"/>
      <c r="P44" s="333"/>
      <c r="Q44" s="333"/>
      <c r="R44" s="334"/>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row>
    <row r="45" spans="1:42" ht="15" customHeight="1" x14ac:dyDescent="0.3">
      <c r="A45" s="16"/>
      <c r="B45" s="436" t="s">
        <v>179</v>
      </c>
      <c r="C45" s="437"/>
      <c r="D45" s="420">
        <f>'Training Plan'!G75</f>
        <v>0</v>
      </c>
      <c r="E45" s="421"/>
      <c r="F45" s="422"/>
      <c r="G45" s="16"/>
      <c r="H45" s="436" t="s">
        <v>179</v>
      </c>
      <c r="I45" s="437"/>
      <c r="J45" s="420">
        <f>'Training Plan'!G83</f>
        <v>0</v>
      </c>
      <c r="K45" s="421"/>
      <c r="L45" s="422"/>
      <c r="M45" s="16"/>
      <c r="N45" s="436" t="s">
        <v>179</v>
      </c>
      <c r="O45" s="437"/>
      <c r="P45" s="420">
        <f>'Training Plan'!G91</f>
        <v>0</v>
      </c>
      <c r="Q45" s="421"/>
      <c r="R45" s="422"/>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row>
    <row r="46" spans="1:42" ht="15" customHeight="1" x14ac:dyDescent="0.3">
      <c r="A46" s="16"/>
      <c r="B46" s="438"/>
      <c r="C46" s="439"/>
      <c r="D46" s="423"/>
      <c r="E46" s="424"/>
      <c r="F46" s="425"/>
      <c r="G46" s="16"/>
      <c r="H46" s="438"/>
      <c r="I46" s="439"/>
      <c r="J46" s="423"/>
      <c r="K46" s="424"/>
      <c r="L46" s="425"/>
      <c r="M46" s="16"/>
      <c r="N46" s="438"/>
      <c r="O46" s="439"/>
      <c r="P46" s="423"/>
      <c r="Q46" s="424"/>
      <c r="R46" s="425"/>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row>
    <row r="47" spans="1:42" ht="15" customHeight="1" x14ac:dyDescent="0.3">
      <c r="A47" s="16"/>
      <c r="B47" s="438"/>
      <c r="C47" s="439"/>
      <c r="D47" s="423"/>
      <c r="E47" s="424"/>
      <c r="F47" s="425"/>
      <c r="G47" s="16"/>
      <c r="H47" s="438"/>
      <c r="I47" s="439"/>
      <c r="J47" s="423"/>
      <c r="K47" s="424"/>
      <c r="L47" s="425"/>
      <c r="M47" s="16"/>
      <c r="N47" s="438"/>
      <c r="O47" s="439"/>
      <c r="P47" s="423"/>
      <c r="Q47" s="424"/>
      <c r="R47" s="425"/>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row>
    <row r="48" spans="1:42" ht="15" customHeight="1" x14ac:dyDescent="0.3">
      <c r="A48" s="16"/>
      <c r="B48" s="438"/>
      <c r="C48" s="439"/>
      <c r="D48" s="423"/>
      <c r="E48" s="424"/>
      <c r="F48" s="425"/>
      <c r="G48" s="16"/>
      <c r="H48" s="438"/>
      <c r="I48" s="439"/>
      <c r="J48" s="423"/>
      <c r="K48" s="424"/>
      <c r="L48" s="425"/>
      <c r="M48" s="16"/>
      <c r="N48" s="438"/>
      <c r="O48" s="439"/>
      <c r="P48" s="423"/>
      <c r="Q48" s="424"/>
      <c r="R48" s="425"/>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row>
    <row r="49" spans="1:42" ht="15" customHeight="1" thickBot="1" x14ac:dyDescent="0.35">
      <c r="A49" s="16"/>
      <c r="B49" s="440"/>
      <c r="C49" s="441"/>
      <c r="D49" s="423"/>
      <c r="E49" s="424"/>
      <c r="F49" s="425"/>
      <c r="G49" s="16"/>
      <c r="H49" s="440"/>
      <c r="I49" s="441"/>
      <c r="J49" s="423"/>
      <c r="K49" s="424"/>
      <c r="L49" s="425"/>
      <c r="M49" s="16"/>
      <c r="N49" s="440"/>
      <c r="O49" s="441"/>
      <c r="P49" s="423"/>
      <c r="Q49" s="424"/>
      <c r="R49" s="425"/>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row>
    <row r="50" spans="1:42" ht="15" customHeight="1" x14ac:dyDescent="0.3">
      <c r="A50" s="16"/>
      <c r="B50" s="426" t="s">
        <v>81</v>
      </c>
      <c r="C50" s="427"/>
      <c r="D50" s="430">
        <f>'Training Plan'!H80</f>
        <v>0</v>
      </c>
      <c r="E50" s="431"/>
      <c r="F50" s="432"/>
      <c r="G50" s="16"/>
      <c r="H50" s="426" t="s">
        <v>81</v>
      </c>
      <c r="I50" s="427"/>
      <c r="J50" s="430">
        <f>'Training Plan'!H88</f>
        <v>0</v>
      </c>
      <c r="K50" s="431"/>
      <c r="L50" s="432"/>
      <c r="M50" s="16"/>
      <c r="N50" s="426" t="s">
        <v>81</v>
      </c>
      <c r="O50" s="427"/>
      <c r="P50" s="430">
        <f>'Training Plan'!H96</f>
        <v>0</v>
      </c>
      <c r="Q50" s="431"/>
      <c r="R50" s="432"/>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row>
    <row r="51" spans="1:42" ht="15" customHeight="1" thickBot="1" x14ac:dyDescent="0.35">
      <c r="A51" s="16"/>
      <c r="B51" s="428"/>
      <c r="C51" s="429"/>
      <c r="D51" s="433"/>
      <c r="E51" s="434"/>
      <c r="F51" s="435"/>
      <c r="G51" s="16"/>
      <c r="H51" s="428"/>
      <c r="I51" s="429"/>
      <c r="J51" s="433"/>
      <c r="K51" s="434"/>
      <c r="L51" s="435"/>
      <c r="M51" s="16"/>
      <c r="N51" s="428"/>
      <c r="O51" s="429"/>
      <c r="P51" s="433"/>
      <c r="Q51" s="434"/>
      <c r="R51" s="435"/>
      <c r="S51" s="16"/>
      <c r="T51" s="16"/>
      <c r="U51" s="16"/>
      <c r="V51" s="16"/>
      <c r="W51" s="16"/>
      <c r="X51" s="16"/>
      <c r="Y51" s="16"/>
      <c r="Z51" s="16"/>
      <c r="AA51" s="16"/>
      <c r="AB51" s="16"/>
      <c r="AC51" s="16"/>
      <c r="AD51" s="16"/>
      <c r="AE51" s="16"/>
      <c r="AF51" s="16"/>
      <c r="AG51" s="16"/>
      <c r="AH51" s="16"/>
      <c r="AI51" s="16"/>
      <c r="AJ51" s="16"/>
      <c r="AK51" s="16"/>
      <c r="AL51" s="16"/>
      <c r="AM51" s="16"/>
      <c r="AN51" s="16"/>
      <c r="AO51" s="16"/>
      <c r="AP51" s="16"/>
    </row>
    <row r="52" spans="1:42" ht="30" customHeight="1" thickBot="1" x14ac:dyDescent="0.35">
      <c r="A52" s="16"/>
      <c r="B52" s="163" t="s">
        <v>180</v>
      </c>
      <c r="C52" s="163" t="s">
        <v>0</v>
      </c>
      <c r="D52" s="163" t="s">
        <v>41</v>
      </c>
      <c r="E52" s="163" t="s">
        <v>181</v>
      </c>
      <c r="F52" s="164" t="s">
        <v>182</v>
      </c>
      <c r="G52" s="16"/>
      <c r="H52" s="163" t="s">
        <v>180</v>
      </c>
      <c r="I52" s="163" t="s">
        <v>0</v>
      </c>
      <c r="J52" s="163" t="s">
        <v>41</v>
      </c>
      <c r="K52" s="163" t="s">
        <v>181</v>
      </c>
      <c r="L52" s="164" t="s">
        <v>182</v>
      </c>
      <c r="M52" s="16"/>
      <c r="N52" s="163" t="s">
        <v>180</v>
      </c>
      <c r="O52" s="163" t="s">
        <v>0</v>
      </c>
      <c r="P52" s="163" t="s">
        <v>41</v>
      </c>
      <c r="Q52" s="163" t="s">
        <v>181</v>
      </c>
      <c r="R52" s="164" t="s">
        <v>182</v>
      </c>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row>
    <row r="53" spans="1:42" ht="15" customHeight="1" thickBot="1" x14ac:dyDescent="0.35">
      <c r="A53" s="16"/>
      <c r="B53" s="165">
        <v>1</v>
      </c>
      <c r="C53" s="166"/>
      <c r="D53" s="167"/>
      <c r="E53" s="168"/>
      <c r="F53" s="169">
        <f>IF(ISNUMBER(D53),D53/B65,)</f>
        <v>0</v>
      </c>
      <c r="G53" s="16"/>
      <c r="H53" s="165">
        <v>1</v>
      </c>
      <c r="I53" s="166"/>
      <c r="J53" s="167"/>
      <c r="K53" s="168"/>
      <c r="L53" s="169">
        <f>IF(ISNUMBER(J53),J53/H65,)</f>
        <v>0</v>
      </c>
      <c r="M53" s="16"/>
      <c r="N53" s="165">
        <v>1</v>
      </c>
      <c r="O53" s="166"/>
      <c r="P53" s="167"/>
      <c r="Q53" s="168"/>
      <c r="R53" s="169">
        <f>IF(ISNUMBER(P53),P53/N65,)</f>
        <v>0</v>
      </c>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row>
    <row r="54" spans="1:42" ht="15" customHeight="1" thickBot="1" x14ac:dyDescent="0.35">
      <c r="A54" s="16"/>
      <c r="B54" s="165">
        <v>2</v>
      </c>
      <c r="C54" s="170"/>
      <c r="D54" s="171"/>
      <c r="E54" s="172"/>
      <c r="F54" s="174">
        <f>IF(ISNUMBER(D54),D54/B65,)</f>
        <v>0</v>
      </c>
      <c r="G54" s="16"/>
      <c r="H54" s="165">
        <v>2</v>
      </c>
      <c r="I54" s="170"/>
      <c r="J54" s="171"/>
      <c r="K54" s="172"/>
      <c r="L54" s="174">
        <f>IF(ISNUMBER(J54),J54/H65,)</f>
        <v>0</v>
      </c>
      <c r="M54" s="16"/>
      <c r="N54" s="165">
        <v>2</v>
      </c>
      <c r="O54" s="170"/>
      <c r="P54" s="171"/>
      <c r="Q54" s="172"/>
      <c r="R54" s="174">
        <f>IF(ISNUMBER(P54),P54/N65,)</f>
        <v>0</v>
      </c>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row>
    <row r="55" spans="1:42" ht="15" customHeight="1" thickBot="1" x14ac:dyDescent="0.35">
      <c r="A55" s="16"/>
      <c r="B55" s="165">
        <v>3</v>
      </c>
      <c r="C55" s="170"/>
      <c r="D55" s="171"/>
      <c r="E55" s="172"/>
      <c r="F55" s="174">
        <f>IF(ISNUMBER(D55),D55/B65,)</f>
        <v>0</v>
      </c>
      <c r="G55" s="16"/>
      <c r="H55" s="165">
        <v>3</v>
      </c>
      <c r="I55" s="170"/>
      <c r="J55" s="171"/>
      <c r="K55" s="172"/>
      <c r="L55" s="174">
        <f>IF(ISNUMBER(J55),J55/H65,)</f>
        <v>0</v>
      </c>
      <c r="M55" s="175"/>
      <c r="N55" s="165">
        <v>3</v>
      </c>
      <c r="O55" s="170"/>
      <c r="P55" s="171"/>
      <c r="Q55" s="172"/>
      <c r="R55" s="174">
        <f>IF(ISNUMBER(P55),P55/N65,)</f>
        <v>0</v>
      </c>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row>
    <row r="56" spans="1:42" ht="15" customHeight="1" thickBot="1" x14ac:dyDescent="0.35">
      <c r="A56" s="16"/>
      <c r="B56" s="165">
        <v>4</v>
      </c>
      <c r="C56" s="170"/>
      <c r="D56" s="171"/>
      <c r="E56" s="172"/>
      <c r="F56" s="174">
        <f>IF(ISNUMBER(D56),D56/B65,)</f>
        <v>0</v>
      </c>
      <c r="G56" s="16"/>
      <c r="H56" s="165">
        <v>4</v>
      </c>
      <c r="I56" s="170"/>
      <c r="J56" s="171"/>
      <c r="K56" s="172"/>
      <c r="L56" s="174">
        <f>IF(ISNUMBER(J56),J56/H65,)</f>
        <v>0</v>
      </c>
      <c r="M56" s="13"/>
      <c r="N56" s="165">
        <v>4</v>
      </c>
      <c r="O56" s="170"/>
      <c r="P56" s="171"/>
      <c r="Q56" s="172"/>
      <c r="R56" s="174">
        <f>IF(ISNUMBER(P56),P56/N65,)</f>
        <v>0</v>
      </c>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row>
    <row r="57" spans="1:42" ht="15" customHeight="1" thickBot="1" x14ac:dyDescent="0.35">
      <c r="A57" s="16"/>
      <c r="B57" s="165">
        <v>5</v>
      </c>
      <c r="C57" s="170"/>
      <c r="D57" s="171"/>
      <c r="E57" s="172"/>
      <c r="F57" s="174">
        <f>IF(ISNUMBER(D57),D57/B65,)</f>
        <v>0</v>
      </c>
      <c r="G57" s="16"/>
      <c r="H57" s="165">
        <v>5</v>
      </c>
      <c r="I57" s="170"/>
      <c r="J57" s="171"/>
      <c r="K57" s="172"/>
      <c r="L57" s="174">
        <f>IF(ISNUMBER(J57),J57/H65,)</f>
        <v>0</v>
      </c>
      <c r="M57" s="176"/>
      <c r="N57" s="165">
        <v>5</v>
      </c>
      <c r="O57" s="170"/>
      <c r="P57" s="171"/>
      <c r="Q57" s="172"/>
      <c r="R57" s="174">
        <f>IF(ISNUMBER(P57),P57/N65,)</f>
        <v>0</v>
      </c>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row>
    <row r="58" spans="1:42" ht="15" customHeight="1" thickBot="1" x14ac:dyDescent="0.35">
      <c r="A58" s="16"/>
      <c r="B58" s="165">
        <v>6</v>
      </c>
      <c r="C58" s="170"/>
      <c r="D58" s="171"/>
      <c r="E58" s="172"/>
      <c r="F58" s="174">
        <f>IF(ISNUMBER(D58),D58/B65,)</f>
        <v>0</v>
      </c>
      <c r="G58" s="16"/>
      <c r="H58" s="165">
        <v>6</v>
      </c>
      <c r="I58" s="170"/>
      <c r="J58" s="171"/>
      <c r="K58" s="172"/>
      <c r="L58" s="174">
        <f>IF(ISNUMBER(J58),J58/H65,)</f>
        <v>0</v>
      </c>
      <c r="M58" s="176"/>
      <c r="N58" s="165">
        <v>6</v>
      </c>
      <c r="O58" s="170"/>
      <c r="P58" s="171"/>
      <c r="Q58" s="172"/>
      <c r="R58" s="174">
        <f>IF(ISNUMBER(P58),P58/N65,)</f>
        <v>0</v>
      </c>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row>
    <row r="59" spans="1:42" ht="15" customHeight="1" thickBot="1" x14ac:dyDescent="0.35">
      <c r="A59" s="16"/>
      <c r="B59" s="165">
        <v>7</v>
      </c>
      <c r="C59" s="170"/>
      <c r="D59" s="171"/>
      <c r="E59" s="172"/>
      <c r="F59" s="174">
        <f>IF(ISNUMBER(D59),D59/B65,)</f>
        <v>0</v>
      </c>
      <c r="G59" s="16"/>
      <c r="H59" s="165">
        <v>7</v>
      </c>
      <c r="I59" s="170"/>
      <c r="J59" s="171"/>
      <c r="K59" s="172"/>
      <c r="L59" s="174">
        <f>IF(ISNUMBER(J59),J59/H65,)</f>
        <v>0</v>
      </c>
      <c r="M59" s="176"/>
      <c r="N59" s="165">
        <v>7</v>
      </c>
      <c r="O59" s="170"/>
      <c r="P59" s="171"/>
      <c r="Q59" s="172"/>
      <c r="R59" s="174">
        <f>IF(ISNUMBER(P59),P59/N65,)</f>
        <v>0</v>
      </c>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row>
    <row r="60" spans="1:42" ht="15" customHeight="1" thickBot="1" x14ac:dyDescent="0.35">
      <c r="A60" s="16"/>
      <c r="B60" s="165">
        <v>8</v>
      </c>
      <c r="C60" s="170"/>
      <c r="D60" s="171"/>
      <c r="E60" s="172"/>
      <c r="F60" s="174">
        <f>IF(ISNUMBER(D60),D60/B65,)</f>
        <v>0</v>
      </c>
      <c r="G60" s="16"/>
      <c r="H60" s="165">
        <v>8</v>
      </c>
      <c r="I60" s="170"/>
      <c r="J60" s="171"/>
      <c r="K60" s="172"/>
      <c r="L60" s="174">
        <f>IF(ISNUMBER(J60),J60/H65,)</f>
        <v>0</v>
      </c>
      <c r="M60" s="176"/>
      <c r="N60" s="165">
        <v>8</v>
      </c>
      <c r="O60" s="170"/>
      <c r="P60" s="171"/>
      <c r="Q60" s="172"/>
      <c r="R60" s="174">
        <f>IF(ISNUMBER(P60),P60/N65,)</f>
        <v>0</v>
      </c>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row>
    <row r="61" spans="1:42" ht="15" customHeight="1" thickBot="1" x14ac:dyDescent="0.35">
      <c r="A61" s="16"/>
      <c r="B61" s="165">
        <v>9</v>
      </c>
      <c r="C61" s="170"/>
      <c r="D61" s="171"/>
      <c r="E61" s="172"/>
      <c r="F61" s="174">
        <f>IF(ISNUMBER(D61),D61/B65,)</f>
        <v>0</v>
      </c>
      <c r="G61" s="16"/>
      <c r="H61" s="165">
        <v>9</v>
      </c>
      <c r="I61" s="170"/>
      <c r="J61" s="171"/>
      <c r="K61" s="172"/>
      <c r="L61" s="174">
        <f>IF(ISNUMBER(J61),J61/H65,)</f>
        <v>0</v>
      </c>
      <c r="M61" s="176"/>
      <c r="N61" s="165">
        <v>9</v>
      </c>
      <c r="O61" s="170"/>
      <c r="P61" s="171"/>
      <c r="Q61" s="172"/>
      <c r="R61" s="174">
        <f>IF(ISNUMBER(P61),P61/N65,)</f>
        <v>0</v>
      </c>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row>
    <row r="62" spans="1:42" ht="15" customHeight="1" thickBot="1" x14ac:dyDescent="0.35">
      <c r="A62" s="16"/>
      <c r="B62" s="177">
        <v>10</v>
      </c>
      <c r="C62" s="178"/>
      <c r="D62" s="179"/>
      <c r="E62" s="180"/>
      <c r="F62" s="174">
        <f>IF(ISNUMBER(D62),D62/B65,)</f>
        <v>0</v>
      </c>
      <c r="G62" s="16"/>
      <c r="H62" s="177">
        <v>10</v>
      </c>
      <c r="I62" s="178"/>
      <c r="J62" s="179"/>
      <c r="K62" s="180"/>
      <c r="L62" s="174">
        <f>IF(ISNUMBER(J62),J62/H65,)</f>
        <v>0</v>
      </c>
      <c r="M62" s="176"/>
      <c r="N62" s="177">
        <v>10</v>
      </c>
      <c r="O62" s="178"/>
      <c r="P62" s="179"/>
      <c r="Q62" s="180"/>
      <c r="R62" s="174">
        <f>IF(ISNUMBER(P62),P62/N65,)</f>
        <v>0</v>
      </c>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row>
    <row r="63" spans="1:42" ht="15" customHeight="1" x14ac:dyDescent="0.3">
      <c r="A63" s="16"/>
      <c r="B63" s="413" t="s">
        <v>4</v>
      </c>
      <c r="C63" s="397" t="s">
        <v>60</v>
      </c>
      <c r="D63" s="398"/>
      <c r="E63" s="409">
        <f>IFERROR(IF(COUNT(F53:F62)&gt;0,AVERAGEIF(F53:F62,"&gt;0"),0),)</f>
        <v>0</v>
      </c>
      <c r="F63" s="410"/>
      <c r="G63" s="16"/>
      <c r="H63" s="413" t="s">
        <v>4</v>
      </c>
      <c r="I63" s="397" t="s">
        <v>60</v>
      </c>
      <c r="J63" s="398"/>
      <c r="K63" s="409">
        <f>IFERROR(IF(COUNT(L53:L62)&gt;0,AVERAGEIF(L53:L62,"&gt;0"),0),)</f>
        <v>0</v>
      </c>
      <c r="L63" s="410"/>
      <c r="M63" s="176"/>
      <c r="N63" s="413" t="s">
        <v>4</v>
      </c>
      <c r="O63" s="405" t="s">
        <v>67</v>
      </c>
      <c r="P63" s="489">
        <f>IFERROR(IF(COUNT(R53:R62)&gt;0,AVERAGEIF(R53:R62,"&gt;0"),0),)</f>
        <v>0</v>
      </c>
      <c r="Q63" s="417" t="s">
        <v>107</v>
      </c>
      <c r="R63" s="442" t="str">
        <f>IFERROR(Q67*R67,"")</f>
        <v/>
      </c>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row>
    <row r="64" spans="1:42" ht="15" customHeight="1" thickBot="1" x14ac:dyDescent="0.35">
      <c r="A64" s="16"/>
      <c r="B64" s="414"/>
      <c r="C64" s="406"/>
      <c r="D64" s="419"/>
      <c r="E64" s="411"/>
      <c r="F64" s="412"/>
      <c r="G64" s="16"/>
      <c r="H64" s="414"/>
      <c r="I64" s="406"/>
      <c r="J64" s="419"/>
      <c r="K64" s="411"/>
      <c r="L64" s="412"/>
      <c r="M64" s="176"/>
      <c r="N64" s="414"/>
      <c r="O64" s="444"/>
      <c r="P64" s="490"/>
      <c r="Q64" s="418"/>
      <c r="R64" s="443"/>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row>
    <row r="65" spans="1:42" ht="15" customHeight="1" x14ac:dyDescent="0.3">
      <c r="A65" s="16"/>
      <c r="B65" s="403">
        <f ca="1">IFERROR(ROUNDUP(B67/(0.0005*C67^2-0.0342*C67+1.034),0),)</f>
        <v>0</v>
      </c>
      <c r="C65" s="405" t="s">
        <v>196</v>
      </c>
      <c r="D65" s="407">
        <f>SUM(C53:C62)</f>
        <v>0</v>
      </c>
      <c r="E65" s="397" t="s">
        <v>43</v>
      </c>
      <c r="F65" s="401">
        <f>SUM(C53*D53,C54*D54,C55*D55,C56*D56,C57*D57,C58*D58,C59*D59,C60*D60,C61*D61,C62*D62)</f>
        <v>0</v>
      </c>
      <c r="G65" s="16"/>
      <c r="H65" s="403">
        <f ca="1">IFERROR(ROUNDUP(H67/(0.0005*I67^2-0.0342*I67+1.034),0),)</f>
        <v>0</v>
      </c>
      <c r="I65" s="405" t="s">
        <v>196</v>
      </c>
      <c r="J65" s="407">
        <f>SUM(I53:I62)</f>
        <v>0</v>
      </c>
      <c r="K65" s="397" t="s">
        <v>43</v>
      </c>
      <c r="L65" s="401">
        <f>SUM(I53*J53,I54*J54,I55*J55,I56*J56,I57*J57,I58*J58,I59*J59,I60*J60,I61*J61,I62*J62)</f>
        <v>0</v>
      </c>
      <c r="M65" s="176"/>
      <c r="N65" s="403">
        <f ca="1">IFERROR(ROUNDUP(N67/(0.0005*O67^2-0.0342*O67+1.034),0),)</f>
        <v>0</v>
      </c>
      <c r="O65" s="405" t="s">
        <v>196</v>
      </c>
      <c r="P65" s="407">
        <f>SUM(O53:O62)</f>
        <v>0</v>
      </c>
      <c r="Q65" s="397" t="s">
        <v>43</v>
      </c>
      <c r="R65" s="401">
        <f>SUM(O53*P53,O54*P54,O55*P55,O56*P56,O57*P57,O58*P58,O59*P59,O60*P60,O61*P61,O62*P62)</f>
        <v>0</v>
      </c>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row>
    <row r="66" spans="1:42" ht="15" customHeight="1" thickBot="1" x14ac:dyDescent="0.35">
      <c r="A66" s="16"/>
      <c r="B66" s="404"/>
      <c r="C66" s="406"/>
      <c r="D66" s="408"/>
      <c r="E66" s="406"/>
      <c r="F66" s="402"/>
      <c r="G66" s="16"/>
      <c r="H66" s="404"/>
      <c r="I66" s="406"/>
      <c r="J66" s="408"/>
      <c r="K66" s="406"/>
      <c r="L66" s="402"/>
      <c r="M66" s="176"/>
      <c r="N66" s="404"/>
      <c r="O66" s="406"/>
      <c r="P66" s="408"/>
      <c r="Q66" s="406"/>
      <c r="R66" s="402"/>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row>
    <row r="67" spans="1:42" ht="15" customHeight="1" x14ac:dyDescent="0.3">
      <c r="A67" s="16"/>
      <c r="B67" s="2" t="e">
        <f ca="1">OFFSET(D52,MATCH(MAX(D53:D62),D53:D62,0),0)</f>
        <v>#N/A</v>
      </c>
      <c r="C67" s="181" t="e">
        <f ca="1">OFFSET(C52,MATCH(MAX(D53:D62),D53:D62,0),0)+(10-OFFSET(E52,MATCH(MAX(D53:D62),D53:D62,0),0))</f>
        <v>#N/A</v>
      </c>
      <c r="D67" s="16"/>
      <c r="E67" s="16"/>
      <c r="F67" s="16"/>
      <c r="G67" s="16"/>
      <c r="H67" s="2" t="e">
        <f ca="1">OFFSET(J52,MATCH(MAX(J53:J62),J53:J62,0),0)</f>
        <v>#N/A</v>
      </c>
      <c r="I67" s="181" t="e">
        <f ca="1">OFFSET(I52,MATCH(MAX(J53:J62),J53:J62,0),0)+(10-OFFSET(K52,MATCH(MAX(J53:J62),J53:J62,0),0))</f>
        <v>#N/A</v>
      </c>
      <c r="J67" s="16"/>
      <c r="K67" s="16"/>
      <c r="L67" s="16"/>
      <c r="M67" s="160"/>
      <c r="N67" s="2" t="e">
        <f ca="1">OFFSET(P52,MATCH(MAX(P53:P62),P53:P62,0),0)</f>
        <v>#N/A</v>
      </c>
      <c r="O67" s="181" t="e">
        <f ca="1">OFFSET(O52,MATCH(MAX(P53:P62),P53:P62,0),0)+(10-OFFSET(Q52,MATCH(MAX(P53:P62),P53:P62,0),0))</f>
        <v>#N/A</v>
      </c>
      <c r="P67" s="16"/>
      <c r="Q67" s="183" t="str">
        <f>IFERROR(AVERAGE(AVERAGE(E53:E62),AVERAGE(K53:K62),AVERAGE(Q53:Q62)),"")</f>
        <v/>
      </c>
      <c r="R67" s="184">
        <f>SUM(C53:C62,I53:I62,O53:O62)</f>
        <v>0</v>
      </c>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row>
    <row r="68" spans="1:42" ht="15" customHeight="1" x14ac:dyDescent="0.3">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row>
    <row r="69" spans="1:42" ht="15" customHeight="1" x14ac:dyDescent="0.3">
      <c r="A69" s="16"/>
      <c r="B69" s="400" t="s">
        <v>48</v>
      </c>
      <c r="C69" s="400"/>
      <c r="D69" s="400"/>
      <c r="E69" s="400"/>
      <c r="F69" s="400"/>
      <c r="G69" s="400"/>
      <c r="H69" s="400"/>
      <c r="I69" s="400"/>
      <c r="J69" s="400"/>
      <c r="K69" s="400"/>
      <c r="L69" s="400"/>
      <c r="M69" s="400"/>
      <c r="N69" s="400"/>
      <c r="O69" s="400"/>
      <c r="P69" s="400"/>
      <c r="Q69" s="400"/>
      <c r="R69" s="400"/>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row>
    <row r="70" spans="1:42" ht="15" customHeight="1" x14ac:dyDescent="0.3">
      <c r="A70" s="16"/>
      <c r="B70" s="400"/>
      <c r="C70" s="400"/>
      <c r="D70" s="400"/>
      <c r="E70" s="400"/>
      <c r="F70" s="400"/>
      <c r="G70" s="400"/>
      <c r="H70" s="400"/>
      <c r="I70" s="400"/>
      <c r="J70" s="400"/>
      <c r="K70" s="400"/>
      <c r="L70" s="400"/>
      <c r="M70" s="400"/>
      <c r="N70" s="400"/>
      <c r="O70" s="400"/>
      <c r="P70" s="400"/>
      <c r="Q70" s="400"/>
      <c r="R70" s="400"/>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row>
    <row r="71" spans="1:42" ht="15" customHeight="1" x14ac:dyDescent="0.3">
      <c r="A71" s="16"/>
      <c r="B71" s="400"/>
      <c r="C71" s="400"/>
      <c r="D71" s="400"/>
      <c r="E71" s="400"/>
      <c r="F71" s="400"/>
      <c r="G71" s="400"/>
      <c r="H71" s="400"/>
      <c r="I71" s="400"/>
      <c r="J71" s="400"/>
      <c r="K71" s="400"/>
      <c r="L71" s="400"/>
      <c r="M71" s="400"/>
      <c r="N71" s="400"/>
      <c r="O71" s="400"/>
      <c r="P71" s="400"/>
      <c r="Q71" s="400"/>
      <c r="R71" s="400"/>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row>
    <row r="72" spans="1:42" ht="15" customHeight="1" thickBot="1" x14ac:dyDescent="0.35">
      <c r="A72" s="16"/>
      <c r="B72" s="16"/>
      <c r="C72" s="16"/>
      <c r="D72" s="16"/>
      <c r="E72" s="16"/>
      <c r="F72" s="16"/>
      <c r="G72" s="16"/>
      <c r="H72" s="16"/>
      <c r="I72" s="16"/>
      <c r="J72" s="16"/>
      <c r="K72" s="16"/>
      <c r="L72" s="16"/>
      <c r="M72" s="16"/>
      <c r="N72" s="16"/>
      <c r="O72" s="16"/>
      <c r="P72" s="16"/>
      <c r="Q72" s="16"/>
      <c r="R72" s="16"/>
      <c r="S72" s="16"/>
      <c r="T72" s="16"/>
      <c r="U72" s="16"/>
      <c r="V72" s="16"/>
      <c r="W72" s="16"/>
      <c r="X72" s="16"/>
      <c r="Y72" s="16"/>
      <c r="Z72" s="16"/>
      <c r="AA72" s="16"/>
      <c r="AB72" s="16"/>
      <c r="AC72" s="16"/>
      <c r="AD72" s="16"/>
      <c r="AE72" s="16"/>
      <c r="AF72" s="16"/>
      <c r="AG72" s="16"/>
      <c r="AH72" s="16"/>
      <c r="AI72" s="16"/>
      <c r="AJ72" s="16"/>
      <c r="AK72" s="16"/>
      <c r="AL72" s="16"/>
      <c r="AM72" s="16"/>
      <c r="AN72" s="16"/>
      <c r="AO72" s="16"/>
      <c r="AP72" s="16"/>
    </row>
    <row r="73" spans="1:42" ht="15" customHeight="1" x14ac:dyDescent="0.3">
      <c r="A73" s="16"/>
      <c r="B73" s="329">
        <v>1</v>
      </c>
      <c r="C73" s="329">
        <f>'[1]Training Plan'!K74</f>
        <v>0</v>
      </c>
      <c r="D73" s="330"/>
      <c r="E73" s="330"/>
      <c r="F73" s="331"/>
      <c r="G73" s="16"/>
      <c r="H73" s="329">
        <v>2</v>
      </c>
      <c r="I73" s="329">
        <f>'Training Plan'!K82</f>
        <v>0</v>
      </c>
      <c r="J73" s="330"/>
      <c r="K73" s="330"/>
      <c r="L73" s="331"/>
      <c r="M73" s="16"/>
      <c r="N73" s="329">
        <v>3</v>
      </c>
      <c r="O73" s="329">
        <f>'Training Plan'!K90</f>
        <v>0</v>
      </c>
      <c r="P73" s="330"/>
      <c r="Q73" s="330"/>
      <c r="R73" s="331"/>
      <c r="S73" s="16"/>
      <c r="T73" s="16"/>
      <c r="U73" s="16"/>
      <c r="V73" s="16"/>
      <c r="W73" s="16"/>
      <c r="X73" s="16"/>
      <c r="Y73" s="16"/>
      <c r="Z73" s="16"/>
      <c r="AA73" s="16"/>
      <c r="AB73" s="16"/>
      <c r="AC73" s="16"/>
      <c r="AD73" s="16"/>
      <c r="AE73" s="16"/>
      <c r="AF73" s="16"/>
      <c r="AG73" s="16"/>
      <c r="AH73" s="16"/>
      <c r="AI73" s="16"/>
      <c r="AJ73" s="16"/>
      <c r="AK73" s="16"/>
      <c r="AL73" s="16"/>
      <c r="AM73" s="16"/>
      <c r="AN73" s="16"/>
      <c r="AO73" s="16"/>
      <c r="AP73" s="16"/>
    </row>
    <row r="74" spans="1:42" ht="15" customHeight="1" thickBot="1" x14ac:dyDescent="0.35">
      <c r="A74" s="16"/>
      <c r="B74" s="332"/>
      <c r="C74" s="332"/>
      <c r="D74" s="333"/>
      <c r="E74" s="333"/>
      <c r="F74" s="334"/>
      <c r="G74" s="16"/>
      <c r="H74" s="332"/>
      <c r="I74" s="332"/>
      <c r="J74" s="333"/>
      <c r="K74" s="333"/>
      <c r="L74" s="334"/>
      <c r="M74" s="16"/>
      <c r="N74" s="332"/>
      <c r="O74" s="332"/>
      <c r="P74" s="333"/>
      <c r="Q74" s="333"/>
      <c r="R74" s="334"/>
      <c r="S74" s="16"/>
      <c r="T74" s="16"/>
      <c r="U74" s="16"/>
      <c r="V74" s="16"/>
      <c r="W74" s="16"/>
      <c r="X74" s="16"/>
      <c r="Y74" s="16"/>
      <c r="Z74" s="16"/>
      <c r="AA74" s="16"/>
      <c r="AB74" s="16"/>
      <c r="AC74" s="16"/>
      <c r="AD74" s="16"/>
      <c r="AE74" s="16"/>
      <c r="AF74" s="16"/>
      <c r="AG74" s="16"/>
      <c r="AH74" s="16"/>
      <c r="AI74" s="16"/>
      <c r="AJ74" s="16"/>
      <c r="AK74" s="16"/>
      <c r="AL74" s="16"/>
      <c r="AM74" s="16"/>
      <c r="AN74" s="16"/>
      <c r="AO74" s="16"/>
      <c r="AP74" s="16"/>
    </row>
    <row r="75" spans="1:42" ht="15" customHeight="1" x14ac:dyDescent="0.3">
      <c r="A75" s="16"/>
      <c r="B75" s="436" t="s">
        <v>179</v>
      </c>
      <c r="C75" s="437"/>
      <c r="D75" s="420">
        <f>'Training Plan'!K75</f>
        <v>0</v>
      </c>
      <c r="E75" s="421"/>
      <c r="F75" s="422"/>
      <c r="G75" s="16"/>
      <c r="H75" s="436" t="s">
        <v>179</v>
      </c>
      <c r="I75" s="437"/>
      <c r="J75" s="420">
        <f>'Training Plan'!K83</f>
        <v>0</v>
      </c>
      <c r="K75" s="421"/>
      <c r="L75" s="422"/>
      <c r="M75" s="16"/>
      <c r="N75" s="436" t="s">
        <v>179</v>
      </c>
      <c r="O75" s="437"/>
      <c r="P75" s="420">
        <f>'Training Plan'!K91</f>
        <v>0</v>
      </c>
      <c r="Q75" s="421"/>
      <c r="R75" s="422"/>
      <c r="S75" s="16"/>
      <c r="T75" s="16"/>
      <c r="U75" s="16"/>
      <c r="V75" s="16"/>
      <c r="W75" s="16"/>
      <c r="X75" s="16"/>
      <c r="Y75" s="16"/>
      <c r="Z75" s="16"/>
      <c r="AA75" s="16"/>
      <c r="AB75" s="16"/>
      <c r="AC75" s="16"/>
      <c r="AD75" s="16"/>
      <c r="AE75" s="16"/>
      <c r="AF75" s="16"/>
      <c r="AG75" s="16"/>
      <c r="AH75" s="16"/>
      <c r="AI75" s="16"/>
      <c r="AJ75" s="16"/>
      <c r="AK75" s="16"/>
      <c r="AL75" s="16"/>
      <c r="AM75" s="16"/>
      <c r="AN75" s="16"/>
      <c r="AO75" s="16"/>
      <c r="AP75" s="16"/>
    </row>
    <row r="76" spans="1:42" ht="15" customHeight="1" x14ac:dyDescent="0.3">
      <c r="A76" s="16"/>
      <c r="B76" s="438"/>
      <c r="C76" s="439"/>
      <c r="D76" s="423"/>
      <c r="E76" s="424"/>
      <c r="F76" s="425"/>
      <c r="G76" s="16"/>
      <c r="H76" s="438"/>
      <c r="I76" s="439"/>
      <c r="J76" s="423"/>
      <c r="K76" s="424"/>
      <c r="L76" s="425"/>
      <c r="M76" s="16"/>
      <c r="N76" s="438"/>
      <c r="O76" s="439"/>
      <c r="P76" s="423"/>
      <c r="Q76" s="424"/>
      <c r="R76" s="425"/>
      <c r="S76" s="16"/>
      <c r="T76" s="16"/>
      <c r="U76" s="16"/>
      <c r="V76" s="16"/>
      <c r="W76" s="16"/>
      <c r="X76" s="16"/>
      <c r="Y76" s="16"/>
      <c r="Z76" s="16"/>
      <c r="AA76" s="16"/>
      <c r="AB76" s="16"/>
      <c r="AC76" s="16"/>
      <c r="AD76" s="16"/>
      <c r="AE76" s="16"/>
      <c r="AF76" s="16"/>
      <c r="AG76" s="16"/>
      <c r="AH76" s="16"/>
      <c r="AI76" s="16"/>
      <c r="AJ76" s="16"/>
      <c r="AK76" s="16"/>
      <c r="AL76" s="16"/>
      <c r="AM76" s="16"/>
      <c r="AN76" s="16"/>
      <c r="AO76" s="16"/>
      <c r="AP76" s="16"/>
    </row>
    <row r="77" spans="1:42" ht="15" customHeight="1" x14ac:dyDescent="0.3">
      <c r="A77" s="16"/>
      <c r="B77" s="438"/>
      <c r="C77" s="439"/>
      <c r="D77" s="423"/>
      <c r="E77" s="424"/>
      <c r="F77" s="425"/>
      <c r="G77" s="16"/>
      <c r="H77" s="438"/>
      <c r="I77" s="439"/>
      <c r="J77" s="423"/>
      <c r="K77" s="424"/>
      <c r="L77" s="425"/>
      <c r="M77" s="16"/>
      <c r="N77" s="438"/>
      <c r="O77" s="439"/>
      <c r="P77" s="423"/>
      <c r="Q77" s="424"/>
      <c r="R77" s="425"/>
      <c r="S77" s="16"/>
      <c r="T77" s="16"/>
      <c r="U77" s="16"/>
      <c r="V77" s="16"/>
      <c r="W77" s="16"/>
      <c r="X77" s="16"/>
      <c r="Y77" s="16"/>
      <c r="Z77" s="16"/>
      <c r="AA77" s="16"/>
      <c r="AB77" s="16"/>
      <c r="AC77" s="16"/>
      <c r="AD77" s="16"/>
      <c r="AE77" s="16"/>
      <c r="AF77" s="16"/>
      <c r="AG77" s="16"/>
      <c r="AH77" s="16"/>
      <c r="AI77" s="16"/>
      <c r="AJ77" s="16"/>
      <c r="AK77" s="16"/>
      <c r="AL77" s="16"/>
      <c r="AM77" s="16"/>
      <c r="AN77" s="16"/>
      <c r="AO77" s="16"/>
      <c r="AP77" s="16"/>
    </row>
    <row r="78" spans="1:42" ht="15" customHeight="1" x14ac:dyDescent="0.3">
      <c r="A78" s="16"/>
      <c r="B78" s="438"/>
      <c r="C78" s="439"/>
      <c r="D78" s="423"/>
      <c r="E78" s="424"/>
      <c r="F78" s="425"/>
      <c r="G78" s="16"/>
      <c r="H78" s="438"/>
      <c r="I78" s="439"/>
      <c r="J78" s="423"/>
      <c r="K78" s="424"/>
      <c r="L78" s="425"/>
      <c r="M78" s="16"/>
      <c r="N78" s="438"/>
      <c r="O78" s="439"/>
      <c r="P78" s="423"/>
      <c r="Q78" s="424"/>
      <c r="R78" s="425"/>
      <c r="S78" s="16"/>
      <c r="T78" s="16"/>
      <c r="U78" s="16"/>
      <c r="V78" s="16"/>
      <c r="W78" s="16"/>
      <c r="X78" s="16"/>
      <c r="Y78" s="16"/>
      <c r="Z78" s="16"/>
      <c r="AA78" s="16"/>
      <c r="AB78" s="16"/>
      <c r="AC78" s="16"/>
      <c r="AD78" s="16"/>
      <c r="AE78" s="16"/>
      <c r="AF78" s="16"/>
      <c r="AG78" s="16"/>
      <c r="AH78" s="16"/>
      <c r="AI78" s="16"/>
      <c r="AJ78" s="16"/>
      <c r="AK78" s="16"/>
      <c r="AL78" s="16"/>
      <c r="AM78" s="16"/>
      <c r="AN78" s="16"/>
      <c r="AO78" s="16"/>
      <c r="AP78" s="16"/>
    </row>
    <row r="79" spans="1:42" ht="15" customHeight="1" thickBot="1" x14ac:dyDescent="0.35">
      <c r="A79" s="16"/>
      <c r="B79" s="440"/>
      <c r="C79" s="441"/>
      <c r="D79" s="423"/>
      <c r="E79" s="424"/>
      <c r="F79" s="425"/>
      <c r="G79" s="16"/>
      <c r="H79" s="440"/>
      <c r="I79" s="441"/>
      <c r="J79" s="423"/>
      <c r="K79" s="424"/>
      <c r="L79" s="425"/>
      <c r="M79" s="16"/>
      <c r="N79" s="440"/>
      <c r="O79" s="441"/>
      <c r="P79" s="423"/>
      <c r="Q79" s="424"/>
      <c r="R79" s="425"/>
      <c r="S79" s="16"/>
      <c r="T79" s="16"/>
      <c r="U79" s="16"/>
      <c r="V79" s="16"/>
      <c r="W79" s="16"/>
      <c r="X79" s="16"/>
      <c r="Y79" s="16"/>
      <c r="Z79" s="16"/>
      <c r="AA79" s="16"/>
      <c r="AB79" s="16"/>
      <c r="AC79" s="16"/>
      <c r="AD79" s="16"/>
      <c r="AE79" s="16"/>
      <c r="AF79" s="16"/>
      <c r="AG79" s="16"/>
      <c r="AH79" s="16"/>
      <c r="AI79" s="16"/>
      <c r="AJ79" s="16"/>
      <c r="AK79" s="16"/>
      <c r="AL79" s="16"/>
      <c r="AM79" s="16"/>
      <c r="AN79" s="16"/>
      <c r="AO79" s="16"/>
      <c r="AP79" s="16"/>
    </row>
    <row r="80" spans="1:42" ht="15" customHeight="1" x14ac:dyDescent="0.3">
      <c r="A80" s="16"/>
      <c r="B80" s="426" t="s">
        <v>81</v>
      </c>
      <c r="C80" s="427"/>
      <c r="D80" s="430">
        <f>'Training Plan'!L80</f>
        <v>0</v>
      </c>
      <c r="E80" s="431"/>
      <c r="F80" s="432"/>
      <c r="G80" s="16"/>
      <c r="H80" s="426" t="s">
        <v>81</v>
      </c>
      <c r="I80" s="427"/>
      <c r="J80" s="430">
        <f>'Training Plan'!L88</f>
        <v>0</v>
      </c>
      <c r="K80" s="431"/>
      <c r="L80" s="432"/>
      <c r="M80" s="16"/>
      <c r="N80" s="426" t="s">
        <v>81</v>
      </c>
      <c r="O80" s="427"/>
      <c r="P80" s="430">
        <f>'Training Plan'!L96</f>
        <v>0</v>
      </c>
      <c r="Q80" s="431"/>
      <c r="R80" s="432"/>
      <c r="S80" s="16"/>
      <c r="T80" s="16"/>
      <c r="U80" s="16"/>
      <c r="V80" s="16"/>
      <c r="W80" s="16"/>
      <c r="X80" s="16"/>
      <c r="Y80" s="16"/>
      <c r="Z80" s="16"/>
      <c r="AA80" s="16"/>
      <c r="AB80" s="16"/>
      <c r="AC80" s="16"/>
      <c r="AD80" s="16"/>
      <c r="AE80" s="16"/>
      <c r="AF80" s="16"/>
      <c r="AG80" s="16"/>
      <c r="AH80" s="16"/>
      <c r="AI80" s="16"/>
      <c r="AJ80" s="16"/>
      <c r="AK80" s="16"/>
      <c r="AL80" s="16"/>
      <c r="AM80" s="16"/>
      <c r="AN80" s="16"/>
      <c r="AO80" s="16"/>
      <c r="AP80" s="16"/>
    </row>
    <row r="81" spans="1:42" ht="15" customHeight="1" thickBot="1" x14ac:dyDescent="0.35">
      <c r="A81" s="16"/>
      <c r="B81" s="428"/>
      <c r="C81" s="429"/>
      <c r="D81" s="433"/>
      <c r="E81" s="434"/>
      <c r="F81" s="435"/>
      <c r="G81" s="16"/>
      <c r="H81" s="428"/>
      <c r="I81" s="429"/>
      <c r="J81" s="433"/>
      <c r="K81" s="434"/>
      <c r="L81" s="435"/>
      <c r="M81" s="16"/>
      <c r="N81" s="428"/>
      <c r="O81" s="429"/>
      <c r="P81" s="433"/>
      <c r="Q81" s="434"/>
      <c r="R81" s="435"/>
      <c r="S81" s="16"/>
      <c r="T81" s="16"/>
      <c r="U81" s="16"/>
      <c r="V81" s="16"/>
      <c r="W81" s="16"/>
      <c r="X81" s="16"/>
      <c r="Y81" s="16"/>
      <c r="Z81" s="16"/>
      <c r="AA81" s="16"/>
      <c r="AB81" s="16"/>
      <c r="AC81" s="16"/>
      <c r="AD81" s="16"/>
      <c r="AE81" s="16"/>
      <c r="AF81" s="16"/>
      <c r="AG81" s="16"/>
      <c r="AH81" s="16"/>
      <c r="AI81" s="16"/>
      <c r="AJ81" s="16"/>
      <c r="AK81" s="16"/>
      <c r="AL81" s="16"/>
      <c r="AM81" s="16"/>
      <c r="AN81" s="16"/>
      <c r="AO81" s="16"/>
      <c r="AP81" s="16"/>
    </row>
    <row r="82" spans="1:42" ht="30" customHeight="1" thickBot="1" x14ac:dyDescent="0.35">
      <c r="A82" s="16"/>
      <c r="B82" s="163" t="s">
        <v>180</v>
      </c>
      <c r="C82" s="163" t="s">
        <v>0</v>
      </c>
      <c r="D82" s="163" t="s">
        <v>41</v>
      </c>
      <c r="E82" s="163" t="s">
        <v>181</v>
      </c>
      <c r="F82" s="164" t="s">
        <v>182</v>
      </c>
      <c r="G82" s="16"/>
      <c r="H82" s="163" t="s">
        <v>180</v>
      </c>
      <c r="I82" s="163" t="s">
        <v>0</v>
      </c>
      <c r="J82" s="163" t="s">
        <v>41</v>
      </c>
      <c r="K82" s="163" t="s">
        <v>181</v>
      </c>
      <c r="L82" s="164" t="s">
        <v>182</v>
      </c>
      <c r="M82" s="16"/>
      <c r="N82" s="163" t="s">
        <v>180</v>
      </c>
      <c r="O82" s="163" t="s">
        <v>0</v>
      </c>
      <c r="P82" s="163" t="s">
        <v>41</v>
      </c>
      <c r="Q82" s="163" t="s">
        <v>181</v>
      </c>
      <c r="R82" s="164" t="s">
        <v>182</v>
      </c>
      <c r="S82" s="16"/>
      <c r="T82" s="16"/>
      <c r="U82" s="16"/>
      <c r="V82" s="16"/>
      <c r="W82" s="16"/>
      <c r="X82" s="16"/>
      <c r="Y82" s="16"/>
      <c r="Z82" s="16"/>
      <c r="AA82" s="16"/>
      <c r="AB82" s="16"/>
      <c r="AC82" s="16"/>
      <c r="AD82" s="16"/>
      <c r="AE82" s="16"/>
      <c r="AF82" s="16"/>
      <c r="AG82" s="16"/>
      <c r="AH82" s="16"/>
      <c r="AI82" s="16"/>
      <c r="AJ82" s="16"/>
      <c r="AK82" s="16"/>
      <c r="AL82" s="16"/>
      <c r="AM82" s="16"/>
      <c r="AN82" s="16"/>
      <c r="AO82" s="16"/>
      <c r="AP82" s="16"/>
    </row>
    <row r="83" spans="1:42" ht="15" customHeight="1" thickBot="1" x14ac:dyDescent="0.35">
      <c r="A83" s="16"/>
      <c r="B83" s="165">
        <v>1</v>
      </c>
      <c r="C83" s="166"/>
      <c r="D83" s="167"/>
      <c r="E83" s="168"/>
      <c r="F83" s="169">
        <f>IF(ISNUMBER(D83),D83/B95,)</f>
        <v>0</v>
      </c>
      <c r="G83" s="16"/>
      <c r="H83" s="165">
        <v>1</v>
      </c>
      <c r="I83" s="166"/>
      <c r="J83" s="167"/>
      <c r="K83" s="168"/>
      <c r="L83" s="169">
        <f>IF(ISNUMBER(J83),J83/H95,)</f>
        <v>0</v>
      </c>
      <c r="M83" s="16"/>
      <c r="N83" s="165">
        <v>1</v>
      </c>
      <c r="O83" s="166"/>
      <c r="P83" s="167"/>
      <c r="Q83" s="168"/>
      <c r="R83" s="169">
        <f>IF(ISNUMBER(P83),P83/N95,)</f>
        <v>0</v>
      </c>
      <c r="S83" s="16"/>
      <c r="T83" s="16"/>
      <c r="U83" s="16"/>
      <c r="V83" s="16"/>
      <c r="W83" s="16"/>
      <c r="X83" s="16"/>
      <c r="Y83" s="16"/>
      <c r="Z83" s="16"/>
      <c r="AA83" s="16"/>
      <c r="AB83" s="16"/>
      <c r="AC83" s="16"/>
      <c r="AD83" s="16"/>
      <c r="AE83" s="16"/>
      <c r="AF83" s="16"/>
      <c r="AG83" s="16"/>
      <c r="AH83" s="16"/>
      <c r="AI83" s="16"/>
      <c r="AJ83" s="16"/>
      <c r="AK83" s="16"/>
      <c r="AL83" s="16"/>
      <c r="AM83" s="16"/>
      <c r="AN83" s="16"/>
      <c r="AO83" s="16"/>
      <c r="AP83" s="16"/>
    </row>
    <row r="84" spans="1:42" ht="15" customHeight="1" thickBot="1" x14ac:dyDescent="0.35">
      <c r="A84" s="16"/>
      <c r="B84" s="165">
        <v>2</v>
      </c>
      <c r="C84" s="170"/>
      <c r="D84" s="171"/>
      <c r="E84" s="172"/>
      <c r="F84" s="174">
        <f>IF(ISNUMBER(D84),D84/B95,)</f>
        <v>0</v>
      </c>
      <c r="G84" s="16"/>
      <c r="H84" s="165">
        <v>2</v>
      </c>
      <c r="I84" s="170"/>
      <c r="J84" s="171"/>
      <c r="K84" s="172"/>
      <c r="L84" s="174">
        <f>IF(ISNUMBER(J84),J84/H95,)</f>
        <v>0</v>
      </c>
      <c r="M84" s="16"/>
      <c r="N84" s="165">
        <v>2</v>
      </c>
      <c r="O84" s="170"/>
      <c r="P84" s="171"/>
      <c r="Q84" s="172"/>
      <c r="R84" s="174">
        <f>IF(ISNUMBER(P84),P84/N95,)</f>
        <v>0</v>
      </c>
      <c r="S84" s="16"/>
      <c r="T84" s="16"/>
      <c r="U84" s="16"/>
      <c r="V84" s="16"/>
      <c r="W84" s="16"/>
      <c r="X84" s="16"/>
      <c r="Y84" s="16"/>
      <c r="Z84" s="16"/>
      <c r="AA84" s="16"/>
      <c r="AB84" s="16"/>
      <c r="AC84" s="16"/>
      <c r="AD84" s="16"/>
      <c r="AE84" s="16"/>
      <c r="AF84" s="16"/>
      <c r="AG84" s="16"/>
      <c r="AH84" s="16"/>
      <c r="AI84" s="16"/>
      <c r="AJ84" s="16"/>
      <c r="AK84" s="16"/>
      <c r="AL84" s="16"/>
      <c r="AM84" s="16"/>
      <c r="AN84" s="16"/>
      <c r="AO84" s="16"/>
      <c r="AP84" s="16"/>
    </row>
    <row r="85" spans="1:42" ht="15" customHeight="1" thickBot="1" x14ac:dyDescent="0.35">
      <c r="A85" s="16"/>
      <c r="B85" s="165">
        <v>3</v>
      </c>
      <c r="C85" s="170"/>
      <c r="D85" s="171"/>
      <c r="E85" s="172"/>
      <c r="F85" s="174">
        <f>IF(ISNUMBER(D85),D85/B95,)</f>
        <v>0</v>
      </c>
      <c r="G85" s="16"/>
      <c r="H85" s="165">
        <v>3</v>
      </c>
      <c r="I85" s="170"/>
      <c r="J85" s="171"/>
      <c r="K85" s="172"/>
      <c r="L85" s="174">
        <f>IF(ISNUMBER(J85),J85/H95,)</f>
        <v>0</v>
      </c>
      <c r="M85" s="175"/>
      <c r="N85" s="165">
        <v>3</v>
      </c>
      <c r="O85" s="170"/>
      <c r="P85" s="171"/>
      <c r="Q85" s="172"/>
      <c r="R85" s="174">
        <f>IF(ISNUMBER(P85),P85/N95,)</f>
        <v>0</v>
      </c>
      <c r="S85" s="16"/>
      <c r="T85" s="16"/>
      <c r="U85" s="16"/>
      <c r="V85" s="16"/>
      <c r="W85" s="16"/>
      <c r="X85" s="16"/>
      <c r="Y85" s="16"/>
      <c r="Z85" s="16"/>
      <c r="AA85" s="16"/>
      <c r="AB85" s="16"/>
      <c r="AC85" s="16"/>
      <c r="AD85" s="16"/>
      <c r="AE85" s="16"/>
      <c r="AF85" s="16"/>
      <c r="AG85" s="16"/>
      <c r="AH85" s="16"/>
      <c r="AI85" s="16"/>
      <c r="AJ85" s="16"/>
      <c r="AK85" s="16"/>
      <c r="AL85" s="16"/>
      <c r="AM85" s="16"/>
      <c r="AN85" s="16"/>
      <c r="AO85" s="16"/>
      <c r="AP85" s="16"/>
    </row>
    <row r="86" spans="1:42" ht="15" customHeight="1" thickBot="1" x14ac:dyDescent="0.35">
      <c r="A86" s="16"/>
      <c r="B86" s="165">
        <v>4</v>
      </c>
      <c r="C86" s="170"/>
      <c r="D86" s="171"/>
      <c r="E86" s="172"/>
      <c r="F86" s="174">
        <f>IF(ISNUMBER(D86),D86/B95,)</f>
        <v>0</v>
      </c>
      <c r="G86" s="16"/>
      <c r="H86" s="165">
        <v>4</v>
      </c>
      <c r="I86" s="170"/>
      <c r="J86" s="171"/>
      <c r="K86" s="172"/>
      <c r="L86" s="174">
        <f>IF(ISNUMBER(J86),J86/H95,)</f>
        <v>0</v>
      </c>
      <c r="M86" s="13"/>
      <c r="N86" s="165">
        <v>4</v>
      </c>
      <c r="O86" s="170"/>
      <c r="P86" s="171"/>
      <c r="Q86" s="172"/>
      <c r="R86" s="174">
        <f>IF(ISNUMBER(P86),P86/N95,)</f>
        <v>0</v>
      </c>
      <c r="S86" s="16"/>
      <c r="T86" s="16"/>
      <c r="U86" s="16"/>
      <c r="V86" s="16"/>
      <c r="W86" s="16"/>
      <c r="X86" s="16"/>
      <c r="Y86" s="16"/>
      <c r="Z86" s="16"/>
      <c r="AA86" s="16"/>
      <c r="AB86" s="16"/>
      <c r="AC86" s="16"/>
      <c r="AD86" s="16"/>
      <c r="AE86" s="16"/>
      <c r="AF86" s="16"/>
      <c r="AG86" s="16"/>
      <c r="AH86" s="16"/>
      <c r="AI86" s="16"/>
      <c r="AJ86" s="16"/>
      <c r="AK86" s="16"/>
      <c r="AL86" s="16"/>
      <c r="AM86" s="16"/>
      <c r="AN86" s="16"/>
      <c r="AO86" s="16"/>
      <c r="AP86" s="16"/>
    </row>
    <row r="87" spans="1:42" ht="15" customHeight="1" thickBot="1" x14ac:dyDescent="0.35">
      <c r="A87" s="16"/>
      <c r="B87" s="165">
        <v>5</v>
      </c>
      <c r="C87" s="170"/>
      <c r="D87" s="171"/>
      <c r="E87" s="172"/>
      <c r="F87" s="174">
        <f>IF(ISNUMBER(D87),D87/B95,)</f>
        <v>0</v>
      </c>
      <c r="G87" s="16"/>
      <c r="H87" s="165">
        <v>5</v>
      </c>
      <c r="I87" s="170"/>
      <c r="J87" s="171"/>
      <c r="K87" s="172"/>
      <c r="L87" s="174">
        <f>IF(ISNUMBER(J87),J87/H95,)</f>
        <v>0</v>
      </c>
      <c r="M87" s="176"/>
      <c r="N87" s="165">
        <v>5</v>
      </c>
      <c r="O87" s="170"/>
      <c r="P87" s="171"/>
      <c r="Q87" s="172"/>
      <c r="R87" s="174">
        <f>IF(ISNUMBER(P87),P87/N95,)</f>
        <v>0</v>
      </c>
      <c r="S87" s="16"/>
      <c r="T87" s="16"/>
      <c r="U87" s="16"/>
      <c r="V87" s="16"/>
      <c r="W87" s="16"/>
      <c r="X87" s="16"/>
      <c r="Y87" s="16"/>
      <c r="Z87" s="16"/>
      <c r="AA87" s="16"/>
      <c r="AB87" s="16"/>
      <c r="AC87" s="16"/>
      <c r="AD87" s="16"/>
      <c r="AE87" s="16"/>
      <c r="AF87" s="16"/>
      <c r="AG87" s="16"/>
      <c r="AH87" s="16"/>
      <c r="AI87" s="16"/>
      <c r="AJ87" s="16"/>
      <c r="AK87" s="16"/>
      <c r="AL87" s="16"/>
      <c r="AM87" s="16"/>
      <c r="AN87" s="16"/>
      <c r="AO87" s="16"/>
      <c r="AP87" s="16"/>
    </row>
    <row r="88" spans="1:42" ht="15" customHeight="1" thickBot="1" x14ac:dyDescent="0.35">
      <c r="A88" s="16"/>
      <c r="B88" s="165">
        <v>6</v>
      </c>
      <c r="C88" s="170"/>
      <c r="D88" s="171"/>
      <c r="E88" s="172"/>
      <c r="F88" s="174">
        <f>IF(ISNUMBER(D88),D88/B95,)</f>
        <v>0</v>
      </c>
      <c r="G88" s="16"/>
      <c r="H88" s="165">
        <v>6</v>
      </c>
      <c r="I88" s="170"/>
      <c r="J88" s="171"/>
      <c r="K88" s="172"/>
      <c r="L88" s="174">
        <f>IF(ISNUMBER(J88),J88/H95,)</f>
        <v>0</v>
      </c>
      <c r="M88" s="176"/>
      <c r="N88" s="165">
        <v>6</v>
      </c>
      <c r="O88" s="170"/>
      <c r="P88" s="171"/>
      <c r="Q88" s="172"/>
      <c r="R88" s="174">
        <f>IF(ISNUMBER(P88),P88/N95,)</f>
        <v>0</v>
      </c>
      <c r="S88" s="16"/>
      <c r="T88" s="16"/>
      <c r="U88" s="16"/>
      <c r="V88" s="16"/>
      <c r="W88" s="16"/>
      <c r="X88" s="16"/>
      <c r="Y88" s="16"/>
      <c r="Z88" s="16"/>
      <c r="AA88" s="16"/>
      <c r="AB88" s="16"/>
      <c r="AC88" s="16"/>
      <c r="AD88" s="16"/>
      <c r="AE88" s="16"/>
      <c r="AF88" s="16"/>
      <c r="AG88" s="16"/>
      <c r="AH88" s="16"/>
      <c r="AI88" s="16"/>
      <c r="AJ88" s="16"/>
      <c r="AK88" s="16"/>
      <c r="AL88" s="16"/>
      <c r="AM88" s="16"/>
      <c r="AN88" s="16"/>
      <c r="AO88" s="16"/>
      <c r="AP88" s="16"/>
    </row>
    <row r="89" spans="1:42" ht="15" customHeight="1" thickBot="1" x14ac:dyDescent="0.35">
      <c r="A89" s="16"/>
      <c r="B89" s="165">
        <v>7</v>
      </c>
      <c r="C89" s="170"/>
      <c r="D89" s="171"/>
      <c r="E89" s="172"/>
      <c r="F89" s="174">
        <f>IF(ISNUMBER(D89),D89/B95,)</f>
        <v>0</v>
      </c>
      <c r="G89" s="16"/>
      <c r="H89" s="165">
        <v>7</v>
      </c>
      <c r="I89" s="170"/>
      <c r="J89" s="171"/>
      <c r="K89" s="172"/>
      <c r="L89" s="174">
        <f>IF(ISNUMBER(J89),J89/H95,)</f>
        <v>0</v>
      </c>
      <c r="M89" s="176"/>
      <c r="N89" s="165">
        <v>7</v>
      </c>
      <c r="O89" s="170"/>
      <c r="P89" s="171"/>
      <c r="Q89" s="172"/>
      <c r="R89" s="174">
        <f>IF(ISNUMBER(P89),P89/N95,)</f>
        <v>0</v>
      </c>
      <c r="S89" s="16"/>
      <c r="T89" s="16"/>
      <c r="U89" s="16"/>
      <c r="V89" s="16"/>
      <c r="W89" s="16"/>
      <c r="X89" s="16"/>
      <c r="Y89" s="16"/>
      <c r="Z89" s="16"/>
      <c r="AA89" s="16"/>
      <c r="AB89" s="16"/>
      <c r="AC89" s="16"/>
      <c r="AD89" s="16"/>
      <c r="AE89" s="16"/>
      <c r="AF89" s="16"/>
      <c r="AG89" s="16"/>
      <c r="AH89" s="16"/>
      <c r="AI89" s="16"/>
      <c r="AJ89" s="16"/>
      <c r="AK89" s="16"/>
      <c r="AL89" s="16"/>
      <c r="AM89" s="16"/>
      <c r="AN89" s="16"/>
      <c r="AO89" s="16"/>
      <c r="AP89" s="16"/>
    </row>
    <row r="90" spans="1:42" ht="15" customHeight="1" thickBot="1" x14ac:dyDescent="0.35">
      <c r="A90" s="16"/>
      <c r="B90" s="165">
        <v>8</v>
      </c>
      <c r="C90" s="170"/>
      <c r="D90" s="171"/>
      <c r="E90" s="172"/>
      <c r="F90" s="174">
        <f>IF(ISNUMBER(D90),D90/B95,)</f>
        <v>0</v>
      </c>
      <c r="G90" s="16"/>
      <c r="H90" s="165">
        <v>8</v>
      </c>
      <c r="I90" s="170"/>
      <c r="J90" s="171"/>
      <c r="K90" s="172"/>
      <c r="L90" s="174">
        <f>IF(ISNUMBER(J90),J90/H95,)</f>
        <v>0</v>
      </c>
      <c r="M90" s="176"/>
      <c r="N90" s="165">
        <v>8</v>
      </c>
      <c r="O90" s="170"/>
      <c r="P90" s="171"/>
      <c r="Q90" s="172"/>
      <c r="R90" s="174">
        <f>IF(ISNUMBER(P90),P90/N95,)</f>
        <v>0</v>
      </c>
      <c r="S90" s="16"/>
      <c r="T90" s="16"/>
      <c r="U90" s="16"/>
      <c r="V90" s="16"/>
      <c r="W90" s="16"/>
      <c r="X90" s="16"/>
      <c r="Y90" s="16"/>
      <c r="Z90" s="16"/>
      <c r="AA90" s="16"/>
      <c r="AB90" s="16"/>
      <c r="AC90" s="16"/>
      <c r="AD90" s="16"/>
      <c r="AE90" s="16"/>
      <c r="AF90" s="16"/>
      <c r="AG90" s="16"/>
      <c r="AH90" s="16"/>
      <c r="AI90" s="16"/>
      <c r="AJ90" s="16"/>
      <c r="AK90" s="16"/>
      <c r="AL90" s="16"/>
      <c r="AM90" s="16"/>
      <c r="AN90" s="16"/>
      <c r="AO90" s="16"/>
      <c r="AP90" s="16"/>
    </row>
    <row r="91" spans="1:42" ht="15" customHeight="1" thickBot="1" x14ac:dyDescent="0.35">
      <c r="A91" s="16"/>
      <c r="B91" s="165">
        <v>9</v>
      </c>
      <c r="C91" s="170"/>
      <c r="D91" s="171"/>
      <c r="E91" s="172"/>
      <c r="F91" s="174">
        <f>IF(ISNUMBER(D91),D91/B95,)</f>
        <v>0</v>
      </c>
      <c r="G91" s="16"/>
      <c r="H91" s="165">
        <v>9</v>
      </c>
      <c r="I91" s="170"/>
      <c r="J91" s="171"/>
      <c r="K91" s="172"/>
      <c r="L91" s="174">
        <f>IF(ISNUMBER(J91),J91/H95,)</f>
        <v>0</v>
      </c>
      <c r="M91" s="176"/>
      <c r="N91" s="165">
        <v>9</v>
      </c>
      <c r="O91" s="170"/>
      <c r="P91" s="171"/>
      <c r="Q91" s="172"/>
      <c r="R91" s="174">
        <f>IF(ISNUMBER(P91),P91/N95,)</f>
        <v>0</v>
      </c>
      <c r="S91" s="16"/>
      <c r="T91" s="16"/>
      <c r="U91" s="16"/>
      <c r="V91" s="16"/>
      <c r="W91" s="16"/>
      <c r="X91" s="16"/>
      <c r="Y91" s="16"/>
      <c r="Z91" s="16"/>
      <c r="AA91" s="16"/>
      <c r="AB91" s="16"/>
      <c r="AC91" s="16"/>
      <c r="AD91" s="16"/>
      <c r="AE91" s="16"/>
      <c r="AF91" s="16"/>
      <c r="AG91" s="16"/>
      <c r="AH91" s="16"/>
      <c r="AI91" s="16"/>
      <c r="AJ91" s="16"/>
      <c r="AK91" s="16"/>
      <c r="AL91" s="16"/>
      <c r="AM91" s="16"/>
      <c r="AN91" s="16"/>
      <c r="AO91" s="16"/>
      <c r="AP91" s="16"/>
    </row>
    <row r="92" spans="1:42" ht="15" customHeight="1" thickBot="1" x14ac:dyDescent="0.35">
      <c r="A92" s="16"/>
      <c r="B92" s="177">
        <v>10</v>
      </c>
      <c r="C92" s="178"/>
      <c r="D92" s="179"/>
      <c r="E92" s="180"/>
      <c r="F92" s="174">
        <f>IF(ISNUMBER(D92),D92/B95,)</f>
        <v>0</v>
      </c>
      <c r="G92" s="16"/>
      <c r="H92" s="177">
        <v>10</v>
      </c>
      <c r="I92" s="178"/>
      <c r="J92" s="179"/>
      <c r="K92" s="180"/>
      <c r="L92" s="174">
        <f>IF(ISNUMBER(J92),J92/H95,)</f>
        <v>0</v>
      </c>
      <c r="M92" s="176"/>
      <c r="N92" s="177">
        <v>10</v>
      </c>
      <c r="O92" s="178"/>
      <c r="P92" s="179"/>
      <c r="Q92" s="180"/>
      <c r="R92" s="174">
        <f>IF(ISNUMBER(P92),P92/N95,)</f>
        <v>0</v>
      </c>
      <c r="S92" s="16"/>
      <c r="T92" s="16"/>
      <c r="U92" s="16"/>
      <c r="V92" s="16"/>
      <c r="W92" s="16"/>
      <c r="X92" s="16"/>
      <c r="Y92" s="16"/>
      <c r="Z92" s="16"/>
      <c r="AA92" s="16"/>
      <c r="AB92" s="16"/>
      <c r="AC92" s="16"/>
      <c r="AD92" s="16"/>
      <c r="AE92" s="16"/>
      <c r="AF92" s="16"/>
      <c r="AG92" s="16"/>
      <c r="AH92" s="16"/>
      <c r="AI92" s="16"/>
      <c r="AJ92" s="16"/>
      <c r="AK92" s="16"/>
      <c r="AL92" s="16"/>
      <c r="AM92" s="16"/>
      <c r="AN92" s="16"/>
      <c r="AO92" s="16"/>
      <c r="AP92" s="16"/>
    </row>
    <row r="93" spans="1:42" ht="15" customHeight="1" x14ac:dyDescent="0.3">
      <c r="A93" s="16"/>
      <c r="B93" s="413" t="s">
        <v>4</v>
      </c>
      <c r="C93" s="397" t="s">
        <v>60</v>
      </c>
      <c r="D93" s="398"/>
      <c r="E93" s="409">
        <f>IFERROR(IF(COUNT(F83:F92)&gt;0,AVERAGEIF(F83:F92,"&gt;0"),0),)</f>
        <v>0</v>
      </c>
      <c r="F93" s="410"/>
      <c r="G93" s="16"/>
      <c r="H93" s="413" t="s">
        <v>4</v>
      </c>
      <c r="I93" s="397" t="s">
        <v>60</v>
      </c>
      <c r="J93" s="398"/>
      <c r="K93" s="409">
        <f>IFERROR(IF(COUNT(L83:L92)&gt;0,AVERAGEIF(L83:L92,"&gt;0"),0),)</f>
        <v>0</v>
      </c>
      <c r="L93" s="410"/>
      <c r="M93" s="176"/>
      <c r="N93" s="413" t="s">
        <v>4</v>
      </c>
      <c r="O93" s="405" t="s">
        <v>67</v>
      </c>
      <c r="P93" s="415">
        <f>IFERROR(IF(COUNT(R83:R92)&gt;0,AVERAGEIF(R83:R92,"&gt;0"),0),)</f>
        <v>0</v>
      </c>
      <c r="Q93" s="417" t="s">
        <v>107</v>
      </c>
      <c r="R93" s="442" t="str">
        <f>IFERROR(Q97*R97,"")</f>
        <v/>
      </c>
      <c r="S93" s="16"/>
      <c r="T93" s="16"/>
      <c r="U93" s="16"/>
      <c r="V93" s="16"/>
      <c r="W93" s="16"/>
      <c r="X93" s="16"/>
      <c r="Y93" s="16"/>
      <c r="Z93" s="16"/>
      <c r="AA93" s="16"/>
      <c r="AB93" s="16"/>
      <c r="AC93" s="16"/>
      <c r="AD93" s="16"/>
      <c r="AE93" s="16"/>
      <c r="AF93" s="16"/>
      <c r="AG93" s="16"/>
      <c r="AH93" s="16"/>
      <c r="AI93" s="16"/>
      <c r="AJ93" s="16"/>
      <c r="AK93" s="16"/>
      <c r="AL93" s="16"/>
      <c r="AM93" s="16"/>
      <c r="AN93" s="16"/>
      <c r="AO93" s="16"/>
      <c r="AP93" s="16"/>
    </row>
    <row r="94" spans="1:42" ht="15" customHeight="1" thickBot="1" x14ac:dyDescent="0.35">
      <c r="A94" s="16"/>
      <c r="B94" s="414"/>
      <c r="C94" s="406"/>
      <c r="D94" s="419"/>
      <c r="E94" s="411"/>
      <c r="F94" s="412"/>
      <c r="G94" s="16"/>
      <c r="H94" s="414"/>
      <c r="I94" s="406"/>
      <c r="J94" s="419"/>
      <c r="K94" s="411"/>
      <c r="L94" s="412"/>
      <c r="M94" s="176"/>
      <c r="N94" s="414"/>
      <c r="O94" s="444"/>
      <c r="P94" s="416"/>
      <c r="Q94" s="418"/>
      <c r="R94" s="443"/>
      <c r="S94" s="16"/>
      <c r="T94" s="16"/>
      <c r="U94" s="16"/>
      <c r="V94" s="16"/>
      <c r="W94" s="16"/>
      <c r="X94" s="16"/>
      <c r="Y94" s="16"/>
      <c r="Z94" s="16"/>
      <c r="AA94" s="16"/>
      <c r="AB94" s="16"/>
      <c r="AC94" s="16"/>
      <c r="AD94" s="16"/>
      <c r="AE94" s="16"/>
      <c r="AF94" s="16"/>
      <c r="AG94" s="16"/>
      <c r="AH94" s="16"/>
      <c r="AI94" s="16"/>
      <c r="AJ94" s="16"/>
      <c r="AK94" s="16"/>
      <c r="AL94" s="16"/>
      <c r="AM94" s="16"/>
      <c r="AN94" s="16"/>
      <c r="AO94" s="16"/>
      <c r="AP94" s="16"/>
    </row>
    <row r="95" spans="1:42" ht="15" customHeight="1" x14ac:dyDescent="0.3">
      <c r="A95" s="16"/>
      <c r="B95" s="403">
        <f ca="1">IFERROR(ROUNDUP(B97/(0.0005*C97^2-0.0342*C97+1.034),0),)</f>
        <v>0</v>
      </c>
      <c r="C95" s="405" t="s">
        <v>196</v>
      </c>
      <c r="D95" s="407">
        <f>SUM(C83:C92)</f>
        <v>0</v>
      </c>
      <c r="E95" s="397" t="s">
        <v>43</v>
      </c>
      <c r="F95" s="401">
        <f>SUM(C83*D83,C84*D84,C85*D85,C86*D86,C87*D87,C88*D88,C89*D89,C90*D90,C91*D91,C92*D92)</f>
        <v>0</v>
      </c>
      <c r="G95" s="16"/>
      <c r="H95" s="403">
        <f ca="1">IFERROR(ROUNDUP(H97/(0.0005*I97^2-0.0342*I97+1.034),0),)</f>
        <v>0</v>
      </c>
      <c r="I95" s="405" t="s">
        <v>196</v>
      </c>
      <c r="J95" s="407">
        <f>SUM(I83:I92)</f>
        <v>0</v>
      </c>
      <c r="K95" s="397" t="s">
        <v>43</v>
      </c>
      <c r="L95" s="401">
        <f>SUM(I83*J83,I84*J84,I85*J85,I86*J86,I87*J87,I88*J88,I89*J89,I90*J90,I91*J91,I92*J92)</f>
        <v>0</v>
      </c>
      <c r="M95" s="176"/>
      <c r="N95" s="403">
        <f ca="1">IFERROR(ROUNDUP(N97/(0.0005*O97^2-0.0342*O97+1.034),0),)</f>
        <v>0</v>
      </c>
      <c r="O95" s="405" t="s">
        <v>196</v>
      </c>
      <c r="P95" s="407">
        <f>SUM(O83:O92)</f>
        <v>0</v>
      </c>
      <c r="Q95" s="397" t="s">
        <v>43</v>
      </c>
      <c r="R95" s="401">
        <f>SUM(O83*P83,O84*P84,O85*P85,O86*P86,O87*P87,O88*P88,O89*P89,O90*P90,O91*P91,O92*P92)</f>
        <v>0</v>
      </c>
      <c r="S95" s="16"/>
      <c r="T95" s="16"/>
      <c r="U95" s="16"/>
      <c r="V95" s="16"/>
      <c r="W95" s="16"/>
      <c r="X95" s="16"/>
      <c r="Y95" s="16"/>
      <c r="Z95" s="16"/>
      <c r="AA95" s="16"/>
      <c r="AB95" s="16"/>
      <c r="AC95" s="16"/>
      <c r="AD95" s="16"/>
      <c r="AE95" s="16"/>
      <c r="AF95" s="16"/>
      <c r="AG95" s="16"/>
      <c r="AH95" s="16"/>
      <c r="AI95" s="16"/>
      <c r="AJ95" s="16"/>
      <c r="AK95" s="16"/>
      <c r="AL95" s="16"/>
      <c r="AM95" s="16"/>
      <c r="AN95" s="16"/>
      <c r="AO95" s="16"/>
      <c r="AP95" s="16"/>
    </row>
    <row r="96" spans="1:42" ht="15" customHeight="1" thickBot="1" x14ac:dyDescent="0.35">
      <c r="A96" s="16"/>
      <c r="B96" s="404"/>
      <c r="C96" s="406"/>
      <c r="D96" s="408"/>
      <c r="E96" s="406"/>
      <c r="F96" s="402"/>
      <c r="G96" s="16"/>
      <c r="H96" s="404"/>
      <c r="I96" s="406"/>
      <c r="J96" s="408"/>
      <c r="K96" s="406"/>
      <c r="L96" s="402"/>
      <c r="M96" s="176"/>
      <c r="N96" s="404"/>
      <c r="O96" s="406"/>
      <c r="P96" s="408"/>
      <c r="Q96" s="406"/>
      <c r="R96" s="402"/>
      <c r="S96" s="16"/>
      <c r="T96" s="16"/>
      <c r="U96" s="16"/>
      <c r="V96" s="16"/>
      <c r="W96" s="16"/>
      <c r="X96" s="16"/>
      <c r="Y96" s="16"/>
      <c r="Z96" s="16"/>
      <c r="AA96" s="16"/>
      <c r="AB96" s="16"/>
      <c r="AC96" s="16"/>
      <c r="AD96" s="16"/>
      <c r="AE96" s="16"/>
      <c r="AF96" s="16"/>
      <c r="AG96" s="16"/>
      <c r="AH96" s="16"/>
      <c r="AI96" s="16"/>
      <c r="AJ96" s="16"/>
      <c r="AK96" s="16"/>
      <c r="AL96" s="16"/>
      <c r="AM96" s="16"/>
      <c r="AN96" s="16"/>
      <c r="AO96" s="16"/>
      <c r="AP96" s="16"/>
    </row>
    <row r="97" spans="1:42" ht="15" customHeight="1" x14ac:dyDescent="0.3">
      <c r="A97" s="16"/>
      <c r="B97" s="2" t="e">
        <f ca="1">OFFSET(D82,MATCH(MAX(D83:D92),D83:D92,0),0)</f>
        <v>#N/A</v>
      </c>
      <c r="C97" s="181" t="e">
        <f ca="1">OFFSET(C82,MATCH(MAX(D83:D92),D83:D92,0),0)+(10-OFFSET(E82,MATCH(MAX(D83:D92),D83:D92,0),0))</f>
        <v>#N/A</v>
      </c>
      <c r="D97" s="16"/>
      <c r="E97" s="16"/>
      <c r="F97" s="16"/>
      <c r="G97" s="16"/>
      <c r="H97" s="2" t="e">
        <f ca="1">OFFSET(J82,MATCH(MAX(J83:J92),J83:J92,0),0)</f>
        <v>#N/A</v>
      </c>
      <c r="I97" s="181" t="e">
        <f ca="1">OFFSET(I82,MATCH(MAX(J83:J92),J83:J92,0),0)+(10-OFFSET(K82,MATCH(MAX(J83:J92),J83:J92,0),0))</f>
        <v>#N/A</v>
      </c>
      <c r="J97" s="16"/>
      <c r="K97" s="16"/>
      <c r="L97" s="16"/>
      <c r="M97" s="160"/>
      <c r="N97" s="2" t="e">
        <f ca="1">OFFSET(P82,MATCH(MAX(P83:P92),P83:P92,0),0)</f>
        <v>#N/A</v>
      </c>
      <c r="O97" s="181" t="e">
        <f ca="1">OFFSET(O82,MATCH(MAX(P83:P92),P83:P92,0),0)+(10-OFFSET(Q82,MATCH(MAX(P83:P92),P83:P92,0),0))</f>
        <v>#N/A</v>
      </c>
      <c r="P97" s="16"/>
      <c r="Q97" s="183" t="str">
        <f>IFERROR(AVERAGE(AVERAGE(E83:E92),AVERAGE(K83:K92),AVERAGE(Q83:Q92)),"")</f>
        <v/>
      </c>
      <c r="R97" s="184">
        <f>SUM(C83:C92,I83:I92,O83:O92)</f>
        <v>0</v>
      </c>
      <c r="S97" s="16"/>
      <c r="T97" s="16"/>
      <c r="U97" s="16"/>
      <c r="V97" s="16"/>
      <c r="W97" s="16"/>
      <c r="X97" s="16"/>
      <c r="Y97" s="16"/>
      <c r="Z97" s="16"/>
      <c r="AA97" s="16"/>
      <c r="AB97" s="16"/>
      <c r="AC97" s="16"/>
      <c r="AD97" s="16"/>
      <c r="AE97" s="16"/>
      <c r="AF97" s="16"/>
      <c r="AG97" s="16"/>
      <c r="AH97" s="16"/>
      <c r="AI97" s="16"/>
      <c r="AJ97" s="16"/>
      <c r="AK97" s="16"/>
      <c r="AL97" s="16"/>
      <c r="AM97" s="16"/>
      <c r="AN97" s="16"/>
      <c r="AO97" s="16"/>
      <c r="AP97" s="16"/>
    </row>
    <row r="98" spans="1:42" ht="15" customHeight="1" x14ac:dyDescent="0.3">
      <c r="A98" s="16"/>
      <c r="B98" s="16"/>
      <c r="C98" s="16"/>
      <c r="D98" s="16"/>
      <c r="E98" s="16"/>
      <c r="F98" s="16"/>
      <c r="G98" s="16"/>
      <c r="H98" s="16"/>
      <c r="I98" s="16"/>
      <c r="J98" s="16"/>
      <c r="K98" s="16"/>
      <c r="L98" s="16"/>
      <c r="M98" s="16"/>
      <c r="N98" s="16"/>
      <c r="O98" s="16"/>
      <c r="P98" s="16"/>
      <c r="Q98" s="16"/>
      <c r="R98" s="16"/>
      <c r="S98" s="16"/>
      <c r="T98" s="16"/>
      <c r="U98" s="16"/>
      <c r="V98" s="16"/>
      <c r="W98" s="16"/>
      <c r="X98" s="16"/>
      <c r="Y98" s="16"/>
      <c r="Z98" s="16"/>
      <c r="AA98" s="16"/>
      <c r="AB98" s="16"/>
      <c r="AC98" s="16"/>
      <c r="AD98" s="16"/>
      <c r="AE98" s="16"/>
      <c r="AF98" s="16"/>
      <c r="AG98" s="16"/>
      <c r="AH98" s="16"/>
      <c r="AI98" s="16"/>
      <c r="AJ98" s="16"/>
      <c r="AK98" s="16"/>
      <c r="AL98" s="16"/>
      <c r="AM98" s="16"/>
      <c r="AN98" s="16"/>
      <c r="AO98" s="16"/>
      <c r="AP98" s="16"/>
    </row>
    <row r="99" spans="1:42" ht="15" customHeight="1" x14ac:dyDescent="0.3">
      <c r="A99" s="16"/>
      <c r="B99" s="400" t="s">
        <v>183</v>
      </c>
      <c r="C99" s="400"/>
      <c r="D99" s="400"/>
      <c r="E99" s="400"/>
      <c r="F99" s="400"/>
      <c r="G99" s="400"/>
      <c r="H99" s="400"/>
      <c r="I99" s="400"/>
      <c r="J99" s="400"/>
      <c r="K99" s="400"/>
      <c r="L99" s="400"/>
      <c r="M99" s="400"/>
      <c r="N99" s="400"/>
      <c r="O99" s="400"/>
      <c r="P99" s="400"/>
      <c r="Q99" s="400"/>
      <c r="R99" s="400"/>
      <c r="S99" s="16"/>
      <c r="T99" s="16"/>
      <c r="U99" s="16"/>
      <c r="V99" s="16"/>
      <c r="W99" s="16"/>
      <c r="X99" s="16"/>
      <c r="Y99" s="16"/>
      <c r="Z99" s="16"/>
      <c r="AA99" s="16"/>
      <c r="AB99" s="16"/>
      <c r="AC99" s="16"/>
      <c r="AD99" s="16"/>
      <c r="AE99" s="16"/>
      <c r="AF99" s="16"/>
      <c r="AG99" s="16"/>
      <c r="AH99" s="16"/>
      <c r="AI99" s="16"/>
      <c r="AJ99" s="16"/>
      <c r="AK99" s="16"/>
      <c r="AL99" s="16"/>
      <c r="AM99" s="16"/>
      <c r="AN99" s="16"/>
      <c r="AO99" s="16"/>
      <c r="AP99" s="16"/>
    </row>
    <row r="100" spans="1:42" ht="15" customHeight="1" x14ac:dyDescent="0.3">
      <c r="A100" s="16"/>
      <c r="B100" s="400"/>
      <c r="C100" s="400"/>
      <c r="D100" s="400"/>
      <c r="E100" s="400"/>
      <c r="F100" s="400"/>
      <c r="G100" s="400"/>
      <c r="H100" s="400"/>
      <c r="I100" s="400"/>
      <c r="J100" s="400"/>
      <c r="K100" s="400"/>
      <c r="L100" s="400"/>
      <c r="M100" s="400"/>
      <c r="N100" s="400"/>
      <c r="O100" s="400"/>
      <c r="P100" s="400"/>
      <c r="Q100" s="400"/>
      <c r="R100" s="400"/>
      <c r="S100" s="16"/>
      <c r="T100" s="16"/>
      <c r="U100" s="16"/>
      <c r="V100" s="16"/>
      <c r="W100" s="16"/>
      <c r="X100" s="16"/>
      <c r="Y100" s="16"/>
      <c r="Z100" s="16"/>
      <c r="AA100" s="16"/>
      <c r="AB100" s="16"/>
      <c r="AC100" s="16"/>
      <c r="AD100" s="16"/>
      <c r="AE100" s="16"/>
      <c r="AF100" s="16"/>
      <c r="AG100" s="16"/>
      <c r="AH100" s="16"/>
      <c r="AI100" s="16"/>
      <c r="AJ100" s="16"/>
      <c r="AK100" s="16"/>
      <c r="AL100" s="16"/>
      <c r="AM100" s="16"/>
      <c r="AN100" s="16"/>
      <c r="AO100" s="16"/>
      <c r="AP100" s="16"/>
    </row>
    <row r="101" spans="1:42" ht="15" customHeight="1" x14ac:dyDescent="0.3">
      <c r="A101" s="16"/>
      <c r="B101" s="400"/>
      <c r="C101" s="400"/>
      <c r="D101" s="400"/>
      <c r="E101" s="400"/>
      <c r="F101" s="400"/>
      <c r="G101" s="400"/>
      <c r="H101" s="400"/>
      <c r="I101" s="400"/>
      <c r="J101" s="400"/>
      <c r="K101" s="400"/>
      <c r="L101" s="400"/>
      <c r="M101" s="400"/>
      <c r="N101" s="400"/>
      <c r="O101" s="400"/>
      <c r="P101" s="400"/>
      <c r="Q101" s="400"/>
      <c r="R101" s="400"/>
      <c r="S101" s="16"/>
      <c r="T101" s="16"/>
      <c r="U101" s="16"/>
      <c r="V101" s="16"/>
      <c r="W101" s="16"/>
      <c r="X101" s="16"/>
      <c r="Y101" s="16"/>
      <c r="Z101" s="16"/>
      <c r="AA101" s="16"/>
      <c r="AB101" s="16"/>
      <c r="AC101" s="16"/>
      <c r="AD101" s="16"/>
      <c r="AE101" s="16"/>
      <c r="AF101" s="16"/>
      <c r="AG101" s="16"/>
      <c r="AH101" s="16"/>
      <c r="AI101" s="16"/>
      <c r="AJ101" s="16"/>
      <c r="AK101" s="16"/>
      <c r="AL101" s="16"/>
      <c r="AM101" s="16"/>
      <c r="AN101" s="16"/>
      <c r="AO101" s="16"/>
      <c r="AP101" s="16"/>
    </row>
    <row r="102" spans="1:42" ht="15" customHeight="1" thickBot="1" x14ac:dyDescent="0.3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c r="AE102" s="16"/>
      <c r="AF102" s="16"/>
      <c r="AG102" s="16"/>
      <c r="AH102" s="16"/>
      <c r="AI102" s="16"/>
      <c r="AJ102" s="16"/>
      <c r="AK102" s="16"/>
      <c r="AL102" s="16"/>
      <c r="AM102" s="16"/>
      <c r="AN102" s="16"/>
      <c r="AO102" s="16"/>
      <c r="AP102" s="16"/>
    </row>
    <row r="103" spans="1:42" ht="15" customHeight="1" x14ac:dyDescent="0.3">
      <c r="A103" s="16"/>
      <c r="B103" s="16"/>
      <c r="C103" s="284">
        <f>'Training Plan'!O73</f>
        <v>0</v>
      </c>
      <c r="D103" s="285"/>
      <c r="E103" s="286"/>
      <c r="F103" s="284">
        <f>'Training Plan'!O77</f>
        <v>0</v>
      </c>
      <c r="G103" s="285"/>
      <c r="H103" s="286"/>
      <c r="I103" s="284">
        <f>'Training Plan'!O81</f>
        <v>0</v>
      </c>
      <c r="J103" s="285"/>
      <c r="K103" s="286"/>
      <c r="L103" s="284">
        <f>'Training Plan'!O85</f>
        <v>0</v>
      </c>
      <c r="M103" s="285"/>
      <c r="N103" s="286"/>
      <c r="O103" s="284">
        <f>'Training Plan'!O89</f>
        <v>0</v>
      </c>
      <c r="P103" s="285"/>
      <c r="Q103" s="286"/>
      <c r="R103" s="16"/>
      <c r="S103" s="16"/>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row>
    <row r="104" spans="1:42" ht="15" customHeight="1" thickBot="1" x14ac:dyDescent="0.35">
      <c r="A104" s="16"/>
      <c r="B104" s="16"/>
      <c r="C104" s="290"/>
      <c r="D104" s="291"/>
      <c r="E104" s="292"/>
      <c r="F104" s="290"/>
      <c r="G104" s="291"/>
      <c r="H104" s="292"/>
      <c r="I104" s="290"/>
      <c r="J104" s="291"/>
      <c r="K104" s="292"/>
      <c r="L104" s="290"/>
      <c r="M104" s="291"/>
      <c r="N104" s="292"/>
      <c r="O104" s="290"/>
      <c r="P104" s="291"/>
      <c r="Q104" s="292"/>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ht="15" customHeight="1" x14ac:dyDescent="0.3">
      <c r="A105" s="16"/>
      <c r="B105" s="16"/>
      <c r="C105" s="480">
        <f>'Training Plan'!O74</f>
        <v>0</v>
      </c>
      <c r="D105" s="481"/>
      <c r="E105" s="482"/>
      <c r="F105" s="480">
        <f>'Training Plan'!O78</f>
        <v>0</v>
      </c>
      <c r="G105" s="481"/>
      <c r="H105" s="482"/>
      <c r="I105" s="480">
        <f>'Training Plan'!O82</f>
        <v>0</v>
      </c>
      <c r="J105" s="481"/>
      <c r="K105" s="482"/>
      <c r="L105" s="480">
        <f>'Training Plan'!O86</f>
        <v>0</v>
      </c>
      <c r="M105" s="481"/>
      <c r="N105" s="482"/>
      <c r="O105" s="480">
        <f>'Training Plan'!O90</f>
        <v>0</v>
      </c>
      <c r="P105" s="481"/>
      <c r="Q105" s="482"/>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ht="15" customHeight="1" x14ac:dyDescent="0.3">
      <c r="A106" s="16"/>
      <c r="B106" s="16"/>
      <c r="C106" s="483"/>
      <c r="D106" s="484"/>
      <c r="E106" s="485"/>
      <c r="F106" s="483"/>
      <c r="G106" s="484"/>
      <c r="H106" s="485"/>
      <c r="I106" s="483"/>
      <c r="J106" s="484"/>
      <c r="K106" s="485"/>
      <c r="L106" s="483"/>
      <c r="M106" s="484"/>
      <c r="N106" s="485"/>
      <c r="O106" s="483"/>
      <c r="P106" s="484"/>
      <c r="Q106" s="485"/>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ht="15" customHeight="1" thickBot="1" x14ac:dyDescent="0.35">
      <c r="A107" s="16"/>
      <c r="B107" s="16"/>
      <c r="C107" s="486"/>
      <c r="D107" s="487"/>
      <c r="E107" s="488"/>
      <c r="F107" s="486"/>
      <c r="G107" s="487"/>
      <c r="H107" s="488"/>
      <c r="I107" s="486"/>
      <c r="J107" s="487"/>
      <c r="K107" s="488"/>
      <c r="L107" s="486"/>
      <c r="M107" s="487"/>
      <c r="N107" s="488"/>
      <c r="O107" s="486"/>
      <c r="P107" s="487"/>
      <c r="Q107" s="488"/>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ht="15" customHeight="1" thickBot="1" x14ac:dyDescent="0.35">
      <c r="A108" s="16"/>
      <c r="B108" s="16"/>
      <c r="C108" s="477" t="s">
        <v>184</v>
      </c>
      <c r="D108" s="478"/>
      <c r="E108" s="479"/>
      <c r="F108" s="477" t="s">
        <v>184</v>
      </c>
      <c r="G108" s="478"/>
      <c r="H108" s="479"/>
      <c r="I108" s="477" t="s">
        <v>184</v>
      </c>
      <c r="J108" s="478"/>
      <c r="K108" s="479"/>
      <c r="L108" s="477" t="s">
        <v>184</v>
      </c>
      <c r="M108" s="478"/>
      <c r="N108" s="479"/>
      <c r="O108" s="477" t="s">
        <v>184</v>
      </c>
      <c r="P108" s="478"/>
      <c r="Q108" s="479"/>
      <c r="R108" s="16"/>
      <c r="S108" s="16"/>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row>
    <row r="109" spans="1:42" ht="15" customHeight="1" x14ac:dyDescent="0.3">
      <c r="A109" s="16"/>
      <c r="B109" s="16"/>
      <c r="C109" s="391"/>
      <c r="D109" s="392"/>
      <c r="E109" s="393"/>
      <c r="F109" s="391"/>
      <c r="G109" s="392"/>
      <c r="H109" s="393"/>
      <c r="I109" s="391"/>
      <c r="J109" s="392"/>
      <c r="K109" s="393"/>
      <c r="L109" s="391"/>
      <c r="M109" s="392"/>
      <c r="N109" s="393"/>
      <c r="O109" s="391"/>
      <c r="P109" s="392"/>
      <c r="Q109" s="393"/>
      <c r="R109" s="16"/>
      <c r="S109" s="16"/>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row>
    <row r="110" spans="1:42" ht="15" customHeight="1" x14ac:dyDescent="0.3">
      <c r="A110" s="16"/>
      <c r="B110" s="16"/>
      <c r="C110" s="391"/>
      <c r="D110" s="392"/>
      <c r="E110" s="393"/>
      <c r="F110" s="391"/>
      <c r="G110" s="392"/>
      <c r="H110" s="393"/>
      <c r="I110" s="391"/>
      <c r="J110" s="392"/>
      <c r="K110" s="393"/>
      <c r="L110" s="391"/>
      <c r="M110" s="392"/>
      <c r="N110" s="393"/>
      <c r="O110" s="391"/>
      <c r="P110" s="392"/>
      <c r="Q110" s="393"/>
      <c r="R110" s="16"/>
      <c r="S110" s="16"/>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row>
    <row r="111" spans="1:42" ht="15" customHeight="1" thickBot="1" x14ac:dyDescent="0.35">
      <c r="A111" s="16"/>
      <c r="B111" s="16"/>
      <c r="C111" s="394"/>
      <c r="D111" s="395"/>
      <c r="E111" s="396"/>
      <c r="F111" s="394"/>
      <c r="G111" s="395"/>
      <c r="H111" s="396"/>
      <c r="I111" s="394"/>
      <c r="J111" s="395"/>
      <c r="K111" s="396"/>
      <c r="L111" s="394"/>
      <c r="M111" s="395"/>
      <c r="N111" s="396"/>
      <c r="O111" s="394"/>
      <c r="P111" s="395"/>
      <c r="Q111" s="396"/>
      <c r="R111" s="16"/>
      <c r="S111" s="16"/>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row>
    <row r="112" spans="1:42" ht="15" customHeight="1" x14ac:dyDescent="0.3">
      <c r="A112" s="16"/>
      <c r="B112" s="16"/>
      <c r="C112" s="16"/>
      <c r="D112" s="16"/>
      <c r="E112" s="16"/>
      <c r="F112" s="16"/>
      <c r="G112" s="16"/>
      <c r="H112" s="16"/>
      <c r="I112" s="16"/>
      <c r="J112" s="16"/>
      <c r="K112" s="16"/>
      <c r="L112" s="16"/>
      <c r="M112" s="16"/>
      <c r="N112" s="16"/>
      <c r="O112" s="16"/>
      <c r="P112" s="16"/>
      <c r="Q112" s="16"/>
      <c r="R112" s="16"/>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ht="15" customHeight="1" x14ac:dyDescent="0.3">
      <c r="A113" s="16"/>
      <c r="B113" s="16"/>
      <c r="C113" s="16"/>
      <c r="D113" s="16"/>
      <c r="E113" s="16"/>
      <c r="F113" s="16"/>
      <c r="G113" s="16"/>
      <c r="H113" s="16"/>
      <c r="I113" s="16"/>
      <c r="J113" s="16"/>
      <c r="K113" s="16"/>
      <c r="L113" s="16"/>
      <c r="M113" s="16"/>
      <c r="N113" s="16"/>
      <c r="O113" s="16"/>
      <c r="P113" s="16"/>
      <c r="Q113" s="16"/>
      <c r="R113" s="16"/>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ht="15" customHeight="1" x14ac:dyDescent="0.3">
      <c r="A114" s="16"/>
      <c r="B114" s="400" t="s">
        <v>200</v>
      </c>
      <c r="C114" s="400"/>
      <c r="D114" s="400"/>
      <c r="E114" s="400"/>
      <c r="F114" s="400"/>
      <c r="G114" s="400"/>
      <c r="H114" s="400"/>
      <c r="I114" s="400"/>
      <c r="J114" s="400"/>
      <c r="K114" s="400"/>
      <c r="L114" s="400"/>
      <c r="M114" s="400"/>
      <c r="N114" s="400"/>
      <c r="O114" s="400"/>
      <c r="P114" s="400"/>
      <c r="Q114" s="400"/>
      <c r="R114" s="400"/>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400"/>
      <c r="C115" s="400"/>
      <c r="D115" s="400"/>
      <c r="E115" s="400"/>
      <c r="F115" s="400"/>
      <c r="G115" s="400"/>
      <c r="H115" s="400"/>
      <c r="I115" s="400"/>
      <c r="J115" s="400"/>
      <c r="K115" s="400"/>
      <c r="L115" s="400"/>
      <c r="M115" s="400"/>
      <c r="N115" s="400"/>
      <c r="O115" s="400"/>
      <c r="P115" s="400"/>
      <c r="Q115" s="400"/>
      <c r="R115" s="400"/>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6"/>
      <c r="B116" s="400"/>
      <c r="C116" s="400"/>
      <c r="D116" s="400"/>
      <c r="E116" s="400"/>
      <c r="F116" s="400"/>
      <c r="G116" s="400"/>
      <c r="H116" s="400"/>
      <c r="I116" s="400"/>
      <c r="J116" s="400"/>
      <c r="K116" s="400"/>
      <c r="L116" s="400"/>
      <c r="M116" s="400"/>
      <c r="N116" s="400"/>
      <c r="O116" s="400"/>
      <c r="P116" s="400"/>
      <c r="Q116" s="400"/>
      <c r="R116" s="400"/>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ht="15" thickBot="1" x14ac:dyDescent="0.35">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6"/>
      <c r="B118" s="361"/>
      <c r="C118" s="284" t="s">
        <v>109</v>
      </c>
      <c r="D118" s="286"/>
      <c r="E118" s="284" t="s">
        <v>110</v>
      </c>
      <c r="F118" s="286"/>
      <c r="G118" s="284" t="s">
        <v>111</v>
      </c>
      <c r="H118" s="286"/>
      <c r="I118" s="284" t="s">
        <v>131</v>
      </c>
      <c r="J118" s="286"/>
      <c r="K118" s="284" t="s">
        <v>187</v>
      </c>
      <c r="L118" s="286"/>
      <c r="M118" s="284" t="s">
        <v>201</v>
      </c>
      <c r="N118" s="285"/>
      <c r="O118" s="285"/>
      <c r="P118" s="285"/>
      <c r="Q118" s="285"/>
      <c r="R118" s="286"/>
      <c r="S118" s="16"/>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row>
    <row r="119" spans="1:42" ht="15" thickBot="1" x14ac:dyDescent="0.35">
      <c r="A119" s="16"/>
      <c r="B119" s="335"/>
      <c r="C119" s="290"/>
      <c r="D119" s="292"/>
      <c r="E119" s="290"/>
      <c r="F119" s="292"/>
      <c r="G119" s="290"/>
      <c r="H119" s="292"/>
      <c r="I119" s="290"/>
      <c r="J119" s="292"/>
      <c r="K119" s="290"/>
      <c r="L119" s="292"/>
      <c r="M119" s="290"/>
      <c r="N119" s="291"/>
      <c r="O119" s="291"/>
      <c r="P119" s="291"/>
      <c r="Q119" s="291"/>
      <c r="R119" s="292"/>
      <c r="S119" s="16"/>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row>
    <row r="120" spans="1:42" x14ac:dyDescent="0.3">
      <c r="A120" s="16"/>
      <c r="B120" s="361" t="s">
        <v>46</v>
      </c>
      <c r="C120" s="456"/>
      <c r="D120" s="457"/>
      <c r="E120" s="456"/>
      <c r="F120" s="457"/>
      <c r="G120" s="456"/>
      <c r="H120" s="457"/>
      <c r="I120" s="456"/>
      <c r="J120" s="457"/>
      <c r="K120" s="460"/>
      <c r="L120" s="461"/>
      <c r="M120" s="464"/>
      <c r="N120" s="465"/>
      <c r="O120" s="465"/>
      <c r="P120" s="465"/>
      <c r="Q120" s="465"/>
      <c r="R120" s="46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thickBot="1" x14ac:dyDescent="0.35">
      <c r="A121" s="16"/>
      <c r="B121" s="335"/>
      <c r="C121" s="458"/>
      <c r="D121" s="459"/>
      <c r="E121" s="458"/>
      <c r="F121" s="459"/>
      <c r="G121" s="458"/>
      <c r="H121" s="459"/>
      <c r="I121" s="458"/>
      <c r="J121" s="459"/>
      <c r="K121" s="462"/>
      <c r="L121" s="463"/>
      <c r="M121" s="467"/>
      <c r="N121" s="468"/>
      <c r="O121" s="468"/>
      <c r="P121" s="468"/>
      <c r="Q121" s="468"/>
      <c r="R121" s="469"/>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x14ac:dyDescent="0.3">
      <c r="A122" s="16"/>
      <c r="B122" s="284" t="s">
        <v>47</v>
      </c>
      <c r="C122" s="456"/>
      <c r="D122" s="457"/>
      <c r="E122" s="456"/>
      <c r="F122" s="457"/>
      <c r="G122" s="456"/>
      <c r="H122" s="457"/>
      <c r="I122" s="456"/>
      <c r="J122" s="457"/>
      <c r="K122" s="460"/>
      <c r="L122" s="461"/>
      <c r="M122" s="467"/>
      <c r="N122" s="468"/>
      <c r="O122" s="468"/>
      <c r="P122" s="468"/>
      <c r="Q122" s="468"/>
      <c r="R122" s="469"/>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thickBot="1" x14ac:dyDescent="0.35">
      <c r="A123" s="16"/>
      <c r="B123" s="290"/>
      <c r="C123" s="458"/>
      <c r="D123" s="459"/>
      <c r="E123" s="458"/>
      <c r="F123" s="459"/>
      <c r="G123" s="458"/>
      <c r="H123" s="459"/>
      <c r="I123" s="458"/>
      <c r="J123" s="459"/>
      <c r="K123" s="473"/>
      <c r="L123" s="474"/>
      <c r="M123" s="467"/>
      <c r="N123" s="468"/>
      <c r="O123" s="468"/>
      <c r="P123" s="468"/>
      <c r="Q123" s="468"/>
      <c r="R123" s="469"/>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x14ac:dyDescent="0.3">
      <c r="A124" s="16"/>
      <c r="B124" s="284" t="s">
        <v>48</v>
      </c>
      <c r="C124" s="456"/>
      <c r="D124" s="457"/>
      <c r="E124" s="456"/>
      <c r="F124" s="457"/>
      <c r="G124" s="456"/>
      <c r="H124" s="457"/>
      <c r="I124" s="456"/>
      <c r="J124" s="457"/>
      <c r="K124" s="460"/>
      <c r="L124" s="461"/>
      <c r="M124" s="467"/>
      <c r="N124" s="468"/>
      <c r="O124" s="468"/>
      <c r="P124" s="468"/>
      <c r="Q124" s="468"/>
      <c r="R124" s="469"/>
      <c r="S124" s="16"/>
      <c r="T124" s="16"/>
      <c r="U124" s="16"/>
      <c r="V124" s="16"/>
      <c r="W124" s="16"/>
      <c r="X124" s="16"/>
      <c r="Y124" s="16"/>
      <c r="Z124" s="16"/>
      <c r="AA124" s="16"/>
      <c r="AB124" s="16"/>
      <c r="AC124" s="16"/>
      <c r="AD124" s="16"/>
      <c r="AE124" s="16"/>
      <c r="AF124" s="16"/>
      <c r="AG124" s="16"/>
      <c r="AH124" s="16"/>
      <c r="AI124" s="16"/>
      <c r="AJ124" s="16"/>
      <c r="AK124" s="16"/>
      <c r="AL124" s="16"/>
      <c r="AM124" s="16"/>
      <c r="AN124" s="16"/>
      <c r="AO124" s="16"/>
      <c r="AP124" s="16"/>
    </row>
    <row r="125" spans="1:42" ht="15" thickBot="1" x14ac:dyDescent="0.35">
      <c r="A125" s="16"/>
      <c r="B125" s="290"/>
      <c r="C125" s="458"/>
      <c r="D125" s="459"/>
      <c r="E125" s="458"/>
      <c r="F125" s="459"/>
      <c r="G125" s="458"/>
      <c r="H125" s="459"/>
      <c r="I125" s="458"/>
      <c r="J125" s="459"/>
      <c r="K125" s="473"/>
      <c r="L125" s="474"/>
      <c r="M125" s="467"/>
      <c r="N125" s="468"/>
      <c r="O125" s="468"/>
      <c r="P125" s="468"/>
      <c r="Q125" s="468"/>
      <c r="R125" s="469"/>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row>
    <row r="126" spans="1:42" x14ac:dyDescent="0.3">
      <c r="A126" s="16"/>
      <c r="B126" s="284" t="s">
        <v>49</v>
      </c>
      <c r="C126" s="456"/>
      <c r="D126" s="457"/>
      <c r="E126" s="456"/>
      <c r="F126" s="457"/>
      <c r="G126" s="456"/>
      <c r="H126" s="457"/>
      <c r="I126" s="456"/>
      <c r="J126" s="457"/>
      <c r="K126" s="460"/>
      <c r="L126" s="461"/>
      <c r="M126" s="467"/>
      <c r="N126" s="468"/>
      <c r="O126" s="468"/>
      <c r="P126" s="468"/>
      <c r="Q126" s="468"/>
      <c r="R126" s="469"/>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row>
    <row r="127" spans="1:42" ht="15" thickBot="1" x14ac:dyDescent="0.35">
      <c r="A127" s="16"/>
      <c r="B127" s="290"/>
      <c r="C127" s="458"/>
      <c r="D127" s="459"/>
      <c r="E127" s="458"/>
      <c r="F127" s="459"/>
      <c r="G127" s="458"/>
      <c r="H127" s="459"/>
      <c r="I127" s="458"/>
      <c r="J127" s="459"/>
      <c r="K127" s="473"/>
      <c r="L127" s="474"/>
      <c r="M127" s="467"/>
      <c r="N127" s="468"/>
      <c r="O127" s="468"/>
      <c r="P127" s="468"/>
      <c r="Q127" s="468"/>
      <c r="R127" s="469"/>
      <c r="S127" s="16"/>
      <c r="T127" s="16"/>
      <c r="U127" s="16"/>
      <c r="V127" s="16"/>
      <c r="W127" s="16"/>
      <c r="X127" s="16"/>
      <c r="Y127" s="16"/>
      <c r="Z127" s="16"/>
      <c r="AA127" s="16"/>
      <c r="AB127" s="16"/>
      <c r="AC127" s="16"/>
      <c r="AD127" s="16"/>
      <c r="AE127" s="16"/>
      <c r="AF127" s="16"/>
      <c r="AG127" s="16"/>
      <c r="AH127" s="16"/>
      <c r="AI127" s="16"/>
      <c r="AJ127" s="16"/>
      <c r="AK127" s="16"/>
      <c r="AL127" s="16"/>
      <c r="AM127" s="16"/>
      <c r="AN127" s="16"/>
      <c r="AO127" s="16"/>
      <c r="AP127" s="16"/>
    </row>
    <row r="128" spans="1:42" x14ac:dyDescent="0.3">
      <c r="A128" s="16"/>
      <c r="B128" s="284" t="s">
        <v>69</v>
      </c>
      <c r="C128" s="456"/>
      <c r="D128" s="457"/>
      <c r="E128" s="456"/>
      <c r="F128" s="457"/>
      <c r="G128" s="456"/>
      <c r="H128" s="457"/>
      <c r="I128" s="456"/>
      <c r="J128" s="457"/>
      <c r="K128" s="460"/>
      <c r="L128" s="461"/>
      <c r="M128" s="467"/>
      <c r="N128" s="468"/>
      <c r="O128" s="468"/>
      <c r="P128" s="468"/>
      <c r="Q128" s="468"/>
      <c r="R128" s="469"/>
      <c r="S128" s="16"/>
      <c r="T128" s="16"/>
      <c r="U128" s="16"/>
      <c r="V128" s="16"/>
      <c r="W128" s="16"/>
      <c r="X128" s="16"/>
      <c r="Y128" s="16"/>
      <c r="Z128" s="16"/>
      <c r="AA128" s="16"/>
      <c r="AB128" s="16"/>
      <c r="AC128" s="16"/>
      <c r="AD128" s="16"/>
      <c r="AE128" s="16"/>
      <c r="AF128" s="16"/>
      <c r="AG128" s="16"/>
      <c r="AH128" s="16"/>
      <c r="AI128" s="16"/>
      <c r="AJ128" s="16"/>
      <c r="AK128" s="16"/>
      <c r="AL128" s="16"/>
      <c r="AM128" s="16"/>
      <c r="AN128" s="16"/>
      <c r="AO128" s="16"/>
      <c r="AP128" s="16"/>
    </row>
    <row r="129" spans="1:42" ht="15" thickBot="1" x14ac:dyDescent="0.35">
      <c r="A129" s="16"/>
      <c r="B129" s="290"/>
      <c r="C129" s="458"/>
      <c r="D129" s="459"/>
      <c r="E129" s="458"/>
      <c r="F129" s="459"/>
      <c r="G129" s="458"/>
      <c r="H129" s="459"/>
      <c r="I129" s="458"/>
      <c r="J129" s="459"/>
      <c r="K129" s="473"/>
      <c r="L129" s="474"/>
      <c r="M129" s="467"/>
      <c r="N129" s="468"/>
      <c r="O129" s="468"/>
      <c r="P129" s="468"/>
      <c r="Q129" s="468"/>
      <c r="R129" s="469"/>
      <c r="S129" s="16"/>
      <c r="T129" s="16"/>
      <c r="U129" s="16"/>
      <c r="V129" s="16"/>
      <c r="W129" s="16"/>
      <c r="X129" s="16"/>
      <c r="Y129" s="16"/>
      <c r="Z129" s="16"/>
      <c r="AA129" s="16"/>
      <c r="AB129" s="16"/>
      <c r="AC129" s="16"/>
      <c r="AD129" s="16"/>
      <c r="AE129" s="16"/>
      <c r="AF129" s="16"/>
      <c r="AG129" s="16"/>
      <c r="AH129" s="16"/>
      <c r="AI129" s="16"/>
      <c r="AJ129" s="16"/>
      <c r="AK129" s="16"/>
      <c r="AL129" s="16"/>
      <c r="AM129" s="16"/>
      <c r="AN129" s="16"/>
      <c r="AO129" s="16"/>
      <c r="AP129" s="16"/>
    </row>
    <row r="130" spans="1:42" x14ac:dyDescent="0.3">
      <c r="A130" s="16"/>
      <c r="B130" s="284" t="s">
        <v>70</v>
      </c>
      <c r="C130" s="456"/>
      <c r="D130" s="457"/>
      <c r="E130" s="456"/>
      <c r="F130" s="457"/>
      <c r="G130" s="456"/>
      <c r="H130" s="457"/>
      <c r="I130" s="456"/>
      <c r="J130" s="457"/>
      <c r="K130" s="460"/>
      <c r="L130" s="461"/>
      <c r="M130" s="467"/>
      <c r="N130" s="468"/>
      <c r="O130" s="468"/>
      <c r="P130" s="468"/>
      <c r="Q130" s="468"/>
      <c r="R130" s="469"/>
      <c r="S130" s="16"/>
      <c r="T130" s="16"/>
      <c r="U130" s="16"/>
      <c r="V130" s="16"/>
      <c r="W130" s="16"/>
      <c r="X130" s="16"/>
      <c r="Y130" s="16"/>
      <c r="Z130" s="16"/>
      <c r="AA130" s="16"/>
      <c r="AB130" s="16"/>
      <c r="AC130" s="16"/>
      <c r="AD130" s="16"/>
      <c r="AE130" s="16"/>
      <c r="AF130" s="16"/>
      <c r="AG130" s="16"/>
      <c r="AH130" s="16"/>
      <c r="AI130" s="16"/>
      <c r="AJ130" s="16"/>
      <c r="AK130" s="16"/>
      <c r="AL130" s="16"/>
      <c r="AM130" s="16"/>
      <c r="AN130" s="16"/>
      <c r="AO130" s="16"/>
      <c r="AP130" s="16"/>
    </row>
    <row r="131" spans="1:42" ht="15" thickBot="1" x14ac:dyDescent="0.35">
      <c r="A131" s="16"/>
      <c r="B131" s="290"/>
      <c r="C131" s="458"/>
      <c r="D131" s="459"/>
      <c r="E131" s="458"/>
      <c r="F131" s="459"/>
      <c r="G131" s="458"/>
      <c r="H131" s="459"/>
      <c r="I131" s="458"/>
      <c r="J131" s="459"/>
      <c r="K131" s="473"/>
      <c r="L131" s="474"/>
      <c r="M131" s="467"/>
      <c r="N131" s="468"/>
      <c r="O131" s="468"/>
      <c r="P131" s="468"/>
      <c r="Q131" s="468"/>
      <c r="R131" s="469"/>
      <c r="S131" s="16"/>
      <c r="T131" s="16"/>
      <c r="U131" s="16"/>
      <c r="V131" s="16"/>
      <c r="W131" s="16"/>
      <c r="X131" s="16"/>
      <c r="Y131" s="16"/>
      <c r="Z131" s="16"/>
      <c r="AA131" s="16"/>
      <c r="AB131" s="16"/>
      <c r="AC131" s="16"/>
      <c r="AD131" s="16"/>
      <c r="AE131" s="16"/>
      <c r="AF131" s="16"/>
      <c r="AG131" s="16"/>
      <c r="AH131" s="16"/>
      <c r="AI131" s="16"/>
      <c r="AJ131" s="16"/>
      <c r="AK131" s="16"/>
      <c r="AL131" s="16"/>
      <c r="AM131" s="16"/>
      <c r="AN131" s="16"/>
      <c r="AO131" s="16"/>
      <c r="AP131" s="16"/>
    </row>
    <row r="132" spans="1:42" x14ac:dyDescent="0.3">
      <c r="A132" s="16"/>
      <c r="B132" s="284" t="s">
        <v>71</v>
      </c>
      <c r="C132" s="456"/>
      <c r="D132" s="457"/>
      <c r="E132" s="456"/>
      <c r="F132" s="457"/>
      <c r="G132" s="456"/>
      <c r="H132" s="457"/>
      <c r="I132" s="456"/>
      <c r="J132" s="457"/>
      <c r="K132" s="460"/>
      <c r="L132" s="461"/>
      <c r="M132" s="467"/>
      <c r="N132" s="468"/>
      <c r="O132" s="468"/>
      <c r="P132" s="468"/>
      <c r="Q132" s="468"/>
      <c r="R132" s="469"/>
      <c r="S132" s="16"/>
      <c r="T132" s="16"/>
      <c r="U132" s="16"/>
      <c r="V132" s="16"/>
      <c r="W132" s="16"/>
      <c r="X132" s="16"/>
      <c r="Y132" s="16"/>
      <c r="Z132" s="16"/>
      <c r="AA132" s="16"/>
      <c r="AB132" s="16"/>
      <c r="AC132" s="16"/>
      <c r="AD132" s="16"/>
      <c r="AE132" s="16"/>
      <c r="AF132" s="16"/>
      <c r="AG132" s="16"/>
      <c r="AH132" s="16"/>
      <c r="AI132" s="16"/>
      <c r="AJ132" s="16"/>
      <c r="AK132" s="16"/>
      <c r="AL132" s="16"/>
      <c r="AM132" s="16"/>
      <c r="AN132" s="16"/>
      <c r="AO132" s="16"/>
      <c r="AP132" s="16"/>
    </row>
    <row r="133" spans="1:42" ht="15" thickBot="1" x14ac:dyDescent="0.35">
      <c r="A133" s="16"/>
      <c r="B133" s="290"/>
      <c r="C133" s="475"/>
      <c r="D133" s="476"/>
      <c r="E133" s="475"/>
      <c r="F133" s="476"/>
      <c r="G133" s="475"/>
      <c r="H133" s="476"/>
      <c r="I133" s="475"/>
      <c r="J133" s="476"/>
      <c r="K133" s="473"/>
      <c r="L133" s="474"/>
      <c r="M133" s="470"/>
      <c r="N133" s="471"/>
      <c r="O133" s="471"/>
      <c r="P133" s="471"/>
      <c r="Q133" s="471"/>
      <c r="R133" s="472"/>
      <c r="S133" s="16"/>
      <c r="T133" s="16"/>
      <c r="U133" s="16"/>
      <c r="V133" s="16"/>
      <c r="W133" s="16"/>
      <c r="X133" s="16"/>
      <c r="Y133" s="16"/>
      <c r="Z133" s="16"/>
      <c r="AA133" s="16"/>
      <c r="AB133" s="16"/>
      <c r="AC133" s="16"/>
      <c r="AD133" s="16"/>
      <c r="AE133" s="16"/>
      <c r="AF133" s="16"/>
      <c r="AG133" s="16"/>
      <c r="AH133" s="16"/>
      <c r="AI133" s="16"/>
      <c r="AJ133" s="16"/>
      <c r="AK133" s="16"/>
      <c r="AL133" s="16"/>
      <c r="AM133" s="16"/>
      <c r="AN133" s="16"/>
      <c r="AO133" s="16"/>
      <c r="AP133" s="16"/>
    </row>
    <row r="134" spans="1:42" x14ac:dyDescent="0.3">
      <c r="A134" s="16"/>
      <c r="B134" s="16"/>
      <c r="C134" s="16"/>
      <c r="D134" s="16"/>
      <c r="E134" s="16"/>
      <c r="F134" s="16"/>
      <c r="G134" s="16"/>
      <c r="H134" s="16"/>
      <c r="I134" s="16"/>
      <c r="J134" s="16"/>
      <c r="K134" s="16"/>
      <c r="L134" s="16"/>
      <c r="M134" s="16"/>
      <c r="N134" s="16"/>
      <c r="O134" s="16"/>
      <c r="P134" s="16"/>
      <c r="Q134" s="16"/>
      <c r="R134" s="16"/>
      <c r="S134" s="16"/>
      <c r="T134" s="16"/>
      <c r="U134" s="16"/>
      <c r="V134" s="16"/>
      <c r="W134" s="16"/>
      <c r="X134" s="16"/>
      <c r="Y134" s="16"/>
      <c r="Z134" s="16"/>
      <c r="AA134" s="16"/>
      <c r="AB134" s="16"/>
      <c r="AC134" s="16"/>
      <c r="AD134" s="16"/>
      <c r="AE134" s="16"/>
      <c r="AF134" s="16"/>
      <c r="AG134" s="16"/>
      <c r="AH134" s="16"/>
      <c r="AI134" s="16"/>
      <c r="AJ134" s="16"/>
      <c r="AK134" s="16"/>
      <c r="AL134" s="16"/>
      <c r="AM134" s="16"/>
      <c r="AN134" s="16"/>
      <c r="AO134" s="16"/>
      <c r="AP134" s="16"/>
    </row>
    <row r="135" spans="1:42" x14ac:dyDescent="0.3">
      <c r="A135" s="16"/>
      <c r="B135" s="8"/>
      <c r="C135" s="8"/>
      <c r="D135" s="8"/>
      <c r="E135" s="8"/>
      <c r="F135" s="8"/>
      <c r="G135" s="8"/>
      <c r="H135" s="8"/>
      <c r="I135" s="8"/>
      <c r="J135" s="8"/>
      <c r="K135" s="8"/>
      <c r="L135" s="8"/>
      <c r="M135" s="8"/>
      <c r="N135" s="8"/>
      <c r="O135" s="8"/>
      <c r="P135" s="8"/>
      <c r="Q135" s="8"/>
      <c r="R135" s="8"/>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row>
    <row r="136" spans="1:42" x14ac:dyDescent="0.3">
      <c r="A136" s="16"/>
      <c r="B136" s="8"/>
      <c r="C136" s="8"/>
      <c r="D136" s="8"/>
      <c r="E136" s="8"/>
      <c r="F136" s="8"/>
      <c r="G136" s="8"/>
      <c r="H136" s="8"/>
      <c r="I136" s="8"/>
      <c r="J136" s="8"/>
      <c r="K136" s="8"/>
      <c r="L136" s="8"/>
      <c r="M136" s="8"/>
      <c r="N136" s="8"/>
      <c r="O136" s="8"/>
      <c r="P136" s="8"/>
      <c r="Q136" s="8"/>
      <c r="R136" s="8"/>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row>
    <row r="137" spans="1:42" x14ac:dyDescent="0.3">
      <c r="A137" s="16"/>
      <c r="B137" s="8"/>
      <c r="C137" s="8"/>
      <c r="D137" s="8"/>
      <c r="E137" s="8"/>
      <c r="F137" s="8"/>
      <c r="G137" s="8"/>
      <c r="H137" s="8"/>
      <c r="I137" s="8"/>
      <c r="J137" s="8"/>
      <c r="K137" s="8"/>
      <c r="L137" s="8"/>
      <c r="M137" s="8"/>
      <c r="N137" s="8"/>
      <c r="O137" s="8"/>
      <c r="P137" s="8"/>
      <c r="Q137" s="8"/>
      <c r="R137" s="8"/>
      <c r="S137" s="16"/>
      <c r="T137" s="16"/>
      <c r="U137" s="16"/>
      <c r="V137" s="16"/>
      <c r="W137" s="16"/>
      <c r="X137" s="16"/>
      <c r="Y137" s="16"/>
      <c r="Z137" s="16"/>
      <c r="AA137" s="16"/>
      <c r="AB137" s="16"/>
      <c r="AC137" s="16"/>
      <c r="AD137" s="16"/>
      <c r="AE137" s="16"/>
      <c r="AF137" s="16"/>
      <c r="AG137" s="16"/>
      <c r="AH137" s="16"/>
      <c r="AI137" s="16"/>
      <c r="AJ137" s="16"/>
      <c r="AK137" s="16"/>
      <c r="AL137" s="16"/>
      <c r="AM137" s="16"/>
      <c r="AN137" s="16"/>
      <c r="AO137" s="16"/>
      <c r="AP137" s="16"/>
    </row>
    <row r="138" spans="1:42" x14ac:dyDescent="0.3">
      <c r="A138" s="16"/>
      <c r="B138" s="8"/>
      <c r="C138" s="8"/>
      <c r="D138" s="8"/>
      <c r="E138" s="8"/>
      <c r="F138" s="8"/>
      <c r="G138" s="8"/>
      <c r="H138" s="8"/>
      <c r="I138" s="8"/>
      <c r="J138" s="8"/>
      <c r="K138" s="8"/>
      <c r="L138" s="8"/>
      <c r="M138" s="8"/>
      <c r="N138" s="8"/>
      <c r="O138" s="8"/>
      <c r="P138" s="8"/>
      <c r="Q138" s="8"/>
      <c r="R138" s="8"/>
      <c r="S138" s="16"/>
      <c r="T138" s="16"/>
      <c r="U138" s="16"/>
      <c r="V138" s="16"/>
      <c r="W138" s="16"/>
      <c r="X138" s="16"/>
      <c r="Y138" s="16"/>
      <c r="Z138" s="16"/>
      <c r="AA138" s="16"/>
      <c r="AB138" s="16"/>
      <c r="AC138" s="16"/>
      <c r="AD138" s="16"/>
      <c r="AE138" s="16"/>
      <c r="AF138" s="16"/>
      <c r="AG138" s="16"/>
      <c r="AH138" s="16"/>
      <c r="AI138" s="16"/>
      <c r="AJ138" s="16"/>
      <c r="AK138" s="16"/>
      <c r="AL138" s="16"/>
      <c r="AM138" s="16"/>
      <c r="AN138" s="16"/>
      <c r="AO138" s="16"/>
      <c r="AP138" s="16"/>
    </row>
    <row r="139" spans="1:42" x14ac:dyDescent="0.3">
      <c r="A139" s="16"/>
      <c r="B139" s="8"/>
      <c r="C139" s="8"/>
      <c r="D139" s="8"/>
      <c r="E139" s="8"/>
      <c r="F139" s="8"/>
      <c r="G139" s="8"/>
      <c r="H139" s="8"/>
      <c r="I139" s="8"/>
      <c r="J139" s="8"/>
      <c r="K139" s="8"/>
      <c r="L139" s="8"/>
      <c r="M139" s="8"/>
      <c r="N139" s="8"/>
      <c r="O139" s="8"/>
      <c r="P139" s="8"/>
      <c r="Q139" s="8"/>
      <c r="R139" s="8"/>
      <c r="S139" s="16"/>
      <c r="T139" s="16"/>
      <c r="U139" s="16"/>
      <c r="V139" s="16"/>
      <c r="W139" s="16"/>
      <c r="X139" s="16"/>
      <c r="Y139" s="16"/>
      <c r="Z139" s="16"/>
      <c r="AA139" s="16"/>
      <c r="AB139" s="16"/>
      <c r="AC139" s="16"/>
      <c r="AD139" s="16"/>
      <c r="AE139" s="16"/>
      <c r="AF139" s="16"/>
      <c r="AG139" s="16"/>
      <c r="AH139" s="16"/>
      <c r="AI139" s="16"/>
      <c r="AJ139" s="16"/>
      <c r="AK139" s="16"/>
      <c r="AL139" s="16"/>
      <c r="AM139" s="16"/>
      <c r="AN139" s="16"/>
      <c r="AO139" s="16"/>
      <c r="AP139" s="16"/>
    </row>
    <row r="140" spans="1:42" x14ac:dyDescent="0.3">
      <c r="A140" s="16"/>
      <c r="B140" s="8"/>
      <c r="C140" s="8"/>
      <c r="D140" s="8"/>
      <c r="E140" s="8"/>
      <c r="F140" s="8"/>
      <c r="G140" s="8"/>
      <c r="H140" s="8"/>
      <c r="I140" s="8"/>
      <c r="J140" s="8"/>
      <c r="K140" s="8"/>
      <c r="L140" s="8"/>
      <c r="M140" s="8"/>
      <c r="N140" s="8"/>
      <c r="O140" s="8"/>
      <c r="P140" s="8"/>
      <c r="Q140" s="8"/>
      <c r="R140" s="8"/>
      <c r="S140" s="16"/>
      <c r="T140" s="16"/>
      <c r="U140" s="16"/>
      <c r="V140" s="16"/>
      <c r="W140" s="16"/>
      <c r="X140" s="16"/>
      <c r="Y140" s="16"/>
      <c r="Z140" s="16"/>
      <c r="AA140" s="16"/>
      <c r="AB140" s="16"/>
      <c r="AC140" s="16"/>
      <c r="AD140" s="16"/>
      <c r="AE140" s="16"/>
      <c r="AF140" s="16"/>
      <c r="AG140" s="16"/>
      <c r="AH140" s="16"/>
      <c r="AI140" s="16"/>
      <c r="AJ140" s="16"/>
      <c r="AK140" s="16"/>
      <c r="AL140" s="16"/>
      <c r="AM140" s="16"/>
      <c r="AN140" s="16"/>
      <c r="AO140" s="16"/>
      <c r="AP140" s="16"/>
    </row>
    <row r="141" spans="1:42" x14ac:dyDescent="0.3">
      <c r="A141" s="16"/>
      <c r="B141" s="8"/>
      <c r="C141" s="8"/>
      <c r="D141" s="8"/>
      <c r="E141" s="8"/>
      <c r="F141" s="8"/>
      <c r="G141" s="8"/>
      <c r="H141" s="8"/>
      <c r="I141" s="8"/>
      <c r="J141" s="8"/>
      <c r="K141" s="8"/>
      <c r="L141" s="8"/>
      <c r="M141" s="8"/>
      <c r="N141" s="8"/>
      <c r="O141" s="8"/>
      <c r="P141" s="8"/>
      <c r="Q141" s="8"/>
      <c r="R141" s="8"/>
      <c r="S141" s="16"/>
      <c r="T141" s="16"/>
      <c r="U141" s="16"/>
      <c r="V141" s="16"/>
      <c r="W141" s="16"/>
      <c r="X141" s="16"/>
      <c r="Y141" s="16"/>
      <c r="Z141" s="16"/>
      <c r="AA141" s="16"/>
      <c r="AB141" s="16"/>
      <c r="AC141" s="16"/>
      <c r="AD141" s="16"/>
      <c r="AE141" s="16"/>
      <c r="AF141" s="16"/>
      <c r="AG141" s="16"/>
      <c r="AH141" s="16"/>
      <c r="AI141" s="16"/>
      <c r="AJ141" s="16"/>
      <c r="AK141" s="16"/>
      <c r="AL141" s="16"/>
      <c r="AM141" s="16"/>
      <c r="AN141" s="16"/>
      <c r="AO141" s="16"/>
      <c r="AP141" s="16"/>
    </row>
    <row r="142" spans="1:42" x14ac:dyDescent="0.3">
      <c r="A142" s="16"/>
      <c r="B142" s="8"/>
      <c r="C142" s="8"/>
      <c r="D142" s="8"/>
      <c r="E142" s="8"/>
      <c r="F142" s="8"/>
      <c r="G142" s="8"/>
      <c r="H142" s="8"/>
      <c r="I142" s="8"/>
      <c r="J142" s="8"/>
      <c r="K142" s="8"/>
      <c r="L142" s="8"/>
      <c r="M142" s="8"/>
      <c r="N142" s="8"/>
      <c r="O142" s="8"/>
      <c r="P142" s="8"/>
      <c r="Q142" s="8"/>
      <c r="R142" s="8"/>
      <c r="S142" s="2"/>
      <c r="T142" s="16"/>
      <c r="U142" s="16"/>
      <c r="V142" s="16"/>
      <c r="W142" s="16"/>
      <c r="X142" s="16"/>
      <c r="Y142" s="16"/>
      <c r="Z142" s="16"/>
      <c r="AA142" s="16"/>
      <c r="AB142" s="16"/>
      <c r="AC142" s="16"/>
      <c r="AD142" s="16"/>
      <c r="AE142" s="16"/>
      <c r="AF142" s="16"/>
      <c r="AG142" s="16"/>
      <c r="AH142" s="16"/>
      <c r="AI142" s="16"/>
      <c r="AJ142" s="16"/>
      <c r="AK142" s="16"/>
      <c r="AL142" s="16"/>
      <c r="AM142" s="16"/>
      <c r="AN142" s="16"/>
      <c r="AO142" s="16"/>
      <c r="AP142" s="16"/>
    </row>
    <row r="143" spans="1:42" x14ac:dyDescent="0.3">
      <c r="A143" s="16"/>
      <c r="B143" s="8"/>
      <c r="C143" s="8"/>
      <c r="D143" s="8"/>
      <c r="E143" s="8"/>
      <c r="F143" s="8"/>
      <c r="G143" s="8"/>
      <c r="H143" s="8"/>
      <c r="I143" s="8"/>
      <c r="J143" s="8"/>
      <c r="K143" s="8"/>
      <c r="L143" s="8"/>
      <c r="M143" s="8"/>
      <c r="N143" s="8"/>
      <c r="O143" s="8"/>
      <c r="P143" s="8"/>
      <c r="Q143" s="8"/>
      <c r="R143" s="8"/>
      <c r="S143" s="2"/>
      <c r="T143" s="16"/>
      <c r="U143" s="16"/>
      <c r="V143" s="16"/>
      <c r="W143" s="16"/>
      <c r="X143" s="16"/>
      <c r="Y143" s="16"/>
      <c r="Z143" s="16"/>
      <c r="AA143" s="16"/>
      <c r="AB143" s="16"/>
      <c r="AC143" s="16"/>
      <c r="AD143" s="16"/>
      <c r="AE143" s="16"/>
      <c r="AF143" s="16"/>
      <c r="AG143" s="16"/>
      <c r="AH143" s="16"/>
      <c r="AI143" s="16"/>
      <c r="AJ143" s="16"/>
      <c r="AK143" s="16"/>
      <c r="AL143" s="16"/>
      <c r="AM143" s="16"/>
      <c r="AN143" s="16"/>
      <c r="AO143" s="16"/>
      <c r="AP143" s="16"/>
    </row>
    <row r="144" spans="1:42" x14ac:dyDescent="0.3">
      <c r="A144" s="16"/>
      <c r="B144" s="8"/>
      <c r="C144" s="8"/>
      <c r="D144" s="8"/>
      <c r="E144" s="8"/>
      <c r="F144" s="2"/>
      <c r="G144" s="2"/>
      <c r="H144" s="2"/>
      <c r="I144" s="2"/>
      <c r="J144" s="2"/>
      <c r="K144" s="2"/>
      <c r="L144" s="2"/>
      <c r="M144" s="2"/>
      <c r="N144" s="2"/>
      <c r="O144" s="2"/>
      <c r="P144" s="2"/>
      <c r="Q144" s="2"/>
      <c r="R144" s="2"/>
      <c r="S144" s="2"/>
      <c r="T144" s="16"/>
      <c r="U144" s="16"/>
      <c r="V144" s="16"/>
      <c r="W144" s="16"/>
      <c r="X144" s="16"/>
      <c r="Y144" s="16"/>
      <c r="Z144" s="16"/>
      <c r="AA144" s="16"/>
      <c r="AB144" s="16"/>
      <c r="AC144" s="16"/>
      <c r="AD144" s="16"/>
      <c r="AE144" s="16"/>
      <c r="AF144" s="16"/>
      <c r="AG144" s="16"/>
      <c r="AH144" s="16"/>
      <c r="AI144" s="16"/>
      <c r="AJ144" s="16"/>
      <c r="AK144" s="16"/>
      <c r="AL144" s="16"/>
      <c r="AM144" s="16"/>
      <c r="AN144" s="16"/>
      <c r="AO144" s="16"/>
      <c r="AP144" s="16"/>
    </row>
    <row r="145" spans="1:42" x14ac:dyDescent="0.3">
      <c r="A145" s="16"/>
      <c r="B145" s="8"/>
      <c r="C145" s="8"/>
      <c r="D145" s="8"/>
      <c r="E145" s="8"/>
      <c r="F145" s="2"/>
      <c r="G145" s="2"/>
      <c r="H145" s="2"/>
      <c r="I145" s="2"/>
      <c r="J145" s="2"/>
      <c r="K145" s="2"/>
      <c r="L145" s="2"/>
      <c r="M145" s="2"/>
      <c r="N145" s="2"/>
      <c r="O145" s="2"/>
      <c r="P145" s="2"/>
      <c r="Q145" s="2"/>
      <c r="R145" s="2"/>
      <c r="S145" s="2"/>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row>
    <row r="146" spans="1:42" x14ac:dyDescent="0.3">
      <c r="A146" s="16"/>
      <c r="B146" s="8"/>
      <c r="C146" s="8"/>
      <c r="D146" s="8"/>
      <c r="E146" s="8"/>
      <c r="F146" s="2"/>
      <c r="G146" s="369" t="s">
        <v>109</v>
      </c>
      <c r="H146" s="369"/>
      <c r="I146" s="369"/>
      <c r="J146" s="369"/>
      <c r="K146" s="2"/>
      <c r="L146" s="2"/>
      <c r="M146" s="2"/>
      <c r="N146" s="2"/>
      <c r="O146" s="2"/>
      <c r="P146" s="2"/>
      <c r="Q146" s="2"/>
      <c r="R146" s="2"/>
      <c r="S146" s="2"/>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row>
    <row r="147" spans="1:42" x14ac:dyDescent="0.3">
      <c r="A147" s="16"/>
      <c r="B147" s="8"/>
      <c r="C147" s="8"/>
      <c r="D147" s="8"/>
      <c r="E147" s="8"/>
      <c r="F147" s="2"/>
      <c r="G147" s="2"/>
      <c r="H147" s="2" t="s">
        <v>117</v>
      </c>
      <c r="I147" s="2">
        <v>0.2</v>
      </c>
      <c r="J147" s="2"/>
      <c r="K147" s="2"/>
      <c r="L147" s="2"/>
      <c r="M147" s="2"/>
      <c r="N147" s="2"/>
      <c r="O147" s="2"/>
      <c r="P147" s="2"/>
      <c r="Q147" s="2"/>
      <c r="R147" s="2"/>
      <c r="S147" s="2"/>
      <c r="T147" s="16"/>
      <c r="U147" s="16"/>
      <c r="V147" s="16"/>
      <c r="W147" s="16"/>
      <c r="X147" s="16"/>
      <c r="Y147" s="16"/>
      <c r="Z147" s="16"/>
      <c r="AA147" s="16"/>
      <c r="AB147" s="16"/>
      <c r="AC147" s="16"/>
      <c r="AD147" s="16"/>
      <c r="AE147" s="16"/>
      <c r="AF147" s="16"/>
      <c r="AG147" s="16"/>
      <c r="AH147" s="16"/>
      <c r="AI147" s="16"/>
      <c r="AJ147" s="16"/>
      <c r="AK147" s="16"/>
      <c r="AL147" s="16"/>
      <c r="AM147" s="16"/>
      <c r="AN147" s="16"/>
      <c r="AO147" s="16"/>
      <c r="AP147" s="16"/>
    </row>
    <row r="148" spans="1:42" x14ac:dyDescent="0.3">
      <c r="A148" s="16"/>
      <c r="B148" s="8"/>
      <c r="C148" s="8"/>
      <c r="D148" s="8"/>
      <c r="E148" s="8"/>
      <c r="F148" s="2"/>
      <c r="G148" s="2"/>
      <c r="H148" s="2" t="s">
        <v>118</v>
      </c>
      <c r="I148" s="2">
        <v>0.4</v>
      </c>
      <c r="J148" s="2"/>
      <c r="K148" s="2"/>
      <c r="L148" s="204"/>
      <c r="M148" s="205"/>
      <c r="N148" s="205"/>
      <c r="O148" s="205"/>
      <c r="P148" s="205"/>
      <c r="Q148" s="2"/>
      <c r="R148" s="2"/>
      <c r="S148" s="2"/>
      <c r="T148" s="16"/>
      <c r="U148" s="16"/>
      <c r="V148" s="16"/>
      <c r="W148" s="16"/>
      <c r="X148" s="16"/>
      <c r="Y148" s="16"/>
      <c r="Z148" s="16"/>
      <c r="AA148" s="16"/>
      <c r="AB148" s="16"/>
      <c r="AC148" s="16"/>
      <c r="AD148" s="16"/>
      <c r="AE148" s="16"/>
      <c r="AF148" s="16"/>
      <c r="AG148" s="16"/>
      <c r="AH148" s="16"/>
      <c r="AI148" s="16"/>
      <c r="AJ148" s="16"/>
      <c r="AK148" s="16"/>
      <c r="AL148" s="16"/>
      <c r="AM148" s="16"/>
      <c r="AN148" s="16"/>
      <c r="AO148" s="16"/>
      <c r="AP148" s="16"/>
    </row>
    <row r="149" spans="1:42" x14ac:dyDescent="0.3">
      <c r="A149" s="16"/>
      <c r="B149" s="8"/>
      <c r="C149" s="8"/>
      <c r="D149" s="8"/>
      <c r="E149" s="8"/>
      <c r="F149" s="2"/>
      <c r="G149" s="2"/>
      <c r="H149" s="2" t="s">
        <v>119</v>
      </c>
      <c r="I149" s="2">
        <v>0.6</v>
      </c>
      <c r="J149" s="2"/>
      <c r="K149" s="2"/>
      <c r="L149" s="204"/>
      <c r="M149" s="204" t="s">
        <v>133</v>
      </c>
      <c r="N149" s="204" t="s">
        <v>132</v>
      </c>
      <c r="O149" s="204" t="s">
        <v>134</v>
      </c>
      <c r="P149" s="204" t="s">
        <v>135</v>
      </c>
      <c r="Q149" s="2"/>
      <c r="R149" s="2"/>
      <c r="S149" s="2"/>
      <c r="T149" s="16"/>
      <c r="U149" s="16"/>
      <c r="V149" s="16"/>
      <c r="W149" s="16"/>
      <c r="X149" s="16"/>
      <c r="Y149" s="16"/>
      <c r="Z149" s="16"/>
      <c r="AA149" s="16"/>
      <c r="AB149" s="16"/>
      <c r="AC149" s="16"/>
      <c r="AD149" s="16"/>
      <c r="AE149" s="16"/>
      <c r="AF149" s="16"/>
      <c r="AG149" s="16"/>
      <c r="AH149" s="16"/>
      <c r="AI149" s="16"/>
      <c r="AJ149" s="16"/>
      <c r="AK149" s="16"/>
      <c r="AL149" s="16"/>
      <c r="AM149" s="16"/>
      <c r="AN149" s="16"/>
      <c r="AO149" s="16"/>
      <c r="AP149" s="16"/>
    </row>
    <row r="150" spans="1:42" x14ac:dyDescent="0.3">
      <c r="A150" s="16"/>
      <c r="B150" s="8"/>
      <c r="C150" s="8"/>
      <c r="D150" s="8"/>
      <c r="E150" s="8"/>
      <c r="F150" s="2"/>
      <c r="G150" s="2"/>
      <c r="H150" s="2" t="s">
        <v>120</v>
      </c>
      <c r="I150" s="2">
        <v>0.8</v>
      </c>
      <c r="J150" s="2"/>
      <c r="K150" s="2"/>
      <c r="L150" s="204">
        <v>1</v>
      </c>
      <c r="M150" s="204" t="str">
        <f>IF(C120="","",VLOOKUP(C120,H147:I151,2,0))</f>
        <v/>
      </c>
      <c r="N150" s="204" t="str">
        <f>IF(E120="","",VLOOKUP(E120,H154:I158,2,0))</f>
        <v/>
      </c>
      <c r="O150" s="204" t="str">
        <f>IF(G120="","",VLOOKUP(G120,H161:I165,2,0))</f>
        <v/>
      </c>
      <c r="P150" s="204" t="str">
        <f>IF(I120="","",VLOOKUP(I120,H168:I172,2,0))</f>
        <v/>
      </c>
      <c r="Q150" s="2"/>
      <c r="R150" s="2"/>
      <c r="S150" s="2"/>
      <c r="T150" s="16"/>
      <c r="U150" s="16"/>
      <c r="V150" s="16"/>
      <c r="W150" s="16"/>
      <c r="X150" s="16"/>
      <c r="Y150" s="16"/>
      <c r="Z150" s="16"/>
      <c r="AA150" s="16"/>
      <c r="AB150" s="16"/>
      <c r="AC150" s="16"/>
      <c r="AD150" s="16"/>
      <c r="AE150" s="16"/>
      <c r="AF150" s="16"/>
      <c r="AG150" s="16"/>
      <c r="AH150" s="16"/>
      <c r="AI150" s="16"/>
      <c r="AJ150" s="16"/>
      <c r="AK150" s="16"/>
      <c r="AL150" s="16"/>
      <c r="AM150" s="16"/>
      <c r="AN150" s="16"/>
      <c r="AO150" s="16"/>
      <c r="AP150" s="16"/>
    </row>
    <row r="151" spans="1:42" x14ac:dyDescent="0.3">
      <c r="A151" s="16"/>
      <c r="B151" s="8"/>
      <c r="C151" s="8"/>
      <c r="D151" s="8"/>
      <c r="E151" s="8"/>
      <c r="F151" s="2"/>
      <c r="G151" s="2"/>
      <c r="H151" s="2" t="s">
        <v>121</v>
      </c>
      <c r="I151" s="2">
        <v>1</v>
      </c>
      <c r="J151" s="2"/>
      <c r="K151" s="2"/>
      <c r="L151" s="204">
        <v>2</v>
      </c>
      <c r="M151" s="204" t="str">
        <f>IF(C122="","",VLOOKUP(C122,H147:I151,2,0))</f>
        <v/>
      </c>
      <c r="N151" s="204" t="str">
        <f>IF(E122="","",VLOOKUP(E122,H154:I158,2,0))</f>
        <v/>
      </c>
      <c r="O151" s="204" t="str">
        <f>IF(G122="","",VLOOKUP(G122,H161:I165,2,0))</f>
        <v/>
      </c>
      <c r="P151" s="204" t="str">
        <f>IF(I122="","",VLOOKUP(I122,H168:I172,2,0))</f>
        <v/>
      </c>
      <c r="Q151" s="2"/>
      <c r="R151" s="2"/>
      <c r="S151" s="2"/>
      <c r="T151" s="16"/>
      <c r="U151" s="16"/>
      <c r="V151" s="16"/>
      <c r="W151" s="16"/>
      <c r="X151" s="16"/>
      <c r="Y151" s="16"/>
      <c r="Z151" s="16"/>
      <c r="AA151" s="16"/>
      <c r="AB151" s="16"/>
      <c r="AC151" s="16"/>
      <c r="AD151" s="16"/>
      <c r="AE151" s="16"/>
      <c r="AF151" s="16"/>
      <c r="AG151" s="16"/>
      <c r="AH151" s="16"/>
      <c r="AI151" s="16"/>
      <c r="AJ151" s="16"/>
      <c r="AK151" s="16"/>
      <c r="AL151" s="16"/>
      <c r="AM151" s="16"/>
      <c r="AN151" s="16"/>
      <c r="AO151" s="16"/>
      <c r="AP151" s="16"/>
    </row>
    <row r="152" spans="1:42" x14ac:dyDescent="0.3">
      <c r="A152" s="16"/>
      <c r="B152" s="8"/>
      <c r="C152" s="8"/>
      <c r="D152" s="8"/>
      <c r="E152" s="8"/>
      <c r="F152" s="2"/>
      <c r="G152" s="2"/>
      <c r="H152" s="2"/>
      <c r="I152" s="2"/>
      <c r="J152" s="2"/>
      <c r="K152" s="2"/>
      <c r="L152" s="204">
        <v>3</v>
      </c>
      <c r="M152" s="204" t="str">
        <f>IF(C124="","",VLOOKUP(C124,H147:I151,2,0))</f>
        <v/>
      </c>
      <c r="N152" s="204" t="str">
        <f>IF(E124="","",VLOOKUP(E124,H154:I158,2,0))</f>
        <v/>
      </c>
      <c r="O152" s="204" t="str">
        <f>IF(G124="","",VLOOKUP(G124,H161:I165,2,0))</f>
        <v/>
      </c>
      <c r="P152" s="204" t="str">
        <f>IF(I124="","",VLOOKUP(I124,H168:I172,2,0))</f>
        <v/>
      </c>
      <c r="Q152" s="2"/>
      <c r="R152" s="2"/>
      <c r="S152" s="2"/>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row>
    <row r="153" spans="1:42" x14ac:dyDescent="0.3">
      <c r="A153" s="16"/>
      <c r="B153" s="8"/>
      <c r="C153" s="8"/>
      <c r="D153" s="8"/>
      <c r="E153" s="8"/>
      <c r="F153" s="2"/>
      <c r="G153" s="369" t="s">
        <v>110</v>
      </c>
      <c r="H153" s="369"/>
      <c r="I153" s="369"/>
      <c r="J153" s="369"/>
      <c r="K153" s="2"/>
      <c r="L153" s="204">
        <v>4</v>
      </c>
      <c r="M153" s="204" t="str">
        <f>IF(C126="","",VLOOKUP(C126,H147:I151,2,0))</f>
        <v/>
      </c>
      <c r="N153" s="204" t="str">
        <f>IF(E126="","",VLOOKUP(E126,H154:I158,2,0))</f>
        <v/>
      </c>
      <c r="O153" s="204" t="str">
        <f>IF(G126="","",VLOOKUP(G126,H161:I165,2,0))</f>
        <v/>
      </c>
      <c r="P153" s="204" t="str">
        <f>IF(I126="","",VLOOKUP(I126,H168:I172,2,0))</f>
        <v/>
      </c>
      <c r="Q153" s="2"/>
      <c r="R153" s="2"/>
      <c r="S153" s="2"/>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row>
    <row r="154" spans="1:42" x14ac:dyDescent="0.3">
      <c r="A154" s="16"/>
      <c r="B154" s="8"/>
      <c r="C154" s="8"/>
      <c r="D154" s="8"/>
      <c r="E154" s="8"/>
      <c r="F154" s="2"/>
      <c r="G154" s="2"/>
      <c r="H154" s="2" t="s">
        <v>112</v>
      </c>
      <c r="I154" s="2">
        <v>0.1</v>
      </c>
      <c r="J154" s="2"/>
      <c r="K154" s="2"/>
      <c r="L154" s="204">
        <v>5</v>
      </c>
      <c r="M154" s="204" t="str">
        <f>IF(C128="","",VLOOKUP(C128,H147:I151,2,0))</f>
        <v/>
      </c>
      <c r="N154" s="204" t="str">
        <f>IF(E128="","",VLOOKUP(E128,H154:I158,2,0))</f>
        <v/>
      </c>
      <c r="O154" s="204" t="str">
        <f>IF(G128="","",VLOOKUP(G128,H161:I165,2,0))</f>
        <v/>
      </c>
      <c r="P154" s="204" t="str">
        <f>IF(I128="","",VLOOKUP(I128,H168:I172,2,0))</f>
        <v/>
      </c>
      <c r="Q154" s="2"/>
      <c r="R154" s="2"/>
      <c r="S154" s="2"/>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row>
    <row r="155" spans="1:42" x14ac:dyDescent="0.3">
      <c r="A155" s="16"/>
      <c r="B155" s="8"/>
      <c r="C155" s="8"/>
      <c r="D155" s="8"/>
      <c r="E155" s="8"/>
      <c r="F155" s="2"/>
      <c r="G155" s="2"/>
      <c r="H155" s="2" t="s">
        <v>113</v>
      </c>
      <c r="I155" s="2">
        <v>0.2</v>
      </c>
      <c r="J155" s="2"/>
      <c r="K155" s="2"/>
      <c r="L155" s="204">
        <v>6</v>
      </c>
      <c r="M155" s="204" t="str">
        <f>IF(C130="","",VLOOKUP(C130,H147:I151,2,0))</f>
        <v/>
      </c>
      <c r="N155" s="204" t="str">
        <f>IF(E130="","",VLOOKUP(E130,H154:I158,2,0))</f>
        <v/>
      </c>
      <c r="O155" s="204" t="str">
        <f>IF(G130="","",VLOOKUP(G130,H161:I165,2,0))</f>
        <v/>
      </c>
      <c r="P155" s="204" t="str">
        <f>IF(I130="","",VLOOKUP(I130,H168:I172,2,0))</f>
        <v/>
      </c>
      <c r="Q155" s="2"/>
      <c r="R155" s="2"/>
      <c r="S155" s="2"/>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row>
    <row r="156" spans="1:42" x14ac:dyDescent="0.3">
      <c r="A156" s="16"/>
      <c r="B156" s="8"/>
      <c r="C156" s="8"/>
      <c r="D156" s="8"/>
      <c r="E156" s="8"/>
      <c r="F156" s="2"/>
      <c r="G156" s="2"/>
      <c r="H156" s="2" t="s">
        <v>65</v>
      </c>
      <c r="I156" s="2">
        <v>0.3</v>
      </c>
      <c r="J156" s="2"/>
      <c r="K156" s="2"/>
      <c r="L156" s="204">
        <v>7</v>
      </c>
      <c r="M156" s="204" t="str">
        <f>IF(C132="","",VLOOKUP(C132,H147:I151,2,0))</f>
        <v/>
      </c>
      <c r="N156" s="204" t="str">
        <f>IF(E132="","",VLOOKUP(E132,H154:I158,2,0))</f>
        <v/>
      </c>
      <c r="O156" s="204" t="str">
        <f>IF(G132="","",VLOOKUP(G132,H161:I165,2,0))</f>
        <v/>
      </c>
      <c r="P156" s="204" t="str">
        <f>IF(I132="","",VLOOKUP(I132,H168:I172,2,0))</f>
        <v/>
      </c>
      <c r="Q156" s="2"/>
      <c r="R156" s="2"/>
      <c r="S156" s="2"/>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row>
    <row r="157" spans="1:42" x14ac:dyDescent="0.3">
      <c r="A157" s="16"/>
      <c r="B157" s="8"/>
      <c r="C157" s="8"/>
      <c r="D157" s="8"/>
      <c r="E157" s="8"/>
      <c r="F157" s="2"/>
      <c r="G157" s="2"/>
      <c r="H157" s="2" t="s">
        <v>114</v>
      </c>
      <c r="I157" s="2">
        <v>0.4</v>
      </c>
      <c r="J157" s="2"/>
      <c r="K157" s="2"/>
      <c r="L157" s="2"/>
      <c r="M157" s="2"/>
      <c r="N157" s="2"/>
      <c r="O157" s="2"/>
      <c r="P157" s="2"/>
      <c r="Q157" s="2"/>
      <c r="R157" s="2"/>
      <c r="S157" s="2"/>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row>
    <row r="158" spans="1:42" x14ac:dyDescent="0.3">
      <c r="A158" s="16"/>
      <c r="B158" s="8"/>
      <c r="C158" s="8"/>
      <c r="D158" s="8"/>
      <c r="E158" s="8"/>
      <c r="F158" s="2"/>
      <c r="G158" s="2"/>
      <c r="H158" s="2" t="s">
        <v>115</v>
      </c>
      <c r="I158" s="2">
        <v>0.5</v>
      </c>
      <c r="J158" s="2"/>
      <c r="K158" s="2"/>
      <c r="L158" s="2"/>
      <c r="M158" s="2"/>
      <c r="N158" s="2"/>
      <c r="O158" s="2"/>
      <c r="P158" s="2"/>
      <c r="Q158" s="2"/>
      <c r="R158" s="2"/>
      <c r="S158" s="2"/>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x14ac:dyDescent="0.3">
      <c r="A159" s="16"/>
      <c r="B159" s="8"/>
      <c r="C159" s="8"/>
      <c r="D159" s="8"/>
      <c r="E159" s="8"/>
      <c r="F159" s="2"/>
      <c r="G159" s="2"/>
      <c r="H159" s="2"/>
      <c r="I159" s="2"/>
      <c r="J159" s="2"/>
      <c r="K159" s="2"/>
      <c r="L159" s="2"/>
      <c r="M159" s="2"/>
      <c r="N159" s="2"/>
      <c r="O159" s="2"/>
      <c r="P159" s="2"/>
      <c r="Q159" s="2"/>
      <c r="R159" s="2"/>
      <c r="S159" s="2"/>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x14ac:dyDescent="0.3">
      <c r="A160" s="16"/>
      <c r="B160" s="8"/>
      <c r="C160" s="8"/>
      <c r="D160" s="8"/>
      <c r="E160" s="8"/>
      <c r="F160" s="2"/>
      <c r="G160" s="369" t="s">
        <v>111</v>
      </c>
      <c r="H160" s="369"/>
      <c r="I160" s="369"/>
      <c r="J160" s="369"/>
      <c r="K160" s="2"/>
      <c r="L160" s="2"/>
      <c r="M160" s="2"/>
      <c r="N160" s="206" t="str">
        <f>IFERROR(AVERAGE(K120:L133),"0,0 kg")</f>
        <v>0,0 kg</v>
      </c>
      <c r="O160" s="2"/>
      <c r="P160" s="2"/>
      <c r="Q160" s="2"/>
      <c r="R160" s="2"/>
      <c r="S160" s="2"/>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x14ac:dyDescent="0.3">
      <c r="A161" s="16"/>
      <c r="B161" s="8"/>
      <c r="C161" s="8"/>
      <c r="D161" s="8"/>
      <c r="E161" s="8"/>
      <c r="F161" s="2"/>
      <c r="G161" s="2"/>
      <c r="H161" s="2" t="s">
        <v>125</v>
      </c>
      <c r="I161" s="2">
        <v>0.1</v>
      </c>
      <c r="J161" s="2"/>
      <c r="K161" s="2"/>
      <c r="L161" s="2"/>
      <c r="M161" s="2"/>
      <c r="N161" s="2"/>
      <c r="O161" s="2"/>
      <c r="P161" s="2"/>
      <c r="Q161" s="2"/>
      <c r="R161" s="2"/>
      <c r="S161" s="2"/>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x14ac:dyDescent="0.3">
      <c r="A162" s="16"/>
      <c r="B162" s="8"/>
      <c r="C162" s="8"/>
      <c r="D162" s="8"/>
      <c r="E162" s="8"/>
      <c r="F162" s="2"/>
      <c r="G162" s="2"/>
      <c r="H162" s="2" t="s">
        <v>116</v>
      </c>
      <c r="I162" s="2">
        <v>0.2</v>
      </c>
      <c r="J162" s="2"/>
      <c r="K162" s="2"/>
      <c r="L162" s="2"/>
      <c r="M162" s="2"/>
      <c r="N162" s="2"/>
      <c r="O162" s="2"/>
      <c r="P162" s="2"/>
      <c r="Q162" s="2"/>
      <c r="R162" s="2"/>
      <c r="S162" s="2"/>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x14ac:dyDescent="0.3">
      <c r="A163" s="16"/>
      <c r="B163" s="8"/>
      <c r="C163" s="8"/>
      <c r="D163" s="8"/>
      <c r="E163" s="8"/>
      <c r="F163" s="2"/>
      <c r="G163" s="2"/>
      <c r="H163" s="2" t="s">
        <v>122</v>
      </c>
      <c r="I163" s="2">
        <v>0.3</v>
      </c>
      <c r="J163" s="2"/>
      <c r="K163" s="2"/>
      <c r="L163" s="2"/>
      <c r="M163" s="2"/>
      <c r="N163" s="2"/>
      <c r="O163" s="2"/>
      <c r="P163" s="2"/>
      <c r="Q163" s="2"/>
      <c r="R163" s="2"/>
      <c r="S163" s="2"/>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x14ac:dyDescent="0.3">
      <c r="A164" s="16"/>
      <c r="B164" s="8"/>
      <c r="C164" s="8"/>
      <c r="D164" s="8"/>
      <c r="E164" s="8"/>
      <c r="F164" s="2"/>
      <c r="G164" s="2"/>
      <c r="H164" s="2" t="s">
        <v>123</v>
      </c>
      <c r="I164" s="2">
        <v>0.4</v>
      </c>
      <c r="J164" s="2"/>
      <c r="K164" s="2"/>
      <c r="L164" s="2"/>
      <c r="M164" s="2"/>
      <c r="N164" s="2"/>
      <c r="O164" s="2"/>
      <c r="P164" s="2"/>
      <c r="Q164" s="2"/>
      <c r="R164" s="2"/>
      <c r="S164" s="2"/>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x14ac:dyDescent="0.3">
      <c r="A165" s="16"/>
      <c r="B165" s="8"/>
      <c r="C165" s="8"/>
      <c r="D165" s="8"/>
      <c r="E165" s="8"/>
      <c r="F165" s="2"/>
      <c r="G165" s="2"/>
      <c r="H165" s="2" t="s">
        <v>124</v>
      </c>
      <c r="I165" s="2">
        <v>0.5</v>
      </c>
      <c r="J165" s="2"/>
      <c r="K165" s="2"/>
      <c r="L165" s="2"/>
      <c r="M165" s="2"/>
      <c r="N165" s="2"/>
      <c r="O165" s="2"/>
      <c r="P165" s="2"/>
      <c r="Q165" s="2"/>
      <c r="R165" s="2"/>
      <c r="S165" s="2"/>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x14ac:dyDescent="0.3">
      <c r="A166" s="16"/>
      <c r="B166" s="8"/>
      <c r="C166" s="8"/>
      <c r="D166" s="8"/>
      <c r="E166" s="8"/>
      <c r="F166" s="2"/>
      <c r="G166" s="2"/>
      <c r="H166" s="2"/>
      <c r="I166" s="2"/>
      <c r="J166" s="2"/>
      <c r="K166" s="2"/>
      <c r="L166" s="2"/>
      <c r="M166" s="2"/>
      <c r="N166" s="2"/>
      <c r="O166" s="2"/>
      <c r="P166" s="2"/>
      <c r="Q166" s="2"/>
      <c r="R166" s="2"/>
      <c r="S166" s="2"/>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x14ac:dyDescent="0.3">
      <c r="A167" s="16"/>
      <c r="B167" s="8"/>
      <c r="C167" s="8"/>
      <c r="D167" s="8"/>
      <c r="E167" s="8"/>
      <c r="F167" s="2"/>
      <c r="G167" s="369" t="s">
        <v>108</v>
      </c>
      <c r="H167" s="369"/>
      <c r="I167" s="369"/>
      <c r="J167" s="369"/>
      <c r="K167" s="2"/>
      <c r="L167" s="2"/>
      <c r="M167" s="2"/>
      <c r="N167" s="2"/>
      <c r="O167" s="2"/>
      <c r="P167" s="2"/>
      <c r="Q167" s="2"/>
      <c r="R167" s="2"/>
      <c r="S167" s="2"/>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x14ac:dyDescent="0.3">
      <c r="A168" s="16"/>
      <c r="B168" s="8"/>
      <c r="C168" s="8"/>
      <c r="D168" s="8"/>
      <c r="E168" s="8"/>
      <c r="F168" s="2"/>
      <c r="G168" s="2"/>
      <c r="H168" s="2" t="s">
        <v>126</v>
      </c>
      <c r="I168" s="2">
        <v>0.2</v>
      </c>
      <c r="J168" s="2"/>
      <c r="K168" s="2"/>
      <c r="L168" s="2"/>
      <c r="M168" s="2"/>
      <c r="N168" s="2"/>
      <c r="O168" s="2"/>
      <c r="P168" s="2"/>
      <c r="Q168" s="2"/>
      <c r="R168" s="2"/>
      <c r="S168" s="2"/>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x14ac:dyDescent="0.3">
      <c r="A169" s="16"/>
      <c r="B169" s="8"/>
      <c r="C169" s="8"/>
      <c r="D169" s="8"/>
      <c r="E169" s="8"/>
      <c r="F169" s="2"/>
      <c r="G169" s="2"/>
      <c r="H169" s="2" t="s">
        <v>127</v>
      </c>
      <c r="I169" s="2">
        <v>0.4</v>
      </c>
      <c r="J169" s="2"/>
      <c r="K169" s="2"/>
      <c r="L169" s="2"/>
      <c r="M169" s="2"/>
      <c r="N169" s="2"/>
      <c r="O169" s="2"/>
      <c r="P169" s="2"/>
      <c r="Q169" s="2"/>
      <c r="R169" s="2"/>
      <c r="S169" s="2"/>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x14ac:dyDescent="0.3">
      <c r="A170" s="16"/>
      <c r="B170" s="8"/>
      <c r="C170" s="8"/>
      <c r="D170" s="8"/>
      <c r="E170" s="8"/>
      <c r="F170" s="2"/>
      <c r="G170" s="2"/>
      <c r="H170" s="2" t="s">
        <v>128</v>
      </c>
      <c r="I170" s="2">
        <v>0.6</v>
      </c>
      <c r="J170" s="2"/>
      <c r="K170" s="2"/>
      <c r="L170" s="2"/>
      <c r="M170" s="2"/>
      <c r="N170" s="2"/>
      <c r="O170" s="2"/>
      <c r="P170" s="2"/>
      <c r="Q170" s="2"/>
      <c r="R170" s="2"/>
      <c r="S170" s="2"/>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x14ac:dyDescent="0.3">
      <c r="A171" s="16"/>
      <c r="B171" s="8"/>
      <c r="C171" s="8"/>
      <c r="D171" s="8"/>
      <c r="E171" s="8"/>
      <c r="F171" s="2"/>
      <c r="G171" s="2"/>
      <c r="H171" s="2" t="s">
        <v>129</v>
      </c>
      <c r="I171" s="2">
        <v>0.8</v>
      </c>
      <c r="J171" s="2"/>
      <c r="K171" s="2"/>
      <c r="L171" s="2"/>
      <c r="M171" s="2"/>
      <c r="N171" s="2"/>
      <c r="O171" s="2"/>
      <c r="P171" s="2"/>
      <c r="Q171" s="2"/>
      <c r="R171" s="2"/>
      <c r="S171" s="2"/>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x14ac:dyDescent="0.3">
      <c r="A172" s="16"/>
      <c r="B172" s="8"/>
      <c r="C172" s="8"/>
      <c r="D172" s="8"/>
      <c r="E172" s="8"/>
      <c r="F172" s="2"/>
      <c r="G172" s="2"/>
      <c r="H172" s="2" t="s">
        <v>130</v>
      </c>
      <c r="I172" s="2">
        <v>1</v>
      </c>
      <c r="J172" s="2"/>
      <c r="K172" s="2"/>
      <c r="L172" s="2"/>
      <c r="M172" s="2"/>
      <c r="N172" s="2"/>
      <c r="O172" s="2"/>
      <c r="P172" s="2"/>
      <c r="Q172" s="2"/>
      <c r="R172" s="2"/>
      <c r="S172" s="2"/>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x14ac:dyDescent="0.3">
      <c r="A173" s="16"/>
      <c r="B173" s="8"/>
      <c r="C173" s="8"/>
      <c r="D173" s="8"/>
      <c r="E173" s="8"/>
      <c r="F173" s="2"/>
      <c r="G173" s="2"/>
      <c r="H173" s="2"/>
      <c r="I173" s="2"/>
      <c r="J173" s="2"/>
      <c r="K173" s="2"/>
      <c r="L173" s="2"/>
      <c r="M173" s="2"/>
      <c r="N173" s="2"/>
      <c r="O173" s="2"/>
      <c r="P173" s="2"/>
      <c r="Q173" s="2"/>
      <c r="R173" s="2"/>
      <c r="S173" s="2"/>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x14ac:dyDescent="0.3">
      <c r="A174" s="16"/>
      <c r="B174" s="8"/>
      <c r="C174" s="8"/>
      <c r="D174" s="8"/>
      <c r="E174" s="8"/>
      <c r="F174" s="2"/>
      <c r="G174" s="2"/>
      <c r="H174" s="2"/>
      <c r="I174" s="2"/>
      <c r="J174" s="2"/>
      <c r="K174" s="2"/>
      <c r="L174" s="2"/>
      <c r="M174" s="2"/>
      <c r="N174" s="2"/>
      <c r="O174" s="2"/>
      <c r="P174" s="2"/>
      <c r="Q174" s="2"/>
      <c r="R174" s="2"/>
      <c r="S174" s="2"/>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x14ac:dyDescent="0.3">
      <c r="A175" s="16"/>
      <c r="B175" s="8"/>
      <c r="C175" s="8"/>
      <c r="D175" s="8"/>
      <c r="E175" s="8"/>
      <c r="F175" s="2"/>
      <c r="G175" s="2"/>
      <c r="H175" s="2"/>
      <c r="I175" s="2"/>
      <c r="J175" s="2"/>
      <c r="K175" s="2"/>
      <c r="L175" s="2"/>
      <c r="M175" s="2"/>
      <c r="N175" s="2"/>
      <c r="O175" s="2"/>
      <c r="P175" s="2"/>
      <c r="Q175" s="2"/>
      <c r="R175" s="2"/>
      <c r="S175" s="2"/>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x14ac:dyDescent="0.3">
      <c r="A176" s="16"/>
      <c r="B176" s="8"/>
      <c r="C176" s="8"/>
      <c r="D176" s="8"/>
      <c r="E176" s="8"/>
      <c r="F176" s="2"/>
      <c r="G176" s="2"/>
      <c r="H176" s="2"/>
      <c r="I176" s="2"/>
      <c r="J176" s="2"/>
      <c r="K176" s="2"/>
      <c r="L176" s="2"/>
      <c r="M176" s="2"/>
      <c r="N176" s="2"/>
      <c r="O176" s="2"/>
      <c r="P176" s="2"/>
      <c r="Q176" s="2"/>
      <c r="R176" s="2"/>
      <c r="S176" s="2"/>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x14ac:dyDescent="0.3">
      <c r="A177" s="16"/>
      <c r="B177" s="8"/>
      <c r="C177" s="8"/>
      <c r="D177" s="8"/>
      <c r="E177" s="8"/>
      <c r="F177" s="8"/>
      <c r="G177" s="8"/>
      <c r="H177" s="8"/>
      <c r="I177" s="8"/>
      <c r="J177" s="8"/>
      <c r="K177" s="8"/>
      <c r="L177" s="8"/>
      <c r="M177" s="8"/>
      <c r="N177" s="8"/>
      <c r="O177" s="8"/>
      <c r="P177" s="8"/>
      <c r="Q177" s="8"/>
      <c r="R177" s="8"/>
      <c r="S177" s="2"/>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x14ac:dyDescent="0.3">
      <c r="A178" s="16"/>
      <c r="B178" s="8"/>
      <c r="C178" s="8"/>
      <c r="D178" s="8"/>
      <c r="E178" s="8"/>
      <c r="F178" s="8"/>
      <c r="G178" s="8"/>
      <c r="H178" s="8"/>
      <c r="I178" s="8"/>
      <c r="J178" s="8"/>
      <c r="K178" s="8"/>
      <c r="L178" s="8"/>
      <c r="M178" s="8"/>
      <c r="N178" s="8"/>
      <c r="O178" s="8"/>
      <c r="P178" s="8"/>
      <c r="Q178" s="8"/>
      <c r="R178" s="8"/>
      <c r="S178" s="2"/>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x14ac:dyDescent="0.3">
      <c r="A179" s="16"/>
      <c r="B179" s="8"/>
      <c r="C179" s="8"/>
      <c r="D179" s="8"/>
      <c r="E179" s="8"/>
      <c r="F179" s="8"/>
      <c r="G179" s="8"/>
      <c r="H179" s="8"/>
      <c r="I179" s="8"/>
      <c r="J179" s="8"/>
      <c r="K179" s="8"/>
      <c r="L179" s="8"/>
      <c r="M179" s="8"/>
      <c r="N179" s="8"/>
      <c r="O179" s="8"/>
      <c r="P179" s="8"/>
      <c r="Q179" s="8"/>
      <c r="R179" s="8"/>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x14ac:dyDescent="0.3">
      <c r="A180" s="16"/>
      <c r="B180" s="8"/>
      <c r="C180" s="8"/>
      <c r="D180" s="8"/>
      <c r="E180" s="8"/>
      <c r="F180" s="8"/>
      <c r="G180" s="8"/>
      <c r="H180" s="8"/>
      <c r="I180" s="8"/>
      <c r="J180" s="8"/>
      <c r="K180" s="8"/>
      <c r="L180" s="8"/>
      <c r="M180" s="8"/>
      <c r="N180" s="8"/>
      <c r="O180" s="8"/>
      <c r="P180" s="8"/>
      <c r="Q180" s="8"/>
      <c r="R180" s="8"/>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x14ac:dyDescent="0.3">
      <c r="A181" s="16"/>
      <c r="B181" s="8"/>
      <c r="C181" s="8"/>
      <c r="D181" s="8"/>
      <c r="E181" s="8"/>
      <c r="F181" s="8"/>
      <c r="G181" s="8"/>
      <c r="H181" s="8"/>
      <c r="I181" s="8"/>
      <c r="J181" s="8"/>
      <c r="K181" s="8"/>
      <c r="L181" s="8"/>
      <c r="M181" s="8"/>
      <c r="N181" s="8"/>
      <c r="O181" s="8"/>
      <c r="P181" s="8"/>
      <c r="Q181" s="8"/>
      <c r="R181" s="8"/>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x14ac:dyDescent="0.3">
      <c r="A182" s="16"/>
      <c r="B182" s="8"/>
      <c r="C182" s="8"/>
      <c r="D182" s="8"/>
      <c r="E182" s="8"/>
      <c r="F182" s="8"/>
      <c r="G182" s="8"/>
      <c r="H182" s="8"/>
      <c r="I182" s="8"/>
      <c r="J182" s="8"/>
      <c r="K182" s="8"/>
      <c r="L182" s="8"/>
      <c r="M182" s="8"/>
      <c r="N182" s="8"/>
      <c r="O182" s="8"/>
      <c r="P182" s="8"/>
      <c r="Q182" s="8"/>
      <c r="R182" s="8"/>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x14ac:dyDescent="0.3">
      <c r="A183" s="16"/>
      <c r="B183" s="8"/>
      <c r="C183" s="8"/>
      <c r="D183" s="8"/>
      <c r="E183" s="8"/>
      <c r="F183" s="8"/>
      <c r="G183" s="8"/>
      <c r="H183" s="8"/>
      <c r="I183" s="8"/>
      <c r="J183" s="8"/>
      <c r="K183" s="8"/>
      <c r="L183" s="8"/>
      <c r="M183" s="8"/>
      <c r="N183" s="8"/>
      <c r="O183" s="8"/>
      <c r="P183" s="8"/>
      <c r="Q183" s="8"/>
      <c r="R183" s="8"/>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x14ac:dyDescent="0.3">
      <c r="A184" s="16"/>
      <c r="B184" s="8"/>
      <c r="C184" s="8"/>
      <c r="D184" s="8"/>
      <c r="E184" s="8"/>
      <c r="F184" s="8"/>
      <c r="G184" s="8"/>
      <c r="H184" s="8"/>
      <c r="I184" s="8"/>
      <c r="J184" s="8"/>
      <c r="K184" s="8"/>
      <c r="L184" s="8"/>
      <c r="M184" s="8"/>
      <c r="N184" s="8"/>
      <c r="O184" s="8"/>
      <c r="P184" s="8"/>
      <c r="Q184" s="8"/>
      <c r="R184" s="8"/>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x14ac:dyDescent="0.3">
      <c r="A185" s="16"/>
      <c r="B185" s="8"/>
      <c r="C185" s="8"/>
      <c r="D185" s="8"/>
      <c r="E185" s="8"/>
      <c r="F185" s="8"/>
      <c r="G185" s="8"/>
      <c r="H185" s="8"/>
      <c r="I185" s="8"/>
      <c r="J185" s="8"/>
      <c r="K185" s="8"/>
      <c r="L185" s="8"/>
      <c r="M185" s="8"/>
      <c r="N185" s="8"/>
      <c r="O185" s="8"/>
      <c r="P185" s="8"/>
      <c r="Q185" s="8"/>
      <c r="R185" s="8"/>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x14ac:dyDescent="0.3">
      <c r="A186" s="16"/>
      <c r="B186" s="8"/>
      <c r="C186" s="8"/>
      <c r="D186" s="8"/>
      <c r="E186" s="8"/>
      <c r="F186" s="8"/>
      <c r="G186" s="8"/>
      <c r="H186" s="8"/>
      <c r="I186" s="8"/>
      <c r="J186" s="8"/>
      <c r="K186" s="8"/>
      <c r="L186" s="8"/>
      <c r="M186" s="8"/>
      <c r="N186" s="8"/>
      <c r="O186" s="8"/>
      <c r="P186" s="8"/>
      <c r="Q186" s="8"/>
      <c r="R186" s="8"/>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x14ac:dyDescent="0.3">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x14ac:dyDescent="0.3">
      <c r="A188" s="16"/>
      <c r="B188" s="16"/>
      <c r="C188" s="16"/>
      <c r="D188" s="16"/>
      <c r="E188" s="16"/>
      <c r="F188" s="16"/>
      <c r="G188" s="16"/>
      <c r="H188" s="16"/>
      <c r="I188" s="16"/>
      <c r="J188" s="16"/>
      <c r="K188" s="16"/>
      <c r="L188" s="16"/>
      <c r="M188" s="16"/>
      <c r="N188" s="16"/>
      <c r="O188" s="16"/>
      <c r="P188" s="16"/>
      <c r="Q188" s="16"/>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x14ac:dyDescent="0.3">
      <c r="A189" s="16"/>
      <c r="B189" s="16"/>
      <c r="C189" s="16"/>
      <c r="D189" s="16"/>
      <c r="E189" s="16"/>
      <c r="F189" s="16"/>
      <c r="G189" s="16"/>
      <c r="H189" s="16"/>
      <c r="I189" s="16"/>
      <c r="J189" s="16"/>
      <c r="K189" s="16"/>
      <c r="L189" s="16"/>
      <c r="M189" s="16"/>
      <c r="N189" s="16"/>
      <c r="O189" s="16"/>
      <c r="P189" s="16"/>
      <c r="Q189" s="16"/>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x14ac:dyDescent="0.3">
      <c r="A190" s="16"/>
      <c r="B190" s="16"/>
      <c r="C190" s="16"/>
      <c r="D190" s="16"/>
      <c r="E190" s="16"/>
      <c r="F190" s="16"/>
      <c r="G190" s="16"/>
      <c r="H190" s="16"/>
      <c r="I190" s="16"/>
      <c r="J190" s="16"/>
      <c r="K190" s="16"/>
      <c r="L190" s="16"/>
      <c r="M190" s="16"/>
      <c r="N190" s="16"/>
      <c r="O190" s="16"/>
      <c r="P190" s="16"/>
      <c r="Q190" s="16"/>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x14ac:dyDescent="0.3">
      <c r="A191" s="16"/>
      <c r="B191" s="16"/>
      <c r="C191" s="16"/>
      <c r="D191" s="16"/>
      <c r="E191" s="16"/>
      <c r="F191" s="16"/>
      <c r="G191" s="16"/>
      <c r="H191" s="16"/>
      <c r="I191" s="16"/>
      <c r="J191" s="16"/>
      <c r="K191" s="16"/>
      <c r="L191" s="16"/>
      <c r="M191" s="16"/>
      <c r="N191" s="16"/>
      <c r="O191" s="16"/>
      <c r="P191" s="16"/>
      <c r="Q191" s="16"/>
      <c r="R191" s="16"/>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x14ac:dyDescent="0.3">
      <c r="A192" s="16"/>
      <c r="B192" s="16"/>
      <c r="C192" s="16"/>
      <c r="D192" s="16"/>
      <c r="E192" s="16"/>
      <c r="F192" s="16"/>
      <c r="G192" s="16"/>
      <c r="H192" s="16"/>
      <c r="I192" s="16"/>
      <c r="J192" s="16"/>
      <c r="K192" s="16"/>
      <c r="L192" s="16"/>
      <c r="M192" s="16"/>
      <c r="N192" s="16"/>
      <c r="O192" s="16"/>
      <c r="P192" s="16"/>
      <c r="Q192" s="16"/>
      <c r="R192" s="16"/>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x14ac:dyDescent="0.3">
      <c r="A193" s="16"/>
      <c r="B193" s="16"/>
      <c r="C193" s="16"/>
      <c r="D193" s="16"/>
      <c r="E193" s="16"/>
      <c r="F193" s="16"/>
      <c r="G193" s="16"/>
      <c r="H193" s="16"/>
      <c r="I193" s="16"/>
      <c r="J193" s="16"/>
      <c r="K193" s="16"/>
      <c r="L193" s="16"/>
      <c r="M193" s="16"/>
      <c r="N193" s="16"/>
      <c r="O193" s="16"/>
      <c r="P193" s="16"/>
      <c r="Q193" s="16"/>
      <c r="R193" s="16"/>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x14ac:dyDescent="0.3">
      <c r="A194" s="16"/>
      <c r="B194" s="16"/>
      <c r="C194" s="16"/>
      <c r="D194" s="16"/>
      <c r="E194" s="16"/>
      <c r="F194" s="16"/>
      <c r="G194" s="16"/>
      <c r="H194" s="16"/>
      <c r="I194" s="16"/>
      <c r="J194" s="16"/>
      <c r="K194" s="16"/>
      <c r="L194" s="16"/>
      <c r="M194" s="16"/>
      <c r="N194" s="16"/>
      <c r="O194" s="16"/>
      <c r="P194" s="16"/>
      <c r="Q194" s="16"/>
      <c r="R194" s="16"/>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x14ac:dyDescent="0.3">
      <c r="A195" s="16"/>
      <c r="B195" s="16"/>
      <c r="C195" s="16"/>
      <c r="D195" s="16"/>
      <c r="E195" s="16"/>
      <c r="F195" s="16"/>
      <c r="G195" s="16"/>
      <c r="H195" s="16"/>
      <c r="I195" s="16"/>
      <c r="J195" s="16"/>
      <c r="K195" s="16"/>
      <c r="L195" s="16"/>
      <c r="M195" s="16"/>
      <c r="N195" s="16"/>
      <c r="O195" s="16"/>
      <c r="P195" s="16"/>
      <c r="Q195" s="16"/>
      <c r="R195" s="16"/>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x14ac:dyDescent="0.3">
      <c r="A196" s="16"/>
      <c r="B196" s="16"/>
      <c r="C196" s="16"/>
      <c r="D196" s="16"/>
      <c r="E196" s="16"/>
      <c r="F196" s="16"/>
      <c r="G196" s="16"/>
      <c r="H196" s="16"/>
      <c r="I196" s="16"/>
      <c r="J196" s="16"/>
      <c r="K196" s="16"/>
      <c r="L196" s="16"/>
      <c r="M196" s="16"/>
      <c r="N196" s="16"/>
      <c r="O196" s="16"/>
      <c r="P196" s="16"/>
      <c r="Q196" s="16"/>
      <c r="R196" s="16"/>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x14ac:dyDescent="0.3">
      <c r="A197" s="16"/>
      <c r="B197" s="16"/>
      <c r="C197" s="16"/>
      <c r="D197" s="16"/>
      <c r="E197" s="16"/>
      <c r="F197" s="16"/>
      <c r="G197" s="16"/>
      <c r="H197" s="16"/>
      <c r="I197" s="16"/>
      <c r="J197" s="16"/>
      <c r="K197" s="16"/>
      <c r="L197" s="16"/>
      <c r="M197" s="16"/>
      <c r="N197" s="16"/>
      <c r="O197" s="16"/>
      <c r="P197" s="16"/>
      <c r="Q197" s="16"/>
      <c r="R197" s="16"/>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x14ac:dyDescent="0.3">
      <c r="A198" s="16"/>
      <c r="B198" s="16"/>
      <c r="C198" s="16"/>
      <c r="D198" s="16"/>
      <c r="E198" s="16"/>
      <c r="F198" s="16"/>
      <c r="G198" s="16"/>
      <c r="H198" s="16"/>
      <c r="I198" s="16"/>
      <c r="J198" s="16"/>
      <c r="K198" s="16"/>
      <c r="L198" s="16"/>
      <c r="M198" s="16"/>
      <c r="N198" s="16"/>
      <c r="O198" s="16"/>
      <c r="P198" s="16"/>
      <c r="Q198" s="16"/>
      <c r="R198" s="16"/>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x14ac:dyDescent="0.3">
      <c r="A199" s="16"/>
      <c r="B199" s="16"/>
      <c r="C199" s="16"/>
      <c r="D199" s="16"/>
      <c r="E199" s="16"/>
      <c r="F199" s="16"/>
      <c r="G199" s="16"/>
      <c r="H199" s="16"/>
      <c r="I199" s="16"/>
      <c r="J199" s="16"/>
      <c r="K199" s="16"/>
      <c r="L199" s="16"/>
      <c r="M199" s="16"/>
      <c r="N199" s="16"/>
      <c r="O199" s="16"/>
      <c r="P199" s="16"/>
      <c r="Q199" s="16"/>
      <c r="R199" s="16"/>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x14ac:dyDescent="0.3">
      <c r="A200" s="16"/>
      <c r="B200" s="16"/>
      <c r="C200" s="16"/>
      <c r="D200" s="16"/>
      <c r="E200" s="16"/>
      <c r="F200" s="16"/>
      <c r="G200" s="16"/>
      <c r="H200" s="16"/>
      <c r="I200" s="16"/>
      <c r="J200" s="16"/>
      <c r="K200" s="16"/>
      <c r="L200" s="16"/>
      <c r="M200" s="16"/>
      <c r="N200" s="16"/>
      <c r="O200" s="16"/>
      <c r="P200" s="16"/>
      <c r="Q200" s="16"/>
      <c r="R200" s="16"/>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x14ac:dyDescent="0.3">
      <c r="A201" s="16"/>
      <c r="B201" s="16"/>
      <c r="C201" s="16"/>
      <c r="D201" s="16"/>
      <c r="E201" s="16"/>
      <c r="F201" s="16"/>
      <c r="G201" s="16"/>
      <c r="H201" s="16"/>
      <c r="I201" s="16"/>
      <c r="J201" s="16"/>
      <c r="K201" s="16"/>
      <c r="L201" s="16"/>
      <c r="M201" s="16"/>
      <c r="N201" s="16"/>
      <c r="O201" s="16"/>
      <c r="P201" s="16"/>
      <c r="Q201" s="16"/>
      <c r="R201" s="16"/>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x14ac:dyDescent="0.3">
      <c r="A202" s="16"/>
      <c r="B202" s="16"/>
      <c r="C202" s="16"/>
      <c r="D202" s="16"/>
      <c r="E202" s="16"/>
      <c r="F202" s="16"/>
      <c r="G202" s="16"/>
      <c r="H202" s="16"/>
      <c r="I202" s="16"/>
      <c r="J202" s="16"/>
      <c r="K202" s="16"/>
      <c r="L202" s="16"/>
      <c r="M202" s="16"/>
      <c r="N202" s="16"/>
      <c r="O202" s="16"/>
      <c r="P202" s="16"/>
      <c r="Q202" s="16"/>
      <c r="R202" s="16"/>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x14ac:dyDescent="0.3">
      <c r="A203" s="16"/>
      <c r="B203" s="16"/>
      <c r="C203" s="16"/>
      <c r="D203" s="16"/>
      <c r="E203" s="16"/>
      <c r="F203" s="16"/>
      <c r="G203" s="16"/>
      <c r="H203" s="16"/>
      <c r="I203" s="16"/>
      <c r="J203" s="16"/>
      <c r="K203" s="16"/>
      <c r="L203" s="16"/>
      <c r="M203" s="16"/>
      <c r="N203" s="16"/>
      <c r="O203" s="16"/>
      <c r="P203" s="16"/>
      <c r="Q203" s="16"/>
      <c r="R203" s="16"/>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x14ac:dyDescent="0.3">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x14ac:dyDescent="0.3">
      <c r="A205" s="16"/>
      <c r="B205" s="16"/>
      <c r="C205" s="16"/>
      <c r="D205" s="16"/>
      <c r="E205" s="16"/>
      <c r="F205" s="16"/>
      <c r="G205" s="16"/>
      <c r="H205" s="16"/>
      <c r="I205" s="16"/>
      <c r="J205" s="16"/>
      <c r="K205" s="16"/>
      <c r="L205" s="16"/>
      <c r="M205" s="16"/>
      <c r="N205" s="16"/>
      <c r="O205" s="16"/>
      <c r="P205" s="16"/>
      <c r="Q205" s="16"/>
      <c r="R205" s="16"/>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x14ac:dyDescent="0.3">
      <c r="A206" s="16"/>
      <c r="B206" s="16"/>
      <c r="C206" s="16"/>
      <c r="D206" s="16"/>
      <c r="E206" s="16"/>
      <c r="F206" s="16"/>
      <c r="G206" s="16"/>
      <c r="H206" s="16"/>
      <c r="I206" s="16"/>
      <c r="J206" s="16"/>
      <c r="K206" s="16"/>
      <c r="L206" s="16"/>
      <c r="M206" s="16"/>
      <c r="N206" s="16"/>
      <c r="O206" s="16"/>
      <c r="P206" s="16"/>
      <c r="Q206" s="16"/>
      <c r="R206" s="16"/>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x14ac:dyDescent="0.3">
      <c r="A207" s="16"/>
      <c r="B207" s="16"/>
      <c r="C207" s="16"/>
      <c r="D207" s="16"/>
      <c r="E207" s="16"/>
      <c r="F207" s="16"/>
      <c r="G207" s="16"/>
      <c r="H207" s="16"/>
      <c r="I207" s="16"/>
      <c r="J207" s="16"/>
      <c r="K207" s="16"/>
      <c r="L207" s="16"/>
      <c r="M207" s="16"/>
      <c r="N207" s="16"/>
      <c r="O207" s="16"/>
      <c r="P207" s="16"/>
      <c r="Q207" s="16"/>
      <c r="R207" s="16"/>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x14ac:dyDescent="0.3">
      <c r="A208" s="16"/>
      <c r="B208" s="16"/>
      <c r="C208" s="16"/>
      <c r="D208" s="16"/>
      <c r="E208" s="16"/>
      <c r="F208" s="16"/>
      <c r="G208" s="16"/>
      <c r="H208" s="16"/>
      <c r="I208" s="16"/>
      <c r="J208" s="16"/>
      <c r="K208" s="16"/>
      <c r="L208" s="16"/>
      <c r="M208" s="16"/>
      <c r="N208" s="16"/>
      <c r="O208" s="16"/>
      <c r="P208" s="16"/>
      <c r="Q208" s="16"/>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x14ac:dyDescent="0.3">
      <c r="A209" s="16"/>
      <c r="B209" s="16"/>
      <c r="C209" s="16"/>
      <c r="D209" s="16"/>
      <c r="E209" s="16"/>
      <c r="F209" s="16"/>
      <c r="G209" s="16"/>
      <c r="H209" s="16"/>
      <c r="I209" s="16"/>
      <c r="J209" s="16"/>
      <c r="K209" s="16"/>
      <c r="L209" s="16"/>
      <c r="M209" s="16"/>
      <c r="N209" s="16"/>
      <c r="O209" s="16"/>
      <c r="P209" s="16"/>
      <c r="Q209" s="16"/>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x14ac:dyDescent="0.3">
      <c r="A210" s="16"/>
      <c r="B210" s="16"/>
      <c r="C210" s="16"/>
      <c r="D210" s="16"/>
      <c r="E210" s="16"/>
      <c r="F210" s="16"/>
      <c r="G210" s="16"/>
      <c r="H210" s="16"/>
      <c r="I210" s="16"/>
      <c r="J210" s="16"/>
      <c r="K210" s="16"/>
      <c r="L210" s="16"/>
      <c r="M210" s="16"/>
      <c r="N210" s="16"/>
      <c r="O210" s="16"/>
      <c r="P210" s="16"/>
      <c r="Q210" s="16"/>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x14ac:dyDescent="0.3">
      <c r="A211" s="16"/>
      <c r="B211" s="16"/>
      <c r="C211" s="16"/>
      <c r="D211" s="16"/>
      <c r="E211" s="16"/>
      <c r="F211" s="16"/>
      <c r="G211" s="16"/>
      <c r="H211" s="16"/>
      <c r="I211" s="16"/>
      <c r="J211" s="16"/>
      <c r="K211" s="16"/>
      <c r="L211" s="16"/>
      <c r="M211" s="16"/>
      <c r="N211" s="16"/>
      <c r="O211" s="16"/>
      <c r="P211" s="16"/>
      <c r="Q211" s="16"/>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x14ac:dyDescent="0.3">
      <c r="A212" s="16"/>
      <c r="B212" s="16"/>
      <c r="C212" s="16"/>
      <c r="D212" s="16"/>
      <c r="E212" s="16"/>
      <c r="F212" s="16"/>
      <c r="G212" s="16"/>
      <c r="H212" s="16"/>
      <c r="I212" s="16"/>
      <c r="J212" s="16"/>
      <c r="K212" s="16"/>
      <c r="L212" s="16"/>
      <c r="M212" s="16"/>
      <c r="N212" s="16"/>
      <c r="O212" s="16"/>
      <c r="P212" s="16"/>
      <c r="Q212" s="1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x14ac:dyDescent="0.3">
      <c r="A213" s="16"/>
      <c r="B213" s="16"/>
      <c r="C213" s="16"/>
      <c r="D213" s="16"/>
      <c r="E213" s="16"/>
      <c r="F213" s="16"/>
      <c r="G213" s="16"/>
      <c r="H213" s="16"/>
      <c r="I213" s="16"/>
      <c r="J213" s="16"/>
      <c r="K213" s="16"/>
      <c r="L213" s="16"/>
      <c r="M213" s="16"/>
      <c r="N213" s="16"/>
      <c r="O213" s="16"/>
      <c r="P213" s="16"/>
      <c r="Q213" s="16"/>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x14ac:dyDescent="0.3">
      <c r="A214" s="16"/>
      <c r="B214" s="16"/>
      <c r="C214" s="16"/>
      <c r="D214" s="16"/>
      <c r="E214" s="16"/>
      <c r="F214" s="16"/>
      <c r="G214" s="16"/>
      <c r="H214" s="16"/>
      <c r="I214" s="16"/>
      <c r="J214" s="16"/>
      <c r="K214" s="16"/>
      <c r="L214" s="16"/>
      <c r="M214" s="16"/>
      <c r="N214" s="16"/>
      <c r="O214" s="16"/>
      <c r="P214" s="16"/>
      <c r="Q214" s="16"/>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x14ac:dyDescent="0.3">
      <c r="A215" s="16"/>
      <c r="B215" s="16"/>
      <c r="C215" s="16"/>
      <c r="D215" s="16"/>
      <c r="E215" s="16"/>
      <c r="F215" s="16"/>
      <c r="G215" s="16"/>
      <c r="H215" s="16"/>
      <c r="I215" s="16"/>
      <c r="J215" s="16"/>
      <c r="K215" s="16"/>
      <c r="L215" s="16"/>
      <c r="M215" s="16"/>
      <c r="N215" s="16"/>
      <c r="O215" s="16"/>
      <c r="P215" s="16"/>
      <c r="Q215" s="16"/>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x14ac:dyDescent="0.3">
      <c r="A216" s="16"/>
      <c r="B216" s="16"/>
      <c r="C216" s="16"/>
      <c r="D216" s="16"/>
      <c r="E216" s="16"/>
      <c r="F216" s="16"/>
      <c r="G216" s="16"/>
      <c r="H216" s="16"/>
      <c r="I216" s="16"/>
      <c r="J216" s="16"/>
      <c r="K216" s="16"/>
      <c r="L216" s="16"/>
      <c r="M216" s="16"/>
      <c r="N216" s="16"/>
      <c r="O216" s="16"/>
      <c r="P216" s="16"/>
      <c r="Q216" s="16"/>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x14ac:dyDescent="0.3">
      <c r="A217" s="16"/>
      <c r="B217" s="16"/>
      <c r="C217" s="16"/>
      <c r="D217" s="16"/>
      <c r="E217" s="16"/>
      <c r="F217" s="16"/>
      <c r="G217" s="16"/>
      <c r="H217" s="16"/>
      <c r="I217" s="16"/>
      <c r="J217" s="16"/>
      <c r="K217" s="16"/>
      <c r="L217" s="16"/>
      <c r="M217" s="16"/>
      <c r="N217" s="16"/>
      <c r="O217" s="16"/>
      <c r="P217" s="16"/>
      <c r="Q217" s="16"/>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x14ac:dyDescent="0.3">
      <c r="A218" s="16"/>
      <c r="B218" s="16"/>
      <c r="C218" s="16"/>
      <c r="D218" s="16"/>
      <c r="E218" s="16"/>
      <c r="F218" s="16"/>
      <c r="G218" s="16"/>
      <c r="H218" s="16"/>
      <c r="I218" s="16"/>
      <c r="J218" s="16"/>
      <c r="K218" s="16"/>
      <c r="L218" s="16"/>
      <c r="M218" s="16"/>
      <c r="N218" s="16"/>
      <c r="O218" s="16"/>
      <c r="P218" s="16"/>
      <c r="Q218" s="16"/>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x14ac:dyDescent="0.3">
      <c r="A219" s="16"/>
      <c r="B219" s="16"/>
      <c r="C219" s="16"/>
      <c r="D219" s="16"/>
      <c r="E219" s="16"/>
      <c r="F219" s="16"/>
      <c r="G219" s="16"/>
      <c r="H219" s="16"/>
      <c r="I219" s="16"/>
      <c r="J219" s="16"/>
      <c r="K219" s="16"/>
      <c r="L219" s="16"/>
      <c r="M219" s="16"/>
      <c r="N219" s="16"/>
      <c r="O219" s="16"/>
      <c r="P219" s="16"/>
      <c r="Q219" s="16"/>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x14ac:dyDescent="0.3">
      <c r="A220" s="16"/>
      <c r="B220" s="16"/>
      <c r="C220" s="16"/>
      <c r="D220" s="16"/>
      <c r="E220" s="16"/>
      <c r="F220" s="16"/>
      <c r="G220" s="16"/>
      <c r="H220" s="16"/>
      <c r="I220" s="16"/>
      <c r="J220" s="16"/>
      <c r="K220" s="16"/>
      <c r="L220" s="16"/>
      <c r="M220" s="16"/>
      <c r="N220" s="16"/>
      <c r="O220" s="16"/>
      <c r="P220" s="16"/>
      <c r="Q220" s="16"/>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x14ac:dyDescent="0.3">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x14ac:dyDescent="0.3">
      <c r="A222" s="16"/>
      <c r="B222" s="16"/>
      <c r="C222" s="16"/>
      <c r="D222" s="16"/>
      <c r="E222" s="16"/>
      <c r="F222" s="16"/>
      <c r="G222" s="16"/>
      <c r="H222" s="16"/>
      <c r="I222" s="16"/>
      <c r="J222" s="16"/>
      <c r="K222" s="16"/>
      <c r="L222" s="16"/>
      <c r="M222" s="16"/>
      <c r="N222" s="16"/>
      <c r="O222" s="16"/>
      <c r="P222" s="16"/>
      <c r="Q222" s="16"/>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16"/>
      <c r="C223" s="16"/>
      <c r="D223" s="16"/>
      <c r="E223" s="16"/>
      <c r="F223" s="16"/>
      <c r="G223" s="16"/>
      <c r="H223" s="16"/>
      <c r="I223" s="16"/>
      <c r="J223" s="16"/>
      <c r="K223" s="16"/>
      <c r="L223" s="16"/>
      <c r="M223" s="16"/>
      <c r="N223" s="16"/>
      <c r="O223" s="16"/>
      <c r="P223" s="16"/>
      <c r="Q223" s="16"/>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16"/>
      <c r="C224" s="16"/>
      <c r="D224" s="16"/>
      <c r="E224" s="16"/>
      <c r="F224" s="16"/>
      <c r="G224" s="16"/>
      <c r="H224" s="16"/>
      <c r="I224" s="16"/>
      <c r="J224" s="16"/>
      <c r="K224" s="16"/>
      <c r="L224" s="16"/>
      <c r="M224" s="16"/>
      <c r="N224" s="16"/>
      <c r="O224" s="16"/>
      <c r="P224" s="16"/>
      <c r="Q224" s="16"/>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16"/>
      <c r="C225" s="16"/>
      <c r="D225" s="16"/>
      <c r="E225" s="16"/>
      <c r="F225" s="16"/>
      <c r="G225" s="16"/>
      <c r="H225" s="16"/>
      <c r="I225" s="16"/>
      <c r="J225" s="16"/>
      <c r="K225" s="16"/>
      <c r="L225" s="16"/>
      <c r="M225" s="16"/>
      <c r="N225" s="16"/>
      <c r="O225" s="16"/>
      <c r="P225" s="16"/>
      <c r="Q225" s="16"/>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x14ac:dyDescent="0.3">
      <c r="A226" s="16"/>
      <c r="B226" s="16"/>
      <c r="C226" s="16"/>
      <c r="D226" s="16"/>
      <c r="E226" s="16"/>
      <c r="F226" s="16"/>
      <c r="G226" s="16"/>
      <c r="H226" s="16"/>
      <c r="I226" s="16"/>
      <c r="J226" s="16"/>
      <c r="K226" s="16"/>
      <c r="L226" s="16"/>
      <c r="M226" s="16"/>
      <c r="N226" s="16"/>
      <c r="O226" s="16"/>
      <c r="P226" s="16"/>
      <c r="Q226" s="16"/>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16"/>
      <c r="C227" s="16"/>
      <c r="D227" s="16"/>
      <c r="E227" s="16"/>
      <c r="F227" s="16"/>
      <c r="G227" s="16"/>
      <c r="H227" s="16"/>
      <c r="I227" s="16"/>
      <c r="J227" s="16"/>
      <c r="K227" s="16"/>
      <c r="L227" s="16"/>
      <c r="M227" s="16"/>
      <c r="N227" s="16"/>
      <c r="O227" s="16"/>
      <c r="P227" s="16"/>
      <c r="Q227" s="16"/>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x14ac:dyDescent="0.3">
      <c r="A228" s="16"/>
      <c r="B228" s="16"/>
      <c r="C228" s="16"/>
      <c r="D228" s="16"/>
      <c r="E228" s="16"/>
      <c r="F228" s="16"/>
      <c r="G228" s="16"/>
      <c r="H228" s="16"/>
      <c r="I228" s="16"/>
      <c r="J228" s="16"/>
      <c r="K228" s="16"/>
      <c r="L228" s="16"/>
      <c r="M228" s="16"/>
      <c r="N228" s="16"/>
      <c r="O228" s="16"/>
      <c r="P228" s="16"/>
      <c r="Q228" s="16"/>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16"/>
      <c r="C229" s="16"/>
      <c r="D229" s="16"/>
      <c r="E229" s="16"/>
      <c r="F229" s="16"/>
      <c r="G229" s="16"/>
      <c r="H229" s="16"/>
      <c r="I229" s="16"/>
      <c r="J229" s="16"/>
      <c r="K229" s="16"/>
      <c r="L229" s="16"/>
      <c r="M229" s="16"/>
      <c r="N229" s="16"/>
      <c r="O229" s="16"/>
      <c r="P229" s="16"/>
      <c r="Q229" s="16"/>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x14ac:dyDescent="0.3">
      <c r="A230" s="16"/>
      <c r="B230" s="16"/>
      <c r="C230" s="16"/>
      <c r="D230" s="16"/>
      <c r="E230" s="16"/>
      <c r="F230" s="16"/>
      <c r="G230" s="16"/>
      <c r="H230" s="16"/>
      <c r="I230" s="16"/>
      <c r="J230" s="16"/>
      <c r="K230" s="16"/>
      <c r="L230" s="16"/>
      <c r="M230" s="16"/>
      <c r="N230" s="16"/>
      <c r="O230" s="16"/>
      <c r="P230" s="16"/>
      <c r="Q230" s="16"/>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x14ac:dyDescent="0.3">
      <c r="A231" s="16"/>
      <c r="B231" s="16"/>
      <c r="C231" s="16"/>
      <c r="D231" s="16"/>
      <c r="E231" s="16"/>
      <c r="F231" s="16"/>
      <c r="G231" s="16"/>
      <c r="H231" s="16"/>
      <c r="I231" s="16"/>
      <c r="J231" s="16"/>
      <c r="K231" s="16"/>
      <c r="L231" s="16"/>
      <c r="M231" s="16"/>
      <c r="N231" s="16"/>
      <c r="O231" s="16"/>
      <c r="P231" s="16"/>
      <c r="Q231" s="16"/>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x14ac:dyDescent="0.3">
      <c r="A232" s="16"/>
      <c r="B232" s="16"/>
      <c r="C232" s="16"/>
      <c r="D232" s="16"/>
      <c r="E232" s="16"/>
      <c r="F232" s="16"/>
      <c r="G232" s="16"/>
      <c r="H232" s="16"/>
      <c r="I232" s="16"/>
      <c r="J232" s="16"/>
      <c r="K232" s="16"/>
      <c r="L232" s="16"/>
      <c r="M232" s="16"/>
      <c r="N232" s="16"/>
      <c r="O232" s="16"/>
      <c r="P232" s="16"/>
      <c r="Q232" s="16"/>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16"/>
      <c r="C233" s="16"/>
      <c r="D233" s="16"/>
      <c r="E233" s="16"/>
      <c r="F233" s="16"/>
      <c r="G233" s="16"/>
      <c r="H233" s="16"/>
      <c r="I233" s="16"/>
      <c r="J233" s="16"/>
      <c r="K233" s="16"/>
      <c r="L233" s="16"/>
      <c r="M233" s="16"/>
      <c r="N233" s="16"/>
      <c r="O233" s="16"/>
      <c r="P233" s="16"/>
      <c r="Q233" s="16"/>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16"/>
      <c r="C234" s="16"/>
      <c r="D234" s="16"/>
      <c r="E234" s="16"/>
      <c r="F234" s="16"/>
      <c r="G234" s="16"/>
      <c r="H234" s="16"/>
      <c r="I234" s="16"/>
      <c r="J234" s="16"/>
      <c r="K234" s="16"/>
      <c r="L234" s="16"/>
      <c r="M234" s="16"/>
      <c r="N234" s="16"/>
      <c r="O234" s="16"/>
      <c r="P234" s="16"/>
      <c r="Q234" s="16"/>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16"/>
      <c r="C235" s="16"/>
      <c r="D235" s="16"/>
      <c r="E235" s="16"/>
      <c r="F235" s="16"/>
      <c r="G235" s="16"/>
      <c r="H235" s="16"/>
      <c r="I235" s="16"/>
      <c r="J235" s="16"/>
      <c r="K235" s="16"/>
      <c r="L235" s="16"/>
      <c r="M235" s="16"/>
      <c r="N235" s="16"/>
      <c r="O235" s="16"/>
      <c r="P235" s="16"/>
      <c r="Q235" s="16"/>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16"/>
      <c r="C236" s="16"/>
      <c r="D236" s="16"/>
      <c r="E236" s="16"/>
      <c r="F236" s="16"/>
      <c r="G236" s="16"/>
      <c r="H236" s="16"/>
      <c r="I236" s="16"/>
      <c r="J236" s="16"/>
      <c r="K236" s="16"/>
      <c r="L236" s="16"/>
      <c r="M236" s="16"/>
      <c r="N236" s="16"/>
      <c r="O236" s="16"/>
      <c r="P236" s="16"/>
      <c r="Q236" s="16"/>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16"/>
      <c r="C237" s="16"/>
      <c r="D237" s="16"/>
      <c r="E237" s="16"/>
      <c r="F237" s="16"/>
      <c r="G237" s="16"/>
      <c r="H237" s="16"/>
      <c r="I237" s="16"/>
      <c r="J237" s="16"/>
      <c r="K237" s="16"/>
      <c r="L237" s="16"/>
      <c r="M237" s="16"/>
      <c r="N237" s="16"/>
      <c r="O237" s="16"/>
      <c r="P237" s="16"/>
      <c r="Q237" s="16"/>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x14ac:dyDescent="0.3">
      <c r="A239" s="16"/>
      <c r="B239" s="16"/>
      <c r="C239" s="16"/>
      <c r="D239" s="16"/>
      <c r="E239" s="16"/>
      <c r="F239" s="16"/>
      <c r="G239" s="16"/>
      <c r="H239" s="16"/>
      <c r="I239" s="16"/>
      <c r="J239" s="16"/>
      <c r="K239" s="16"/>
      <c r="L239" s="16"/>
      <c r="M239" s="16"/>
      <c r="N239" s="16"/>
      <c r="O239" s="16"/>
      <c r="P239" s="16"/>
      <c r="Q239" s="16"/>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16"/>
      <c r="C240" s="16"/>
      <c r="D240" s="16"/>
      <c r="E240" s="16"/>
      <c r="F240" s="16"/>
      <c r="G240" s="16"/>
      <c r="H240" s="16"/>
      <c r="I240" s="16"/>
      <c r="J240" s="16"/>
      <c r="K240" s="16"/>
      <c r="L240" s="16"/>
      <c r="M240" s="16"/>
      <c r="N240" s="16"/>
      <c r="O240" s="16"/>
      <c r="P240" s="16"/>
      <c r="Q240" s="16"/>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16"/>
      <c r="C241" s="16"/>
      <c r="D241" s="16"/>
      <c r="E241" s="16"/>
      <c r="F241" s="16"/>
      <c r="G241" s="16"/>
      <c r="H241" s="16"/>
      <c r="I241" s="16"/>
      <c r="J241" s="16"/>
      <c r="K241" s="16"/>
      <c r="L241" s="16"/>
      <c r="M241" s="16"/>
      <c r="N241" s="16"/>
      <c r="O241" s="16"/>
      <c r="P241" s="16"/>
      <c r="Q241" s="16"/>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16"/>
      <c r="C242" s="16"/>
      <c r="D242" s="16"/>
      <c r="E242" s="16"/>
      <c r="F242" s="16"/>
      <c r="G242" s="16"/>
      <c r="H242" s="16"/>
      <c r="I242" s="16"/>
      <c r="J242" s="16"/>
      <c r="K242" s="16"/>
      <c r="L242" s="16"/>
      <c r="M242" s="16"/>
      <c r="N242" s="16"/>
      <c r="O242" s="16"/>
      <c r="P242" s="16"/>
      <c r="Q242" s="16"/>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16"/>
      <c r="C243" s="16"/>
      <c r="D243" s="16"/>
      <c r="E243" s="16"/>
      <c r="F243" s="16"/>
      <c r="G243" s="16"/>
      <c r="H243" s="16"/>
      <c r="I243" s="16"/>
      <c r="J243" s="16"/>
      <c r="K243" s="16"/>
      <c r="L243" s="16"/>
      <c r="M243" s="16"/>
      <c r="N243" s="16"/>
      <c r="O243" s="16"/>
      <c r="P243" s="16"/>
      <c r="Q243" s="16"/>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16"/>
      <c r="C244" s="16"/>
      <c r="D244" s="16"/>
      <c r="E244" s="16"/>
      <c r="F244" s="16"/>
      <c r="G244" s="16"/>
      <c r="H244" s="16"/>
      <c r="I244" s="16"/>
      <c r="J244" s="16"/>
      <c r="K244" s="16"/>
      <c r="L244" s="16"/>
      <c r="M244" s="16"/>
      <c r="N244" s="16"/>
      <c r="O244" s="16"/>
      <c r="P244" s="16"/>
      <c r="Q244" s="16"/>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16"/>
      <c r="C245" s="16"/>
      <c r="D245" s="16"/>
      <c r="E245" s="16"/>
      <c r="F245" s="16"/>
      <c r="G245" s="16"/>
      <c r="H245" s="16"/>
      <c r="I245" s="16"/>
      <c r="J245" s="16"/>
      <c r="K245" s="16"/>
      <c r="L245" s="16"/>
      <c r="M245" s="16"/>
      <c r="N245" s="16"/>
      <c r="O245" s="16"/>
      <c r="P245" s="16"/>
      <c r="Q245" s="16"/>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16"/>
      <c r="C246" s="16"/>
      <c r="D246" s="16"/>
      <c r="E246" s="16"/>
      <c r="F246" s="16"/>
      <c r="G246" s="16"/>
      <c r="H246" s="16"/>
      <c r="I246" s="16"/>
      <c r="J246" s="16"/>
      <c r="K246" s="16"/>
      <c r="L246" s="16"/>
      <c r="M246" s="16"/>
      <c r="N246" s="16"/>
      <c r="O246" s="16"/>
      <c r="P246" s="16"/>
      <c r="Q246" s="16"/>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x14ac:dyDescent="0.3">
      <c r="A247" s="16"/>
      <c r="B247" s="16"/>
      <c r="C247" s="16"/>
      <c r="D247" s="16"/>
      <c r="E247" s="16"/>
      <c r="F247" s="16"/>
      <c r="G247" s="16"/>
      <c r="H247" s="16"/>
      <c r="I247" s="16"/>
      <c r="J247" s="16"/>
      <c r="K247" s="16"/>
      <c r="L247" s="16"/>
      <c r="M247" s="16"/>
      <c r="N247" s="16"/>
      <c r="O247" s="16"/>
      <c r="P247" s="16"/>
      <c r="Q247" s="16"/>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x14ac:dyDescent="0.3">
      <c r="A248" s="16"/>
      <c r="B248" s="16"/>
      <c r="C248" s="16"/>
      <c r="D248" s="16"/>
      <c r="E248" s="16"/>
      <c r="F248" s="16"/>
      <c r="G248" s="16"/>
      <c r="H248" s="16"/>
      <c r="I248" s="16"/>
      <c r="J248" s="16"/>
      <c r="K248" s="16"/>
      <c r="L248" s="16"/>
      <c r="M248" s="16"/>
      <c r="N248" s="16"/>
      <c r="O248" s="16"/>
      <c r="P248" s="16"/>
      <c r="Q248" s="16"/>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x14ac:dyDescent="0.3">
      <c r="A249" s="16"/>
      <c r="B249" s="16"/>
      <c r="C249" s="16"/>
      <c r="D249" s="16"/>
      <c r="E249" s="16"/>
      <c r="F249" s="16"/>
      <c r="G249" s="16"/>
      <c r="H249" s="16"/>
      <c r="I249" s="16"/>
      <c r="J249" s="16"/>
      <c r="K249" s="16"/>
      <c r="L249" s="16"/>
      <c r="M249" s="16"/>
      <c r="N249" s="16"/>
      <c r="O249" s="16"/>
      <c r="P249" s="16"/>
      <c r="Q249" s="16"/>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16"/>
      <c r="C250" s="16"/>
      <c r="D250" s="16"/>
      <c r="E250" s="16"/>
      <c r="F250" s="16"/>
      <c r="G250" s="16"/>
      <c r="H250" s="16"/>
      <c r="I250" s="16"/>
      <c r="J250" s="16"/>
      <c r="K250" s="16"/>
      <c r="L250" s="16"/>
      <c r="M250" s="16"/>
      <c r="N250" s="16"/>
      <c r="O250" s="16"/>
      <c r="P250" s="16"/>
      <c r="Q250" s="16"/>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16"/>
      <c r="C251" s="16"/>
      <c r="D251" s="16"/>
      <c r="E251" s="16"/>
      <c r="F251" s="16"/>
      <c r="G251" s="16"/>
      <c r="H251" s="16"/>
      <c r="I251" s="16"/>
      <c r="J251" s="16"/>
      <c r="K251" s="16"/>
      <c r="L251" s="16"/>
      <c r="M251" s="16"/>
      <c r="N251" s="16"/>
      <c r="O251" s="16"/>
      <c r="P251" s="16"/>
      <c r="Q251" s="16"/>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16"/>
      <c r="C252" s="16"/>
      <c r="D252" s="16"/>
      <c r="E252" s="16"/>
      <c r="F252" s="16"/>
      <c r="G252" s="16"/>
      <c r="H252" s="16"/>
      <c r="I252" s="16"/>
      <c r="J252" s="16"/>
      <c r="K252" s="16"/>
      <c r="L252" s="16"/>
      <c r="M252" s="16"/>
      <c r="N252" s="16"/>
      <c r="O252" s="16"/>
      <c r="P252" s="16"/>
      <c r="Q252" s="16"/>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16"/>
      <c r="C253" s="16"/>
      <c r="D253" s="16"/>
      <c r="E253" s="16"/>
      <c r="F253" s="16"/>
      <c r="G253" s="16"/>
      <c r="H253" s="16"/>
      <c r="I253" s="16"/>
      <c r="J253" s="16"/>
      <c r="K253" s="16"/>
      <c r="L253" s="16"/>
      <c r="M253" s="16"/>
      <c r="N253" s="16"/>
      <c r="O253" s="16"/>
      <c r="P253" s="16"/>
      <c r="Q253" s="16"/>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16"/>
      <c r="C254" s="16"/>
      <c r="D254" s="16"/>
      <c r="E254" s="16"/>
      <c r="F254" s="16"/>
      <c r="G254" s="16"/>
      <c r="H254" s="16"/>
      <c r="I254" s="16"/>
      <c r="J254" s="16"/>
      <c r="K254" s="16"/>
      <c r="L254" s="16"/>
      <c r="M254" s="16"/>
      <c r="N254" s="16"/>
      <c r="O254" s="16"/>
      <c r="P254" s="16"/>
      <c r="Q254" s="16"/>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x14ac:dyDescent="0.3">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x14ac:dyDescent="0.3">
      <c r="A256" s="16"/>
      <c r="B256" s="16"/>
      <c r="C256" s="16"/>
      <c r="D256" s="16"/>
      <c r="E256" s="16"/>
      <c r="F256" s="16"/>
      <c r="G256" s="16"/>
      <c r="H256" s="16"/>
      <c r="I256" s="16"/>
      <c r="J256" s="16"/>
      <c r="K256" s="16"/>
      <c r="L256" s="16"/>
      <c r="M256" s="16"/>
      <c r="N256" s="16"/>
      <c r="O256" s="16"/>
      <c r="P256" s="16"/>
      <c r="Q256" s="16"/>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16"/>
      <c r="C257" s="16"/>
      <c r="D257" s="16"/>
      <c r="E257" s="16"/>
      <c r="F257" s="16"/>
      <c r="G257" s="16"/>
      <c r="H257" s="16"/>
      <c r="I257" s="16"/>
      <c r="J257" s="16"/>
      <c r="K257" s="16"/>
      <c r="L257" s="16"/>
      <c r="M257" s="16"/>
      <c r="N257" s="16"/>
      <c r="O257" s="16"/>
      <c r="P257" s="16"/>
      <c r="Q257" s="16"/>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16"/>
      <c r="C258" s="16"/>
      <c r="D258" s="16"/>
      <c r="E258" s="16"/>
      <c r="F258" s="16"/>
      <c r="G258" s="16"/>
      <c r="H258" s="16"/>
      <c r="I258" s="16"/>
      <c r="J258" s="16"/>
      <c r="K258" s="16"/>
      <c r="L258" s="16"/>
      <c r="M258" s="16"/>
      <c r="N258" s="16"/>
      <c r="O258" s="16"/>
      <c r="P258" s="16"/>
      <c r="Q258" s="16"/>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16"/>
      <c r="C259" s="16"/>
      <c r="D259" s="16"/>
      <c r="E259" s="16"/>
      <c r="F259" s="16"/>
      <c r="G259" s="16"/>
      <c r="H259" s="16"/>
      <c r="I259" s="16"/>
      <c r="J259" s="16"/>
      <c r="K259" s="16"/>
      <c r="L259" s="16"/>
      <c r="M259" s="16"/>
      <c r="N259" s="16"/>
      <c r="O259" s="16"/>
      <c r="P259" s="16"/>
      <c r="Q259" s="16"/>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16"/>
      <c r="C260" s="16"/>
      <c r="D260" s="16"/>
      <c r="E260" s="16"/>
      <c r="F260" s="16"/>
      <c r="G260" s="16"/>
      <c r="H260" s="16"/>
      <c r="I260" s="16"/>
      <c r="J260" s="16"/>
      <c r="K260" s="16"/>
      <c r="L260" s="16"/>
      <c r="M260" s="16"/>
      <c r="N260" s="16"/>
      <c r="O260" s="16"/>
      <c r="P260" s="16"/>
      <c r="Q260" s="16"/>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16"/>
      <c r="C261" s="16"/>
      <c r="D261" s="16"/>
      <c r="E261" s="16"/>
      <c r="F261" s="16"/>
      <c r="G261" s="16"/>
      <c r="H261" s="16"/>
      <c r="I261" s="16"/>
      <c r="J261" s="16"/>
      <c r="K261" s="16"/>
      <c r="L261" s="16"/>
      <c r="M261" s="16"/>
      <c r="N261" s="16"/>
      <c r="O261" s="16"/>
      <c r="P261" s="16"/>
      <c r="Q261" s="16"/>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16"/>
      <c r="C262" s="16"/>
      <c r="D262" s="16"/>
      <c r="E262" s="16"/>
      <c r="F262" s="16"/>
      <c r="G262" s="16"/>
      <c r="H262" s="16"/>
      <c r="I262" s="16"/>
      <c r="J262" s="16"/>
      <c r="K262" s="16"/>
      <c r="L262" s="16"/>
      <c r="M262" s="16"/>
      <c r="N262" s="16"/>
      <c r="O262" s="16"/>
      <c r="P262" s="16"/>
      <c r="Q262" s="1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16"/>
      <c r="C263" s="16"/>
      <c r="D263" s="16"/>
      <c r="E263" s="16"/>
      <c r="F263" s="16"/>
      <c r="G263" s="16"/>
      <c r="H263" s="16"/>
      <c r="I263" s="16"/>
      <c r="J263" s="16"/>
      <c r="K263" s="16"/>
      <c r="L263" s="16"/>
      <c r="M263" s="16"/>
      <c r="N263" s="16"/>
      <c r="O263" s="16"/>
      <c r="P263" s="16"/>
      <c r="Q263" s="16"/>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x14ac:dyDescent="0.3">
      <c r="A264" s="16"/>
      <c r="B264" s="16"/>
      <c r="C264" s="16"/>
      <c r="D264" s="16"/>
      <c r="E264" s="16"/>
      <c r="F264" s="16"/>
      <c r="G264" s="16"/>
      <c r="H264" s="16"/>
      <c r="I264" s="16"/>
      <c r="J264" s="16"/>
      <c r="K264" s="16"/>
      <c r="L264" s="16"/>
      <c r="M264" s="16"/>
      <c r="N264" s="16"/>
      <c r="O264" s="16"/>
      <c r="P264" s="16"/>
      <c r="Q264" s="16"/>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x14ac:dyDescent="0.3">
      <c r="A265" s="16"/>
      <c r="B265" s="16"/>
      <c r="C265" s="16"/>
      <c r="D265" s="16"/>
      <c r="E265" s="16"/>
      <c r="F265" s="16"/>
      <c r="G265" s="16"/>
      <c r="H265" s="16"/>
      <c r="I265" s="16"/>
      <c r="J265" s="16"/>
      <c r="K265" s="16"/>
      <c r="L265" s="16"/>
      <c r="M265" s="16"/>
      <c r="N265" s="16"/>
      <c r="O265" s="16"/>
      <c r="P265" s="16"/>
      <c r="Q265" s="16"/>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x14ac:dyDescent="0.3">
      <c r="A266" s="16"/>
      <c r="B266" s="16"/>
      <c r="C266" s="16"/>
      <c r="D266" s="16"/>
      <c r="E266" s="16"/>
      <c r="F266" s="16"/>
      <c r="G266" s="16"/>
      <c r="H266" s="16"/>
      <c r="I266" s="16"/>
      <c r="J266" s="16"/>
      <c r="K266" s="16"/>
      <c r="L266" s="16"/>
      <c r="M266" s="16"/>
      <c r="N266" s="16"/>
      <c r="O266" s="16"/>
      <c r="P266" s="16"/>
      <c r="Q266" s="16"/>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16"/>
      <c r="C267" s="16"/>
      <c r="D267" s="16"/>
      <c r="E267" s="16"/>
      <c r="F267" s="16"/>
      <c r="G267" s="16"/>
      <c r="H267" s="16"/>
      <c r="I267" s="16"/>
      <c r="J267" s="16"/>
      <c r="K267" s="16"/>
      <c r="L267" s="16"/>
      <c r="M267" s="16"/>
      <c r="N267" s="16"/>
      <c r="O267" s="16"/>
      <c r="P267" s="16"/>
      <c r="Q267" s="16"/>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16"/>
      <c r="C268" s="16"/>
      <c r="D268" s="16"/>
      <c r="E268" s="16"/>
      <c r="F268" s="16"/>
      <c r="G268" s="16"/>
      <c r="H268" s="16"/>
      <c r="I268" s="16"/>
      <c r="J268" s="16"/>
      <c r="K268" s="16"/>
      <c r="L268" s="16"/>
      <c r="M268" s="16"/>
      <c r="N268" s="16"/>
      <c r="O268" s="16"/>
      <c r="P268" s="16"/>
      <c r="Q268" s="16"/>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16"/>
      <c r="C269" s="16"/>
      <c r="D269" s="16"/>
      <c r="E269" s="16"/>
      <c r="F269" s="16"/>
      <c r="G269" s="16"/>
      <c r="H269" s="16"/>
      <c r="I269" s="16"/>
      <c r="J269" s="16"/>
      <c r="K269" s="16"/>
      <c r="L269" s="16"/>
      <c r="M269" s="16"/>
      <c r="N269" s="16"/>
      <c r="O269" s="16"/>
      <c r="P269" s="16"/>
      <c r="Q269" s="16"/>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16"/>
      <c r="C270" s="16"/>
      <c r="D270" s="16"/>
      <c r="E270" s="16"/>
      <c r="F270" s="16"/>
      <c r="G270" s="16"/>
      <c r="H270" s="16"/>
      <c r="I270" s="16"/>
      <c r="J270" s="16"/>
      <c r="K270" s="16"/>
      <c r="L270" s="16"/>
      <c r="M270" s="16"/>
      <c r="N270" s="16"/>
      <c r="O270" s="16"/>
      <c r="P270" s="16"/>
      <c r="Q270" s="16"/>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sheetData>
  <mergeCells count="213">
    <mergeCell ref="G167:J167"/>
    <mergeCell ref="B132:B133"/>
    <mergeCell ref="C132:D133"/>
    <mergeCell ref="E132:F133"/>
    <mergeCell ref="G132:H133"/>
    <mergeCell ref="I132:J133"/>
    <mergeCell ref="K132:L133"/>
    <mergeCell ref="G146:J146"/>
    <mergeCell ref="G153:J153"/>
    <mergeCell ref="G160:J160"/>
    <mergeCell ref="B128:B129"/>
    <mergeCell ref="C128:D129"/>
    <mergeCell ref="E128:F129"/>
    <mergeCell ref="G128:H129"/>
    <mergeCell ref="I128:J129"/>
    <mergeCell ref="K128:L129"/>
    <mergeCell ref="B130:B131"/>
    <mergeCell ref="C130:D131"/>
    <mergeCell ref="E130:F131"/>
    <mergeCell ref="G130:H131"/>
    <mergeCell ref="I130:J131"/>
    <mergeCell ref="K130:L131"/>
    <mergeCell ref="G124:H125"/>
    <mergeCell ref="I124:J125"/>
    <mergeCell ref="K124:L125"/>
    <mergeCell ref="B126:B127"/>
    <mergeCell ref="C126:D127"/>
    <mergeCell ref="E126:F127"/>
    <mergeCell ref="G126:H127"/>
    <mergeCell ref="I126:J127"/>
    <mergeCell ref="K126:L127"/>
    <mergeCell ref="B114:R116"/>
    <mergeCell ref="B118:B119"/>
    <mergeCell ref="C118:D119"/>
    <mergeCell ref="E118:F119"/>
    <mergeCell ref="G118:H119"/>
    <mergeCell ref="I118:J119"/>
    <mergeCell ref="K118:L119"/>
    <mergeCell ref="M118:R119"/>
    <mergeCell ref="B120:B121"/>
    <mergeCell ref="C120:D121"/>
    <mergeCell ref="E120:F121"/>
    <mergeCell ref="G120:H121"/>
    <mergeCell ref="I120:J121"/>
    <mergeCell ref="K120:L121"/>
    <mergeCell ref="M120:R133"/>
    <mergeCell ref="B122:B123"/>
    <mergeCell ref="C122:D123"/>
    <mergeCell ref="E122:F123"/>
    <mergeCell ref="G122:H123"/>
    <mergeCell ref="I122:J123"/>
    <mergeCell ref="K122:L123"/>
    <mergeCell ref="B124:B125"/>
    <mergeCell ref="C124:D125"/>
    <mergeCell ref="E124:F125"/>
    <mergeCell ref="C3:D6"/>
    <mergeCell ref="E3:Q6"/>
    <mergeCell ref="B9:R11"/>
    <mergeCell ref="B13:B14"/>
    <mergeCell ref="C13:F14"/>
    <mergeCell ref="H13:H14"/>
    <mergeCell ref="I13:L14"/>
    <mergeCell ref="N13:N14"/>
    <mergeCell ref="O13:R14"/>
    <mergeCell ref="P15:R19"/>
    <mergeCell ref="B20:C21"/>
    <mergeCell ref="D20:F21"/>
    <mergeCell ref="H20:I21"/>
    <mergeCell ref="J20:L21"/>
    <mergeCell ref="N20:O21"/>
    <mergeCell ref="P20:R21"/>
    <mergeCell ref="B15:C19"/>
    <mergeCell ref="D15:F19"/>
    <mergeCell ref="H15:I19"/>
    <mergeCell ref="J15:L19"/>
    <mergeCell ref="N15:O19"/>
    <mergeCell ref="N33:N34"/>
    <mergeCell ref="O33:O34"/>
    <mergeCell ref="P33:P34"/>
    <mergeCell ref="Q33:Q34"/>
    <mergeCell ref="B33:B34"/>
    <mergeCell ref="C33:D34"/>
    <mergeCell ref="E33:F34"/>
    <mergeCell ref="H33:H34"/>
    <mergeCell ref="I33:J34"/>
    <mergeCell ref="B39:R41"/>
    <mergeCell ref="B43:B44"/>
    <mergeCell ref="C43:F44"/>
    <mergeCell ref="H43:H44"/>
    <mergeCell ref="I43:L44"/>
    <mergeCell ref="N43:N44"/>
    <mergeCell ref="O43:R44"/>
    <mergeCell ref="R33:R34"/>
    <mergeCell ref="B35:B36"/>
    <mergeCell ref="C35:C36"/>
    <mergeCell ref="D35:D36"/>
    <mergeCell ref="E35:E36"/>
    <mergeCell ref="F35:F36"/>
    <mergeCell ref="H35:H36"/>
    <mergeCell ref="I35:I36"/>
    <mergeCell ref="J35:J36"/>
    <mergeCell ref="K35:K36"/>
    <mergeCell ref="L35:L36"/>
    <mergeCell ref="N35:N36"/>
    <mergeCell ref="O35:O36"/>
    <mergeCell ref="P35:P36"/>
    <mergeCell ref="Q35:Q36"/>
    <mergeCell ref="R35:R36"/>
    <mergeCell ref="K33:L34"/>
    <mergeCell ref="P45:R49"/>
    <mergeCell ref="B50:C51"/>
    <mergeCell ref="D50:F51"/>
    <mergeCell ref="H50:I51"/>
    <mergeCell ref="J50:L51"/>
    <mergeCell ref="N50:O51"/>
    <mergeCell ref="P50:R51"/>
    <mergeCell ref="B45:C49"/>
    <mergeCell ref="D45:F49"/>
    <mergeCell ref="H45:I49"/>
    <mergeCell ref="J45:L49"/>
    <mergeCell ref="N45:O49"/>
    <mergeCell ref="N63:N64"/>
    <mergeCell ref="O63:O64"/>
    <mergeCell ref="P63:P64"/>
    <mergeCell ref="Q63:Q64"/>
    <mergeCell ref="B63:B64"/>
    <mergeCell ref="C63:D64"/>
    <mergeCell ref="E63:F64"/>
    <mergeCell ref="H63:H64"/>
    <mergeCell ref="I63:J64"/>
    <mergeCell ref="B69:R71"/>
    <mergeCell ref="B73:B74"/>
    <mergeCell ref="C73:F74"/>
    <mergeCell ref="H73:H74"/>
    <mergeCell ref="I73:L74"/>
    <mergeCell ref="N73:N74"/>
    <mergeCell ref="O73:R74"/>
    <mergeCell ref="R63:R64"/>
    <mergeCell ref="B65:B66"/>
    <mergeCell ref="C65:C66"/>
    <mergeCell ref="D65:D66"/>
    <mergeCell ref="E65:E66"/>
    <mergeCell ref="F65:F66"/>
    <mergeCell ref="H65:H66"/>
    <mergeCell ref="I65:I66"/>
    <mergeCell ref="J65:J66"/>
    <mergeCell ref="K65:K66"/>
    <mergeCell ref="L65:L66"/>
    <mergeCell ref="N65:N66"/>
    <mergeCell ref="O65:O66"/>
    <mergeCell ref="P65:P66"/>
    <mergeCell ref="Q65:Q66"/>
    <mergeCell ref="R65:R66"/>
    <mergeCell ref="K63:L64"/>
    <mergeCell ref="H93:H94"/>
    <mergeCell ref="I93:J94"/>
    <mergeCell ref="P75:R79"/>
    <mergeCell ref="B80:C81"/>
    <mergeCell ref="D80:F81"/>
    <mergeCell ref="H80:I81"/>
    <mergeCell ref="J80:L81"/>
    <mergeCell ref="N80:O81"/>
    <mergeCell ref="P80:R81"/>
    <mergeCell ref="B75:C79"/>
    <mergeCell ref="D75:F79"/>
    <mergeCell ref="H75:I79"/>
    <mergeCell ref="J75:L79"/>
    <mergeCell ref="N75:O79"/>
    <mergeCell ref="R93:R94"/>
    <mergeCell ref="B93:B94"/>
    <mergeCell ref="C93:D94"/>
    <mergeCell ref="E93:F94"/>
    <mergeCell ref="B95:B96"/>
    <mergeCell ref="C95:C96"/>
    <mergeCell ref="D95:D96"/>
    <mergeCell ref="E95:E96"/>
    <mergeCell ref="F95:F96"/>
    <mergeCell ref="H95:H96"/>
    <mergeCell ref="I95:I96"/>
    <mergeCell ref="J95:J96"/>
    <mergeCell ref="K95:K96"/>
    <mergeCell ref="L95:L96"/>
    <mergeCell ref="N95:N96"/>
    <mergeCell ref="O95:O96"/>
    <mergeCell ref="P95:P96"/>
    <mergeCell ref="Q95:Q96"/>
    <mergeCell ref="R95:R96"/>
    <mergeCell ref="K93:L94"/>
    <mergeCell ref="N93:N94"/>
    <mergeCell ref="O93:O94"/>
    <mergeCell ref="P93:P94"/>
    <mergeCell ref="Q93:Q94"/>
    <mergeCell ref="C105:E107"/>
    <mergeCell ref="F105:H107"/>
    <mergeCell ref="I105:K107"/>
    <mergeCell ref="L105:N107"/>
    <mergeCell ref="O105:Q107"/>
    <mergeCell ref="B99:R101"/>
    <mergeCell ref="C103:E104"/>
    <mergeCell ref="F103:H104"/>
    <mergeCell ref="I103:K104"/>
    <mergeCell ref="L103:N104"/>
    <mergeCell ref="O103:Q104"/>
    <mergeCell ref="C109:E111"/>
    <mergeCell ref="F109:H111"/>
    <mergeCell ref="I109:K111"/>
    <mergeCell ref="L109:N111"/>
    <mergeCell ref="O109:Q111"/>
    <mergeCell ref="C108:E108"/>
    <mergeCell ref="F108:H108"/>
    <mergeCell ref="I108:K108"/>
    <mergeCell ref="L108:N108"/>
    <mergeCell ref="O108:Q108"/>
  </mergeCells>
  <dataValidations count="4">
    <dataValidation type="list" allowBlank="1" showInputMessage="1" showErrorMessage="1" sqref="I120:J133">
      <formula1>$H$168:$H$172</formula1>
    </dataValidation>
    <dataValidation type="list" allowBlank="1" showInputMessage="1" showErrorMessage="1" sqref="G120:H133">
      <formula1>$H$161:$H$165</formula1>
    </dataValidation>
    <dataValidation type="list" allowBlank="1" showInputMessage="1" showErrorMessage="1" sqref="E120:F133">
      <formula1>$H$154:$H$158</formula1>
    </dataValidation>
    <dataValidation type="list" allowBlank="1" showInputMessage="1" showErrorMessage="1" sqref="C120:D133">
      <formula1>$H$147:$H$151</formula1>
    </dataValidation>
  </dataValidations>
  <pageMargins left="0.7" right="0.7" top="0.75" bottom="0.75" header="0.3" footer="0.3"/>
  <pageSetup paperSize="9" orientation="portrait" horizontalDpi="0" verticalDpi="0" r:id="rId1"/>
  <ignoredErrors>
    <ignoredError sqref="B37:C37 H37:I37 N37:O37 B67:C67 H67:I67 N67:O67 B97:C97 H97:I97 N97:O97" evalError="1"/>
  </ignoredErrors>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270"/>
  <sheetViews>
    <sheetView showGridLines="0" showZeros="0" zoomScaleNormal="100" workbookViewId="0"/>
  </sheetViews>
  <sheetFormatPr baseColWidth="10" defaultRowHeight="14.4" x14ac:dyDescent="0.3"/>
  <cols>
    <col min="1" max="1" width="5.33203125" customWidth="1"/>
    <col min="4" max="4" width="11.5546875" customWidth="1"/>
  </cols>
  <sheetData>
    <row r="1" spans="1:42" ht="15" customHeight="1" x14ac:dyDescent="0.3">
      <c r="A1" s="16"/>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row>
    <row r="2" spans="1:42" ht="15" customHeight="1" thickBot="1" x14ac:dyDescent="0.35">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row>
    <row r="3" spans="1:42" ht="15" customHeight="1" x14ac:dyDescent="0.3">
      <c r="A3" s="16"/>
      <c r="B3" s="16"/>
      <c r="C3" s="445">
        <f>'Training Plan'!B99</f>
        <v>0</v>
      </c>
      <c r="D3" s="446"/>
      <c r="E3" s="451" t="s">
        <v>75</v>
      </c>
      <c r="F3" s="451"/>
      <c r="G3" s="451"/>
      <c r="H3" s="451"/>
      <c r="I3" s="451"/>
      <c r="J3" s="451"/>
      <c r="K3" s="451"/>
      <c r="L3" s="451"/>
      <c r="M3" s="451"/>
      <c r="N3" s="451"/>
      <c r="O3" s="451"/>
      <c r="P3" s="451"/>
      <c r="Q3" s="452"/>
      <c r="R3" s="16"/>
      <c r="S3" s="16"/>
      <c r="T3" s="16"/>
      <c r="U3" s="16"/>
      <c r="V3" s="16"/>
      <c r="W3" s="16"/>
      <c r="X3" s="16"/>
      <c r="Y3" s="16"/>
      <c r="Z3" s="16"/>
      <c r="AA3" s="16"/>
      <c r="AB3" s="16"/>
      <c r="AC3" s="16"/>
      <c r="AD3" s="16"/>
      <c r="AE3" s="16"/>
      <c r="AF3" s="16"/>
      <c r="AG3" s="16"/>
      <c r="AH3" s="16"/>
      <c r="AI3" s="16"/>
      <c r="AJ3" s="16"/>
      <c r="AK3" s="16"/>
      <c r="AL3" s="16"/>
      <c r="AM3" s="16"/>
      <c r="AN3" s="16"/>
      <c r="AO3" s="16"/>
      <c r="AP3" s="16"/>
    </row>
    <row r="4" spans="1:42" ht="15" customHeight="1" x14ac:dyDescent="0.3">
      <c r="A4" s="16"/>
      <c r="B4" s="16"/>
      <c r="C4" s="447"/>
      <c r="D4" s="448"/>
      <c r="E4" s="307"/>
      <c r="F4" s="307"/>
      <c r="G4" s="307"/>
      <c r="H4" s="307"/>
      <c r="I4" s="307"/>
      <c r="J4" s="307"/>
      <c r="K4" s="307"/>
      <c r="L4" s="307"/>
      <c r="M4" s="307"/>
      <c r="N4" s="307"/>
      <c r="O4" s="307"/>
      <c r="P4" s="307"/>
      <c r="Q4" s="453"/>
      <c r="R4" s="16"/>
      <c r="S4" s="16"/>
      <c r="T4" s="16"/>
      <c r="U4" s="16"/>
      <c r="V4" s="16"/>
      <c r="W4" s="16"/>
      <c r="X4" s="16"/>
      <c r="Y4" s="16"/>
      <c r="Z4" s="16"/>
      <c r="AA4" s="16"/>
      <c r="AB4" s="16"/>
      <c r="AC4" s="16"/>
      <c r="AD4" s="16"/>
      <c r="AE4" s="16"/>
      <c r="AF4" s="16"/>
      <c r="AG4" s="16"/>
      <c r="AH4" s="16"/>
      <c r="AI4" s="16"/>
      <c r="AJ4" s="16"/>
      <c r="AK4" s="16"/>
      <c r="AL4" s="16"/>
      <c r="AM4" s="16"/>
      <c r="AN4" s="16"/>
      <c r="AO4" s="16"/>
      <c r="AP4" s="16"/>
    </row>
    <row r="5" spans="1:42" ht="15" customHeight="1" x14ac:dyDescent="0.3">
      <c r="A5" s="16"/>
      <c r="B5" s="16"/>
      <c r="C5" s="447"/>
      <c r="D5" s="448"/>
      <c r="E5" s="307"/>
      <c r="F5" s="307"/>
      <c r="G5" s="307"/>
      <c r="H5" s="307"/>
      <c r="I5" s="307"/>
      <c r="J5" s="307"/>
      <c r="K5" s="307"/>
      <c r="L5" s="307"/>
      <c r="M5" s="307"/>
      <c r="N5" s="307"/>
      <c r="O5" s="307"/>
      <c r="P5" s="307"/>
      <c r="Q5" s="453"/>
      <c r="R5" s="16"/>
      <c r="S5" s="16"/>
      <c r="T5" s="16"/>
      <c r="U5" s="16"/>
      <c r="V5" s="16"/>
      <c r="W5" s="16"/>
      <c r="X5" s="16"/>
      <c r="Y5" s="16"/>
      <c r="Z5" s="16"/>
      <c r="AA5" s="16"/>
      <c r="AB5" s="16"/>
      <c r="AC5" s="16"/>
      <c r="AD5" s="16"/>
      <c r="AE5" s="16"/>
      <c r="AF5" s="16"/>
      <c r="AG5" s="16"/>
      <c r="AH5" s="16"/>
      <c r="AI5" s="16"/>
      <c r="AJ5" s="16"/>
      <c r="AK5" s="16"/>
      <c r="AL5" s="16"/>
      <c r="AM5" s="16"/>
      <c r="AN5" s="16"/>
      <c r="AO5" s="16"/>
      <c r="AP5" s="16"/>
    </row>
    <row r="6" spans="1:42" ht="15" customHeight="1" thickBot="1" x14ac:dyDescent="0.35">
      <c r="A6" s="16"/>
      <c r="B6" s="16"/>
      <c r="C6" s="449"/>
      <c r="D6" s="450"/>
      <c r="E6" s="454"/>
      <c r="F6" s="454"/>
      <c r="G6" s="454"/>
      <c r="H6" s="454"/>
      <c r="I6" s="454"/>
      <c r="J6" s="454"/>
      <c r="K6" s="454"/>
      <c r="L6" s="454"/>
      <c r="M6" s="454"/>
      <c r="N6" s="454"/>
      <c r="O6" s="454"/>
      <c r="P6" s="454"/>
      <c r="Q6" s="455"/>
      <c r="R6" s="16"/>
      <c r="S6" s="16"/>
      <c r="T6" s="16"/>
      <c r="U6" s="16"/>
      <c r="V6" s="16"/>
      <c r="W6" s="16"/>
      <c r="X6" s="16"/>
      <c r="Y6" s="16"/>
      <c r="Z6" s="16"/>
      <c r="AA6" s="16"/>
      <c r="AB6" s="16"/>
      <c r="AC6" s="16"/>
      <c r="AD6" s="16"/>
      <c r="AE6" s="16"/>
      <c r="AF6" s="16"/>
      <c r="AG6" s="16"/>
      <c r="AH6" s="16"/>
      <c r="AI6" s="16"/>
      <c r="AJ6" s="16"/>
      <c r="AK6" s="16"/>
      <c r="AL6" s="16"/>
      <c r="AM6" s="16"/>
      <c r="AN6" s="16"/>
      <c r="AO6" s="16"/>
      <c r="AP6" s="16"/>
    </row>
    <row r="7" spans="1:42" ht="15" customHeight="1" x14ac:dyDescent="0.3">
      <c r="A7" s="16"/>
      <c r="B7" s="16"/>
      <c r="C7" s="16"/>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6"/>
      <c r="AH7" s="16"/>
      <c r="AI7" s="16"/>
      <c r="AJ7" s="16"/>
      <c r="AK7" s="16"/>
      <c r="AL7" s="16"/>
      <c r="AM7" s="16"/>
      <c r="AN7" s="16"/>
      <c r="AO7" s="16"/>
      <c r="AP7" s="16"/>
    </row>
    <row r="8" spans="1:42" ht="15" customHeight="1" x14ac:dyDescent="0.3">
      <c r="A8" s="16"/>
      <c r="B8" s="16"/>
      <c r="C8" s="16"/>
      <c r="D8" s="16"/>
      <c r="E8" s="16"/>
      <c r="F8" s="16"/>
      <c r="G8" s="16"/>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c r="AJ8" s="16"/>
      <c r="AK8" s="16"/>
      <c r="AL8" s="16"/>
      <c r="AM8" s="16"/>
      <c r="AN8" s="16"/>
      <c r="AO8" s="16"/>
      <c r="AP8" s="16"/>
    </row>
    <row r="9" spans="1:42" ht="15" customHeight="1" x14ac:dyDescent="0.3">
      <c r="A9" s="16"/>
      <c r="B9" s="400" t="s">
        <v>46</v>
      </c>
      <c r="C9" s="400"/>
      <c r="D9" s="400"/>
      <c r="E9" s="400"/>
      <c r="F9" s="400"/>
      <c r="G9" s="400"/>
      <c r="H9" s="400"/>
      <c r="I9" s="400"/>
      <c r="J9" s="400"/>
      <c r="K9" s="400"/>
      <c r="L9" s="400"/>
      <c r="M9" s="400"/>
      <c r="N9" s="400"/>
      <c r="O9" s="400"/>
      <c r="P9" s="400"/>
      <c r="Q9" s="400"/>
      <c r="R9" s="400"/>
      <c r="S9" s="16"/>
      <c r="T9" s="16"/>
      <c r="U9" s="16"/>
      <c r="V9" s="16"/>
      <c r="W9" s="16"/>
      <c r="X9" s="16"/>
      <c r="Y9" s="16"/>
      <c r="Z9" s="16"/>
      <c r="AA9" s="16"/>
      <c r="AB9" s="16"/>
      <c r="AC9" s="16"/>
      <c r="AD9" s="16"/>
      <c r="AE9" s="16"/>
      <c r="AF9" s="16"/>
      <c r="AG9" s="16"/>
      <c r="AH9" s="16"/>
      <c r="AI9" s="16"/>
      <c r="AJ9" s="16"/>
      <c r="AK9" s="16"/>
      <c r="AL9" s="16"/>
      <c r="AM9" s="16"/>
      <c r="AN9" s="16"/>
      <c r="AO9" s="16"/>
      <c r="AP9" s="16"/>
    </row>
    <row r="10" spans="1:42" ht="15" customHeight="1" x14ac:dyDescent="0.3">
      <c r="A10" s="16"/>
      <c r="B10" s="400"/>
      <c r="C10" s="400"/>
      <c r="D10" s="400"/>
      <c r="E10" s="400"/>
      <c r="F10" s="400"/>
      <c r="G10" s="400"/>
      <c r="H10" s="400"/>
      <c r="I10" s="400"/>
      <c r="J10" s="400"/>
      <c r="K10" s="400"/>
      <c r="L10" s="400"/>
      <c r="M10" s="400"/>
      <c r="N10" s="400"/>
      <c r="O10" s="400"/>
      <c r="P10" s="400"/>
      <c r="Q10" s="400"/>
      <c r="R10" s="400"/>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row>
    <row r="11" spans="1:42" ht="15" customHeight="1" x14ac:dyDescent="0.3">
      <c r="A11" s="16"/>
      <c r="B11" s="400"/>
      <c r="C11" s="400"/>
      <c r="D11" s="400"/>
      <c r="E11" s="400"/>
      <c r="F11" s="400"/>
      <c r="G11" s="400"/>
      <c r="H11" s="400"/>
      <c r="I11" s="400"/>
      <c r="J11" s="400"/>
      <c r="K11" s="400"/>
      <c r="L11" s="400"/>
      <c r="M11" s="400"/>
      <c r="N11" s="400"/>
      <c r="O11" s="400"/>
      <c r="P11" s="400"/>
      <c r="Q11" s="400"/>
      <c r="R11" s="400"/>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row>
    <row r="12" spans="1:42" ht="15" customHeight="1" thickBot="1" x14ac:dyDescent="0.35">
      <c r="A12" s="16"/>
      <c r="B12" s="16"/>
      <c r="C12" s="16"/>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row>
    <row r="13" spans="1:42" ht="15" customHeight="1" x14ac:dyDescent="0.3">
      <c r="A13" s="16"/>
      <c r="B13" s="329">
        <v>1</v>
      </c>
      <c r="C13" s="329">
        <f>'Training Plan'!C103</f>
        <v>0</v>
      </c>
      <c r="D13" s="330"/>
      <c r="E13" s="330"/>
      <c r="F13" s="331"/>
      <c r="G13" s="16"/>
      <c r="H13" s="329">
        <v>2</v>
      </c>
      <c r="I13" s="329">
        <f>'Training Plan'!C111</f>
        <v>0</v>
      </c>
      <c r="J13" s="330"/>
      <c r="K13" s="330"/>
      <c r="L13" s="331"/>
      <c r="M13" s="16"/>
      <c r="N13" s="329">
        <v>3</v>
      </c>
      <c r="O13" s="329">
        <f>'Training Plan'!C119</f>
        <v>0</v>
      </c>
      <c r="P13" s="330"/>
      <c r="Q13" s="330"/>
      <c r="R13" s="331"/>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row>
    <row r="14" spans="1:42" ht="15" customHeight="1" thickBot="1" x14ac:dyDescent="0.35">
      <c r="A14" s="16"/>
      <c r="B14" s="332"/>
      <c r="C14" s="332"/>
      <c r="D14" s="333"/>
      <c r="E14" s="333"/>
      <c r="F14" s="334"/>
      <c r="G14" s="16"/>
      <c r="H14" s="332"/>
      <c r="I14" s="332"/>
      <c r="J14" s="333"/>
      <c r="K14" s="333"/>
      <c r="L14" s="334"/>
      <c r="M14" s="16"/>
      <c r="N14" s="332"/>
      <c r="O14" s="332"/>
      <c r="P14" s="333"/>
      <c r="Q14" s="333"/>
      <c r="R14" s="334"/>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row>
    <row r="15" spans="1:42" ht="15" customHeight="1" x14ac:dyDescent="0.3">
      <c r="A15" s="16"/>
      <c r="B15" s="436" t="s">
        <v>179</v>
      </c>
      <c r="C15" s="437"/>
      <c r="D15" s="421">
        <f>'Training Plan'!C104</f>
        <v>0</v>
      </c>
      <c r="E15" s="421"/>
      <c r="F15" s="422"/>
      <c r="G15" s="16"/>
      <c r="H15" s="436" t="s">
        <v>179</v>
      </c>
      <c r="I15" s="437"/>
      <c r="J15" s="420">
        <f>'Training Plan'!C112</f>
        <v>0</v>
      </c>
      <c r="K15" s="421"/>
      <c r="L15" s="422"/>
      <c r="M15" s="16"/>
      <c r="N15" s="436" t="s">
        <v>179</v>
      </c>
      <c r="O15" s="437"/>
      <c r="P15" s="420">
        <f>'Training Plan'!C120</f>
        <v>0</v>
      </c>
      <c r="Q15" s="421"/>
      <c r="R15" s="422"/>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row>
    <row r="16" spans="1:42" ht="15" customHeight="1" x14ac:dyDescent="0.3">
      <c r="A16" s="16"/>
      <c r="B16" s="438"/>
      <c r="C16" s="439"/>
      <c r="D16" s="424"/>
      <c r="E16" s="424"/>
      <c r="F16" s="425"/>
      <c r="G16" s="16"/>
      <c r="H16" s="438"/>
      <c r="I16" s="439"/>
      <c r="J16" s="423"/>
      <c r="K16" s="424"/>
      <c r="L16" s="425"/>
      <c r="M16" s="16"/>
      <c r="N16" s="438"/>
      <c r="O16" s="439"/>
      <c r="P16" s="423"/>
      <c r="Q16" s="424"/>
      <c r="R16" s="425"/>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row>
    <row r="17" spans="1:42" ht="15" customHeight="1" x14ac:dyDescent="0.3">
      <c r="A17" s="16"/>
      <c r="B17" s="438"/>
      <c r="C17" s="439"/>
      <c r="D17" s="424"/>
      <c r="E17" s="424"/>
      <c r="F17" s="425"/>
      <c r="G17" s="16"/>
      <c r="H17" s="438"/>
      <c r="I17" s="439"/>
      <c r="J17" s="423"/>
      <c r="K17" s="424"/>
      <c r="L17" s="425"/>
      <c r="M17" s="16"/>
      <c r="N17" s="438"/>
      <c r="O17" s="439"/>
      <c r="P17" s="423"/>
      <c r="Q17" s="424"/>
      <c r="R17" s="425"/>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row>
    <row r="18" spans="1:42" ht="15" customHeight="1" x14ac:dyDescent="0.3">
      <c r="A18" s="16"/>
      <c r="B18" s="438"/>
      <c r="C18" s="439"/>
      <c r="D18" s="424"/>
      <c r="E18" s="424"/>
      <c r="F18" s="425"/>
      <c r="G18" s="16"/>
      <c r="H18" s="438"/>
      <c r="I18" s="439"/>
      <c r="J18" s="423"/>
      <c r="K18" s="424"/>
      <c r="L18" s="425"/>
      <c r="M18" s="16"/>
      <c r="N18" s="438"/>
      <c r="O18" s="439"/>
      <c r="P18" s="423"/>
      <c r="Q18" s="424"/>
      <c r="R18" s="425"/>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row>
    <row r="19" spans="1:42" ht="15" customHeight="1" thickBot="1" x14ac:dyDescent="0.35">
      <c r="A19" s="16"/>
      <c r="B19" s="440"/>
      <c r="C19" s="441"/>
      <c r="D19" s="424"/>
      <c r="E19" s="424"/>
      <c r="F19" s="425"/>
      <c r="G19" s="16"/>
      <c r="H19" s="440"/>
      <c r="I19" s="441"/>
      <c r="J19" s="423"/>
      <c r="K19" s="424"/>
      <c r="L19" s="425"/>
      <c r="M19" s="16"/>
      <c r="N19" s="440"/>
      <c r="O19" s="441"/>
      <c r="P19" s="423"/>
      <c r="Q19" s="424"/>
      <c r="R19" s="425"/>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row>
    <row r="20" spans="1:42" ht="15" customHeight="1" x14ac:dyDescent="0.3">
      <c r="A20" s="16"/>
      <c r="B20" s="426" t="s">
        <v>81</v>
      </c>
      <c r="C20" s="427"/>
      <c r="D20" s="430">
        <f>'Training Plan'!D109</f>
        <v>0</v>
      </c>
      <c r="E20" s="431"/>
      <c r="F20" s="432"/>
      <c r="G20" s="16"/>
      <c r="H20" s="426" t="s">
        <v>81</v>
      </c>
      <c r="I20" s="427"/>
      <c r="J20" s="430">
        <f>'Training Plan'!D117</f>
        <v>0</v>
      </c>
      <c r="K20" s="431"/>
      <c r="L20" s="432"/>
      <c r="M20" s="16"/>
      <c r="N20" s="426" t="s">
        <v>81</v>
      </c>
      <c r="O20" s="427"/>
      <c r="P20" s="430">
        <f>'Training Plan'!D125</f>
        <v>0</v>
      </c>
      <c r="Q20" s="431"/>
      <c r="R20" s="432"/>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row>
    <row r="21" spans="1:42" ht="15" customHeight="1" thickBot="1" x14ac:dyDescent="0.35">
      <c r="A21" s="16"/>
      <c r="B21" s="428"/>
      <c r="C21" s="429"/>
      <c r="D21" s="433"/>
      <c r="E21" s="434"/>
      <c r="F21" s="435"/>
      <c r="G21" s="16"/>
      <c r="H21" s="428"/>
      <c r="I21" s="429"/>
      <c r="J21" s="433"/>
      <c r="K21" s="434"/>
      <c r="L21" s="435"/>
      <c r="M21" s="16"/>
      <c r="N21" s="428"/>
      <c r="O21" s="429"/>
      <c r="P21" s="433"/>
      <c r="Q21" s="434"/>
      <c r="R21" s="435"/>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row>
    <row r="22" spans="1:42" ht="30" customHeight="1" thickBot="1" x14ac:dyDescent="0.35">
      <c r="A22" s="16"/>
      <c r="B22" s="163" t="s">
        <v>180</v>
      </c>
      <c r="C22" s="163" t="s">
        <v>0</v>
      </c>
      <c r="D22" s="163" t="s">
        <v>41</v>
      </c>
      <c r="E22" s="163" t="s">
        <v>181</v>
      </c>
      <c r="F22" s="164" t="s">
        <v>182</v>
      </c>
      <c r="G22" s="16"/>
      <c r="H22" s="163" t="s">
        <v>180</v>
      </c>
      <c r="I22" s="163" t="s">
        <v>0</v>
      </c>
      <c r="J22" s="163" t="s">
        <v>41</v>
      </c>
      <c r="K22" s="163" t="s">
        <v>181</v>
      </c>
      <c r="L22" s="164" t="s">
        <v>182</v>
      </c>
      <c r="M22" s="16"/>
      <c r="N22" s="163" t="s">
        <v>180</v>
      </c>
      <c r="O22" s="163" t="s">
        <v>0</v>
      </c>
      <c r="P22" s="163" t="s">
        <v>41</v>
      </c>
      <c r="Q22" s="163" t="s">
        <v>181</v>
      </c>
      <c r="R22" s="164" t="s">
        <v>182</v>
      </c>
      <c r="S22" s="16"/>
      <c r="T22" s="16"/>
      <c r="U22" s="16"/>
      <c r="V22" s="16"/>
      <c r="W22" s="16"/>
      <c r="X22" s="16"/>
      <c r="Y22" s="16"/>
      <c r="Z22" s="16"/>
      <c r="AA22" s="16"/>
      <c r="AB22" s="16"/>
      <c r="AC22" s="16"/>
      <c r="AD22" s="16"/>
      <c r="AE22" s="16"/>
      <c r="AF22" s="16"/>
      <c r="AG22" s="16"/>
      <c r="AH22" s="16"/>
      <c r="AI22" s="16"/>
      <c r="AJ22" s="16"/>
      <c r="AK22" s="16"/>
      <c r="AL22" s="16"/>
      <c r="AM22" s="16"/>
      <c r="AN22" s="16"/>
      <c r="AO22" s="16"/>
      <c r="AP22" s="16"/>
    </row>
    <row r="23" spans="1:42" ht="15" customHeight="1" thickBot="1" x14ac:dyDescent="0.35">
      <c r="A23" s="16"/>
      <c r="B23" s="165">
        <v>1</v>
      </c>
      <c r="C23" s="166"/>
      <c r="D23" s="167"/>
      <c r="E23" s="168"/>
      <c r="F23" s="169">
        <f>IF(ISNUMBER(D23),D23/B35,)</f>
        <v>0</v>
      </c>
      <c r="G23" s="16"/>
      <c r="H23" s="165">
        <v>1</v>
      </c>
      <c r="I23" s="166"/>
      <c r="J23" s="167"/>
      <c r="K23" s="168"/>
      <c r="L23" s="169">
        <f>IF(ISNUMBER(J23),J23/H35,)</f>
        <v>0</v>
      </c>
      <c r="M23" s="16"/>
      <c r="N23" s="165">
        <v>1</v>
      </c>
      <c r="O23" s="166"/>
      <c r="P23" s="167"/>
      <c r="Q23" s="168"/>
      <c r="R23" s="169">
        <f>IF(ISNUMBER(P23),P23/N35,)</f>
        <v>0</v>
      </c>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row>
    <row r="24" spans="1:42" ht="15" customHeight="1" thickBot="1" x14ac:dyDescent="0.35">
      <c r="A24" s="16"/>
      <c r="B24" s="165">
        <v>2</v>
      </c>
      <c r="C24" s="170"/>
      <c r="D24" s="171"/>
      <c r="E24" s="172"/>
      <c r="F24" s="174">
        <f>IF(ISNUMBER(D24),D24/B35,)</f>
        <v>0</v>
      </c>
      <c r="G24" s="16"/>
      <c r="H24" s="165">
        <v>2</v>
      </c>
      <c r="I24" s="170"/>
      <c r="J24" s="171"/>
      <c r="K24" s="172"/>
      <c r="L24" s="174">
        <f>IF(ISNUMBER(J24),J24/H35,)</f>
        <v>0</v>
      </c>
      <c r="M24" s="16"/>
      <c r="N24" s="165">
        <v>2</v>
      </c>
      <c r="O24" s="170"/>
      <c r="P24" s="171"/>
      <c r="Q24" s="172"/>
      <c r="R24" s="174">
        <f>IF(ISNUMBER(P24),P24/N35,)</f>
        <v>0</v>
      </c>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row>
    <row r="25" spans="1:42" ht="15" customHeight="1" thickBot="1" x14ac:dyDescent="0.35">
      <c r="A25" s="16"/>
      <c r="B25" s="165">
        <v>3</v>
      </c>
      <c r="C25" s="170"/>
      <c r="D25" s="171"/>
      <c r="E25" s="172"/>
      <c r="F25" s="174">
        <f>IF(ISNUMBER(D25),D25/B35,)</f>
        <v>0</v>
      </c>
      <c r="G25" s="16"/>
      <c r="H25" s="165">
        <v>3</v>
      </c>
      <c r="I25" s="170"/>
      <c r="J25" s="171"/>
      <c r="K25" s="172"/>
      <c r="L25" s="174">
        <f>IF(ISNUMBER(J25),J25/H35,)</f>
        <v>0</v>
      </c>
      <c r="M25" s="175"/>
      <c r="N25" s="165">
        <v>3</v>
      </c>
      <c r="O25" s="170"/>
      <c r="P25" s="171"/>
      <c r="Q25" s="172"/>
      <c r="R25" s="174">
        <f>IF(ISNUMBER(P25),P25/N35,)</f>
        <v>0</v>
      </c>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row>
    <row r="26" spans="1:42" ht="15" customHeight="1" thickBot="1" x14ac:dyDescent="0.35">
      <c r="A26" s="16"/>
      <c r="B26" s="165">
        <v>4</v>
      </c>
      <c r="C26" s="170"/>
      <c r="D26" s="171"/>
      <c r="E26" s="172"/>
      <c r="F26" s="174">
        <f>IF(ISNUMBER(D26),D26/B35,)</f>
        <v>0</v>
      </c>
      <c r="G26" s="16"/>
      <c r="H26" s="165">
        <v>4</v>
      </c>
      <c r="I26" s="170"/>
      <c r="J26" s="171"/>
      <c r="K26" s="172"/>
      <c r="L26" s="174">
        <f>IF(ISNUMBER(J26),J26/H35,)</f>
        <v>0</v>
      </c>
      <c r="M26" s="13"/>
      <c r="N26" s="165">
        <v>4</v>
      </c>
      <c r="O26" s="170"/>
      <c r="P26" s="171"/>
      <c r="Q26" s="172"/>
      <c r="R26" s="174">
        <f>IF(ISNUMBER(P26),P26/N35,)</f>
        <v>0</v>
      </c>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row>
    <row r="27" spans="1:42" ht="15" customHeight="1" thickBot="1" x14ac:dyDescent="0.35">
      <c r="A27" s="16"/>
      <c r="B27" s="165">
        <v>5</v>
      </c>
      <c r="C27" s="170"/>
      <c r="D27" s="171"/>
      <c r="E27" s="172"/>
      <c r="F27" s="174">
        <f>IF(ISNUMBER(D27),D27/B35,)</f>
        <v>0</v>
      </c>
      <c r="G27" s="16"/>
      <c r="H27" s="165">
        <v>5</v>
      </c>
      <c r="I27" s="170"/>
      <c r="J27" s="171"/>
      <c r="K27" s="172"/>
      <c r="L27" s="174">
        <f>IF(ISNUMBER(J27),J27/H35,)</f>
        <v>0</v>
      </c>
      <c r="M27" s="176"/>
      <c r="N27" s="165">
        <v>5</v>
      </c>
      <c r="O27" s="170"/>
      <c r="P27" s="171"/>
      <c r="Q27" s="172"/>
      <c r="R27" s="174">
        <f>IF(ISNUMBER(P27),P27/N35,)</f>
        <v>0</v>
      </c>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row>
    <row r="28" spans="1:42" ht="15" customHeight="1" thickBot="1" x14ac:dyDescent="0.35">
      <c r="A28" s="16"/>
      <c r="B28" s="165">
        <v>6</v>
      </c>
      <c r="C28" s="170"/>
      <c r="D28" s="171"/>
      <c r="E28" s="172"/>
      <c r="F28" s="174">
        <f>IF(ISNUMBER(D28),D28/B35,)</f>
        <v>0</v>
      </c>
      <c r="G28" s="16"/>
      <c r="H28" s="165">
        <v>6</v>
      </c>
      <c r="I28" s="170"/>
      <c r="J28" s="171"/>
      <c r="K28" s="172"/>
      <c r="L28" s="174">
        <f>IF(ISNUMBER(J28),J28/H35,)</f>
        <v>0</v>
      </c>
      <c r="M28" s="176"/>
      <c r="N28" s="165">
        <v>6</v>
      </c>
      <c r="O28" s="170"/>
      <c r="P28" s="171"/>
      <c r="Q28" s="172"/>
      <c r="R28" s="174">
        <f>IF(ISNUMBER(P28),P28/N35,)</f>
        <v>0</v>
      </c>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row>
    <row r="29" spans="1:42" ht="15" customHeight="1" thickBot="1" x14ac:dyDescent="0.35">
      <c r="A29" s="16"/>
      <c r="B29" s="165">
        <v>7</v>
      </c>
      <c r="C29" s="170"/>
      <c r="D29" s="171"/>
      <c r="E29" s="172"/>
      <c r="F29" s="174">
        <f>IF(ISNUMBER(D29),D29/B35,)</f>
        <v>0</v>
      </c>
      <c r="G29" s="16"/>
      <c r="H29" s="165">
        <v>7</v>
      </c>
      <c r="I29" s="170"/>
      <c r="J29" s="171"/>
      <c r="K29" s="172"/>
      <c r="L29" s="174">
        <f>IF(ISNUMBER(J29),J29/H35,)</f>
        <v>0</v>
      </c>
      <c r="M29" s="176"/>
      <c r="N29" s="165">
        <v>7</v>
      </c>
      <c r="O29" s="170"/>
      <c r="P29" s="171"/>
      <c r="Q29" s="172"/>
      <c r="R29" s="174">
        <f>IF(ISNUMBER(P29),P29/N35,)</f>
        <v>0</v>
      </c>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row>
    <row r="30" spans="1:42" ht="15" customHeight="1" thickBot="1" x14ac:dyDescent="0.35">
      <c r="A30" s="16"/>
      <c r="B30" s="165">
        <v>8</v>
      </c>
      <c r="C30" s="170"/>
      <c r="D30" s="171"/>
      <c r="E30" s="172"/>
      <c r="F30" s="174">
        <f>IF(ISNUMBER(D30),D30/B35,)</f>
        <v>0</v>
      </c>
      <c r="G30" s="16"/>
      <c r="H30" s="165">
        <v>8</v>
      </c>
      <c r="I30" s="170"/>
      <c r="J30" s="171"/>
      <c r="K30" s="172"/>
      <c r="L30" s="174">
        <f>IF(ISNUMBER(J30),J30/H35,)</f>
        <v>0</v>
      </c>
      <c r="M30" s="176"/>
      <c r="N30" s="165">
        <v>8</v>
      </c>
      <c r="O30" s="170"/>
      <c r="P30" s="171"/>
      <c r="Q30" s="172"/>
      <c r="R30" s="174">
        <f>IF(ISNUMBER(P30),P30/N35,)</f>
        <v>0</v>
      </c>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row>
    <row r="31" spans="1:42" ht="15" customHeight="1" thickBot="1" x14ac:dyDescent="0.35">
      <c r="A31" s="16"/>
      <c r="B31" s="165">
        <v>9</v>
      </c>
      <c r="C31" s="170"/>
      <c r="D31" s="171"/>
      <c r="E31" s="172"/>
      <c r="F31" s="174">
        <f>IF(ISNUMBER(D31),D31/B35,)</f>
        <v>0</v>
      </c>
      <c r="G31" s="16"/>
      <c r="H31" s="165">
        <v>9</v>
      </c>
      <c r="I31" s="170"/>
      <c r="J31" s="171"/>
      <c r="K31" s="172"/>
      <c r="L31" s="174">
        <f>IF(ISNUMBER(J31),J31/H35,)</f>
        <v>0</v>
      </c>
      <c r="M31" s="176"/>
      <c r="N31" s="165">
        <v>9</v>
      </c>
      <c r="O31" s="170"/>
      <c r="P31" s="171"/>
      <c r="Q31" s="172"/>
      <c r="R31" s="174">
        <f>IF(ISNUMBER(P31),P31/N35,)</f>
        <v>0</v>
      </c>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row>
    <row r="32" spans="1:42" ht="15" customHeight="1" thickBot="1" x14ac:dyDescent="0.35">
      <c r="A32" s="16"/>
      <c r="B32" s="177">
        <v>10</v>
      </c>
      <c r="C32" s="178"/>
      <c r="D32" s="179"/>
      <c r="E32" s="180"/>
      <c r="F32" s="174">
        <f>IF(ISNUMBER(D32),D32/B35,)</f>
        <v>0</v>
      </c>
      <c r="G32" s="16"/>
      <c r="H32" s="177">
        <v>10</v>
      </c>
      <c r="I32" s="178"/>
      <c r="J32" s="179"/>
      <c r="K32" s="180"/>
      <c r="L32" s="174">
        <f>IF(ISNUMBER(J32),J32/H35,)</f>
        <v>0</v>
      </c>
      <c r="M32" s="176"/>
      <c r="N32" s="177">
        <v>10</v>
      </c>
      <c r="O32" s="178"/>
      <c r="P32" s="179"/>
      <c r="Q32" s="180"/>
      <c r="R32" s="174">
        <f>IF(ISNUMBER(P32),P32/N35,)</f>
        <v>0</v>
      </c>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row>
    <row r="33" spans="1:42" ht="15" customHeight="1" x14ac:dyDescent="0.3">
      <c r="A33" s="16"/>
      <c r="B33" s="413" t="s">
        <v>4</v>
      </c>
      <c r="C33" s="397" t="s">
        <v>60</v>
      </c>
      <c r="D33" s="398"/>
      <c r="E33" s="409">
        <f>IFERROR(IF(COUNT(F23:F32)&gt;0,AVERAGEIF(F23:F32,"&gt;0"),0),)</f>
        <v>0</v>
      </c>
      <c r="F33" s="410"/>
      <c r="G33" s="16"/>
      <c r="H33" s="413" t="s">
        <v>4</v>
      </c>
      <c r="I33" s="397" t="s">
        <v>60</v>
      </c>
      <c r="J33" s="398"/>
      <c r="K33" s="409">
        <f>IFERROR(IF(COUNT(L23:L32)&gt;0,AVERAGEIF(L23:L32,"&gt;0"),0),)</f>
        <v>0</v>
      </c>
      <c r="L33" s="410"/>
      <c r="M33" s="176"/>
      <c r="N33" s="413" t="s">
        <v>4</v>
      </c>
      <c r="O33" s="405" t="s">
        <v>67</v>
      </c>
      <c r="P33" s="415">
        <f>IFERROR(IF(COUNT(R23:R32)&gt;0,AVERAGEIF(R23:R32,"&gt;0"),0),)</f>
        <v>0</v>
      </c>
      <c r="Q33" s="417" t="s">
        <v>107</v>
      </c>
      <c r="R33" s="442" t="str">
        <f>IFERROR(Q37*R37,"")</f>
        <v/>
      </c>
      <c r="S33" s="16"/>
      <c r="T33" s="16"/>
      <c r="U33" s="16"/>
      <c r="V33" s="16"/>
      <c r="W33" s="16"/>
      <c r="X33" s="16"/>
      <c r="Y33" s="16"/>
      <c r="Z33" s="16"/>
      <c r="AA33" s="16"/>
      <c r="AB33" s="16"/>
      <c r="AC33" s="16"/>
      <c r="AD33" s="16"/>
      <c r="AE33" s="16"/>
      <c r="AF33" s="16"/>
      <c r="AG33" s="16"/>
      <c r="AH33" s="16"/>
      <c r="AI33" s="16"/>
      <c r="AJ33" s="16"/>
      <c r="AK33" s="16"/>
      <c r="AL33" s="16"/>
      <c r="AM33" s="16"/>
      <c r="AN33" s="16"/>
      <c r="AO33" s="16"/>
      <c r="AP33" s="16"/>
    </row>
    <row r="34" spans="1:42" ht="15" customHeight="1" thickBot="1" x14ac:dyDescent="0.35">
      <c r="A34" s="16"/>
      <c r="B34" s="414"/>
      <c r="C34" s="406"/>
      <c r="D34" s="419"/>
      <c r="E34" s="411"/>
      <c r="F34" s="412"/>
      <c r="G34" s="16"/>
      <c r="H34" s="414"/>
      <c r="I34" s="406"/>
      <c r="J34" s="419"/>
      <c r="K34" s="411"/>
      <c r="L34" s="412"/>
      <c r="M34" s="176"/>
      <c r="N34" s="414"/>
      <c r="O34" s="444"/>
      <c r="P34" s="416"/>
      <c r="Q34" s="418"/>
      <c r="R34" s="443"/>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row>
    <row r="35" spans="1:42" ht="15" customHeight="1" x14ac:dyDescent="0.3">
      <c r="A35" s="9"/>
      <c r="B35" s="403">
        <f ca="1">IFERROR(ROUNDUP(B37/(0.0005*C37^2-0.0342*C37+1.034),0),)</f>
        <v>0</v>
      </c>
      <c r="C35" s="405" t="s">
        <v>196</v>
      </c>
      <c r="D35" s="407">
        <f>SUM(C23:C32)</f>
        <v>0</v>
      </c>
      <c r="E35" s="397" t="s">
        <v>43</v>
      </c>
      <c r="F35" s="401">
        <f>SUM(C23*D23,C24*D24,C25*D25,C26*D26,C27*D27,C28*D28,C29*D29,C30*D30,C31*D31,C32*D32)</f>
        <v>0</v>
      </c>
      <c r="G35" s="16"/>
      <c r="H35" s="403">
        <f ca="1">IFERROR(ROUNDUP(H37/(0.0005*I37^2-0.0342*I37+1.034),0),)</f>
        <v>0</v>
      </c>
      <c r="I35" s="405" t="s">
        <v>196</v>
      </c>
      <c r="J35" s="407">
        <f>SUM(I23:I32)</f>
        <v>0</v>
      </c>
      <c r="K35" s="397" t="s">
        <v>43</v>
      </c>
      <c r="L35" s="401">
        <f>SUM(I23*J23,I24*J24,I25*J25,I26*J26,I27*J27,I28*J28,I29*J29,I30*J30,I31*J31,I32*J32)</f>
        <v>0</v>
      </c>
      <c r="M35" s="176"/>
      <c r="N35" s="403">
        <f ca="1">IFERROR(ROUNDUP(N37/(0.0005*O37^2-0.0342*O37+1.034),0),)</f>
        <v>0</v>
      </c>
      <c r="O35" s="405" t="s">
        <v>196</v>
      </c>
      <c r="P35" s="407">
        <f>SUM(O23:O32)</f>
        <v>0</v>
      </c>
      <c r="Q35" s="397" t="s">
        <v>43</v>
      </c>
      <c r="R35" s="401">
        <f>SUM(O23*P23,O24*P24,O25*P25,O26*P26,O27*P27,O28*P28,O29*P29,O30*P30,O31*P31,O32*P32)</f>
        <v>0</v>
      </c>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row>
    <row r="36" spans="1:42" ht="15" customHeight="1" thickBot="1" x14ac:dyDescent="0.35">
      <c r="A36" s="9"/>
      <c r="B36" s="404"/>
      <c r="C36" s="406"/>
      <c r="D36" s="408"/>
      <c r="E36" s="406"/>
      <c r="F36" s="402"/>
      <c r="G36" s="16"/>
      <c r="H36" s="404"/>
      <c r="I36" s="406"/>
      <c r="J36" s="408"/>
      <c r="K36" s="406"/>
      <c r="L36" s="402"/>
      <c r="M36" s="176"/>
      <c r="N36" s="404"/>
      <c r="O36" s="406"/>
      <c r="P36" s="408"/>
      <c r="Q36" s="406"/>
      <c r="R36" s="402"/>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row>
    <row r="37" spans="1:42" ht="15" customHeight="1" x14ac:dyDescent="0.3">
      <c r="A37" s="16"/>
      <c r="B37" s="2" t="e">
        <f ca="1">OFFSET(D22,MATCH(MAX(D23:D32),D23:D32,0),0)</f>
        <v>#N/A</v>
      </c>
      <c r="C37" s="181" t="e">
        <f ca="1">OFFSET(C22,MATCH(MAX(D23:D32),D23:D32,0),0)+(10-OFFSET(E22,MATCH(MAX(D23:D32),D23:D32,0),0))</f>
        <v>#N/A</v>
      </c>
      <c r="D37" s="16"/>
      <c r="E37" s="16"/>
      <c r="F37" s="16"/>
      <c r="G37" s="16"/>
      <c r="H37" s="2" t="e">
        <f ca="1">OFFSET(J22,MATCH(MAX(J23:J32),J23:J32,0),0)</f>
        <v>#N/A</v>
      </c>
      <c r="I37" s="181" t="e">
        <f ca="1">OFFSET(I22,MATCH(MAX(J23:J32),J23:J32,0),0)+(10-OFFSET(K22,MATCH(MAX(J23:J32),J23:J32,0),0))</f>
        <v>#N/A</v>
      </c>
      <c r="J37" s="16"/>
      <c r="K37" s="16"/>
      <c r="L37" s="16"/>
      <c r="M37" s="160"/>
      <c r="N37" s="2" t="e">
        <f ca="1">OFFSET(P22,MATCH(MAX(P23:P32),P23:P32,0),0)</f>
        <v>#N/A</v>
      </c>
      <c r="O37" s="181" t="e">
        <f ca="1">OFFSET(O22,MATCH(MAX(P23:P32),P23:P32,0),0)+(10-OFFSET(Q22,MATCH(MAX(P23:P32),P23:P32,0),0))</f>
        <v>#N/A</v>
      </c>
      <c r="P37" s="16"/>
      <c r="Q37" s="183" t="str">
        <f>IFERROR(AVERAGE(AVERAGE(E23:E32),AVERAGE(K23:K32),AVERAGE(Q23:Q32)),"")</f>
        <v/>
      </c>
      <c r="R37" s="184">
        <f>SUM(C23:C32,I23:I32,O23:O32)</f>
        <v>0</v>
      </c>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row>
    <row r="38" spans="1:42" ht="15" customHeight="1" x14ac:dyDescent="0.3">
      <c r="A38" s="16"/>
      <c r="B38" s="16"/>
      <c r="C38" s="1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row>
    <row r="39" spans="1:42" ht="15" customHeight="1" x14ac:dyDescent="0.3">
      <c r="A39" s="16"/>
      <c r="B39" s="400" t="s">
        <v>47</v>
      </c>
      <c r="C39" s="400"/>
      <c r="D39" s="400"/>
      <c r="E39" s="400"/>
      <c r="F39" s="400"/>
      <c r="G39" s="400"/>
      <c r="H39" s="400"/>
      <c r="I39" s="400"/>
      <c r="J39" s="400"/>
      <c r="K39" s="400"/>
      <c r="L39" s="400"/>
      <c r="M39" s="400"/>
      <c r="N39" s="400"/>
      <c r="O39" s="400"/>
      <c r="P39" s="400"/>
      <c r="Q39" s="400"/>
      <c r="R39" s="400"/>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row>
    <row r="40" spans="1:42" ht="15" customHeight="1" x14ac:dyDescent="0.3">
      <c r="A40" s="16"/>
      <c r="B40" s="400"/>
      <c r="C40" s="400"/>
      <c r="D40" s="400"/>
      <c r="E40" s="400"/>
      <c r="F40" s="400"/>
      <c r="G40" s="400"/>
      <c r="H40" s="400"/>
      <c r="I40" s="400"/>
      <c r="J40" s="400"/>
      <c r="K40" s="400"/>
      <c r="L40" s="400"/>
      <c r="M40" s="400"/>
      <c r="N40" s="400"/>
      <c r="O40" s="400"/>
      <c r="P40" s="400"/>
      <c r="Q40" s="400"/>
      <c r="R40" s="400"/>
      <c r="S40" s="16"/>
      <c r="T40" s="16"/>
      <c r="U40" s="16"/>
      <c r="V40" s="16"/>
      <c r="W40" s="16"/>
      <c r="X40" s="16"/>
      <c r="Y40" s="16"/>
      <c r="Z40" s="16"/>
      <c r="AA40" s="16"/>
      <c r="AB40" s="16"/>
      <c r="AC40" s="16"/>
      <c r="AD40" s="16"/>
      <c r="AE40" s="16"/>
      <c r="AF40" s="16"/>
      <c r="AG40" s="16"/>
      <c r="AH40" s="16"/>
      <c r="AI40" s="16"/>
      <c r="AJ40" s="16"/>
      <c r="AK40" s="16"/>
      <c r="AL40" s="16"/>
      <c r="AM40" s="16"/>
      <c r="AN40" s="16"/>
      <c r="AO40" s="16"/>
      <c r="AP40" s="16"/>
    </row>
    <row r="41" spans="1:42" ht="15" customHeight="1" x14ac:dyDescent="0.3">
      <c r="A41" s="16"/>
      <c r="B41" s="400"/>
      <c r="C41" s="400"/>
      <c r="D41" s="400"/>
      <c r="E41" s="400"/>
      <c r="F41" s="400"/>
      <c r="G41" s="400"/>
      <c r="H41" s="400"/>
      <c r="I41" s="400"/>
      <c r="J41" s="400"/>
      <c r="K41" s="400"/>
      <c r="L41" s="400"/>
      <c r="M41" s="400"/>
      <c r="N41" s="400"/>
      <c r="O41" s="400"/>
      <c r="P41" s="400"/>
      <c r="Q41" s="400"/>
      <c r="R41" s="400"/>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row>
    <row r="42" spans="1:42" ht="15" customHeight="1" thickBot="1" x14ac:dyDescent="0.35">
      <c r="A42" s="16"/>
      <c r="B42" s="16"/>
      <c r="C42" s="16"/>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row>
    <row r="43" spans="1:42" ht="15" customHeight="1" x14ac:dyDescent="0.3">
      <c r="A43" s="16"/>
      <c r="B43" s="329">
        <v>1</v>
      </c>
      <c r="C43" s="329">
        <f>'Training Plan'!G103</f>
        <v>0</v>
      </c>
      <c r="D43" s="330"/>
      <c r="E43" s="330"/>
      <c r="F43" s="331"/>
      <c r="G43" s="16"/>
      <c r="H43" s="329">
        <v>2</v>
      </c>
      <c r="I43" s="329">
        <f>'Training Plan'!G111</f>
        <v>0</v>
      </c>
      <c r="J43" s="330"/>
      <c r="K43" s="330"/>
      <c r="L43" s="331"/>
      <c r="M43" s="16"/>
      <c r="N43" s="329">
        <v>3</v>
      </c>
      <c r="O43" s="329">
        <f>'Training Plan'!G119</f>
        <v>0</v>
      </c>
      <c r="P43" s="330"/>
      <c r="Q43" s="330"/>
      <c r="R43" s="331"/>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row>
    <row r="44" spans="1:42" ht="15" customHeight="1" thickBot="1" x14ac:dyDescent="0.35">
      <c r="A44" s="16"/>
      <c r="B44" s="332"/>
      <c r="C44" s="332"/>
      <c r="D44" s="333"/>
      <c r="E44" s="333"/>
      <c r="F44" s="334"/>
      <c r="G44" s="16"/>
      <c r="H44" s="332"/>
      <c r="I44" s="332"/>
      <c r="J44" s="333"/>
      <c r="K44" s="333"/>
      <c r="L44" s="334"/>
      <c r="M44" s="16"/>
      <c r="N44" s="332"/>
      <c r="O44" s="332"/>
      <c r="P44" s="333"/>
      <c r="Q44" s="333"/>
      <c r="R44" s="334"/>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row>
    <row r="45" spans="1:42" ht="15" customHeight="1" x14ac:dyDescent="0.3">
      <c r="A45" s="16"/>
      <c r="B45" s="436" t="s">
        <v>179</v>
      </c>
      <c r="C45" s="437"/>
      <c r="D45" s="420">
        <f>'Training Plan'!G104</f>
        <v>0</v>
      </c>
      <c r="E45" s="421"/>
      <c r="F45" s="422"/>
      <c r="G45" s="16"/>
      <c r="H45" s="436" t="s">
        <v>179</v>
      </c>
      <c r="I45" s="437"/>
      <c r="J45" s="420">
        <f>'Training Plan'!G112</f>
        <v>0</v>
      </c>
      <c r="K45" s="421"/>
      <c r="L45" s="422"/>
      <c r="M45" s="16"/>
      <c r="N45" s="436" t="s">
        <v>179</v>
      </c>
      <c r="O45" s="437"/>
      <c r="P45" s="420">
        <f>'Training Plan'!G120</f>
        <v>0</v>
      </c>
      <c r="Q45" s="421"/>
      <c r="R45" s="422"/>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row>
    <row r="46" spans="1:42" ht="15" customHeight="1" x14ac:dyDescent="0.3">
      <c r="A46" s="16"/>
      <c r="B46" s="438"/>
      <c r="C46" s="439"/>
      <c r="D46" s="423"/>
      <c r="E46" s="424"/>
      <c r="F46" s="425"/>
      <c r="G46" s="16"/>
      <c r="H46" s="438"/>
      <c r="I46" s="439"/>
      <c r="J46" s="423"/>
      <c r="K46" s="424"/>
      <c r="L46" s="425"/>
      <c r="M46" s="16"/>
      <c r="N46" s="438"/>
      <c r="O46" s="439"/>
      <c r="P46" s="423"/>
      <c r="Q46" s="424"/>
      <c r="R46" s="425"/>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row>
    <row r="47" spans="1:42" ht="15" customHeight="1" x14ac:dyDescent="0.3">
      <c r="A47" s="16"/>
      <c r="B47" s="438"/>
      <c r="C47" s="439"/>
      <c r="D47" s="423"/>
      <c r="E47" s="424"/>
      <c r="F47" s="425"/>
      <c r="G47" s="16"/>
      <c r="H47" s="438"/>
      <c r="I47" s="439"/>
      <c r="J47" s="423"/>
      <c r="K47" s="424"/>
      <c r="L47" s="425"/>
      <c r="M47" s="16"/>
      <c r="N47" s="438"/>
      <c r="O47" s="439"/>
      <c r="P47" s="423"/>
      <c r="Q47" s="424"/>
      <c r="R47" s="425"/>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row>
    <row r="48" spans="1:42" ht="15" customHeight="1" x14ac:dyDescent="0.3">
      <c r="A48" s="16"/>
      <c r="B48" s="438"/>
      <c r="C48" s="439"/>
      <c r="D48" s="423"/>
      <c r="E48" s="424"/>
      <c r="F48" s="425"/>
      <c r="G48" s="16"/>
      <c r="H48" s="438"/>
      <c r="I48" s="439"/>
      <c r="J48" s="423"/>
      <c r="K48" s="424"/>
      <c r="L48" s="425"/>
      <c r="M48" s="16"/>
      <c r="N48" s="438"/>
      <c r="O48" s="439"/>
      <c r="P48" s="423"/>
      <c r="Q48" s="424"/>
      <c r="R48" s="425"/>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row>
    <row r="49" spans="1:42" ht="15" customHeight="1" thickBot="1" x14ac:dyDescent="0.35">
      <c r="A49" s="16"/>
      <c r="B49" s="440"/>
      <c r="C49" s="441"/>
      <c r="D49" s="423"/>
      <c r="E49" s="424"/>
      <c r="F49" s="425"/>
      <c r="G49" s="16"/>
      <c r="H49" s="440"/>
      <c r="I49" s="441"/>
      <c r="J49" s="423"/>
      <c r="K49" s="424"/>
      <c r="L49" s="425"/>
      <c r="M49" s="16"/>
      <c r="N49" s="440"/>
      <c r="O49" s="441"/>
      <c r="P49" s="423"/>
      <c r="Q49" s="424"/>
      <c r="R49" s="425"/>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row>
    <row r="50" spans="1:42" ht="15" customHeight="1" x14ac:dyDescent="0.3">
      <c r="A50" s="16"/>
      <c r="B50" s="426" t="s">
        <v>81</v>
      </c>
      <c r="C50" s="427"/>
      <c r="D50" s="430">
        <f>'Training Plan'!H109</f>
        <v>0</v>
      </c>
      <c r="E50" s="431"/>
      <c r="F50" s="432"/>
      <c r="G50" s="16"/>
      <c r="H50" s="426" t="s">
        <v>81</v>
      </c>
      <c r="I50" s="427"/>
      <c r="J50" s="430">
        <f>'Training Plan'!H117</f>
        <v>0</v>
      </c>
      <c r="K50" s="431"/>
      <c r="L50" s="432"/>
      <c r="M50" s="16"/>
      <c r="N50" s="426" t="s">
        <v>81</v>
      </c>
      <c r="O50" s="427"/>
      <c r="P50" s="430">
        <f>'Training Plan'!H125</f>
        <v>0</v>
      </c>
      <c r="Q50" s="431"/>
      <c r="R50" s="432"/>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row>
    <row r="51" spans="1:42" ht="15" customHeight="1" thickBot="1" x14ac:dyDescent="0.35">
      <c r="A51" s="16"/>
      <c r="B51" s="428"/>
      <c r="C51" s="429"/>
      <c r="D51" s="433"/>
      <c r="E51" s="434"/>
      <c r="F51" s="435"/>
      <c r="G51" s="16"/>
      <c r="H51" s="428"/>
      <c r="I51" s="429"/>
      <c r="J51" s="433"/>
      <c r="K51" s="434"/>
      <c r="L51" s="435"/>
      <c r="M51" s="16"/>
      <c r="N51" s="428"/>
      <c r="O51" s="429"/>
      <c r="P51" s="433"/>
      <c r="Q51" s="434"/>
      <c r="R51" s="435"/>
      <c r="S51" s="16"/>
      <c r="T51" s="16"/>
      <c r="U51" s="16"/>
      <c r="V51" s="16"/>
      <c r="W51" s="16"/>
      <c r="X51" s="16"/>
      <c r="Y51" s="16"/>
      <c r="Z51" s="16"/>
      <c r="AA51" s="16"/>
      <c r="AB51" s="16"/>
      <c r="AC51" s="16"/>
      <c r="AD51" s="16"/>
      <c r="AE51" s="16"/>
      <c r="AF51" s="16"/>
      <c r="AG51" s="16"/>
      <c r="AH51" s="16"/>
      <c r="AI51" s="16"/>
      <c r="AJ51" s="16"/>
      <c r="AK51" s="16"/>
      <c r="AL51" s="16"/>
      <c r="AM51" s="16"/>
      <c r="AN51" s="16"/>
      <c r="AO51" s="16"/>
      <c r="AP51" s="16"/>
    </row>
    <row r="52" spans="1:42" ht="30" customHeight="1" thickBot="1" x14ac:dyDescent="0.35">
      <c r="A52" s="16"/>
      <c r="B52" s="163" t="s">
        <v>180</v>
      </c>
      <c r="C52" s="163" t="s">
        <v>0</v>
      </c>
      <c r="D52" s="163" t="s">
        <v>41</v>
      </c>
      <c r="E52" s="163" t="s">
        <v>181</v>
      </c>
      <c r="F52" s="164" t="s">
        <v>182</v>
      </c>
      <c r="G52" s="16"/>
      <c r="H52" s="163" t="s">
        <v>180</v>
      </c>
      <c r="I52" s="163" t="s">
        <v>0</v>
      </c>
      <c r="J52" s="163" t="s">
        <v>41</v>
      </c>
      <c r="K52" s="163" t="s">
        <v>181</v>
      </c>
      <c r="L52" s="164" t="s">
        <v>182</v>
      </c>
      <c r="M52" s="16"/>
      <c r="N52" s="163" t="s">
        <v>180</v>
      </c>
      <c r="O52" s="163" t="s">
        <v>0</v>
      </c>
      <c r="P52" s="163" t="s">
        <v>41</v>
      </c>
      <c r="Q52" s="163" t="s">
        <v>181</v>
      </c>
      <c r="R52" s="164" t="s">
        <v>182</v>
      </c>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row>
    <row r="53" spans="1:42" ht="15" customHeight="1" thickBot="1" x14ac:dyDescent="0.35">
      <c r="A53" s="16"/>
      <c r="B53" s="165">
        <v>1</v>
      </c>
      <c r="C53" s="166"/>
      <c r="D53" s="167"/>
      <c r="E53" s="168"/>
      <c r="F53" s="169">
        <f>IF(ISNUMBER(D53),D53/B65,)</f>
        <v>0</v>
      </c>
      <c r="G53" s="16"/>
      <c r="H53" s="165">
        <v>1</v>
      </c>
      <c r="I53" s="166"/>
      <c r="J53" s="167"/>
      <c r="K53" s="168"/>
      <c r="L53" s="169">
        <f>IF(ISNUMBER(J53),J53/H65,)</f>
        <v>0</v>
      </c>
      <c r="M53" s="16"/>
      <c r="N53" s="165">
        <v>1</v>
      </c>
      <c r="O53" s="166"/>
      <c r="P53" s="167"/>
      <c r="Q53" s="168"/>
      <c r="R53" s="169">
        <f>IF(ISNUMBER(P53),P53/N65,)</f>
        <v>0</v>
      </c>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row>
    <row r="54" spans="1:42" ht="15" customHeight="1" thickBot="1" x14ac:dyDescent="0.35">
      <c r="A54" s="16"/>
      <c r="B54" s="165">
        <v>2</v>
      </c>
      <c r="C54" s="170"/>
      <c r="D54" s="171"/>
      <c r="E54" s="172"/>
      <c r="F54" s="174">
        <f>IF(ISNUMBER(D54),D54/B65,)</f>
        <v>0</v>
      </c>
      <c r="G54" s="16"/>
      <c r="H54" s="165">
        <v>2</v>
      </c>
      <c r="I54" s="170"/>
      <c r="J54" s="171"/>
      <c r="K54" s="172"/>
      <c r="L54" s="174">
        <f>IF(ISNUMBER(J54),J54/H65,)</f>
        <v>0</v>
      </c>
      <c r="M54" s="16"/>
      <c r="N54" s="165">
        <v>2</v>
      </c>
      <c r="O54" s="170"/>
      <c r="P54" s="171"/>
      <c r="Q54" s="172"/>
      <c r="R54" s="174">
        <f>IF(ISNUMBER(P54),P54/N65,)</f>
        <v>0</v>
      </c>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row>
    <row r="55" spans="1:42" ht="15" customHeight="1" thickBot="1" x14ac:dyDescent="0.35">
      <c r="A55" s="16"/>
      <c r="B55" s="165">
        <v>3</v>
      </c>
      <c r="C55" s="170"/>
      <c r="D55" s="171"/>
      <c r="E55" s="172"/>
      <c r="F55" s="174">
        <f>IF(ISNUMBER(D55),D55/B65,)</f>
        <v>0</v>
      </c>
      <c r="G55" s="16"/>
      <c r="H55" s="165">
        <v>3</v>
      </c>
      <c r="I55" s="170"/>
      <c r="J55" s="171"/>
      <c r="K55" s="172"/>
      <c r="L55" s="174">
        <f>IF(ISNUMBER(J55),J55/H65,)</f>
        <v>0</v>
      </c>
      <c r="M55" s="175"/>
      <c r="N55" s="165">
        <v>3</v>
      </c>
      <c r="O55" s="170"/>
      <c r="P55" s="171"/>
      <c r="Q55" s="172"/>
      <c r="R55" s="174">
        <f>IF(ISNUMBER(P55),P55/N65,)</f>
        <v>0</v>
      </c>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row>
    <row r="56" spans="1:42" ht="15" customHeight="1" thickBot="1" x14ac:dyDescent="0.35">
      <c r="A56" s="16"/>
      <c r="B56" s="165">
        <v>4</v>
      </c>
      <c r="C56" s="170"/>
      <c r="D56" s="171"/>
      <c r="E56" s="172"/>
      <c r="F56" s="174">
        <f>IF(ISNUMBER(D56),D56/B65,)</f>
        <v>0</v>
      </c>
      <c r="G56" s="16"/>
      <c r="H56" s="165">
        <v>4</v>
      </c>
      <c r="I56" s="170"/>
      <c r="J56" s="171"/>
      <c r="K56" s="172"/>
      <c r="L56" s="174">
        <f>IF(ISNUMBER(J56),J56/H65,)</f>
        <v>0</v>
      </c>
      <c r="M56" s="13"/>
      <c r="N56" s="165">
        <v>4</v>
      </c>
      <c r="O56" s="170"/>
      <c r="P56" s="171"/>
      <c r="Q56" s="172"/>
      <c r="R56" s="174">
        <f>IF(ISNUMBER(P56),P56/N65,)</f>
        <v>0</v>
      </c>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row>
    <row r="57" spans="1:42" ht="15" customHeight="1" thickBot="1" x14ac:dyDescent="0.35">
      <c r="A57" s="16"/>
      <c r="B57" s="165">
        <v>5</v>
      </c>
      <c r="C57" s="170"/>
      <c r="D57" s="171"/>
      <c r="E57" s="172"/>
      <c r="F57" s="174">
        <f>IF(ISNUMBER(D57),D57/B65,)</f>
        <v>0</v>
      </c>
      <c r="G57" s="16"/>
      <c r="H57" s="165">
        <v>5</v>
      </c>
      <c r="I57" s="170"/>
      <c r="J57" s="171"/>
      <c r="K57" s="172"/>
      <c r="L57" s="174">
        <f>IF(ISNUMBER(J57),J57/H65,)</f>
        <v>0</v>
      </c>
      <c r="M57" s="176"/>
      <c r="N57" s="165">
        <v>5</v>
      </c>
      <c r="O57" s="170"/>
      <c r="P57" s="171"/>
      <c r="Q57" s="172"/>
      <c r="R57" s="174">
        <f>IF(ISNUMBER(P57),P57/N65,)</f>
        <v>0</v>
      </c>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row>
    <row r="58" spans="1:42" ht="15" customHeight="1" thickBot="1" x14ac:dyDescent="0.35">
      <c r="A58" s="16"/>
      <c r="B58" s="165">
        <v>6</v>
      </c>
      <c r="C58" s="170"/>
      <c r="D58" s="171"/>
      <c r="E58" s="172"/>
      <c r="F58" s="174">
        <f>IF(ISNUMBER(D58),D58/B65,)</f>
        <v>0</v>
      </c>
      <c r="G58" s="16"/>
      <c r="H58" s="165">
        <v>6</v>
      </c>
      <c r="I58" s="170"/>
      <c r="J58" s="171"/>
      <c r="K58" s="172"/>
      <c r="L58" s="174">
        <f>IF(ISNUMBER(J58),J58/H65,)</f>
        <v>0</v>
      </c>
      <c r="M58" s="176"/>
      <c r="N58" s="165">
        <v>6</v>
      </c>
      <c r="O58" s="170"/>
      <c r="P58" s="171"/>
      <c r="Q58" s="172"/>
      <c r="R58" s="174">
        <f>IF(ISNUMBER(P58),P58/N65,)</f>
        <v>0</v>
      </c>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row>
    <row r="59" spans="1:42" ht="15" customHeight="1" thickBot="1" x14ac:dyDescent="0.35">
      <c r="A59" s="16"/>
      <c r="B59" s="165">
        <v>7</v>
      </c>
      <c r="C59" s="170"/>
      <c r="D59" s="171"/>
      <c r="E59" s="172"/>
      <c r="F59" s="174">
        <f>IF(ISNUMBER(D59),D59/B65,)</f>
        <v>0</v>
      </c>
      <c r="G59" s="16"/>
      <c r="H59" s="165">
        <v>7</v>
      </c>
      <c r="I59" s="170"/>
      <c r="J59" s="171"/>
      <c r="K59" s="172"/>
      <c r="L59" s="174">
        <f>IF(ISNUMBER(J59),J59/H65,)</f>
        <v>0</v>
      </c>
      <c r="M59" s="176"/>
      <c r="N59" s="165">
        <v>7</v>
      </c>
      <c r="O59" s="170"/>
      <c r="P59" s="171"/>
      <c r="Q59" s="172"/>
      <c r="R59" s="174">
        <f>IF(ISNUMBER(P59),P59/N65,)</f>
        <v>0</v>
      </c>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row>
    <row r="60" spans="1:42" ht="15" customHeight="1" thickBot="1" x14ac:dyDescent="0.35">
      <c r="A60" s="16"/>
      <c r="B60" s="165">
        <v>8</v>
      </c>
      <c r="C60" s="170"/>
      <c r="D60" s="171"/>
      <c r="E60" s="172"/>
      <c r="F60" s="174">
        <f>IF(ISNUMBER(D60),D60/B65,)</f>
        <v>0</v>
      </c>
      <c r="G60" s="16"/>
      <c r="H60" s="165">
        <v>8</v>
      </c>
      <c r="I60" s="170"/>
      <c r="J60" s="171"/>
      <c r="K60" s="172"/>
      <c r="L60" s="174">
        <f>IF(ISNUMBER(J60),J60/H65,)</f>
        <v>0</v>
      </c>
      <c r="M60" s="176"/>
      <c r="N60" s="165">
        <v>8</v>
      </c>
      <c r="O60" s="170"/>
      <c r="P60" s="171"/>
      <c r="Q60" s="172"/>
      <c r="R60" s="174">
        <f>IF(ISNUMBER(P60),P60/N65,)</f>
        <v>0</v>
      </c>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row>
    <row r="61" spans="1:42" ht="15" customHeight="1" thickBot="1" x14ac:dyDescent="0.35">
      <c r="A61" s="16"/>
      <c r="B61" s="165">
        <v>9</v>
      </c>
      <c r="C61" s="170"/>
      <c r="D61" s="171"/>
      <c r="E61" s="172"/>
      <c r="F61" s="174">
        <f>IF(ISNUMBER(D61),D61/B65,)</f>
        <v>0</v>
      </c>
      <c r="G61" s="16"/>
      <c r="H61" s="165">
        <v>9</v>
      </c>
      <c r="I61" s="170"/>
      <c r="J61" s="171"/>
      <c r="K61" s="172"/>
      <c r="L61" s="174">
        <f>IF(ISNUMBER(J61),J61/H65,)</f>
        <v>0</v>
      </c>
      <c r="M61" s="176"/>
      <c r="N61" s="165">
        <v>9</v>
      </c>
      <c r="O61" s="170"/>
      <c r="P61" s="171"/>
      <c r="Q61" s="172"/>
      <c r="R61" s="174">
        <f>IF(ISNUMBER(P61),P61/N65,)</f>
        <v>0</v>
      </c>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row>
    <row r="62" spans="1:42" ht="15" customHeight="1" thickBot="1" x14ac:dyDescent="0.35">
      <c r="A62" s="16"/>
      <c r="B62" s="177">
        <v>10</v>
      </c>
      <c r="C62" s="178"/>
      <c r="D62" s="179"/>
      <c r="E62" s="180"/>
      <c r="F62" s="174">
        <f>IF(ISNUMBER(D62),D62/B65,)</f>
        <v>0</v>
      </c>
      <c r="G62" s="16"/>
      <c r="H62" s="177">
        <v>10</v>
      </c>
      <c r="I62" s="178"/>
      <c r="J62" s="179"/>
      <c r="K62" s="180"/>
      <c r="L62" s="174">
        <f>IF(ISNUMBER(J62),J62/H65,)</f>
        <v>0</v>
      </c>
      <c r="M62" s="176"/>
      <c r="N62" s="177">
        <v>10</v>
      </c>
      <c r="O62" s="178"/>
      <c r="P62" s="179"/>
      <c r="Q62" s="180"/>
      <c r="R62" s="174">
        <f>IF(ISNUMBER(P62),P62/N65,)</f>
        <v>0</v>
      </c>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row>
    <row r="63" spans="1:42" ht="15" customHeight="1" x14ac:dyDescent="0.3">
      <c r="A63" s="16"/>
      <c r="B63" s="413" t="s">
        <v>4</v>
      </c>
      <c r="C63" s="397" t="s">
        <v>60</v>
      </c>
      <c r="D63" s="398"/>
      <c r="E63" s="409">
        <f>IFERROR(IF(COUNT(F53:F62)&gt;0,AVERAGEIF(F53:F62,"&gt;0"),0),)</f>
        <v>0</v>
      </c>
      <c r="F63" s="410"/>
      <c r="G63" s="16"/>
      <c r="H63" s="413" t="s">
        <v>4</v>
      </c>
      <c r="I63" s="397" t="s">
        <v>60</v>
      </c>
      <c r="J63" s="398"/>
      <c r="K63" s="409">
        <f>IFERROR(IF(COUNT(L53:L62)&gt;0,AVERAGEIF(L53:L62,"&gt;0"),0),)</f>
        <v>0</v>
      </c>
      <c r="L63" s="410"/>
      <c r="M63" s="176"/>
      <c r="N63" s="413" t="s">
        <v>4</v>
      </c>
      <c r="O63" s="405" t="s">
        <v>67</v>
      </c>
      <c r="P63" s="497">
        <f>IFERROR(IF(COUNT(R53:R62)&gt;0,AVERAGEIF(R53:R62,"&gt;0"),0),)</f>
        <v>0</v>
      </c>
      <c r="Q63" s="417" t="s">
        <v>107</v>
      </c>
      <c r="R63" s="442" t="str">
        <f>IFERROR(Q67*R67,"")</f>
        <v/>
      </c>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row>
    <row r="64" spans="1:42" ht="15" customHeight="1" thickBot="1" x14ac:dyDescent="0.35">
      <c r="A64" s="16"/>
      <c r="B64" s="414"/>
      <c r="C64" s="406"/>
      <c r="D64" s="419"/>
      <c r="E64" s="411"/>
      <c r="F64" s="412"/>
      <c r="G64" s="16"/>
      <c r="H64" s="414"/>
      <c r="I64" s="406"/>
      <c r="J64" s="419"/>
      <c r="K64" s="411"/>
      <c r="L64" s="412"/>
      <c r="M64" s="176"/>
      <c r="N64" s="414"/>
      <c r="O64" s="444"/>
      <c r="P64" s="498"/>
      <c r="Q64" s="418"/>
      <c r="R64" s="443"/>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row>
    <row r="65" spans="1:42" ht="15" customHeight="1" x14ac:dyDescent="0.3">
      <c r="A65" s="16"/>
      <c r="B65" s="403">
        <f ca="1">IFERROR(ROUNDUP(B67/(0.0005*C67^2-0.0342*C67+1.034),0),)</f>
        <v>0</v>
      </c>
      <c r="C65" s="405" t="s">
        <v>196</v>
      </c>
      <c r="D65" s="407">
        <f>SUM(C53:C62)</f>
        <v>0</v>
      </c>
      <c r="E65" s="397" t="s">
        <v>43</v>
      </c>
      <c r="F65" s="401">
        <f>SUM(C53*D53,C54*D54,C55*D55,C56*D56,C57*D57,C58*D58,C59*D59,C60*D60,C61*D61,C62*D62)</f>
        <v>0</v>
      </c>
      <c r="G65" s="16"/>
      <c r="H65" s="403">
        <f ca="1">IFERROR(ROUNDUP(H67/(0.0005*I67^2-0.0342*I67+1.034),0),)</f>
        <v>0</v>
      </c>
      <c r="I65" s="405" t="s">
        <v>196</v>
      </c>
      <c r="J65" s="407">
        <f>SUM(I53:I62)</f>
        <v>0</v>
      </c>
      <c r="K65" s="397" t="s">
        <v>43</v>
      </c>
      <c r="L65" s="401">
        <f>SUM(I53*J53,I54*J54,I55*J55,I56*J56,I57*J57,I58*J58,I59*J59,I60*J60,I61*J61,I62*J62)</f>
        <v>0</v>
      </c>
      <c r="M65" s="176"/>
      <c r="N65" s="403">
        <f ca="1">IFERROR(ROUNDUP(N67/(0.0005*O67^2-0.0342*O67+1.034),0),)</f>
        <v>0</v>
      </c>
      <c r="O65" s="405" t="s">
        <v>196</v>
      </c>
      <c r="P65" s="407">
        <f>SUM(O53:O62)</f>
        <v>0</v>
      </c>
      <c r="Q65" s="397" t="s">
        <v>43</v>
      </c>
      <c r="R65" s="401">
        <f>SUM(O53*P53,O54*P54,O55*P55,O56*P56,O57*P57,O58*P58,O59*P59,O60*P60,O61*P61,O62*P62)</f>
        <v>0</v>
      </c>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row>
    <row r="66" spans="1:42" ht="15" customHeight="1" thickBot="1" x14ac:dyDescent="0.35">
      <c r="A66" s="16"/>
      <c r="B66" s="404"/>
      <c r="C66" s="406"/>
      <c r="D66" s="408"/>
      <c r="E66" s="406"/>
      <c r="F66" s="402"/>
      <c r="G66" s="16"/>
      <c r="H66" s="404"/>
      <c r="I66" s="406"/>
      <c r="J66" s="408"/>
      <c r="K66" s="406"/>
      <c r="L66" s="402"/>
      <c r="M66" s="176"/>
      <c r="N66" s="404"/>
      <c r="O66" s="406"/>
      <c r="P66" s="408"/>
      <c r="Q66" s="406"/>
      <c r="R66" s="402"/>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row>
    <row r="67" spans="1:42" ht="15" customHeight="1" x14ac:dyDescent="0.3">
      <c r="A67" s="16"/>
      <c r="B67" s="2" t="e">
        <f ca="1">OFFSET(D52,MATCH(MAX(D53:D62),D53:D62,0),0)</f>
        <v>#N/A</v>
      </c>
      <c r="C67" s="181" t="e">
        <f ca="1">OFFSET(C52,MATCH(MAX(D53:D62),D53:D62,0),0)+(10-OFFSET(E52,MATCH(MAX(D53:D62),D53:D62,0),0))</f>
        <v>#N/A</v>
      </c>
      <c r="D67" s="16"/>
      <c r="E67" s="16"/>
      <c r="F67" s="16"/>
      <c r="G67" s="16"/>
      <c r="H67" s="2" t="e">
        <f ca="1">OFFSET(J52,MATCH(MAX(J53:J62),J53:J62,0),0)</f>
        <v>#N/A</v>
      </c>
      <c r="I67" s="181" t="e">
        <f ca="1">OFFSET(I52,MATCH(MAX(J53:J62),J53:J62,0),0)+(10-OFFSET(K52,MATCH(MAX(J53:J62),J53:J62,0),0))</f>
        <v>#N/A</v>
      </c>
      <c r="J67" s="16"/>
      <c r="K67" s="16"/>
      <c r="L67" s="16"/>
      <c r="M67" s="160"/>
      <c r="N67" s="2" t="e">
        <f ca="1">OFFSET(P52,MATCH(MAX(P53:P62),P53:P62,0),0)</f>
        <v>#N/A</v>
      </c>
      <c r="O67" s="181" t="e">
        <f ca="1">OFFSET(O52,MATCH(MAX(P53:P62),P53:P62,0),0)+(10-OFFSET(Q52,MATCH(MAX(P53:P62),P53:P62,0),0))</f>
        <v>#N/A</v>
      </c>
      <c r="P67" s="16"/>
      <c r="Q67" s="183" t="str">
        <f>IFERROR(AVERAGE(AVERAGE(E53:E62),AVERAGE(K53:K62),AVERAGE(Q53:Q62)),"")</f>
        <v/>
      </c>
      <c r="R67" s="184">
        <f>SUM(C53:C62,I53:I62,O53:O62)</f>
        <v>0</v>
      </c>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row>
    <row r="68" spans="1:42" ht="15" customHeight="1" x14ac:dyDescent="0.3">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row>
    <row r="69" spans="1:42" ht="15" customHeight="1" x14ac:dyDescent="0.3">
      <c r="A69" s="16"/>
      <c r="B69" s="400" t="s">
        <v>48</v>
      </c>
      <c r="C69" s="400"/>
      <c r="D69" s="400"/>
      <c r="E69" s="400"/>
      <c r="F69" s="400"/>
      <c r="G69" s="400"/>
      <c r="H69" s="400"/>
      <c r="I69" s="400"/>
      <c r="J69" s="400"/>
      <c r="K69" s="400"/>
      <c r="L69" s="400"/>
      <c r="M69" s="400"/>
      <c r="N69" s="400"/>
      <c r="O69" s="400"/>
      <c r="P69" s="400"/>
      <c r="Q69" s="400"/>
      <c r="R69" s="400"/>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row>
    <row r="70" spans="1:42" ht="15" customHeight="1" x14ac:dyDescent="0.3">
      <c r="A70" s="16"/>
      <c r="B70" s="400"/>
      <c r="C70" s="400"/>
      <c r="D70" s="400"/>
      <c r="E70" s="400"/>
      <c r="F70" s="400"/>
      <c r="G70" s="400"/>
      <c r="H70" s="400"/>
      <c r="I70" s="400"/>
      <c r="J70" s="400"/>
      <c r="K70" s="400"/>
      <c r="L70" s="400"/>
      <c r="M70" s="400"/>
      <c r="N70" s="400"/>
      <c r="O70" s="400"/>
      <c r="P70" s="400"/>
      <c r="Q70" s="400"/>
      <c r="R70" s="400"/>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row>
    <row r="71" spans="1:42" ht="15" customHeight="1" x14ac:dyDescent="0.3">
      <c r="A71" s="16"/>
      <c r="B71" s="400"/>
      <c r="C71" s="400"/>
      <c r="D71" s="400"/>
      <c r="E71" s="400"/>
      <c r="F71" s="400"/>
      <c r="G71" s="400"/>
      <c r="H71" s="400"/>
      <c r="I71" s="400"/>
      <c r="J71" s="400"/>
      <c r="K71" s="400"/>
      <c r="L71" s="400"/>
      <c r="M71" s="400"/>
      <c r="N71" s="400"/>
      <c r="O71" s="400"/>
      <c r="P71" s="400"/>
      <c r="Q71" s="400"/>
      <c r="R71" s="400"/>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row>
    <row r="72" spans="1:42" ht="15" customHeight="1" thickBot="1" x14ac:dyDescent="0.35">
      <c r="A72" s="16"/>
      <c r="B72" s="16"/>
      <c r="C72" s="16"/>
      <c r="D72" s="16"/>
      <c r="E72" s="16"/>
      <c r="F72" s="16"/>
      <c r="G72" s="16"/>
      <c r="H72" s="16"/>
      <c r="I72" s="16"/>
      <c r="J72" s="16"/>
      <c r="K72" s="16"/>
      <c r="L72" s="16"/>
      <c r="M72" s="16"/>
      <c r="N72" s="16"/>
      <c r="O72" s="16"/>
      <c r="P72" s="16"/>
      <c r="Q72" s="16"/>
      <c r="R72" s="16"/>
      <c r="S72" s="16"/>
      <c r="T72" s="16"/>
      <c r="U72" s="16"/>
      <c r="V72" s="16"/>
      <c r="W72" s="16"/>
      <c r="X72" s="16"/>
      <c r="Y72" s="16"/>
      <c r="Z72" s="16"/>
      <c r="AA72" s="16"/>
      <c r="AB72" s="16"/>
      <c r="AC72" s="16"/>
      <c r="AD72" s="16"/>
      <c r="AE72" s="16"/>
      <c r="AF72" s="16"/>
      <c r="AG72" s="16"/>
      <c r="AH72" s="16"/>
      <c r="AI72" s="16"/>
      <c r="AJ72" s="16"/>
      <c r="AK72" s="16"/>
      <c r="AL72" s="16"/>
      <c r="AM72" s="16"/>
      <c r="AN72" s="16"/>
      <c r="AO72" s="16"/>
      <c r="AP72" s="16"/>
    </row>
    <row r="73" spans="1:42" ht="15" customHeight="1" x14ac:dyDescent="0.3">
      <c r="A73" s="16"/>
      <c r="B73" s="329">
        <v>1</v>
      </c>
      <c r="C73" s="329">
        <f>'Training Plan'!K103</f>
        <v>0</v>
      </c>
      <c r="D73" s="330"/>
      <c r="E73" s="330"/>
      <c r="F73" s="331"/>
      <c r="G73" s="16"/>
      <c r="H73" s="329">
        <v>2</v>
      </c>
      <c r="I73" s="329">
        <f>'Training Plan'!K111</f>
        <v>0</v>
      </c>
      <c r="J73" s="330"/>
      <c r="K73" s="330"/>
      <c r="L73" s="331"/>
      <c r="M73" s="16"/>
      <c r="N73" s="329">
        <v>3</v>
      </c>
      <c r="O73" s="329">
        <f>'Training Plan'!K119</f>
        <v>0</v>
      </c>
      <c r="P73" s="330"/>
      <c r="Q73" s="330"/>
      <c r="R73" s="331"/>
      <c r="S73" s="16"/>
      <c r="T73" s="16"/>
      <c r="U73" s="16"/>
      <c r="V73" s="16"/>
      <c r="W73" s="16"/>
      <c r="X73" s="16"/>
      <c r="Y73" s="16"/>
      <c r="Z73" s="16"/>
      <c r="AA73" s="16"/>
      <c r="AB73" s="16"/>
      <c r="AC73" s="16"/>
      <c r="AD73" s="16"/>
      <c r="AE73" s="16"/>
      <c r="AF73" s="16"/>
      <c r="AG73" s="16"/>
      <c r="AH73" s="16"/>
      <c r="AI73" s="16"/>
      <c r="AJ73" s="16"/>
      <c r="AK73" s="16"/>
      <c r="AL73" s="16"/>
      <c r="AM73" s="16"/>
      <c r="AN73" s="16"/>
      <c r="AO73" s="16"/>
      <c r="AP73" s="16"/>
    </row>
    <row r="74" spans="1:42" ht="15" customHeight="1" thickBot="1" x14ac:dyDescent="0.35">
      <c r="A74" s="16"/>
      <c r="B74" s="332"/>
      <c r="C74" s="332"/>
      <c r="D74" s="333"/>
      <c r="E74" s="333"/>
      <c r="F74" s="334"/>
      <c r="G74" s="16"/>
      <c r="H74" s="332"/>
      <c r="I74" s="332"/>
      <c r="J74" s="333"/>
      <c r="K74" s="333"/>
      <c r="L74" s="334"/>
      <c r="M74" s="16"/>
      <c r="N74" s="332"/>
      <c r="O74" s="332"/>
      <c r="P74" s="333"/>
      <c r="Q74" s="333"/>
      <c r="R74" s="334"/>
      <c r="S74" s="16"/>
      <c r="T74" s="16"/>
      <c r="U74" s="16"/>
      <c r="V74" s="16"/>
      <c r="W74" s="16"/>
      <c r="X74" s="16"/>
      <c r="Y74" s="16"/>
      <c r="Z74" s="16"/>
      <c r="AA74" s="16"/>
      <c r="AB74" s="16"/>
      <c r="AC74" s="16"/>
      <c r="AD74" s="16"/>
      <c r="AE74" s="16"/>
      <c r="AF74" s="16"/>
      <c r="AG74" s="16"/>
      <c r="AH74" s="16"/>
      <c r="AI74" s="16"/>
      <c r="AJ74" s="16"/>
      <c r="AK74" s="16"/>
      <c r="AL74" s="16"/>
      <c r="AM74" s="16"/>
      <c r="AN74" s="16"/>
      <c r="AO74" s="16"/>
      <c r="AP74" s="16"/>
    </row>
    <row r="75" spans="1:42" ht="15" customHeight="1" x14ac:dyDescent="0.3">
      <c r="A75" s="16"/>
      <c r="B75" s="436" t="s">
        <v>179</v>
      </c>
      <c r="C75" s="437"/>
      <c r="D75" s="420">
        <f>'Training Plan'!K104</f>
        <v>0</v>
      </c>
      <c r="E75" s="421"/>
      <c r="F75" s="422"/>
      <c r="G75" s="16"/>
      <c r="H75" s="436" t="s">
        <v>179</v>
      </c>
      <c r="I75" s="437"/>
      <c r="J75" s="420">
        <f>'Training Plan'!K112</f>
        <v>0</v>
      </c>
      <c r="K75" s="421"/>
      <c r="L75" s="422"/>
      <c r="M75" s="16"/>
      <c r="N75" s="436" t="s">
        <v>179</v>
      </c>
      <c r="O75" s="437"/>
      <c r="P75" s="420">
        <f>'Training Plan'!K120</f>
        <v>0</v>
      </c>
      <c r="Q75" s="421"/>
      <c r="R75" s="422"/>
      <c r="S75" s="16"/>
      <c r="T75" s="16"/>
      <c r="U75" s="16"/>
      <c r="V75" s="16"/>
      <c r="W75" s="16"/>
      <c r="X75" s="16"/>
      <c r="Y75" s="16"/>
      <c r="Z75" s="16"/>
      <c r="AA75" s="16"/>
      <c r="AB75" s="16"/>
      <c r="AC75" s="16"/>
      <c r="AD75" s="16"/>
      <c r="AE75" s="16"/>
      <c r="AF75" s="16"/>
      <c r="AG75" s="16"/>
      <c r="AH75" s="16"/>
      <c r="AI75" s="16"/>
      <c r="AJ75" s="16"/>
      <c r="AK75" s="16"/>
      <c r="AL75" s="16"/>
      <c r="AM75" s="16"/>
      <c r="AN75" s="16"/>
      <c r="AO75" s="16"/>
      <c r="AP75" s="16"/>
    </row>
    <row r="76" spans="1:42" ht="15" customHeight="1" x14ac:dyDescent="0.3">
      <c r="A76" s="16"/>
      <c r="B76" s="438"/>
      <c r="C76" s="439"/>
      <c r="D76" s="423"/>
      <c r="E76" s="424"/>
      <c r="F76" s="425"/>
      <c r="G76" s="16"/>
      <c r="H76" s="438"/>
      <c r="I76" s="439"/>
      <c r="J76" s="423"/>
      <c r="K76" s="424"/>
      <c r="L76" s="425"/>
      <c r="M76" s="16"/>
      <c r="N76" s="438"/>
      <c r="O76" s="439"/>
      <c r="P76" s="423"/>
      <c r="Q76" s="424"/>
      <c r="R76" s="425"/>
      <c r="S76" s="16"/>
      <c r="T76" s="16"/>
      <c r="U76" s="16"/>
      <c r="V76" s="16"/>
      <c r="W76" s="16"/>
      <c r="X76" s="16"/>
      <c r="Y76" s="16"/>
      <c r="Z76" s="16"/>
      <c r="AA76" s="16"/>
      <c r="AB76" s="16"/>
      <c r="AC76" s="16"/>
      <c r="AD76" s="16"/>
      <c r="AE76" s="16"/>
      <c r="AF76" s="16"/>
      <c r="AG76" s="16"/>
      <c r="AH76" s="16"/>
      <c r="AI76" s="16"/>
      <c r="AJ76" s="16"/>
      <c r="AK76" s="16"/>
      <c r="AL76" s="16"/>
      <c r="AM76" s="16"/>
      <c r="AN76" s="16"/>
      <c r="AO76" s="16"/>
      <c r="AP76" s="16"/>
    </row>
    <row r="77" spans="1:42" ht="15" customHeight="1" x14ac:dyDescent="0.3">
      <c r="A77" s="16"/>
      <c r="B77" s="438"/>
      <c r="C77" s="439"/>
      <c r="D77" s="423"/>
      <c r="E77" s="424"/>
      <c r="F77" s="425"/>
      <c r="G77" s="16"/>
      <c r="H77" s="438"/>
      <c r="I77" s="439"/>
      <c r="J77" s="423"/>
      <c r="K77" s="424"/>
      <c r="L77" s="425"/>
      <c r="M77" s="16"/>
      <c r="N77" s="438"/>
      <c r="O77" s="439"/>
      <c r="P77" s="423"/>
      <c r="Q77" s="424"/>
      <c r="R77" s="425"/>
      <c r="S77" s="16"/>
      <c r="T77" s="16"/>
      <c r="U77" s="16"/>
      <c r="V77" s="16"/>
      <c r="W77" s="16"/>
      <c r="X77" s="16"/>
      <c r="Y77" s="16"/>
      <c r="Z77" s="16"/>
      <c r="AA77" s="16"/>
      <c r="AB77" s="16"/>
      <c r="AC77" s="16"/>
      <c r="AD77" s="16"/>
      <c r="AE77" s="16"/>
      <c r="AF77" s="16"/>
      <c r="AG77" s="16"/>
      <c r="AH77" s="16"/>
      <c r="AI77" s="16"/>
      <c r="AJ77" s="16"/>
      <c r="AK77" s="16"/>
      <c r="AL77" s="16"/>
      <c r="AM77" s="16"/>
      <c r="AN77" s="16"/>
      <c r="AO77" s="16"/>
      <c r="AP77" s="16"/>
    </row>
    <row r="78" spans="1:42" ht="15" customHeight="1" x14ac:dyDescent="0.3">
      <c r="A78" s="16"/>
      <c r="B78" s="438"/>
      <c r="C78" s="439"/>
      <c r="D78" s="423"/>
      <c r="E78" s="424"/>
      <c r="F78" s="425"/>
      <c r="G78" s="16"/>
      <c r="H78" s="438"/>
      <c r="I78" s="439"/>
      <c r="J78" s="423"/>
      <c r="K78" s="424"/>
      <c r="L78" s="425"/>
      <c r="M78" s="16"/>
      <c r="N78" s="438"/>
      <c r="O78" s="439"/>
      <c r="P78" s="423"/>
      <c r="Q78" s="424"/>
      <c r="R78" s="425"/>
      <c r="S78" s="16"/>
      <c r="T78" s="16"/>
      <c r="U78" s="16"/>
      <c r="V78" s="16"/>
      <c r="W78" s="16"/>
      <c r="X78" s="16"/>
      <c r="Y78" s="16"/>
      <c r="Z78" s="16"/>
      <c r="AA78" s="16"/>
      <c r="AB78" s="16"/>
      <c r="AC78" s="16"/>
      <c r="AD78" s="16"/>
      <c r="AE78" s="16"/>
      <c r="AF78" s="16"/>
      <c r="AG78" s="16"/>
      <c r="AH78" s="16"/>
      <c r="AI78" s="16"/>
      <c r="AJ78" s="16"/>
      <c r="AK78" s="16"/>
      <c r="AL78" s="16"/>
      <c r="AM78" s="16"/>
      <c r="AN78" s="16"/>
      <c r="AO78" s="16"/>
      <c r="AP78" s="16"/>
    </row>
    <row r="79" spans="1:42" ht="15" customHeight="1" thickBot="1" x14ac:dyDescent="0.35">
      <c r="A79" s="16"/>
      <c r="B79" s="440"/>
      <c r="C79" s="441"/>
      <c r="D79" s="423"/>
      <c r="E79" s="424"/>
      <c r="F79" s="425"/>
      <c r="G79" s="16"/>
      <c r="H79" s="440"/>
      <c r="I79" s="441"/>
      <c r="J79" s="423"/>
      <c r="K79" s="424"/>
      <c r="L79" s="425"/>
      <c r="M79" s="16"/>
      <c r="N79" s="440"/>
      <c r="O79" s="441"/>
      <c r="P79" s="423"/>
      <c r="Q79" s="424"/>
      <c r="R79" s="425"/>
      <c r="S79" s="16"/>
      <c r="T79" s="16"/>
      <c r="U79" s="16"/>
      <c r="V79" s="16"/>
      <c r="W79" s="16"/>
      <c r="X79" s="16"/>
      <c r="Y79" s="16"/>
      <c r="Z79" s="16"/>
      <c r="AA79" s="16"/>
      <c r="AB79" s="16"/>
      <c r="AC79" s="16"/>
      <c r="AD79" s="16"/>
      <c r="AE79" s="16"/>
      <c r="AF79" s="16"/>
      <c r="AG79" s="16"/>
      <c r="AH79" s="16"/>
      <c r="AI79" s="16"/>
      <c r="AJ79" s="16"/>
      <c r="AK79" s="16"/>
      <c r="AL79" s="16"/>
      <c r="AM79" s="16"/>
      <c r="AN79" s="16"/>
      <c r="AO79" s="16"/>
      <c r="AP79" s="16"/>
    </row>
    <row r="80" spans="1:42" ht="15" customHeight="1" x14ac:dyDescent="0.3">
      <c r="A80" s="16"/>
      <c r="B80" s="426" t="s">
        <v>81</v>
      </c>
      <c r="C80" s="427"/>
      <c r="D80" s="430">
        <f>'Training Plan'!L109</f>
        <v>0</v>
      </c>
      <c r="E80" s="431"/>
      <c r="F80" s="432"/>
      <c r="G80" s="16"/>
      <c r="H80" s="426" t="s">
        <v>81</v>
      </c>
      <c r="I80" s="427"/>
      <c r="J80" s="430">
        <f>'Training Plan'!L117</f>
        <v>0</v>
      </c>
      <c r="K80" s="431"/>
      <c r="L80" s="432"/>
      <c r="M80" s="16"/>
      <c r="N80" s="426" t="s">
        <v>81</v>
      </c>
      <c r="O80" s="427"/>
      <c r="P80" s="430">
        <f>'Training Plan'!L125</f>
        <v>0</v>
      </c>
      <c r="Q80" s="431"/>
      <c r="R80" s="432"/>
      <c r="S80" s="16"/>
      <c r="T80" s="16"/>
      <c r="U80" s="16"/>
      <c r="V80" s="16"/>
      <c r="W80" s="16"/>
      <c r="X80" s="16"/>
      <c r="Y80" s="16"/>
      <c r="Z80" s="16"/>
      <c r="AA80" s="16"/>
      <c r="AB80" s="16"/>
      <c r="AC80" s="16"/>
      <c r="AD80" s="16"/>
      <c r="AE80" s="16"/>
      <c r="AF80" s="16"/>
      <c r="AG80" s="16"/>
      <c r="AH80" s="16"/>
      <c r="AI80" s="16"/>
      <c r="AJ80" s="16"/>
      <c r="AK80" s="16"/>
      <c r="AL80" s="16"/>
      <c r="AM80" s="16"/>
      <c r="AN80" s="16"/>
      <c r="AO80" s="16"/>
      <c r="AP80" s="16"/>
    </row>
    <row r="81" spans="1:42" ht="15" customHeight="1" thickBot="1" x14ac:dyDescent="0.35">
      <c r="A81" s="16"/>
      <c r="B81" s="428"/>
      <c r="C81" s="429"/>
      <c r="D81" s="433"/>
      <c r="E81" s="434"/>
      <c r="F81" s="435"/>
      <c r="G81" s="16"/>
      <c r="H81" s="428"/>
      <c r="I81" s="429"/>
      <c r="J81" s="433"/>
      <c r="K81" s="434"/>
      <c r="L81" s="435"/>
      <c r="M81" s="16"/>
      <c r="N81" s="428"/>
      <c r="O81" s="429"/>
      <c r="P81" s="433"/>
      <c r="Q81" s="434"/>
      <c r="R81" s="435"/>
      <c r="S81" s="16"/>
      <c r="T81" s="16"/>
      <c r="U81" s="16"/>
      <c r="V81" s="16"/>
      <c r="W81" s="16"/>
      <c r="X81" s="16"/>
      <c r="Y81" s="16"/>
      <c r="Z81" s="16"/>
      <c r="AA81" s="16"/>
      <c r="AB81" s="16"/>
      <c r="AC81" s="16"/>
      <c r="AD81" s="16"/>
      <c r="AE81" s="16"/>
      <c r="AF81" s="16"/>
      <c r="AG81" s="16"/>
      <c r="AH81" s="16"/>
      <c r="AI81" s="16"/>
      <c r="AJ81" s="16"/>
      <c r="AK81" s="16"/>
      <c r="AL81" s="16"/>
      <c r="AM81" s="16"/>
      <c r="AN81" s="16"/>
      <c r="AO81" s="16"/>
      <c r="AP81" s="16"/>
    </row>
    <row r="82" spans="1:42" ht="30" customHeight="1" thickBot="1" x14ac:dyDescent="0.35">
      <c r="A82" s="16"/>
      <c r="B82" s="163" t="s">
        <v>180</v>
      </c>
      <c r="C82" s="163" t="s">
        <v>0</v>
      </c>
      <c r="D82" s="163" t="s">
        <v>41</v>
      </c>
      <c r="E82" s="163" t="s">
        <v>181</v>
      </c>
      <c r="F82" s="164" t="s">
        <v>182</v>
      </c>
      <c r="G82" s="16"/>
      <c r="H82" s="163" t="s">
        <v>180</v>
      </c>
      <c r="I82" s="163" t="s">
        <v>0</v>
      </c>
      <c r="J82" s="163" t="s">
        <v>41</v>
      </c>
      <c r="K82" s="163" t="s">
        <v>181</v>
      </c>
      <c r="L82" s="164" t="s">
        <v>182</v>
      </c>
      <c r="M82" s="16"/>
      <c r="N82" s="163" t="s">
        <v>180</v>
      </c>
      <c r="O82" s="163" t="s">
        <v>0</v>
      </c>
      <c r="P82" s="163" t="s">
        <v>41</v>
      </c>
      <c r="Q82" s="163" t="s">
        <v>181</v>
      </c>
      <c r="R82" s="164" t="s">
        <v>182</v>
      </c>
      <c r="S82" s="16"/>
      <c r="T82" s="16"/>
      <c r="U82" s="16"/>
      <c r="V82" s="16"/>
      <c r="W82" s="16"/>
      <c r="X82" s="16"/>
      <c r="Y82" s="16"/>
      <c r="Z82" s="16"/>
      <c r="AA82" s="16"/>
      <c r="AB82" s="16"/>
      <c r="AC82" s="16"/>
      <c r="AD82" s="16"/>
      <c r="AE82" s="16"/>
      <c r="AF82" s="16"/>
      <c r="AG82" s="16"/>
      <c r="AH82" s="16"/>
      <c r="AI82" s="16"/>
      <c r="AJ82" s="16"/>
      <c r="AK82" s="16"/>
      <c r="AL82" s="16"/>
      <c r="AM82" s="16"/>
      <c r="AN82" s="16"/>
      <c r="AO82" s="16"/>
      <c r="AP82" s="16"/>
    </row>
    <row r="83" spans="1:42" ht="15" customHeight="1" thickBot="1" x14ac:dyDescent="0.35">
      <c r="A83" s="16"/>
      <c r="B83" s="165">
        <v>1</v>
      </c>
      <c r="C83" s="166"/>
      <c r="D83" s="167"/>
      <c r="E83" s="168"/>
      <c r="F83" s="169">
        <f>IF(ISNUMBER(D83),D83/B95,)</f>
        <v>0</v>
      </c>
      <c r="G83" s="16"/>
      <c r="H83" s="165">
        <v>1</v>
      </c>
      <c r="I83" s="166"/>
      <c r="J83" s="167"/>
      <c r="K83" s="168"/>
      <c r="L83" s="169">
        <f>IF(ISNUMBER(J83),J83/H95,)</f>
        <v>0</v>
      </c>
      <c r="M83" s="16"/>
      <c r="N83" s="165">
        <v>1</v>
      </c>
      <c r="O83" s="166"/>
      <c r="P83" s="167"/>
      <c r="Q83" s="168"/>
      <c r="R83" s="169">
        <f>IF(ISNUMBER(P83),P83/N95,)</f>
        <v>0</v>
      </c>
      <c r="S83" s="16"/>
      <c r="T83" s="16"/>
      <c r="U83" s="16"/>
      <c r="V83" s="16"/>
      <c r="W83" s="16"/>
      <c r="X83" s="16"/>
      <c r="Y83" s="16"/>
      <c r="Z83" s="16"/>
      <c r="AA83" s="16"/>
      <c r="AB83" s="16"/>
      <c r="AC83" s="16"/>
      <c r="AD83" s="16"/>
      <c r="AE83" s="16"/>
      <c r="AF83" s="16"/>
      <c r="AG83" s="16"/>
      <c r="AH83" s="16"/>
      <c r="AI83" s="16"/>
      <c r="AJ83" s="16"/>
      <c r="AK83" s="16"/>
      <c r="AL83" s="16"/>
      <c r="AM83" s="16"/>
      <c r="AN83" s="16"/>
      <c r="AO83" s="16"/>
      <c r="AP83" s="16"/>
    </row>
    <row r="84" spans="1:42" ht="15" customHeight="1" thickBot="1" x14ac:dyDescent="0.35">
      <c r="A84" s="16"/>
      <c r="B84" s="165">
        <v>2</v>
      </c>
      <c r="C84" s="170"/>
      <c r="D84" s="171"/>
      <c r="E84" s="172"/>
      <c r="F84" s="174">
        <f>IF(ISNUMBER(D84),D84/B95,)</f>
        <v>0</v>
      </c>
      <c r="G84" s="16"/>
      <c r="H84" s="165">
        <v>2</v>
      </c>
      <c r="I84" s="170"/>
      <c r="J84" s="171"/>
      <c r="K84" s="172"/>
      <c r="L84" s="174">
        <f>IF(ISNUMBER(J84),J84/H95,)</f>
        <v>0</v>
      </c>
      <c r="M84" s="16"/>
      <c r="N84" s="165">
        <v>2</v>
      </c>
      <c r="O84" s="170"/>
      <c r="P84" s="171"/>
      <c r="Q84" s="172"/>
      <c r="R84" s="174">
        <f>IF(ISNUMBER(P84),P84/N95,)</f>
        <v>0</v>
      </c>
      <c r="S84" s="16"/>
      <c r="T84" s="16"/>
      <c r="U84" s="16"/>
      <c r="V84" s="16"/>
      <c r="W84" s="16"/>
      <c r="X84" s="16"/>
      <c r="Y84" s="16"/>
      <c r="Z84" s="16"/>
      <c r="AA84" s="16"/>
      <c r="AB84" s="16"/>
      <c r="AC84" s="16"/>
      <c r="AD84" s="16"/>
      <c r="AE84" s="16"/>
      <c r="AF84" s="16"/>
      <c r="AG84" s="16"/>
      <c r="AH84" s="16"/>
      <c r="AI84" s="16"/>
      <c r="AJ84" s="16"/>
      <c r="AK84" s="16"/>
      <c r="AL84" s="16"/>
      <c r="AM84" s="16"/>
      <c r="AN84" s="16"/>
      <c r="AO84" s="16"/>
      <c r="AP84" s="16"/>
    </row>
    <row r="85" spans="1:42" ht="15" customHeight="1" thickBot="1" x14ac:dyDescent="0.35">
      <c r="A85" s="16"/>
      <c r="B85" s="165">
        <v>3</v>
      </c>
      <c r="C85" s="170"/>
      <c r="D85" s="171"/>
      <c r="E85" s="172"/>
      <c r="F85" s="174">
        <f>IF(ISNUMBER(D85),D85/B95,)</f>
        <v>0</v>
      </c>
      <c r="G85" s="16"/>
      <c r="H85" s="165">
        <v>3</v>
      </c>
      <c r="I85" s="170"/>
      <c r="J85" s="171"/>
      <c r="K85" s="172"/>
      <c r="L85" s="174">
        <f>IF(ISNUMBER(J85),J85/H95,)</f>
        <v>0</v>
      </c>
      <c r="M85" s="175"/>
      <c r="N85" s="165">
        <v>3</v>
      </c>
      <c r="O85" s="170"/>
      <c r="P85" s="171"/>
      <c r="Q85" s="172"/>
      <c r="R85" s="174">
        <f>IF(ISNUMBER(P85),P85/N95,)</f>
        <v>0</v>
      </c>
      <c r="S85" s="16"/>
      <c r="T85" s="16"/>
      <c r="U85" s="16"/>
      <c r="V85" s="16"/>
      <c r="W85" s="16"/>
      <c r="X85" s="16"/>
      <c r="Y85" s="16"/>
      <c r="Z85" s="16"/>
      <c r="AA85" s="16"/>
      <c r="AB85" s="16"/>
      <c r="AC85" s="16"/>
      <c r="AD85" s="16"/>
      <c r="AE85" s="16"/>
      <c r="AF85" s="16"/>
      <c r="AG85" s="16"/>
      <c r="AH85" s="16"/>
      <c r="AI85" s="16"/>
      <c r="AJ85" s="16"/>
      <c r="AK85" s="16"/>
      <c r="AL85" s="16"/>
      <c r="AM85" s="16"/>
      <c r="AN85" s="16"/>
      <c r="AO85" s="16"/>
      <c r="AP85" s="16"/>
    </row>
    <row r="86" spans="1:42" ht="15" customHeight="1" thickBot="1" x14ac:dyDescent="0.35">
      <c r="A86" s="16"/>
      <c r="B86" s="165">
        <v>4</v>
      </c>
      <c r="C86" s="170"/>
      <c r="D86" s="171"/>
      <c r="E86" s="172"/>
      <c r="F86" s="174">
        <f>IF(ISNUMBER(D86),D86/B95,)</f>
        <v>0</v>
      </c>
      <c r="G86" s="16"/>
      <c r="H86" s="165">
        <v>4</v>
      </c>
      <c r="I86" s="170"/>
      <c r="J86" s="171"/>
      <c r="K86" s="172"/>
      <c r="L86" s="174">
        <f>IF(ISNUMBER(J86),J86/H95,)</f>
        <v>0</v>
      </c>
      <c r="M86" s="13"/>
      <c r="N86" s="165">
        <v>4</v>
      </c>
      <c r="O86" s="170"/>
      <c r="P86" s="171"/>
      <c r="Q86" s="172"/>
      <c r="R86" s="174">
        <f>IF(ISNUMBER(P86),P86/N95,)</f>
        <v>0</v>
      </c>
      <c r="S86" s="16"/>
      <c r="T86" s="16"/>
      <c r="U86" s="16"/>
      <c r="V86" s="16"/>
      <c r="W86" s="16"/>
      <c r="X86" s="16"/>
      <c r="Y86" s="16"/>
      <c r="Z86" s="16"/>
      <c r="AA86" s="16"/>
      <c r="AB86" s="16"/>
      <c r="AC86" s="16"/>
      <c r="AD86" s="16"/>
      <c r="AE86" s="16"/>
      <c r="AF86" s="16"/>
      <c r="AG86" s="16"/>
      <c r="AH86" s="16"/>
      <c r="AI86" s="16"/>
      <c r="AJ86" s="16"/>
      <c r="AK86" s="16"/>
      <c r="AL86" s="16"/>
      <c r="AM86" s="16"/>
      <c r="AN86" s="16"/>
      <c r="AO86" s="16"/>
      <c r="AP86" s="16"/>
    </row>
    <row r="87" spans="1:42" ht="15" customHeight="1" thickBot="1" x14ac:dyDescent="0.35">
      <c r="A87" s="16"/>
      <c r="B87" s="165">
        <v>5</v>
      </c>
      <c r="C87" s="170"/>
      <c r="D87" s="171"/>
      <c r="E87" s="172"/>
      <c r="F87" s="174">
        <f>IF(ISNUMBER(D87),D87/B95,)</f>
        <v>0</v>
      </c>
      <c r="G87" s="16"/>
      <c r="H87" s="165">
        <v>5</v>
      </c>
      <c r="I87" s="170"/>
      <c r="J87" s="171"/>
      <c r="K87" s="172"/>
      <c r="L87" s="174">
        <f>IF(ISNUMBER(J87),J87/H95,)</f>
        <v>0</v>
      </c>
      <c r="M87" s="176"/>
      <c r="N87" s="165">
        <v>5</v>
      </c>
      <c r="O87" s="170"/>
      <c r="P87" s="171"/>
      <c r="Q87" s="172"/>
      <c r="R87" s="174">
        <f>IF(ISNUMBER(P87),P87/N95,)</f>
        <v>0</v>
      </c>
      <c r="S87" s="16"/>
      <c r="T87" s="16"/>
      <c r="U87" s="16"/>
      <c r="V87" s="16"/>
      <c r="W87" s="16"/>
      <c r="X87" s="16"/>
      <c r="Y87" s="16"/>
      <c r="Z87" s="16"/>
      <c r="AA87" s="16"/>
      <c r="AB87" s="16"/>
      <c r="AC87" s="16"/>
      <c r="AD87" s="16"/>
      <c r="AE87" s="16"/>
      <c r="AF87" s="16"/>
      <c r="AG87" s="16"/>
      <c r="AH87" s="16"/>
      <c r="AI87" s="16"/>
      <c r="AJ87" s="16"/>
      <c r="AK87" s="16"/>
      <c r="AL87" s="16"/>
      <c r="AM87" s="16"/>
      <c r="AN87" s="16"/>
      <c r="AO87" s="16"/>
      <c r="AP87" s="16"/>
    </row>
    <row r="88" spans="1:42" ht="15" customHeight="1" thickBot="1" x14ac:dyDescent="0.35">
      <c r="A88" s="16"/>
      <c r="B88" s="165">
        <v>6</v>
      </c>
      <c r="C88" s="170"/>
      <c r="D88" s="171"/>
      <c r="E88" s="172"/>
      <c r="F88" s="174">
        <f>IF(ISNUMBER(D88),D88/B95,)</f>
        <v>0</v>
      </c>
      <c r="G88" s="16"/>
      <c r="H88" s="165">
        <v>6</v>
      </c>
      <c r="I88" s="170"/>
      <c r="J88" s="171"/>
      <c r="K88" s="172"/>
      <c r="L88" s="174">
        <f>IF(ISNUMBER(J88),J88/H95,)</f>
        <v>0</v>
      </c>
      <c r="M88" s="176"/>
      <c r="N88" s="165">
        <v>6</v>
      </c>
      <c r="O88" s="170"/>
      <c r="P88" s="171"/>
      <c r="Q88" s="172"/>
      <c r="R88" s="174">
        <f>IF(ISNUMBER(P88),P88/N95,)</f>
        <v>0</v>
      </c>
      <c r="S88" s="16"/>
      <c r="T88" s="16"/>
      <c r="U88" s="16"/>
      <c r="V88" s="16"/>
      <c r="W88" s="16"/>
      <c r="X88" s="16"/>
      <c r="Y88" s="16"/>
      <c r="Z88" s="16"/>
      <c r="AA88" s="16"/>
      <c r="AB88" s="16"/>
      <c r="AC88" s="16"/>
      <c r="AD88" s="16"/>
      <c r="AE88" s="16"/>
      <c r="AF88" s="16"/>
      <c r="AG88" s="16"/>
      <c r="AH88" s="16"/>
      <c r="AI88" s="16"/>
      <c r="AJ88" s="16"/>
      <c r="AK88" s="16"/>
      <c r="AL88" s="16"/>
      <c r="AM88" s="16"/>
      <c r="AN88" s="16"/>
      <c r="AO88" s="16"/>
      <c r="AP88" s="16"/>
    </row>
    <row r="89" spans="1:42" ht="15" customHeight="1" thickBot="1" x14ac:dyDescent="0.35">
      <c r="A89" s="16"/>
      <c r="B89" s="165">
        <v>7</v>
      </c>
      <c r="C89" s="170"/>
      <c r="D89" s="171"/>
      <c r="E89" s="172"/>
      <c r="F89" s="174">
        <f>IF(ISNUMBER(D89),D89/B95,)</f>
        <v>0</v>
      </c>
      <c r="G89" s="16"/>
      <c r="H89" s="165">
        <v>7</v>
      </c>
      <c r="I89" s="170"/>
      <c r="J89" s="171"/>
      <c r="K89" s="172"/>
      <c r="L89" s="174">
        <f>IF(ISNUMBER(J89),J89/H95,)</f>
        <v>0</v>
      </c>
      <c r="M89" s="176"/>
      <c r="N89" s="165">
        <v>7</v>
      </c>
      <c r="O89" s="170"/>
      <c r="P89" s="171"/>
      <c r="Q89" s="172"/>
      <c r="R89" s="174">
        <f>IF(ISNUMBER(P89),P89/N95,)</f>
        <v>0</v>
      </c>
      <c r="S89" s="16"/>
      <c r="T89" s="16"/>
      <c r="U89" s="16"/>
      <c r="V89" s="16"/>
      <c r="W89" s="16"/>
      <c r="X89" s="16"/>
      <c r="Y89" s="16"/>
      <c r="Z89" s="16"/>
      <c r="AA89" s="16"/>
      <c r="AB89" s="16"/>
      <c r="AC89" s="16"/>
      <c r="AD89" s="16"/>
      <c r="AE89" s="16"/>
      <c r="AF89" s="16"/>
      <c r="AG89" s="16"/>
      <c r="AH89" s="16"/>
      <c r="AI89" s="16"/>
      <c r="AJ89" s="16"/>
      <c r="AK89" s="16"/>
      <c r="AL89" s="16"/>
      <c r="AM89" s="16"/>
      <c r="AN89" s="16"/>
      <c r="AO89" s="16"/>
      <c r="AP89" s="16"/>
    </row>
    <row r="90" spans="1:42" ht="15" customHeight="1" thickBot="1" x14ac:dyDescent="0.35">
      <c r="A90" s="16"/>
      <c r="B90" s="165">
        <v>8</v>
      </c>
      <c r="C90" s="170"/>
      <c r="D90" s="171"/>
      <c r="E90" s="172"/>
      <c r="F90" s="174">
        <f>IF(ISNUMBER(D90),D90/B95,)</f>
        <v>0</v>
      </c>
      <c r="G90" s="16"/>
      <c r="H90" s="165">
        <v>8</v>
      </c>
      <c r="I90" s="170"/>
      <c r="J90" s="171"/>
      <c r="K90" s="172"/>
      <c r="L90" s="174">
        <f>IF(ISNUMBER(J90),J90/H95,)</f>
        <v>0</v>
      </c>
      <c r="M90" s="176"/>
      <c r="N90" s="165">
        <v>8</v>
      </c>
      <c r="O90" s="170"/>
      <c r="P90" s="171"/>
      <c r="Q90" s="172"/>
      <c r="R90" s="174">
        <f>IF(ISNUMBER(P90),P90/N95,)</f>
        <v>0</v>
      </c>
      <c r="S90" s="16"/>
      <c r="T90" s="16"/>
      <c r="U90" s="16"/>
      <c r="V90" s="16"/>
      <c r="W90" s="16"/>
      <c r="X90" s="16"/>
      <c r="Y90" s="16"/>
      <c r="Z90" s="16"/>
      <c r="AA90" s="16"/>
      <c r="AB90" s="16"/>
      <c r="AC90" s="16"/>
      <c r="AD90" s="16"/>
      <c r="AE90" s="16"/>
      <c r="AF90" s="16"/>
      <c r="AG90" s="16"/>
      <c r="AH90" s="16"/>
      <c r="AI90" s="16"/>
      <c r="AJ90" s="16"/>
      <c r="AK90" s="16"/>
      <c r="AL90" s="16"/>
      <c r="AM90" s="16"/>
      <c r="AN90" s="16"/>
      <c r="AO90" s="16"/>
      <c r="AP90" s="16"/>
    </row>
    <row r="91" spans="1:42" ht="15" customHeight="1" thickBot="1" x14ac:dyDescent="0.35">
      <c r="A91" s="16"/>
      <c r="B91" s="165">
        <v>9</v>
      </c>
      <c r="C91" s="170"/>
      <c r="D91" s="171"/>
      <c r="E91" s="172"/>
      <c r="F91" s="174">
        <f>IF(ISNUMBER(D91),D91/B95,)</f>
        <v>0</v>
      </c>
      <c r="G91" s="16"/>
      <c r="H91" s="165">
        <v>9</v>
      </c>
      <c r="I91" s="170"/>
      <c r="J91" s="171"/>
      <c r="K91" s="172"/>
      <c r="L91" s="174">
        <f>IF(ISNUMBER(J91),J91/H95,)</f>
        <v>0</v>
      </c>
      <c r="M91" s="176"/>
      <c r="N91" s="165">
        <v>9</v>
      </c>
      <c r="O91" s="170"/>
      <c r="P91" s="171"/>
      <c r="Q91" s="172"/>
      <c r="R91" s="174">
        <f>IF(ISNUMBER(P91),P91/N95,)</f>
        <v>0</v>
      </c>
      <c r="S91" s="16"/>
      <c r="T91" s="16"/>
      <c r="U91" s="16"/>
      <c r="V91" s="16"/>
      <c r="W91" s="16"/>
      <c r="X91" s="16"/>
      <c r="Y91" s="16"/>
      <c r="Z91" s="16"/>
      <c r="AA91" s="16"/>
      <c r="AB91" s="16"/>
      <c r="AC91" s="16"/>
      <c r="AD91" s="16"/>
      <c r="AE91" s="16"/>
      <c r="AF91" s="16"/>
      <c r="AG91" s="16"/>
      <c r="AH91" s="16"/>
      <c r="AI91" s="16"/>
      <c r="AJ91" s="16"/>
      <c r="AK91" s="16"/>
      <c r="AL91" s="16"/>
      <c r="AM91" s="16"/>
      <c r="AN91" s="16"/>
      <c r="AO91" s="16"/>
      <c r="AP91" s="16"/>
    </row>
    <row r="92" spans="1:42" ht="15" customHeight="1" thickBot="1" x14ac:dyDescent="0.35">
      <c r="A92" s="16"/>
      <c r="B92" s="177">
        <v>10</v>
      </c>
      <c r="C92" s="178"/>
      <c r="D92" s="179"/>
      <c r="E92" s="180"/>
      <c r="F92" s="174">
        <f>IF(ISNUMBER(D92),D92/B95,)</f>
        <v>0</v>
      </c>
      <c r="G92" s="16"/>
      <c r="H92" s="177">
        <v>10</v>
      </c>
      <c r="I92" s="178"/>
      <c r="J92" s="179"/>
      <c r="K92" s="180"/>
      <c r="L92" s="174">
        <f>IF(ISNUMBER(J92),J92/H95,)</f>
        <v>0</v>
      </c>
      <c r="M92" s="176"/>
      <c r="N92" s="177">
        <v>10</v>
      </c>
      <c r="O92" s="178"/>
      <c r="P92" s="179"/>
      <c r="Q92" s="180"/>
      <c r="R92" s="174">
        <f>IF(ISNUMBER(P92),P92/N95,)</f>
        <v>0</v>
      </c>
      <c r="S92" s="16"/>
      <c r="T92" s="16"/>
      <c r="U92" s="16"/>
      <c r="V92" s="16"/>
      <c r="W92" s="16"/>
      <c r="X92" s="16"/>
      <c r="Y92" s="16"/>
      <c r="Z92" s="16"/>
      <c r="AA92" s="16"/>
      <c r="AB92" s="16"/>
      <c r="AC92" s="16"/>
      <c r="AD92" s="16"/>
      <c r="AE92" s="16"/>
      <c r="AF92" s="16"/>
      <c r="AG92" s="16"/>
      <c r="AH92" s="16"/>
      <c r="AI92" s="16"/>
      <c r="AJ92" s="16"/>
      <c r="AK92" s="16"/>
      <c r="AL92" s="16"/>
      <c r="AM92" s="16"/>
      <c r="AN92" s="16"/>
      <c r="AO92" s="16"/>
      <c r="AP92" s="16"/>
    </row>
    <row r="93" spans="1:42" ht="15" customHeight="1" x14ac:dyDescent="0.3">
      <c r="A93" s="16"/>
      <c r="B93" s="413" t="s">
        <v>4</v>
      </c>
      <c r="C93" s="397" t="s">
        <v>60</v>
      </c>
      <c r="D93" s="398"/>
      <c r="E93" s="409">
        <f>IFERROR(IF(COUNT(F83:F92)&gt;0,AVERAGEIF(F83:F92,"&gt;0"),0),)</f>
        <v>0</v>
      </c>
      <c r="F93" s="410"/>
      <c r="G93" s="16"/>
      <c r="H93" s="413" t="s">
        <v>4</v>
      </c>
      <c r="I93" s="397" t="s">
        <v>60</v>
      </c>
      <c r="J93" s="398"/>
      <c r="K93" s="409">
        <f>IFERROR(IF(COUNT(L83:L92)&gt;0,AVERAGEIF(L83:L92,"&gt;0"),0),)</f>
        <v>0</v>
      </c>
      <c r="L93" s="410"/>
      <c r="M93" s="176"/>
      <c r="N93" s="413" t="s">
        <v>4</v>
      </c>
      <c r="O93" s="405" t="s">
        <v>67</v>
      </c>
      <c r="P93" s="415">
        <f>IFERROR(IF(COUNT(R83:R92)&gt;0,AVERAGEIF(R83:R92,"&gt;0"),0),)</f>
        <v>0</v>
      </c>
      <c r="Q93" s="417" t="s">
        <v>107</v>
      </c>
      <c r="R93" s="442" t="str">
        <f>IFERROR(Q97*R97,"")</f>
        <v/>
      </c>
      <c r="S93" s="16"/>
      <c r="T93" s="16"/>
      <c r="U93" s="16"/>
      <c r="V93" s="16"/>
      <c r="W93" s="16"/>
      <c r="X93" s="16"/>
      <c r="Y93" s="16"/>
      <c r="Z93" s="16"/>
      <c r="AA93" s="16"/>
      <c r="AB93" s="16"/>
      <c r="AC93" s="16"/>
      <c r="AD93" s="16"/>
      <c r="AE93" s="16"/>
      <c r="AF93" s="16"/>
      <c r="AG93" s="16"/>
      <c r="AH93" s="16"/>
      <c r="AI93" s="16"/>
      <c r="AJ93" s="16"/>
      <c r="AK93" s="16"/>
      <c r="AL93" s="16"/>
      <c r="AM93" s="16"/>
      <c r="AN93" s="16"/>
      <c r="AO93" s="16"/>
      <c r="AP93" s="16"/>
    </row>
    <row r="94" spans="1:42" ht="15" customHeight="1" thickBot="1" x14ac:dyDescent="0.35">
      <c r="A94" s="16"/>
      <c r="B94" s="414"/>
      <c r="C94" s="406"/>
      <c r="D94" s="419"/>
      <c r="E94" s="411"/>
      <c r="F94" s="412"/>
      <c r="G94" s="16"/>
      <c r="H94" s="414"/>
      <c r="I94" s="406"/>
      <c r="J94" s="419"/>
      <c r="K94" s="411"/>
      <c r="L94" s="412"/>
      <c r="M94" s="176"/>
      <c r="N94" s="414"/>
      <c r="O94" s="444"/>
      <c r="P94" s="416"/>
      <c r="Q94" s="418"/>
      <c r="R94" s="443"/>
      <c r="S94" s="16"/>
      <c r="T94" s="16"/>
      <c r="U94" s="16"/>
      <c r="V94" s="16"/>
      <c r="W94" s="16"/>
      <c r="X94" s="16"/>
      <c r="Y94" s="16"/>
      <c r="Z94" s="16"/>
      <c r="AA94" s="16"/>
      <c r="AB94" s="16"/>
      <c r="AC94" s="16"/>
      <c r="AD94" s="16"/>
      <c r="AE94" s="16"/>
      <c r="AF94" s="16"/>
      <c r="AG94" s="16"/>
      <c r="AH94" s="16"/>
      <c r="AI94" s="16"/>
      <c r="AJ94" s="16"/>
      <c r="AK94" s="16"/>
      <c r="AL94" s="16"/>
      <c r="AM94" s="16"/>
      <c r="AN94" s="16"/>
      <c r="AO94" s="16"/>
      <c r="AP94" s="16"/>
    </row>
    <row r="95" spans="1:42" ht="15" customHeight="1" x14ac:dyDescent="0.3">
      <c r="A95" s="16"/>
      <c r="B95" s="403">
        <f ca="1">IFERROR(ROUNDUP(B97/(0.0005*C97^2-0.0342*C97+1.034),0),)</f>
        <v>0</v>
      </c>
      <c r="C95" s="405" t="s">
        <v>196</v>
      </c>
      <c r="D95" s="407">
        <f>SUM(C83:C92)</f>
        <v>0</v>
      </c>
      <c r="E95" s="397" t="s">
        <v>43</v>
      </c>
      <c r="F95" s="401">
        <f>SUM(C83*D83,C84*D84,C85*D85,C86*D86,C87*D87,C88*D88,C89*D89,C90*D90,C91*D91,C92*D92)</f>
        <v>0</v>
      </c>
      <c r="G95" s="16"/>
      <c r="H95" s="403">
        <f ca="1">IFERROR(ROUNDUP(H97/(0.0005*I97^2-0.0342*I97+1.034),0),)</f>
        <v>0</v>
      </c>
      <c r="I95" s="405" t="s">
        <v>196</v>
      </c>
      <c r="J95" s="407">
        <f>SUM(I83:I92)</f>
        <v>0</v>
      </c>
      <c r="K95" s="397" t="s">
        <v>43</v>
      </c>
      <c r="L95" s="401">
        <f>SUM(I83*J83,I84*J84,I85*J85,I86*J86,I87*J87,I88*J88,I89*J89,I90*J90,I91*J91,I92*J92)</f>
        <v>0</v>
      </c>
      <c r="M95" s="176"/>
      <c r="N95" s="403">
        <f ca="1">IFERROR(ROUNDUP(N97/(0.0005*O97^2-0.0342*O97+1.034),0),)</f>
        <v>0</v>
      </c>
      <c r="O95" s="405" t="s">
        <v>196</v>
      </c>
      <c r="P95" s="407">
        <f>SUM(O83:O92)</f>
        <v>0</v>
      </c>
      <c r="Q95" s="397" t="s">
        <v>43</v>
      </c>
      <c r="R95" s="401">
        <f>SUM(O83*P83,O84*P84,O85*P85,O86*P86,O87*P87,O88*P88,O89*P89,O90*P90,O91*P91,O92*P92)</f>
        <v>0</v>
      </c>
      <c r="S95" s="16"/>
      <c r="T95" s="16"/>
      <c r="U95" s="16"/>
      <c r="V95" s="16"/>
      <c r="W95" s="16"/>
      <c r="X95" s="16"/>
      <c r="Y95" s="16"/>
      <c r="Z95" s="16"/>
      <c r="AA95" s="16"/>
      <c r="AB95" s="16"/>
      <c r="AC95" s="16"/>
      <c r="AD95" s="16"/>
      <c r="AE95" s="16"/>
      <c r="AF95" s="16"/>
      <c r="AG95" s="16"/>
      <c r="AH95" s="16"/>
      <c r="AI95" s="16"/>
      <c r="AJ95" s="16"/>
      <c r="AK95" s="16"/>
      <c r="AL95" s="16"/>
      <c r="AM95" s="16"/>
      <c r="AN95" s="16"/>
      <c r="AO95" s="16"/>
      <c r="AP95" s="16"/>
    </row>
    <row r="96" spans="1:42" ht="15" customHeight="1" thickBot="1" x14ac:dyDescent="0.35">
      <c r="A96" s="16"/>
      <c r="B96" s="404"/>
      <c r="C96" s="406"/>
      <c r="D96" s="408"/>
      <c r="E96" s="406"/>
      <c r="F96" s="402"/>
      <c r="G96" s="16"/>
      <c r="H96" s="404"/>
      <c r="I96" s="406"/>
      <c r="J96" s="408"/>
      <c r="K96" s="406"/>
      <c r="L96" s="402"/>
      <c r="M96" s="176"/>
      <c r="N96" s="404"/>
      <c r="O96" s="406"/>
      <c r="P96" s="408"/>
      <c r="Q96" s="406"/>
      <c r="R96" s="402"/>
      <c r="S96" s="16"/>
      <c r="T96" s="16"/>
      <c r="U96" s="16"/>
      <c r="V96" s="16"/>
      <c r="W96" s="16"/>
      <c r="X96" s="16"/>
      <c r="Y96" s="16"/>
      <c r="Z96" s="16"/>
      <c r="AA96" s="16"/>
      <c r="AB96" s="16"/>
      <c r="AC96" s="16"/>
      <c r="AD96" s="16"/>
      <c r="AE96" s="16"/>
      <c r="AF96" s="16"/>
      <c r="AG96" s="16"/>
      <c r="AH96" s="16"/>
      <c r="AI96" s="16"/>
      <c r="AJ96" s="16"/>
      <c r="AK96" s="16"/>
      <c r="AL96" s="16"/>
      <c r="AM96" s="16"/>
      <c r="AN96" s="16"/>
      <c r="AO96" s="16"/>
      <c r="AP96" s="16"/>
    </row>
    <row r="97" spans="1:42" ht="15" customHeight="1" x14ac:dyDescent="0.3">
      <c r="A97" s="16"/>
      <c r="B97" s="2" t="e">
        <f ca="1">OFFSET(D82,MATCH(MAX(D83:D92),D83:D92,0),0)</f>
        <v>#N/A</v>
      </c>
      <c r="C97" s="181" t="e">
        <f ca="1">OFFSET(C82,MATCH(MAX(D83:D92),D83:D92,0),0)+(10-OFFSET(E82,MATCH(MAX(D83:D92),D83:D92,0),0))</f>
        <v>#N/A</v>
      </c>
      <c r="D97" s="16"/>
      <c r="E97" s="16"/>
      <c r="F97" s="16"/>
      <c r="G97" s="16"/>
      <c r="H97" s="2" t="e">
        <f ca="1">OFFSET(J82,MATCH(MAX(J83:J92),J83:J92,0),0)</f>
        <v>#N/A</v>
      </c>
      <c r="I97" s="181" t="e">
        <f ca="1">OFFSET(I82,MATCH(MAX(J83:J92),J83:J92,0),0)+(10-OFFSET(K82,MATCH(MAX(J83:J92),J83:J92,0),0))</f>
        <v>#N/A</v>
      </c>
      <c r="J97" s="16"/>
      <c r="K97" s="16"/>
      <c r="L97" s="16"/>
      <c r="M97" s="160"/>
      <c r="N97" s="2" t="e">
        <f ca="1">OFFSET(P82,MATCH(MAX(P83:P92),P83:P92,0),0)</f>
        <v>#N/A</v>
      </c>
      <c r="O97" s="181" t="e">
        <f ca="1">OFFSET(O82,MATCH(MAX(P83:P92),P83:P92,0),0)+(10-OFFSET(Q82,MATCH(MAX(P83:P92),P83:P92,0),0))</f>
        <v>#N/A</v>
      </c>
      <c r="P97" s="16"/>
      <c r="Q97" s="183" t="str">
        <f>IFERROR(AVERAGE(AVERAGE(E83:E92),AVERAGE(K83:K92),AVERAGE(Q83:Q92)),"")</f>
        <v/>
      </c>
      <c r="R97" s="184">
        <f>SUM(C83:C92,I83:I92,O83:O92)</f>
        <v>0</v>
      </c>
      <c r="S97" s="16"/>
      <c r="T97" s="16"/>
      <c r="U97" s="16"/>
      <c r="V97" s="16"/>
      <c r="W97" s="16"/>
      <c r="X97" s="16"/>
      <c r="Y97" s="16"/>
      <c r="Z97" s="16"/>
      <c r="AA97" s="16"/>
      <c r="AB97" s="16"/>
      <c r="AC97" s="16"/>
      <c r="AD97" s="16"/>
      <c r="AE97" s="16"/>
      <c r="AF97" s="16"/>
      <c r="AG97" s="16"/>
      <c r="AH97" s="16"/>
      <c r="AI97" s="16"/>
      <c r="AJ97" s="16"/>
      <c r="AK97" s="16"/>
      <c r="AL97" s="16"/>
      <c r="AM97" s="16"/>
      <c r="AN97" s="16"/>
      <c r="AO97" s="16"/>
      <c r="AP97" s="16"/>
    </row>
    <row r="98" spans="1:42" ht="15" customHeight="1" x14ac:dyDescent="0.3">
      <c r="A98" s="16"/>
      <c r="B98" s="16"/>
      <c r="C98" s="16"/>
      <c r="D98" s="16"/>
      <c r="E98" s="16"/>
      <c r="F98" s="16"/>
      <c r="G98" s="16"/>
      <c r="H98" s="16"/>
      <c r="I98" s="16"/>
      <c r="J98" s="16"/>
      <c r="K98" s="16"/>
      <c r="L98" s="16"/>
      <c r="M98" s="16"/>
      <c r="N98" s="16"/>
      <c r="O98" s="16"/>
      <c r="P98" s="16"/>
      <c r="Q98" s="16"/>
      <c r="R98" s="16"/>
      <c r="S98" s="16"/>
      <c r="T98" s="16"/>
      <c r="U98" s="16"/>
      <c r="V98" s="16"/>
      <c r="W98" s="16"/>
      <c r="X98" s="16"/>
      <c r="Y98" s="16"/>
      <c r="Z98" s="16"/>
      <c r="AA98" s="16"/>
      <c r="AB98" s="16"/>
      <c r="AC98" s="16"/>
      <c r="AD98" s="16"/>
      <c r="AE98" s="16"/>
      <c r="AF98" s="16"/>
      <c r="AG98" s="16"/>
      <c r="AH98" s="16"/>
      <c r="AI98" s="16"/>
      <c r="AJ98" s="16"/>
      <c r="AK98" s="16"/>
      <c r="AL98" s="16"/>
      <c r="AM98" s="16"/>
      <c r="AN98" s="16"/>
      <c r="AO98" s="16"/>
      <c r="AP98" s="16"/>
    </row>
    <row r="99" spans="1:42" ht="15" customHeight="1" x14ac:dyDescent="0.3">
      <c r="A99" s="16"/>
      <c r="B99" s="400" t="s">
        <v>183</v>
      </c>
      <c r="C99" s="400"/>
      <c r="D99" s="400"/>
      <c r="E99" s="400"/>
      <c r="F99" s="400"/>
      <c r="G99" s="400"/>
      <c r="H99" s="400"/>
      <c r="I99" s="400"/>
      <c r="J99" s="400"/>
      <c r="K99" s="400"/>
      <c r="L99" s="400"/>
      <c r="M99" s="400"/>
      <c r="N99" s="400"/>
      <c r="O99" s="400"/>
      <c r="P99" s="400"/>
      <c r="Q99" s="400"/>
      <c r="R99" s="400"/>
      <c r="S99" s="16"/>
      <c r="T99" s="16"/>
      <c r="U99" s="16"/>
      <c r="V99" s="16"/>
      <c r="W99" s="16"/>
      <c r="X99" s="16"/>
      <c r="Y99" s="16"/>
      <c r="Z99" s="16"/>
      <c r="AA99" s="16"/>
      <c r="AB99" s="16"/>
      <c r="AC99" s="16"/>
      <c r="AD99" s="16"/>
      <c r="AE99" s="16"/>
      <c r="AF99" s="16"/>
      <c r="AG99" s="16"/>
      <c r="AH99" s="16"/>
      <c r="AI99" s="16"/>
      <c r="AJ99" s="16"/>
      <c r="AK99" s="16"/>
      <c r="AL99" s="16"/>
      <c r="AM99" s="16"/>
      <c r="AN99" s="16"/>
      <c r="AO99" s="16"/>
      <c r="AP99" s="16"/>
    </row>
    <row r="100" spans="1:42" ht="15" customHeight="1" x14ac:dyDescent="0.3">
      <c r="A100" s="16"/>
      <c r="B100" s="400"/>
      <c r="C100" s="400"/>
      <c r="D100" s="400"/>
      <c r="E100" s="400"/>
      <c r="F100" s="400"/>
      <c r="G100" s="400"/>
      <c r="H100" s="400"/>
      <c r="I100" s="400"/>
      <c r="J100" s="400"/>
      <c r="K100" s="400"/>
      <c r="L100" s="400"/>
      <c r="M100" s="400"/>
      <c r="N100" s="400"/>
      <c r="O100" s="400"/>
      <c r="P100" s="400"/>
      <c r="Q100" s="400"/>
      <c r="R100" s="400"/>
      <c r="S100" s="16"/>
      <c r="T100" s="16"/>
      <c r="U100" s="16"/>
      <c r="V100" s="16"/>
      <c r="W100" s="16"/>
      <c r="X100" s="16"/>
      <c r="Y100" s="16"/>
      <c r="Z100" s="16"/>
      <c r="AA100" s="16"/>
      <c r="AB100" s="16"/>
      <c r="AC100" s="16"/>
      <c r="AD100" s="16"/>
      <c r="AE100" s="16"/>
      <c r="AF100" s="16"/>
      <c r="AG100" s="16"/>
      <c r="AH100" s="16"/>
      <c r="AI100" s="16"/>
      <c r="AJ100" s="16"/>
      <c r="AK100" s="16"/>
      <c r="AL100" s="16"/>
      <c r="AM100" s="16"/>
      <c r="AN100" s="16"/>
      <c r="AO100" s="16"/>
      <c r="AP100" s="16"/>
    </row>
    <row r="101" spans="1:42" ht="15" customHeight="1" x14ac:dyDescent="0.3">
      <c r="A101" s="16"/>
      <c r="B101" s="400"/>
      <c r="C101" s="400"/>
      <c r="D101" s="400"/>
      <c r="E101" s="400"/>
      <c r="F101" s="400"/>
      <c r="G101" s="400"/>
      <c r="H101" s="400"/>
      <c r="I101" s="400"/>
      <c r="J101" s="400"/>
      <c r="K101" s="400"/>
      <c r="L101" s="400"/>
      <c r="M101" s="400"/>
      <c r="N101" s="400"/>
      <c r="O101" s="400"/>
      <c r="P101" s="400"/>
      <c r="Q101" s="400"/>
      <c r="R101" s="400"/>
      <c r="S101" s="16"/>
      <c r="T101" s="16"/>
      <c r="U101" s="16"/>
      <c r="V101" s="16"/>
      <c r="W101" s="16"/>
      <c r="X101" s="16"/>
      <c r="Y101" s="16"/>
      <c r="Z101" s="16"/>
      <c r="AA101" s="16"/>
      <c r="AB101" s="16"/>
      <c r="AC101" s="16"/>
      <c r="AD101" s="16"/>
      <c r="AE101" s="16"/>
      <c r="AF101" s="16"/>
      <c r="AG101" s="16"/>
      <c r="AH101" s="16"/>
      <c r="AI101" s="16"/>
      <c r="AJ101" s="16"/>
      <c r="AK101" s="16"/>
      <c r="AL101" s="16"/>
      <c r="AM101" s="16"/>
      <c r="AN101" s="16"/>
      <c r="AO101" s="16"/>
      <c r="AP101" s="16"/>
    </row>
    <row r="102" spans="1:42" ht="15" customHeight="1" thickBot="1" x14ac:dyDescent="0.3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c r="AE102" s="16"/>
      <c r="AF102" s="16"/>
      <c r="AG102" s="16"/>
      <c r="AH102" s="16"/>
      <c r="AI102" s="16"/>
      <c r="AJ102" s="16"/>
      <c r="AK102" s="16"/>
      <c r="AL102" s="16"/>
      <c r="AM102" s="16"/>
      <c r="AN102" s="16"/>
      <c r="AO102" s="16"/>
      <c r="AP102" s="16"/>
    </row>
    <row r="103" spans="1:42" ht="15" customHeight="1" x14ac:dyDescent="0.3">
      <c r="A103" s="16"/>
      <c r="B103" s="16"/>
      <c r="C103" s="284">
        <f>'Training Plan'!O102</f>
        <v>0</v>
      </c>
      <c r="D103" s="285"/>
      <c r="E103" s="286"/>
      <c r="F103" s="284">
        <f>'Training Plan'!O106</f>
        <v>0</v>
      </c>
      <c r="G103" s="285"/>
      <c r="H103" s="286"/>
      <c r="I103" s="284">
        <f>'Training Plan'!O110</f>
        <v>0</v>
      </c>
      <c r="J103" s="285"/>
      <c r="K103" s="286"/>
      <c r="L103" s="284">
        <f>'Training Plan'!O114</f>
        <v>0</v>
      </c>
      <c r="M103" s="285"/>
      <c r="N103" s="286"/>
      <c r="O103" s="284">
        <f>'Training Plan'!O118</f>
        <v>0</v>
      </c>
      <c r="P103" s="285"/>
      <c r="Q103" s="286"/>
      <c r="R103" s="16"/>
      <c r="S103" s="16"/>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row>
    <row r="104" spans="1:42" ht="15" customHeight="1" thickBot="1" x14ac:dyDescent="0.35">
      <c r="A104" s="16"/>
      <c r="B104" s="16"/>
      <c r="C104" s="290"/>
      <c r="D104" s="291"/>
      <c r="E104" s="292"/>
      <c r="F104" s="290"/>
      <c r="G104" s="291"/>
      <c r="H104" s="292"/>
      <c r="I104" s="290"/>
      <c r="J104" s="291"/>
      <c r="K104" s="292"/>
      <c r="L104" s="290"/>
      <c r="M104" s="291"/>
      <c r="N104" s="292"/>
      <c r="O104" s="290"/>
      <c r="P104" s="291"/>
      <c r="Q104" s="292"/>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ht="15" customHeight="1" x14ac:dyDescent="0.3">
      <c r="A105" s="16"/>
      <c r="B105" s="16"/>
      <c r="C105" s="480">
        <f>'Training Plan'!O103</f>
        <v>0</v>
      </c>
      <c r="D105" s="481"/>
      <c r="E105" s="482"/>
      <c r="F105" s="480">
        <f>'Training Plan'!O107</f>
        <v>0</v>
      </c>
      <c r="G105" s="481"/>
      <c r="H105" s="482"/>
      <c r="I105" s="480">
        <f>'Training Plan'!O111</f>
        <v>0</v>
      </c>
      <c r="J105" s="481"/>
      <c r="K105" s="482"/>
      <c r="L105" s="480">
        <f>'Training Plan'!O115</f>
        <v>0</v>
      </c>
      <c r="M105" s="481"/>
      <c r="N105" s="482"/>
      <c r="O105" s="480">
        <f>'Training Plan'!O119</f>
        <v>0</v>
      </c>
      <c r="P105" s="481"/>
      <c r="Q105" s="482"/>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ht="15" customHeight="1" x14ac:dyDescent="0.3">
      <c r="A106" s="16"/>
      <c r="B106" s="16"/>
      <c r="C106" s="483"/>
      <c r="D106" s="484"/>
      <c r="E106" s="485"/>
      <c r="F106" s="483"/>
      <c r="G106" s="484"/>
      <c r="H106" s="485"/>
      <c r="I106" s="483"/>
      <c r="J106" s="484"/>
      <c r="K106" s="485"/>
      <c r="L106" s="483"/>
      <c r="M106" s="484"/>
      <c r="N106" s="485"/>
      <c r="O106" s="483"/>
      <c r="P106" s="484"/>
      <c r="Q106" s="485"/>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ht="15" customHeight="1" thickBot="1" x14ac:dyDescent="0.35">
      <c r="A107" s="16"/>
      <c r="B107" s="16"/>
      <c r="C107" s="486"/>
      <c r="D107" s="487"/>
      <c r="E107" s="488"/>
      <c r="F107" s="486"/>
      <c r="G107" s="487"/>
      <c r="H107" s="488"/>
      <c r="I107" s="486"/>
      <c r="J107" s="487"/>
      <c r="K107" s="488"/>
      <c r="L107" s="486"/>
      <c r="M107" s="487"/>
      <c r="N107" s="488"/>
      <c r="O107" s="486"/>
      <c r="P107" s="487"/>
      <c r="Q107" s="488"/>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ht="15" customHeight="1" thickBot="1" x14ac:dyDescent="0.35">
      <c r="A108" s="16"/>
      <c r="B108" s="16"/>
      <c r="C108" s="477" t="s">
        <v>184</v>
      </c>
      <c r="D108" s="478"/>
      <c r="E108" s="479"/>
      <c r="F108" s="477" t="s">
        <v>184</v>
      </c>
      <c r="G108" s="478"/>
      <c r="H108" s="479"/>
      <c r="I108" s="477" t="s">
        <v>184</v>
      </c>
      <c r="J108" s="478"/>
      <c r="K108" s="479"/>
      <c r="L108" s="477" t="s">
        <v>184</v>
      </c>
      <c r="M108" s="478"/>
      <c r="N108" s="479"/>
      <c r="O108" s="477" t="s">
        <v>184</v>
      </c>
      <c r="P108" s="478"/>
      <c r="Q108" s="479"/>
      <c r="R108" s="16"/>
      <c r="S108" s="16"/>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row>
    <row r="109" spans="1:42" ht="15" customHeight="1" x14ac:dyDescent="0.3">
      <c r="A109" s="16"/>
      <c r="B109" s="16"/>
      <c r="C109" s="491"/>
      <c r="D109" s="492"/>
      <c r="E109" s="493"/>
      <c r="F109" s="491"/>
      <c r="G109" s="492"/>
      <c r="H109" s="493"/>
      <c r="I109" s="491"/>
      <c r="J109" s="492"/>
      <c r="K109" s="493"/>
      <c r="L109" s="491"/>
      <c r="M109" s="492"/>
      <c r="N109" s="493"/>
      <c r="O109" s="491"/>
      <c r="P109" s="492"/>
      <c r="Q109" s="493"/>
      <c r="R109" s="16"/>
      <c r="S109" s="16"/>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row>
    <row r="110" spans="1:42" ht="15" customHeight="1" x14ac:dyDescent="0.3">
      <c r="A110" s="16"/>
      <c r="B110" s="16"/>
      <c r="C110" s="491"/>
      <c r="D110" s="492"/>
      <c r="E110" s="493"/>
      <c r="F110" s="491"/>
      <c r="G110" s="492"/>
      <c r="H110" s="493"/>
      <c r="I110" s="491"/>
      <c r="J110" s="492"/>
      <c r="K110" s="493"/>
      <c r="L110" s="491"/>
      <c r="M110" s="492"/>
      <c r="N110" s="493"/>
      <c r="O110" s="491"/>
      <c r="P110" s="492"/>
      <c r="Q110" s="493"/>
      <c r="R110" s="16"/>
      <c r="S110" s="16"/>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row>
    <row r="111" spans="1:42" ht="15" customHeight="1" thickBot="1" x14ac:dyDescent="0.35">
      <c r="A111" s="16"/>
      <c r="B111" s="16"/>
      <c r="C111" s="494"/>
      <c r="D111" s="495"/>
      <c r="E111" s="496"/>
      <c r="F111" s="494"/>
      <c r="G111" s="495"/>
      <c r="H111" s="496"/>
      <c r="I111" s="494"/>
      <c r="J111" s="495"/>
      <c r="K111" s="496"/>
      <c r="L111" s="494"/>
      <c r="M111" s="495"/>
      <c r="N111" s="496"/>
      <c r="O111" s="494"/>
      <c r="P111" s="495"/>
      <c r="Q111" s="496"/>
      <c r="R111" s="16"/>
      <c r="S111" s="16"/>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row>
    <row r="112" spans="1:42" ht="15" customHeight="1" x14ac:dyDescent="0.3">
      <c r="A112" s="16"/>
      <c r="B112" s="16"/>
      <c r="C112" s="16"/>
      <c r="D112" s="16"/>
      <c r="E112" s="16"/>
      <c r="F112" s="16"/>
      <c r="G112" s="16"/>
      <c r="H112" s="16"/>
      <c r="I112" s="16"/>
      <c r="J112" s="16"/>
      <c r="K112" s="16"/>
      <c r="L112" s="16"/>
      <c r="M112" s="16"/>
      <c r="N112" s="16"/>
      <c r="O112" s="16"/>
      <c r="P112" s="16"/>
      <c r="Q112" s="16"/>
      <c r="R112" s="16"/>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ht="15" customHeight="1" x14ac:dyDescent="0.3">
      <c r="A113" s="16"/>
      <c r="B113" s="16"/>
      <c r="C113" s="16"/>
      <c r="D113" s="16"/>
      <c r="E113" s="16"/>
      <c r="F113" s="16"/>
      <c r="G113" s="16"/>
      <c r="H113" s="16"/>
      <c r="I113" s="16"/>
      <c r="J113" s="16"/>
      <c r="K113" s="16"/>
      <c r="L113" s="16"/>
      <c r="M113" s="16"/>
      <c r="N113" s="16"/>
      <c r="O113" s="16"/>
      <c r="P113" s="16"/>
      <c r="Q113" s="16"/>
      <c r="R113" s="16"/>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ht="15" customHeight="1" x14ac:dyDescent="0.3">
      <c r="A114" s="16"/>
      <c r="B114" s="400" t="s">
        <v>200</v>
      </c>
      <c r="C114" s="400"/>
      <c r="D114" s="400"/>
      <c r="E114" s="400"/>
      <c r="F114" s="400"/>
      <c r="G114" s="400"/>
      <c r="H114" s="400"/>
      <c r="I114" s="400"/>
      <c r="J114" s="400"/>
      <c r="K114" s="400"/>
      <c r="L114" s="400"/>
      <c r="M114" s="400"/>
      <c r="N114" s="400"/>
      <c r="O114" s="400"/>
      <c r="P114" s="400"/>
      <c r="Q114" s="400"/>
      <c r="R114" s="400"/>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400"/>
      <c r="C115" s="400"/>
      <c r="D115" s="400"/>
      <c r="E115" s="400"/>
      <c r="F115" s="400"/>
      <c r="G115" s="400"/>
      <c r="H115" s="400"/>
      <c r="I115" s="400"/>
      <c r="J115" s="400"/>
      <c r="K115" s="400"/>
      <c r="L115" s="400"/>
      <c r="M115" s="400"/>
      <c r="N115" s="400"/>
      <c r="O115" s="400"/>
      <c r="P115" s="400"/>
      <c r="Q115" s="400"/>
      <c r="R115" s="400"/>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6"/>
      <c r="B116" s="400"/>
      <c r="C116" s="400"/>
      <c r="D116" s="400"/>
      <c r="E116" s="400"/>
      <c r="F116" s="400"/>
      <c r="G116" s="400"/>
      <c r="H116" s="400"/>
      <c r="I116" s="400"/>
      <c r="J116" s="400"/>
      <c r="K116" s="400"/>
      <c r="L116" s="400"/>
      <c r="M116" s="400"/>
      <c r="N116" s="400"/>
      <c r="O116" s="400"/>
      <c r="P116" s="400"/>
      <c r="Q116" s="400"/>
      <c r="R116" s="400"/>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ht="15" thickBot="1" x14ac:dyDescent="0.35">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6"/>
      <c r="B118" s="361"/>
      <c r="C118" s="284" t="s">
        <v>109</v>
      </c>
      <c r="D118" s="286"/>
      <c r="E118" s="284" t="s">
        <v>110</v>
      </c>
      <c r="F118" s="286"/>
      <c r="G118" s="284" t="s">
        <v>111</v>
      </c>
      <c r="H118" s="286"/>
      <c r="I118" s="284" t="s">
        <v>131</v>
      </c>
      <c r="J118" s="286"/>
      <c r="K118" s="284" t="s">
        <v>187</v>
      </c>
      <c r="L118" s="286"/>
      <c r="M118" s="284" t="s">
        <v>201</v>
      </c>
      <c r="N118" s="285"/>
      <c r="O118" s="285"/>
      <c r="P118" s="285"/>
      <c r="Q118" s="285"/>
      <c r="R118" s="286"/>
      <c r="S118" s="16"/>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row>
    <row r="119" spans="1:42" ht="15" thickBot="1" x14ac:dyDescent="0.35">
      <c r="A119" s="16"/>
      <c r="B119" s="335"/>
      <c r="C119" s="290"/>
      <c r="D119" s="292"/>
      <c r="E119" s="290"/>
      <c r="F119" s="292"/>
      <c r="G119" s="290"/>
      <c r="H119" s="292"/>
      <c r="I119" s="290"/>
      <c r="J119" s="292"/>
      <c r="K119" s="290"/>
      <c r="L119" s="292"/>
      <c r="M119" s="290"/>
      <c r="N119" s="291"/>
      <c r="O119" s="291"/>
      <c r="P119" s="291"/>
      <c r="Q119" s="291"/>
      <c r="R119" s="292"/>
      <c r="S119" s="16"/>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row>
    <row r="120" spans="1:42" x14ac:dyDescent="0.3">
      <c r="A120" s="16"/>
      <c r="B120" s="361" t="s">
        <v>46</v>
      </c>
      <c r="C120" s="456"/>
      <c r="D120" s="457"/>
      <c r="E120" s="456"/>
      <c r="F120" s="457"/>
      <c r="G120" s="456"/>
      <c r="H120" s="457"/>
      <c r="I120" s="456"/>
      <c r="J120" s="457"/>
      <c r="K120" s="460"/>
      <c r="L120" s="461"/>
      <c r="M120" s="464"/>
      <c r="N120" s="465"/>
      <c r="O120" s="465"/>
      <c r="P120" s="465"/>
      <c r="Q120" s="465"/>
      <c r="R120" s="46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thickBot="1" x14ac:dyDescent="0.35">
      <c r="A121" s="16"/>
      <c r="B121" s="335"/>
      <c r="C121" s="458"/>
      <c r="D121" s="459"/>
      <c r="E121" s="458"/>
      <c r="F121" s="459"/>
      <c r="G121" s="458"/>
      <c r="H121" s="459"/>
      <c r="I121" s="458"/>
      <c r="J121" s="459"/>
      <c r="K121" s="462"/>
      <c r="L121" s="463"/>
      <c r="M121" s="467"/>
      <c r="N121" s="468"/>
      <c r="O121" s="468"/>
      <c r="P121" s="468"/>
      <c r="Q121" s="468"/>
      <c r="R121" s="469"/>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x14ac:dyDescent="0.3">
      <c r="A122" s="16"/>
      <c r="B122" s="284" t="s">
        <v>47</v>
      </c>
      <c r="C122" s="456"/>
      <c r="D122" s="457"/>
      <c r="E122" s="456"/>
      <c r="F122" s="457"/>
      <c r="G122" s="456"/>
      <c r="H122" s="457"/>
      <c r="I122" s="456"/>
      <c r="J122" s="457"/>
      <c r="K122" s="460"/>
      <c r="L122" s="461"/>
      <c r="M122" s="467"/>
      <c r="N122" s="468"/>
      <c r="O122" s="468"/>
      <c r="P122" s="468"/>
      <c r="Q122" s="468"/>
      <c r="R122" s="469"/>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thickBot="1" x14ac:dyDescent="0.35">
      <c r="A123" s="16"/>
      <c r="B123" s="290"/>
      <c r="C123" s="458"/>
      <c r="D123" s="459"/>
      <c r="E123" s="458"/>
      <c r="F123" s="459"/>
      <c r="G123" s="458"/>
      <c r="H123" s="459"/>
      <c r="I123" s="458"/>
      <c r="J123" s="459"/>
      <c r="K123" s="473"/>
      <c r="L123" s="474"/>
      <c r="M123" s="467"/>
      <c r="N123" s="468"/>
      <c r="O123" s="468"/>
      <c r="P123" s="468"/>
      <c r="Q123" s="468"/>
      <c r="R123" s="469"/>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x14ac:dyDescent="0.3">
      <c r="A124" s="16"/>
      <c r="B124" s="284" t="s">
        <v>48</v>
      </c>
      <c r="C124" s="456"/>
      <c r="D124" s="457"/>
      <c r="E124" s="456"/>
      <c r="F124" s="457"/>
      <c r="G124" s="456"/>
      <c r="H124" s="457"/>
      <c r="I124" s="456"/>
      <c r="J124" s="457"/>
      <c r="K124" s="460"/>
      <c r="L124" s="461"/>
      <c r="M124" s="467"/>
      <c r="N124" s="468"/>
      <c r="O124" s="468"/>
      <c r="P124" s="468"/>
      <c r="Q124" s="468"/>
      <c r="R124" s="469"/>
      <c r="S124" s="16"/>
      <c r="T124" s="16"/>
      <c r="U124" s="16"/>
      <c r="V124" s="16"/>
      <c r="W124" s="16"/>
      <c r="X124" s="16"/>
      <c r="Y124" s="16"/>
      <c r="Z124" s="16"/>
      <c r="AA124" s="16"/>
      <c r="AB124" s="16"/>
      <c r="AC124" s="16"/>
      <c r="AD124" s="16"/>
      <c r="AE124" s="16"/>
      <c r="AF124" s="16"/>
      <c r="AG124" s="16"/>
      <c r="AH124" s="16"/>
      <c r="AI124" s="16"/>
      <c r="AJ124" s="16"/>
      <c r="AK124" s="16"/>
      <c r="AL124" s="16"/>
      <c r="AM124" s="16"/>
      <c r="AN124" s="16"/>
      <c r="AO124" s="16"/>
      <c r="AP124" s="16"/>
    </row>
    <row r="125" spans="1:42" ht="15" thickBot="1" x14ac:dyDescent="0.35">
      <c r="A125" s="16"/>
      <c r="B125" s="290"/>
      <c r="C125" s="458"/>
      <c r="D125" s="459"/>
      <c r="E125" s="458"/>
      <c r="F125" s="459"/>
      <c r="G125" s="458"/>
      <c r="H125" s="459"/>
      <c r="I125" s="458"/>
      <c r="J125" s="459"/>
      <c r="K125" s="473"/>
      <c r="L125" s="474"/>
      <c r="M125" s="467"/>
      <c r="N125" s="468"/>
      <c r="O125" s="468"/>
      <c r="P125" s="468"/>
      <c r="Q125" s="468"/>
      <c r="R125" s="469"/>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row>
    <row r="126" spans="1:42" x14ac:dyDescent="0.3">
      <c r="A126" s="16"/>
      <c r="B126" s="284" t="s">
        <v>49</v>
      </c>
      <c r="C126" s="456"/>
      <c r="D126" s="457"/>
      <c r="E126" s="456"/>
      <c r="F126" s="457"/>
      <c r="G126" s="456"/>
      <c r="H126" s="457"/>
      <c r="I126" s="456"/>
      <c r="J126" s="457"/>
      <c r="K126" s="460"/>
      <c r="L126" s="461"/>
      <c r="M126" s="467"/>
      <c r="N126" s="468"/>
      <c r="O126" s="468"/>
      <c r="P126" s="468"/>
      <c r="Q126" s="468"/>
      <c r="R126" s="469"/>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row>
    <row r="127" spans="1:42" ht="15" thickBot="1" x14ac:dyDescent="0.35">
      <c r="A127" s="16"/>
      <c r="B127" s="290"/>
      <c r="C127" s="458"/>
      <c r="D127" s="459"/>
      <c r="E127" s="458"/>
      <c r="F127" s="459"/>
      <c r="G127" s="458"/>
      <c r="H127" s="459"/>
      <c r="I127" s="458"/>
      <c r="J127" s="459"/>
      <c r="K127" s="473"/>
      <c r="L127" s="474"/>
      <c r="M127" s="467"/>
      <c r="N127" s="468"/>
      <c r="O127" s="468"/>
      <c r="P127" s="468"/>
      <c r="Q127" s="468"/>
      <c r="R127" s="469"/>
      <c r="S127" s="16"/>
      <c r="T127" s="16"/>
      <c r="U127" s="16"/>
      <c r="V127" s="16"/>
      <c r="W127" s="16"/>
      <c r="X127" s="16"/>
      <c r="Y127" s="16"/>
      <c r="Z127" s="16"/>
      <c r="AA127" s="16"/>
      <c r="AB127" s="16"/>
      <c r="AC127" s="16"/>
      <c r="AD127" s="16"/>
      <c r="AE127" s="16"/>
      <c r="AF127" s="16"/>
      <c r="AG127" s="16"/>
      <c r="AH127" s="16"/>
      <c r="AI127" s="16"/>
      <c r="AJ127" s="16"/>
      <c r="AK127" s="16"/>
      <c r="AL127" s="16"/>
      <c r="AM127" s="16"/>
      <c r="AN127" s="16"/>
      <c r="AO127" s="16"/>
      <c r="AP127" s="16"/>
    </row>
    <row r="128" spans="1:42" x14ac:dyDescent="0.3">
      <c r="A128" s="16"/>
      <c r="B128" s="284" t="s">
        <v>69</v>
      </c>
      <c r="C128" s="456"/>
      <c r="D128" s="457"/>
      <c r="E128" s="456"/>
      <c r="F128" s="457"/>
      <c r="G128" s="456"/>
      <c r="H128" s="457"/>
      <c r="I128" s="456"/>
      <c r="J128" s="457"/>
      <c r="K128" s="460"/>
      <c r="L128" s="461"/>
      <c r="M128" s="467"/>
      <c r="N128" s="468"/>
      <c r="O128" s="468"/>
      <c r="P128" s="468"/>
      <c r="Q128" s="468"/>
      <c r="R128" s="469"/>
      <c r="S128" s="16"/>
      <c r="T128" s="16"/>
      <c r="U128" s="16"/>
      <c r="V128" s="16"/>
      <c r="W128" s="16"/>
      <c r="X128" s="16"/>
      <c r="Y128" s="16"/>
      <c r="Z128" s="16"/>
      <c r="AA128" s="16"/>
      <c r="AB128" s="16"/>
      <c r="AC128" s="16"/>
      <c r="AD128" s="16"/>
      <c r="AE128" s="16"/>
      <c r="AF128" s="16"/>
      <c r="AG128" s="16"/>
      <c r="AH128" s="16"/>
      <c r="AI128" s="16"/>
      <c r="AJ128" s="16"/>
      <c r="AK128" s="16"/>
      <c r="AL128" s="16"/>
      <c r="AM128" s="16"/>
      <c r="AN128" s="16"/>
      <c r="AO128" s="16"/>
      <c r="AP128" s="16"/>
    </row>
    <row r="129" spans="1:42" ht="15" thickBot="1" x14ac:dyDescent="0.35">
      <c r="A129" s="16"/>
      <c r="B129" s="290"/>
      <c r="C129" s="458"/>
      <c r="D129" s="459"/>
      <c r="E129" s="458"/>
      <c r="F129" s="459"/>
      <c r="G129" s="458"/>
      <c r="H129" s="459"/>
      <c r="I129" s="458"/>
      <c r="J129" s="459"/>
      <c r="K129" s="473"/>
      <c r="L129" s="474"/>
      <c r="M129" s="467"/>
      <c r="N129" s="468"/>
      <c r="O129" s="468"/>
      <c r="P129" s="468"/>
      <c r="Q129" s="468"/>
      <c r="R129" s="469"/>
      <c r="S129" s="16"/>
      <c r="T129" s="16"/>
      <c r="U129" s="16"/>
      <c r="V129" s="16"/>
      <c r="W129" s="16"/>
      <c r="X129" s="16"/>
      <c r="Y129" s="16"/>
      <c r="Z129" s="16"/>
      <c r="AA129" s="16"/>
      <c r="AB129" s="16"/>
      <c r="AC129" s="16"/>
      <c r="AD129" s="16"/>
      <c r="AE129" s="16"/>
      <c r="AF129" s="16"/>
      <c r="AG129" s="16"/>
      <c r="AH129" s="16"/>
      <c r="AI129" s="16"/>
      <c r="AJ129" s="16"/>
      <c r="AK129" s="16"/>
      <c r="AL129" s="16"/>
      <c r="AM129" s="16"/>
      <c r="AN129" s="16"/>
      <c r="AO129" s="16"/>
      <c r="AP129" s="16"/>
    </row>
    <row r="130" spans="1:42" x14ac:dyDescent="0.3">
      <c r="A130" s="16"/>
      <c r="B130" s="284" t="s">
        <v>70</v>
      </c>
      <c r="C130" s="456"/>
      <c r="D130" s="457"/>
      <c r="E130" s="456"/>
      <c r="F130" s="457"/>
      <c r="G130" s="456"/>
      <c r="H130" s="457"/>
      <c r="I130" s="456"/>
      <c r="J130" s="457"/>
      <c r="K130" s="460"/>
      <c r="L130" s="461"/>
      <c r="M130" s="467"/>
      <c r="N130" s="468"/>
      <c r="O130" s="468"/>
      <c r="P130" s="468"/>
      <c r="Q130" s="468"/>
      <c r="R130" s="469"/>
      <c r="S130" s="16"/>
      <c r="T130" s="16"/>
      <c r="U130" s="16"/>
      <c r="V130" s="16"/>
      <c r="W130" s="16"/>
      <c r="X130" s="16"/>
      <c r="Y130" s="16"/>
      <c r="Z130" s="16"/>
      <c r="AA130" s="16"/>
      <c r="AB130" s="16"/>
      <c r="AC130" s="16"/>
      <c r="AD130" s="16"/>
      <c r="AE130" s="16"/>
      <c r="AF130" s="16"/>
      <c r="AG130" s="16"/>
      <c r="AH130" s="16"/>
      <c r="AI130" s="16"/>
      <c r="AJ130" s="16"/>
      <c r="AK130" s="16"/>
      <c r="AL130" s="16"/>
      <c r="AM130" s="16"/>
      <c r="AN130" s="16"/>
      <c r="AO130" s="16"/>
      <c r="AP130" s="16"/>
    </row>
    <row r="131" spans="1:42" ht="15" thickBot="1" x14ac:dyDescent="0.35">
      <c r="A131" s="16"/>
      <c r="B131" s="290"/>
      <c r="C131" s="458"/>
      <c r="D131" s="459"/>
      <c r="E131" s="458"/>
      <c r="F131" s="459"/>
      <c r="G131" s="458"/>
      <c r="H131" s="459"/>
      <c r="I131" s="458"/>
      <c r="J131" s="459"/>
      <c r="K131" s="473"/>
      <c r="L131" s="474"/>
      <c r="M131" s="467"/>
      <c r="N131" s="468"/>
      <c r="O131" s="468"/>
      <c r="P131" s="468"/>
      <c r="Q131" s="468"/>
      <c r="R131" s="469"/>
      <c r="S131" s="16"/>
      <c r="T131" s="16"/>
      <c r="U131" s="16"/>
      <c r="V131" s="16"/>
      <c r="W131" s="16"/>
      <c r="X131" s="16"/>
      <c r="Y131" s="16"/>
      <c r="Z131" s="16"/>
      <c r="AA131" s="16"/>
      <c r="AB131" s="16"/>
      <c r="AC131" s="16"/>
      <c r="AD131" s="16"/>
      <c r="AE131" s="16"/>
      <c r="AF131" s="16"/>
      <c r="AG131" s="16"/>
      <c r="AH131" s="16"/>
      <c r="AI131" s="16"/>
      <c r="AJ131" s="16"/>
      <c r="AK131" s="16"/>
      <c r="AL131" s="16"/>
      <c r="AM131" s="16"/>
      <c r="AN131" s="16"/>
      <c r="AO131" s="16"/>
      <c r="AP131" s="16"/>
    </row>
    <row r="132" spans="1:42" x14ac:dyDescent="0.3">
      <c r="A132" s="16"/>
      <c r="B132" s="284" t="s">
        <v>71</v>
      </c>
      <c r="C132" s="456"/>
      <c r="D132" s="457"/>
      <c r="E132" s="456"/>
      <c r="F132" s="457"/>
      <c r="G132" s="456"/>
      <c r="H132" s="457"/>
      <c r="I132" s="456"/>
      <c r="J132" s="457"/>
      <c r="K132" s="460"/>
      <c r="L132" s="461"/>
      <c r="M132" s="467"/>
      <c r="N132" s="468"/>
      <c r="O132" s="468"/>
      <c r="P132" s="468"/>
      <c r="Q132" s="468"/>
      <c r="R132" s="469"/>
      <c r="S132" s="16"/>
      <c r="T132" s="16"/>
      <c r="U132" s="16"/>
      <c r="V132" s="16"/>
      <c r="W132" s="16"/>
      <c r="X132" s="16"/>
      <c r="Y132" s="16"/>
      <c r="Z132" s="16"/>
      <c r="AA132" s="16"/>
      <c r="AB132" s="16"/>
      <c r="AC132" s="16"/>
      <c r="AD132" s="16"/>
      <c r="AE132" s="16"/>
      <c r="AF132" s="16"/>
      <c r="AG132" s="16"/>
      <c r="AH132" s="16"/>
      <c r="AI132" s="16"/>
      <c r="AJ132" s="16"/>
      <c r="AK132" s="16"/>
      <c r="AL132" s="16"/>
      <c r="AM132" s="16"/>
      <c r="AN132" s="16"/>
      <c r="AO132" s="16"/>
      <c r="AP132" s="16"/>
    </row>
    <row r="133" spans="1:42" ht="15" thickBot="1" x14ac:dyDescent="0.35">
      <c r="A133" s="16"/>
      <c r="B133" s="290"/>
      <c r="C133" s="475"/>
      <c r="D133" s="476"/>
      <c r="E133" s="475"/>
      <c r="F133" s="476"/>
      <c r="G133" s="475"/>
      <c r="H133" s="476"/>
      <c r="I133" s="475"/>
      <c r="J133" s="476"/>
      <c r="K133" s="473"/>
      <c r="L133" s="474"/>
      <c r="M133" s="470"/>
      <c r="N133" s="471"/>
      <c r="O133" s="471"/>
      <c r="P133" s="471"/>
      <c r="Q133" s="471"/>
      <c r="R133" s="472"/>
      <c r="S133" s="16"/>
      <c r="T133" s="16"/>
      <c r="U133" s="16"/>
      <c r="V133" s="16"/>
      <c r="W133" s="16"/>
      <c r="X133" s="16"/>
      <c r="Y133" s="16"/>
      <c r="Z133" s="16"/>
      <c r="AA133" s="16"/>
      <c r="AB133" s="16"/>
      <c r="AC133" s="16"/>
      <c r="AD133" s="16"/>
      <c r="AE133" s="16"/>
      <c r="AF133" s="16"/>
      <c r="AG133" s="16"/>
      <c r="AH133" s="16"/>
      <c r="AI133" s="16"/>
      <c r="AJ133" s="16"/>
      <c r="AK133" s="16"/>
      <c r="AL133" s="16"/>
      <c r="AM133" s="16"/>
      <c r="AN133" s="16"/>
      <c r="AO133" s="16"/>
      <c r="AP133" s="16"/>
    </row>
    <row r="134" spans="1:42" x14ac:dyDescent="0.3">
      <c r="A134" s="16"/>
      <c r="B134" s="16"/>
      <c r="C134" s="16"/>
      <c r="D134" s="16"/>
      <c r="E134" s="16"/>
      <c r="F134" s="16"/>
      <c r="G134" s="16"/>
      <c r="H134" s="16"/>
      <c r="I134" s="16"/>
      <c r="J134" s="16"/>
      <c r="K134" s="16"/>
      <c r="L134" s="16"/>
      <c r="M134" s="16"/>
      <c r="N134" s="16"/>
      <c r="O134" s="16"/>
      <c r="P134" s="16"/>
      <c r="Q134" s="16"/>
      <c r="R134" s="16"/>
      <c r="S134" s="16"/>
      <c r="T134" s="16"/>
      <c r="U134" s="16"/>
      <c r="V134" s="16"/>
      <c r="W134" s="16"/>
      <c r="X134" s="16"/>
      <c r="Y134" s="16"/>
      <c r="Z134" s="16"/>
      <c r="AA134" s="16"/>
      <c r="AB134" s="16"/>
      <c r="AC134" s="16"/>
      <c r="AD134" s="16"/>
      <c r="AE134" s="16"/>
      <c r="AF134" s="16"/>
      <c r="AG134" s="16"/>
      <c r="AH134" s="16"/>
      <c r="AI134" s="16"/>
      <c r="AJ134" s="16"/>
      <c r="AK134" s="16"/>
      <c r="AL134" s="16"/>
      <c r="AM134" s="16"/>
      <c r="AN134" s="16"/>
      <c r="AO134" s="16"/>
      <c r="AP134" s="16"/>
    </row>
    <row r="135" spans="1:42" x14ac:dyDescent="0.3">
      <c r="A135" s="16"/>
      <c r="B135" s="8"/>
      <c r="C135" s="8"/>
      <c r="D135" s="8"/>
      <c r="E135" s="8"/>
      <c r="F135" s="8"/>
      <c r="G135" s="8"/>
      <c r="H135" s="8"/>
      <c r="I135" s="8"/>
      <c r="J135" s="8"/>
      <c r="K135" s="8"/>
      <c r="L135" s="8"/>
      <c r="M135" s="8"/>
      <c r="N135" s="8"/>
      <c r="O135" s="8"/>
      <c r="P135" s="8"/>
      <c r="Q135" s="8"/>
      <c r="R135" s="8"/>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row>
    <row r="136" spans="1:42" x14ac:dyDescent="0.3">
      <c r="A136" s="16"/>
      <c r="B136" s="8"/>
      <c r="C136" s="8"/>
      <c r="D136" s="8"/>
      <c r="E136" s="8"/>
      <c r="F136" s="8"/>
      <c r="G136" s="8"/>
      <c r="H136" s="8"/>
      <c r="I136" s="8"/>
      <c r="J136" s="8"/>
      <c r="K136" s="8"/>
      <c r="L136" s="8"/>
      <c r="M136" s="8"/>
      <c r="N136" s="8"/>
      <c r="O136" s="8"/>
      <c r="P136" s="8"/>
      <c r="Q136" s="8"/>
      <c r="R136" s="8"/>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row>
    <row r="137" spans="1:42" x14ac:dyDescent="0.3">
      <c r="A137" s="16"/>
      <c r="B137" s="8"/>
      <c r="C137" s="8"/>
      <c r="D137" s="8"/>
      <c r="E137" s="8"/>
      <c r="F137" s="8"/>
      <c r="G137" s="8"/>
      <c r="H137" s="8"/>
      <c r="I137" s="8"/>
      <c r="J137" s="8"/>
      <c r="K137" s="8"/>
      <c r="L137" s="8"/>
      <c r="M137" s="8"/>
      <c r="N137" s="8"/>
      <c r="O137" s="8"/>
      <c r="P137" s="8"/>
      <c r="Q137" s="8"/>
      <c r="R137" s="8"/>
      <c r="S137" s="16"/>
      <c r="T137" s="16"/>
      <c r="U137" s="16"/>
      <c r="V137" s="16"/>
      <c r="W137" s="16"/>
      <c r="X137" s="16"/>
      <c r="Y137" s="16"/>
      <c r="Z137" s="16"/>
      <c r="AA137" s="16"/>
      <c r="AB137" s="16"/>
      <c r="AC137" s="16"/>
      <c r="AD137" s="16"/>
      <c r="AE137" s="16"/>
      <c r="AF137" s="16"/>
      <c r="AG137" s="16"/>
      <c r="AH137" s="16"/>
      <c r="AI137" s="16"/>
      <c r="AJ137" s="16"/>
      <c r="AK137" s="16"/>
      <c r="AL137" s="16"/>
      <c r="AM137" s="16"/>
      <c r="AN137" s="16"/>
      <c r="AO137" s="16"/>
      <c r="AP137" s="16"/>
    </row>
    <row r="138" spans="1:42" x14ac:dyDescent="0.3">
      <c r="A138" s="16"/>
      <c r="B138" s="8"/>
      <c r="C138" s="8"/>
      <c r="D138" s="8"/>
      <c r="E138" s="8"/>
      <c r="F138" s="8"/>
      <c r="G138" s="8"/>
      <c r="H138" s="8"/>
      <c r="I138" s="8"/>
      <c r="J138" s="8"/>
      <c r="K138" s="8"/>
      <c r="L138" s="8"/>
      <c r="M138" s="8"/>
      <c r="N138" s="8"/>
      <c r="O138" s="8"/>
      <c r="P138" s="8"/>
      <c r="Q138" s="8"/>
      <c r="R138" s="8"/>
      <c r="S138" s="16"/>
      <c r="T138" s="16"/>
      <c r="U138" s="16"/>
      <c r="V138" s="16"/>
      <c r="W138" s="16"/>
      <c r="X138" s="16"/>
      <c r="Y138" s="16"/>
      <c r="Z138" s="16"/>
      <c r="AA138" s="16"/>
      <c r="AB138" s="16"/>
      <c r="AC138" s="16"/>
      <c r="AD138" s="16"/>
      <c r="AE138" s="16"/>
      <c r="AF138" s="16"/>
      <c r="AG138" s="16"/>
      <c r="AH138" s="16"/>
      <c r="AI138" s="16"/>
      <c r="AJ138" s="16"/>
      <c r="AK138" s="16"/>
      <c r="AL138" s="16"/>
      <c r="AM138" s="16"/>
      <c r="AN138" s="16"/>
      <c r="AO138" s="16"/>
      <c r="AP138" s="16"/>
    </row>
    <row r="139" spans="1:42" x14ac:dyDescent="0.3">
      <c r="A139" s="16"/>
      <c r="B139" s="8"/>
      <c r="C139" s="8"/>
      <c r="D139" s="8"/>
      <c r="E139" s="8"/>
      <c r="F139" s="8"/>
      <c r="G139" s="8"/>
      <c r="H139" s="8"/>
      <c r="I139" s="8"/>
      <c r="J139" s="8"/>
      <c r="K139" s="8"/>
      <c r="L139" s="8"/>
      <c r="M139" s="8"/>
      <c r="N139" s="8"/>
      <c r="O139" s="8"/>
      <c r="P139" s="8"/>
      <c r="Q139" s="8"/>
      <c r="R139" s="8"/>
      <c r="S139" s="16"/>
      <c r="T139" s="16"/>
      <c r="U139" s="16"/>
      <c r="V139" s="16"/>
      <c r="W139" s="16"/>
      <c r="X139" s="16"/>
      <c r="Y139" s="16"/>
      <c r="Z139" s="16"/>
      <c r="AA139" s="16"/>
      <c r="AB139" s="16"/>
      <c r="AC139" s="16"/>
      <c r="AD139" s="16"/>
      <c r="AE139" s="16"/>
      <c r="AF139" s="16"/>
      <c r="AG139" s="16"/>
      <c r="AH139" s="16"/>
      <c r="AI139" s="16"/>
      <c r="AJ139" s="16"/>
      <c r="AK139" s="16"/>
      <c r="AL139" s="16"/>
      <c r="AM139" s="16"/>
      <c r="AN139" s="16"/>
      <c r="AO139" s="16"/>
      <c r="AP139" s="16"/>
    </row>
    <row r="140" spans="1:42" x14ac:dyDescent="0.3">
      <c r="A140" s="16"/>
      <c r="B140" s="8"/>
      <c r="C140" s="8"/>
      <c r="D140" s="8"/>
      <c r="E140" s="8"/>
      <c r="F140" s="8"/>
      <c r="G140" s="8"/>
      <c r="H140" s="8"/>
      <c r="I140" s="8"/>
      <c r="J140" s="8"/>
      <c r="K140" s="8"/>
      <c r="L140" s="8"/>
      <c r="M140" s="8"/>
      <c r="N140" s="8"/>
      <c r="O140" s="8"/>
      <c r="P140" s="8"/>
      <c r="Q140" s="8"/>
      <c r="R140" s="8"/>
      <c r="S140" s="16"/>
      <c r="T140" s="16"/>
      <c r="U140" s="16"/>
      <c r="V140" s="16"/>
      <c r="W140" s="16"/>
      <c r="X140" s="16"/>
      <c r="Y140" s="16"/>
      <c r="Z140" s="16"/>
      <c r="AA140" s="16"/>
      <c r="AB140" s="16"/>
      <c r="AC140" s="16"/>
      <c r="AD140" s="16"/>
      <c r="AE140" s="16"/>
      <c r="AF140" s="16"/>
      <c r="AG140" s="16"/>
      <c r="AH140" s="16"/>
      <c r="AI140" s="16"/>
      <c r="AJ140" s="16"/>
      <c r="AK140" s="16"/>
      <c r="AL140" s="16"/>
      <c r="AM140" s="16"/>
      <c r="AN140" s="16"/>
      <c r="AO140" s="16"/>
      <c r="AP140" s="16"/>
    </row>
    <row r="141" spans="1:42" x14ac:dyDescent="0.3">
      <c r="A141" s="16"/>
      <c r="B141" s="8"/>
      <c r="C141" s="8"/>
      <c r="D141" s="8"/>
      <c r="E141" s="8"/>
      <c r="F141" s="8"/>
      <c r="G141" s="8"/>
      <c r="H141" s="8"/>
      <c r="I141" s="8"/>
      <c r="J141" s="8"/>
      <c r="K141" s="8"/>
      <c r="L141" s="8"/>
      <c r="M141" s="8"/>
      <c r="N141" s="8"/>
      <c r="O141" s="8"/>
      <c r="P141" s="8"/>
      <c r="Q141" s="8"/>
      <c r="R141" s="8"/>
      <c r="S141" s="16"/>
      <c r="T141" s="16"/>
      <c r="U141" s="16"/>
      <c r="V141" s="16"/>
      <c r="W141" s="16"/>
      <c r="X141" s="16"/>
      <c r="Y141" s="16"/>
      <c r="Z141" s="16"/>
      <c r="AA141" s="16"/>
      <c r="AB141" s="16"/>
      <c r="AC141" s="16"/>
      <c r="AD141" s="16"/>
      <c r="AE141" s="16"/>
      <c r="AF141" s="16"/>
      <c r="AG141" s="16"/>
      <c r="AH141" s="16"/>
      <c r="AI141" s="16"/>
      <c r="AJ141" s="16"/>
      <c r="AK141" s="16"/>
      <c r="AL141" s="16"/>
      <c r="AM141" s="16"/>
      <c r="AN141" s="16"/>
      <c r="AO141" s="16"/>
      <c r="AP141" s="16"/>
    </row>
    <row r="142" spans="1:42" x14ac:dyDescent="0.3">
      <c r="A142" s="16"/>
      <c r="B142" s="8"/>
      <c r="C142" s="8"/>
      <c r="D142" s="8"/>
      <c r="E142" s="8"/>
      <c r="F142" s="2"/>
      <c r="G142" s="2"/>
      <c r="H142" s="2"/>
      <c r="I142" s="2"/>
      <c r="J142" s="2"/>
      <c r="K142" s="2"/>
      <c r="L142" s="2"/>
      <c r="M142" s="2"/>
      <c r="N142" s="2"/>
      <c r="O142" s="2"/>
      <c r="P142" s="2"/>
      <c r="Q142" s="2"/>
      <c r="R142" s="2"/>
      <c r="S142" s="2"/>
      <c r="T142" s="16"/>
      <c r="U142" s="16"/>
      <c r="V142" s="16"/>
      <c r="W142" s="16"/>
      <c r="X142" s="16"/>
      <c r="Y142" s="16"/>
      <c r="Z142" s="16"/>
      <c r="AA142" s="16"/>
      <c r="AB142" s="16"/>
      <c r="AC142" s="16"/>
      <c r="AD142" s="16"/>
      <c r="AE142" s="16"/>
      <c r="AF142" s="16"/>
      <c r="AG142" s="16"/>
      <c r="AH142" s="16"/>
      <c r="AI142" s="16"/>
      <c r="AJ142" s="16"/>
      <c r="AK142" s="16"/>
      <c r="AL142" s="16"/>
      <c r="AM142" s="16"/>
      <c r="AN142" s="16"/>
      <c r="AO142" s="16"/>
      <c r="AP142" s="16"/>
    </row>
    <row r="143" spans="1:42" x14ac:dyDescent="0.3">
      <c r="A143" s="16"/>
      <c r="B143" s="8"/>
      <c r="C143" s="8"/>
      <c r="D143" s="8"/>
      <c r="E143" s="8"/>
      <c r="F143" s="2"/>
      <c r="G143" s="2"/>
      <c r="H143" s="2"/>
      <c r="I143" s="2"/>
      <c r="J143" s="2"/>
      <c r="K143" s="2"/>
      <c r="L143" s="2"/>
      <c r="M143" s="2"/>
      <c r="N143" s="2"/>
      <c r="O143" s="2"/>
      <c r="P143" s="2"/>
      <c r="Q143" s="2"/>
      <c r="R143" s="2"/>
      <c r="S143" s="2"/>
      <c r="T143" s="16"/>
      <c r="U143" s="16"/>
      <c r="V143" s="16"/>
      <c r="W143" s="16"/>
      <c r="X143" s="16"/>
      <c r="Y143" s="16"/>
      <c r="Z143" s="16"/>
      <c r="AA143" s="16"/>
      <c r="AB143" s="16"/>
      <c r="AC143" s="16"/>
      <c r="AD143" s="16"/>
      <c r="AE143" s="16"/>
      <c r="AF143" s="16"/>
      <c r="AG143" s="16"/>
      <c r="AH143" s="16"/>
      <c r="AI143" s="16"/>
      <c r="AJ143" s="16"/>
      <c r="AK143" s="16"/>
      <c r="AL143" s="16"/>
      <c r="AM143" s="16"/>
      <c r="AN143" s="16"/>
      <c r="AO143" s="16"/>
      <c r="AP143" s="16"/>
    </row>
    <row r="144" spans="1:42" x14ac:dyDescent="0.3">
      <c r="A144" s="16"/>
      <c r="B144" s="8"/>
      <c r="C144" s="8"/>
      <c r="D144" s="8"/>
      <c r="E144" s="8"/>
      <c r="F144" s="2"/>
      <c r="G144" s="2"/>
      <c r="H144" s="2"/>
      <c r="I144" s="2"/>
      <c r="J144" s="2"/>
      <c r="K144" s="2"/>
      <c r="L144" s="2"/>
      <c r="M144" s="2"/>
      <c r="N144" s="2"/>
      <c r="O144" s="2"/>
      <c r="P144" s="2"/>
      <c r="Q144" s="2"/>
      <c r="R144" s="2"/>
      <c r="S144" s="2"/>
      <c r="T144" s="16"/>
      <c r="U144" s="16"/>
      <c r="V144" s="16"/>
      <c r="W144" s="16"/>
      <c r="X144" s="16"/>
      <c r="Y144" s="16"/>
      <c r="Z144" s="16"/>
      <c r="AA144" s="16"/>
      <c r="AB144" s="16"/>
      <c r="AC144" s="16"/>
      <c r="AD144" s="16"/>
      <c r="AE144" s="16"/>
      <c r="AF144" s="16"/>
      <c r="AG144" s="16"/>
      <c r="AH144" s="16"/>
      <c r="AI144" s="16"/>
      <c r="AJ144" s="16"/>
      <c r="AK144" s="16"/>
      <c r="AL144" s="16"/>
      <c r="AM144" s="16"/>
      <c r="AN144" s="16"/>
      <c r="AO144" s="16"/>
      <c r="AP144" s="16"/>
    </row>
    <row r="145" spans="1:42" x14ac:dyDescent="0.3">
      <c r="A145" s="16"/>
      <c r="B145" s="8"/>
      <c r="C145" s="8"/>
      <c r="D145" s="8"/>
      <c r="E145" s="8"/>
      <c r="F145" s="2"/>
      <c r="G145" s="2"/>
      <c r="H145" s="2"/>
      <c r="I145" s="2"/>
      <c r="J145" s="2"/>
      <c r="K145" s="2"/>
      <c r="L145" s="2"/>
      <c r="M145" s="2"/>
      <c r="N145" s="2"/>
      <c r="O145" s="2"/>
      <c r="P145" s="2"/>
      <c r="Q145" s="2"/>
      <c r="R145" s="2"/>
      <c r="S145" s="2"/>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row>
    <row r="146" spans="1:42" x14ac:dyDescent="0.3">
      <c r="A146" s="16"/>
      <c r="B146" s="8"/>
      <c r="C146" s="8"/>
      <c r="D146" s="8"/>
      <c r="E146" s="8"/>
      <c r="F146" s="2"/>
      <c r="G146" s="369" t="s">
        <v>109</v>
      </c>
      <c r="H146" s="369"/>
      <c r="I146" s="369"/>
      <c r="J146" s="369"/>
      <c r="K146" s="2"/>
      <c r="L146" s="2"/>
      <c r="M146" s="2"/>
      <c r="N146" s="2"/>
      <c r="O146" s="2"/>
      <c r="P146" s="2"/>
      <c r="Q146" s="2"/>
      <c r="R146" s="2"/>
      <c r="S146" s="2"/>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row>
    <row r="147" spans="1:42" x14ac:dyDescent="0.3">
      <c r="A147" s="16"/>
      <c r="B147" s="8"/>
      <c r="C147" s="8"/>
      <c r="D147" s="8"/>
      <c r="E147" s="8"/>
      <c r="F147" s="2"/>
      <c r="G147" s="2"/>
      <c r="H147" s="2" t="s">
        <v>117</v>
      </c>
      <c r="I147" s="2">
        <v>0.2</v>
      </c>
      <c r="J147" s="2"/>
      <c r="K147" s="2"/>
      <c r="L147" s="2"/>
      <c r="M147" s="2"/>
      <c r="N147" s="2"/>
      <c r="O147" s="2"/>
      <c r="P147" s="2"/>
      <c r="Q147" s="2"/>
      <c r="R147" s="2"/>
      <c r="S147" s="2"/>
      <c r="T147" s="16"/>
      <c r="U147" s="16"/>
      <c r="V147" s="16"/>
      <c r="W147" s="16"/>
      <c r="X147" s="16"/>
      <c r="Y147" s="16"/>
      <c r="Z147" s="16"/>
      <c r="AA147" s="16"/>
      <c r="AB147" s="16"/>
      <c r="AC147" s="16"/>
      <c r="AD147" s="16"/>
      <c r="AE147" s="16"/>
      <c r="AF147" s="16"/>
      <c r="AG147" s="16"/>
      <c r="AH147" s="16"/>
      <c r="AI147" s="16"/>
      <c r="AJ147" s="16"/>
      <c r="AK147" s="16"/>
      <c r="AL147" s="16"/>
      <c r="AM147" s="16"/>
      <c r="AN147" s="16"/>
      <c r="AO147" s="16"/>
      <c r="AP147" s="16"/>
    </row>
    <row r="148" spans="1:42" x14ac:dyDescent="0.3">
      <c r="A148" s="16"/>
      <c r="B148" s="8"/>
      <c r="C148" s="8"/>
      <c r="D148" s="8"/>
      <c r="E148" s="8"/>
      <c r="F148" s="2"/>
      <c r="G148" s="2"/>
      <c r="H148" s="2" t="s">
        <v>118</v>
      </c>
      <c r="I148" s="2">
        <v>0.4</v>
      </c>
      <c r="J148" s="2"/>
      <c r="K148" s="2"/>
      <c r="L148" s="204"/>
      <c r="M148" s="205"/>
      <c r="N148" s="205"/>
      <c r="O148" s="205"/>
      <c r="P148" s="205"/>
      <c r="Q148" s="2"/>
      <c r="R148" s="2"/>
      <c r="S148" s="2"/>
      <c r="T148" s="16"/>
      <c r="U148" s="16"/>
      <c r="V148" s="16"/>
      <c r="W148" s="16"/>
      <c r="X148" s="16"/>
      <c r="Y148" s="16"/>
      <c r="Z148" s="16"/>
      <c r="AA148" s="16"/>
      <c r="AB148" s="16"/>
      <c r="AC148" s="16"/>
      <c r="AD148" s="16"/>
      <c r="AE148" s="16"/>
      <c r="AF148" s="16"/>
      <c r="AG148" s="16"/>
      <c r="AH148" s="16"/>
      <c r="AI148" s="16"/>
      <c r="AJ148" s="16"/>
      <c r="AK148" s="16"/>
      <c r="AL148" s="16"/>
      <c r="AM148" s="16"/>
      <c r="AN148" s="16"/>
      <c r="AO148" s="16"/>
      <c r="AP148" s="16"/>
    </row>
    <row r="149" spans="1:42" x14ac:dyDescent="0.3">
      <c r="A149" s="16"/>
      <c r="B149" s="8"/>
      <c r="C149" s="8"/>
      <c r="D149" s="8"/>
      <c r="E149" s="8"/>
      <c r="F149" s="2"/>
      <c r="G149" s="2"/>
      <c r="H149" s="2" t="s">
        <v>119</v>
      </c>
      <c r="I149" s="2">
        <v>0.6</v>
      </c>
      <c r="J149" s="2"/>
      <c r="K149" s="2"/>
      <c r="L149" s="204"/>
      <c r="M149" s="204" t="s">
        <v>133</v>
      </c>
      <c r="N149" s="204" t="s">
        <v>132</v>
      </c>
      <c r="O149" s="204" t="s">
        <v>134</v>
      </c>
      <c r="P149" s="204" t="s">
        <v>135</v>
      </c>
      <c r="Q149" s="2"/>
      <c r="R149" s="2"/>
      <c r="S149" s="2"/>
      <c r="T149" s="16"/>
      <c r="U149" s="16"/>
      <c r="V149" s="16"/>
      <c r="W149" s="16"/>
      <c r="X149" s="16"/>
      <c r="Y149" s="16"/>
      <c r="Z149" s="16"/>
      <c r="AA149" s="16"/>
      <c r="AB149" s="16"/>
      <c r="AC149" s="16"/>
      <c r="AD149" s="16"/>
      <c r="AE149" s="16"/>
      <c r="AF149" s="16"/>
      <c r="AG149" s="16"/>
      <c r="AH149" s="16"/>
      <c r="AI149" s="16"/>
      <c r="AJ149" s="16"/>
      <c r="AK149" s="16"/>
      <c r="AL149" s="16"/>
      <c r="AM149" s="16"/>
      <c r="AN149" s="16"/>
      <c r="AO149" s="16"/>
      <c r="AP149" s="16"/>
    </row>
    <row r="150" spans="1:42" x14ac:dyDescent="0.3">
      <c r="A150" s="16"/>
      <c r="B150" s="8"/>
      <c r="C150" s="8"/>
      <c r="D150" s="8"/>
      <c r="E150" s="8"/>
      <c r="F150" s="2"/>
      <c r="G150" s="2"/>
      <c r="H150" s="2" t="s">
        <v>120</v>
      </c>
      <c r="I150" s="2">
        <v>0.8</v>
      </c>
      <c r="J150" s="2"/>
      <c r="K150" s="2"/>
      <c r="L150" s="204">
        <v>1</v>
      </c>
      <c r="M150" s="204" t="str">
        <f>IF(C120="","",VLOOKUP(C120,H147:I151,2,0))</f>
        <v/>
      </c>
      <c r="N150" s="204" t="str">
        <f>IF(E120="","",VLOOKUP(E120,H154:I158,2,0))</f>
        <v/>
      </c>
      <c r="O150" s="204" t="str">
        <f>IF(G120="","",VLOOKUP(G120,H161:I165,2,0))</f>
        <v/>
      </c>
      <c r="P150" s="204" t="str">
        <f>IF(I120="","",VLOOKUP(I120,H168:I172,2,0))</f>
        <v/>
      </c>
      <c r="Q150" s="2"/>
      <c r="R150" s="2"/>
      <c r="S150" s="2"/>
      <c r="T150" s="16"/>
      <c r="U150" s="16"/>
      <c r="V150" s="16"/>
      <c r="W150" s="16"/>
      <c r="X150" s="16"/>
      <c r="Y150" s="16"/>
      <c r="Z150" s="16"/>
      <c r="AA150" s="16"/>
      <c r="AB150" s="16"/>
      <c r="AC150" s="16"/>
      <c r="AD150" s="16"/>
      <c r="AE150" s="16"/>
      <c r="AF150" s="16"/>
      <c r="AG150" s="16"/>
      <c r="AH150" s="16"/>
      <c r="AI150" s="16"/>
      <c r="AJ150" s="16"/>
      <c r="AK150" s="16"/>
      <c r="AL150" s="16"/>
      <c r="AM150" s="16"/>
      <c r="AN150" s="16"/>
      <c r="AO150" s="16"/>
      <c r="AP150" s="16"/>
    </row>
    <row r="151" spans="1:42" x14ac:dyDescent="0.3">
      <c r="A151" s="16"/>
      <c r="B151" s="8"/>
      <c r="C151" s="8"/>
      <c r="D151" s="8"/>
      <c r="E151" s="8"/>
      <c r="F151" s="2"/>
      <c r="G151" s="2"/>
      <c r="H151" s="2" t="s">
        <v>121</v>
      </c>
      <c r="I151" s="2">
        <v>1</v>
      </c>
      <c r="J151" s="2"/>
      <c r="K151" s="2"/>
      <c r="L151" s="204">
        <v>2</v>
      </c>
      <c r="M151" s="204" t="str">
        <f>IF(C122="","",VLOOKUP(C122,H147:I151,2,0))</f>
        <v/>
      </c>
      <c r="N151" s="204" t="str">
        <f>IF(E122="","",VLOOKUP(E122,H154:I158,2,0))</f>
        <v/>
      </c>
      <c r="O151" s="204" t="str">
        <f>IF(G122="","",VLOOKUP(G122,H161:I165,2,0))</f>
        <v/>
      </c>
      <c r="P151" s="204" t="str">
        <f>IF(I122="","",VLOOKUP(I122,H168:I172,2,0))</f>
        <v/>
      </c>
      <c r="Q151" s="2"/>
      <c r="R151" s="2"/>
      <c r="S151" s="2"/>
      <c r="T151" s="16"/>
      <c r="U151" s="16"/>
      <c r="V151" s="16"/>
      <c r="W151" s="16"/>
      <c r="X151" s="16"/>
      <c r="Y151" s="16"/>
      <c r="Z151" s="16"/>
      <c r="AA151" s="16"/>
      <c r="AB151" s="16"/>
      <c r="AC151" s="16"/>
      <c r="AD151" s="16"/>
      <c r="AE151" s="16"/>
      <c r="AF151" s="16"/>
      <c r="AG151" s="16"/>
      <c r="AH151" s="16"/>
      <c r="AI151" s="16"/>
      <c r="AJ151" s="16"/>
      <c r="AK151" s="16"/>
      <c r="AL151" s="16"/>
      <c r="AM151" s="16"/>
      <c r="AN151" s="16"/>
      <c r="AO151" s="16"/>
      <c r="AP151" s="16"/>
    </row>
    <row r="152" spans="1:42" x14ac:dyDescent="0.3">
      <c r="A152" s="16"/>
      <c r="B152" s="8"/>
      <c r="C152" s="8"/>
      <c r="D152" s="8"/>
      <c r="E152" s="8"/>
      <c r="F152" s="2"/>
      <c r="G152" s="2"/>
      <c r="H152" s="2"/>
      <c r="I152" s="2"/>
      <c r="J152" s="2"/>
      <c r="K152" s="2"/>
      <c r="L152" s="204">
        <v>3</v>
      </c>
      <c r="M152" s="204" t="str">
        <f>IF(C124="","",VLOOKUP(C124,H147:I151,2,0))</f>
        <v/>
      </c>
      <c r="N152" s="204" t="str">
        <f>IF(E124="","",VLOOKUP(E124,H154:I158,2,0))</f>
        <v/>
      </c>
      <c r="O152" s="204" t="str">
        <f>IF(G124="","",VLOOKUP(G124,H161:I165,2,0))</f>
        <v/>
      </c>
      <c r="P152" s="204" t="str">
        <f>IF(I124="","",VLOOKUP(I124,H168:I172,2,0))</f>
        <v/>
      </c>
      <c r="Q152" s="2"/>
      <c r="R152" s="2"/>
      <c r="S152" s="2"/>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row>
    <row r="153" spans="1:42" x14ac:dyDescent="0.3">
      <c r="A153" s="16"/>
      <c r="B153" s="8"/>
      <c r="C153" s="8"/>
      <c r="D153" s="8"/>
      <c r="E153" s="8"/>
      <c r="F153" s="2"/>
      <c r="G153" s="369" t="s">
        <v>110</v>
      </c>
      <c r="H153" s="369"/>
      <c r="I153" s="369"/>
      <c r="J153" s="369"/>
      <c r="K153" s="2"/>
      <c r="L153" s="204">
        <v>4</v>
      </c>
      <c r="M153" s="204" t="str">
        <f>IF(C126="","",VLOOKUP(C126,H147:I151,2,0))</f>
        <v/>
      </c>
      <c r="N153" s="204" t="str">
        <f>IF(E126="","",VLOOKUP(E126,H154:I158,2,0))</f>
        <v/>
      </c>
      <c r="O153" s="204" t="str">
        <f>IF(G126="","",VLOOKUP(G126,H161:I165,2,0))</f>
        <v/>
      </c>
      <c r="P153" s="204" t="str">
        <f>IF(I126="","",VLOOKUP(I126,H168:I172,2,0))</f>
        <v/>
      </c>
      <c r="Q153" s="2"/>
      <c r="R153" s="2"/>
      <c r="S153" s="2"/>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row>
    <row r="154" spans="1:42" x14ac:dyDescent="0.3">
      <c r="A154" s="16"/>
      <c r="B154" s="8"/>
      <c r="C154" s="8"/>
      <c r="D154" s="8"/>
      <c r="E154" s="8"/>
      <c r="F154" s="2"/>
      <c r="G154" s="2"/>
      <c r="H154" s="2" t="s">
        <v>112</v>
      </c>
      <c r="I154" s="2">
        <v>0.1</v>
      </c>
      <c r="J154" s="2"/>
      <c r="K154" s="2"/>
      <c r="L154" s="204">
        <v>5</v>
      </c>
      <c r="M154" s="204" t="str">
        <f>IF(C128="","",VLOOKUP(C128,H147:I151,2,0))</f>
        <v/>
      </c>
      <c r="N154" s="204" t="str">
        <f>IF(E128="","",VLOOKUP(E128,H154:I158,2,0))</f>
        <v/>
      </c>
      <c r="O154" s="204" t="str">
        <f>IF(G128="","",VLOOKUP(G128,H161:I165,2,0))</f>
        <v/>
      </c>
      <c r="P154" s="204" t="str">
        <f>IF(I128="","",VLOOKUP(I128,H168:I172,2,0))</f>
        <v/>
      </c>
      <c r="Q154" s="2"/>
      <c r="R154" s="2"/>
      <c r="S154" s="2"/>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row>
    <row r="155" spans="1:42" x14ac:dyDescent="0.3">
      <c r="A155" s="16"/>
      <c r="B155" s="8"/>
      <c r="C155" s="8"/>
      <c r="D155" s="8"/>
      <c r="E155" s="8"/>
      <c r="F155" s="2"/>
      <c r="G155" s="2"/>
      <c r="H155" s="2" t="s">
        <v>113</v>
      </c>
      <c r="I155" s="2">
        <v>0.2</v>
      </c>
      <c r="J155" s="2"/>
      <c r="K155" s="2"/>
      <c r="L155" s="204">
        <v>6</v>
      </c>
      <c r="M155" s="204" t="str">
        <f>IF(C130="","",VLOOKUP(C130,H147:I151,2,0))</f>
        <v/>
      </c>
      <c r="N155" s="204" t="str">
        <f>IF(E130="","",VLOOKUP(E130,H154:I158,2,0))</f>
        <v/>
      </c>
      <c r="O155" s="204" t="str">
        <f>IF(G130="","",VLOOKUP(G130,H161:I165,2,0))</f>
        <v/>
      </c>
      <c r="P155" s="204" t="str">
        <f>IF(I130="","",VLOOKUP(I130,H168:I172,2,0))</f>
        <v/>
      </c>
      <c r="Q155" s="2"/>
      <c r="R155" s="2"/>
      <c r="S155" s="2"/>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row>
    <row r="156" spans="1:42" x14ac:dyDescent="0.3">
      <c r="A156" s="16"/>
      <c r="B156" s="8"/>
      <c r="C156" s="8"/>
      <c r="D156" s="8"/>
      <c r="E156" s="8"/>
      <c r="F156" s="2"/>
      <c r="G156" s="2"/>
      <c r="H156" s="2" t="s">
        <v>65</v>
      </c>
      <c r="I156" s="2">
        <v>0.3</v>
      </c>
      <c r="J156" s="2"/>
      <c r="K156" s="2"/>
      <c r="L156" s="204">
        <v>7</v>
      </c>
      <c r="M156" s="204" t="str">
        <f>IF(C132="","",VLOOKUP(C132,H147:I151,2,0))</f>
        <v/>
      </c>
      <c r="N156" s="204" t="str">
        <f>IF(E132="","",VLOOKUP(E132,H154:I158,2,0))</f>
        <v/>
      </c>
      <c r="O156" s="204" t="str">
        <f>IF(G132="","",VLOOKUP(G132,H161:I165,2,0))</f>
        <v/>
      </c>
      <c r="P156" s="204" t="str">
        <f>IF(I132="","",VLOOKUP(I132,H168:I172,2,0))</f>
        <v/>
      </c>
      <c r="Q156" s="2"/>
      <c r="R156" s="2"/>
      <c r="S156" s="2"/>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row>
    <row r="157" spans="1:42" x14ac:dyDescent="0.3">
      <c r="A157" s="16"/>
      <c r="B157" s="8"/>
      <c r="C157" s="8"/>
      <c r="D157" s="8"/>
      <c r="E157" s="8"/>
      <c r="F157" s="2"/>
      <c r="G157" s="2"/>
      <c r="H157" s="2" t="s">
        <v>114</v>
      </c>
      <c r="I157" s="2">
        <v>0.4</v>
      </c>
      <c r="J157" s="2"/>
      <c r="K157" s="2"/>
      <c r="L157" s="2"/>
      <c r="M157" s="2"/>
      <c r="N157" s="2"/>
      <c r="O157" s="2"/>
      <c r="P157" s="2"/>
      <c r="Q157" s="2"/>
      <c r="R157" s="2"/>
      <c r="S157" s="2"/>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row>
    <row r="158" spans="1:42" x14ac:dyDescent="0.3">
      <c r="A158" s="16"/>
      <c r="B158" s="8"/>
      <c r="C158" s="8"/>
      <c r="D158" s="8"/>
      <c r="E158" s="8"/>
      <c r="F158" s="2"/>
      <c r="G158" s="2"/>
      <c r="H158" s="2" t="s">
        <v>115</v>
      </c>
      <c r="I158" s="2">
        <v>0.5</v>
      </c>
      <c r="J158" s="2"/>
      <c r="K158" s="2"/>
      <c r="L158" s="2"/>
      <c r="M158" s="2"/>
      <c r="N158" s="2"/>
      <c r="O158" s="2"/>
      <c r="P158" s="2"/>
      <c r="Q158" s="2"/>
      <c r="R158" s="2"/>
      <c r="S158" s="2"/>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x14ac:dyDescent="0.3">
      <c r="A159" s="16"/>
      <c r="B159" s="8"/>
      <c r="C159" s="8"/>
      <c r="D159" s="8"/>
      <c r="E159" s="8"/>
      <c r="F159" s="2"/>
      <c r="G159" s="2"/>
      <c r="H159" s="2"/>
      <c r="I159" s="2"/>
      <c r="J159" s="2"/>
      <c r="K159" s="2"/>
      <c r="L159" s="2"/>
      <c r="M159" s="2"/>
      <c r="N159" s="2"/>
      <c r="O159" s="2"/>
      <c r="P159" s="2"/>
      <c r="Q159" s="2"/>
      <c r="R159" s="2"/>
      <c r="S159" s="2"/>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x14ac:dyDescent="0.3">
      <c r="A160" s="16"/>
      <c r="B160" s="8"/>
      <c r="C160" s="8"/>
      <c r="D160" s="8"/>
      <c r="E160" s="8"/>
      <c r="F160" s="2"/>
      <c r="G160" s="369" t="s">
        <v>111</v>
      </c>
      <c r="H160" s="369"/>
      <c r="I160" s="369"/>
      <c r="J160" s="369"/>
      <c r="K160" s="2"/>
      <c r="L160" s="2"/>
      <c r="M160" s="2"/>
      <c r="N160" s="206" t="str">
        <f>IFERROR(AVERAGE(K120:L133),"0,0 kg")</f>
        <v>0,0 kg</v>
      </c>
      <c r="O160" s="2"/>
      <c r="P160" s="2"/>
      <c r="Q160" s="2"/>
      <c r="R160" s="2"/>
      <c r="S160" s="2"/>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x14ac:dyDescent="0.3">
      <c r="A161" s="16"/>
      <c r="B161" s="8"/>
      <c r="C161" s="8"/>
      <c r="D161" s="8"/>
      <c r="E161" s="8"/>
      <c r="F161" s="2"/>
      <c r="G161" s="2"/>
      <c r="H161" s="2" t="s">
        <v>125</v>
      </c>
      <c r="I161" s="2">
        <v>0.1</v>
      </c>
      <c r="J161" s="2"/>
      <c r="K161" s="2"/>
      <c r="L161" s="2"/>
      <c r="M161" s="2"/>
      <c r="N161" s="2"/>
      <c r="O161" s="2"/>
      <c r="P161" s="2"/>
      <c r="Q161" s="2"/>
      <c r="R161" s="2"/>
      <c r="S161" s="2"/>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x14ac:dyDescent="0.3">
      <c r="A162" s="16"/>
      <c r="B162" s="8"/>
      <c r="C162" s="8"/>
      <c r="D162" s="8"/>
      <c r="E162" s="8"/>
      <c r="F162" s="2"/>
      <c r="G162" s="2"/>
      <c r="H162" s="2" t="s">
        <v>116</v>
      </c>
      <c r="I162" s="2">
        <v>0.2</v>
      </c>
      <c r="J162" s="2"/>
      <c r="K162" s="2"/>
      <c r="L162" s="2"/>
      <c r="M162" s="2"/>
      <c r="N162" s="2"/>
      <c r="O162" s="2"/>
      <c r="P162" s="2"/>
      <c r="Q162" s="2"/>
      <c r="R162" s="2"/>
      <c r="S162" s="2"/>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x14ac:dyDescent="0.3">
      <c r="A163" s="16"/>
      <c r="B163" s="8"/>
      <c r="C163" s="8"/>
      <c r="D163" s="8"/>
      <c r="E163" s="8"/>
      <c r="F163" s="2"/>
      <c r="G163" s="2"/>
      <c r="H163" s="2" t="s">
        <v>122</v>
      </c>
      <c r="I163" s="2">
        <v>0.3</v>
      </c>
      <c r="J163" s="2"/>
      <c r="K163" s="2"/>
      <c r="L163" s="2"/>
      <c r="M163" s="2"/>
      <c r="N163" s="2"/>
      <c r="O163" s="2"/>
      <c r="P163" s="2"/>
      <c r="Q163" s="2"/>
      <c r="R163" s="2"/>
      <c r="S163" s="2"/>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x14ac:dyDescent="0.3">
      <c r="A164" s="16"/>
      <c r="B164" s="8"/>
      <c r="C164" s="8"/>
      <c r="D164" s="8"/>
      <c r="E164" s="8"/>
      <c r="F164" s="2"/>
      <c r="G164" s="2"/>
      <c r="H164" s="2" t="s">
        <v>123</v>
      </c>
      <c r="I164" s="2">
        <v>0.4</v>
      </c>
      <c r="J164" s="2"/>
      <c r="K164" s="2"/>
      <c r="L164" s="2"/>
      <c r="M164" s="2"/>
      <c r="N164" s="2"/>
      <c r="O164" s="2"/>
      <c r="P164" s="2"/>
      <c r="Q164" s="2"/>
      <c r="R164" s="2"/>
      <c r="S164" s="2"/>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x14ac:dyDescent="0.3">
      <c r="A165" s="16"/>
      <c r="B165" s="8"/>
      <c r="C165" s="8"/>
      <c r="D165" s="8"/>
      <c r="E165" s="8"/>
      <c r="F165" s="2"/>
      <c r="G165" s="2"/>
      <c r="H165" s="2" t="s">
        <v>124</v>
      </c>
      <c r="I165" s="2">
        <v>0.5</v>
      </c>
      <c r="J165" s="2"/>
      <c r="K165" s="2"/>
      <c r="L165" s="2"/>
      <c r="M165" s="2"/>
      <c r="N165" s="2"/>
      <c r="O165" s="2"/>
      <c r="P165" s="2"/>
      <c r="Q165" s="2"/>
      <c r="R165" s="2"/>
      <c r="S165" s="2"/>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x14ac:dyDescent="0.3">
      <c r="A166" s="16"/>
      <c r="B166" s="8"/>
      <c r="C166" s="8"/>
      <c r="D166" s="8"/>
      <c r="E166" s="8"/>
      <c r="F166" s="2"/>
      <c r="G166" s="2"/>
      <c r="H166" s="2"/>
      <c r="I166" s="2"/>
      <c r="J166" s="2"/>
      <c r="K166" s="2"/>
      <c r="L166" s="2"/>
      <c r="M166" s="2"/>
      <c r="N166" s="2"/>
      <c r="O166" s="2"/>
      <c r="P166" s="2"/>
      <c r="Q166" s="2"/>
      <c r="R166" s="2"/>
      <c r="S166" s="2"/>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x14ac:dyDescent="0.3">
      <c r="A167" s="16"/>
      <c r="B167" s="8"/>
      <c r="C167" s="8"/>
      <c r="D167" s="8"/>
      <c r="E167" s="8"/>
      <c r="F167" s="2"/>
      <c r="G167" s="369" t="s">
        <v>108</v>
      </c>
      <c r="H167" s="369"/>
      <c r="I167" s="369"/>
      <c r="J167" s="369"/>
      <c r="K167" s="2"/>
      <c r="L167" s="2"/>
      <c r="M167" s="2"/>
      <c r="N167" s="2"/>
      <c r="O167" s="2"/>
      <c r="P167" s="2"/>
      <c r="Q167" s="2"/>
      <c r="R167" s="2"/>
      <c r="S167" s="2"/>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x14ac:dyDescent="0.3">
      <c r="A168" s="16"/>
      <c r="B168" s="8"/>
      <c r="C168" s="8"/>
      <c r="D168" s="8"/>
      <c r="E168" s="8"/>
      <c r="F168" s="2"/>
      <c r="G168" s="2"/>
      <c r="H168" s="2" t="s">
        <v>126</v>
      </c>
      <c r="I168" s="2">
        <v>0.2</v>
      </c>
      <c r="J168" s="2"/>
      <c r="K168" s="2"/>
      <c r="L168" s="2"/>
      <c r="M168" s="2"/>
      <c r="N168" s="2"/>
      <c r="O168" s="2"/>
      <c r="P168" s="2"/>
      <c r="Q168" s="2"/>
      <c r="R168" s="2"/>
      <c r="S168" s="2"/>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x14ac:dyDescent="0.3">
      <c r="A169" s="16"/>
      <c r="B169" s="8"/>
      <c r="C169" s="8"/>
      <c r="D169" s="8"/>
      <c r="E169" s="8"/>
      <c r="F169" s="2"/>
      <c r="G169" s="2"/>
      <c r="H169" s="2" t="s">
        <v>127</v>
      </c>
      <c r="I169" s="2">
        <v>0.4</v>
      </c>
      <c r="J169" s="2"/>
      <c r="K169" s="2"/>
      <c r="L169" s="2"/>
      <c r="M169" s="2"/>
      <c r="N169" s="2"/>
      <c r="O169" s="2"/>
      <c r="P169" s="2"/>
      <c r="Q169" s="2"/>
      <c r="R169" s="2"/>
      <c r="S169" s="2"/>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x14ac:dyDescent="0.3">
      <c r="A170" s="16"/>
      <c r="B170" s="8"/>
      <c r="C170" s="8"/>
      <c r="D170" s="8"/>
      <c r="E170" s="8"/>
      <c r="F170" s="2"/>
      <c r="G170" s="2"/>
      <c r="H170" s="2" t="s">
        <v>128</v>
      </c>
      <c r="I170" s="2">
        <v>0.6</v>
      </c>
      <c r="J170" s="2"/>
      <c r="K170" s="2"/>
      <c r="L170" s="2"/>
      <c r="M170" s="2"/>
      <c r="N170" s="2"/>
      <c r="O170" s="2"/>
      <c r="P170" s="2"/>
      <c r="Q170" s="2"/>
      <c r="R170" s="2"/>
      <c r="S170" s="2"/>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x14ac:dyDescent="0.3">
      <c r="A171" s="16"/>
      <c r="B171" s="8"/>
      <c r="C171" s="8"/>
      <c r="D171" s="8"/>
      <c r="E171" s="8"/>
      <c r="F171" s="2"/>
      <c r="G171" s="2"/>
      <c r="H171" s="2" t="s">
        <v>129</v>
      </c>
      <c r="I171" s="2">
        <v>0.8</v>
      </c>
      <c r="J171" s="2"/>
      <c r="K171" s="2"/>
      <c r="L171" s="2"/>
      <c r="M171" s="2"/>
      <c r="N171" s="2"/>
      <c r="O171" s="2"/>
      <c r="P171" s="2"/>
      <c r="Q171" s="2"/>
      <c r="R171" s="2"/>
      <c r="S171" s="2"/>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x14ac:dyDescent="0.3">
      <c r="A172" s="16"/>
      <c r="B172" s="8"/>
      <c r="C172" s="8"/>
      <c r="D172" s="8"/>
      <c r="E172" s="8"/>
      <c r="F172" s="2"/>
      <c r="G172" s="2"/>
      <c r="H172" s="2" t="s">
        <v>130</v>
      </c>
      <c r="I172" s="2">
        <v>1</v>
      </c>
      <c r="J172" s="2"/>
      <c r="K172" s="2"/>
      <c r="L172" s="2"/>
      <c r="M172" s="2"/>
      <c r="N172" s="2"/>
      <c r="O172" s="2"/>
      <c r="P172" s="2"/>
      <c r="Q172" s="2"/>
      <c r="R172" s="2"/>
      <c r="S172" s="2"/>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x14ac:dyDescent="0.3">
      <c r="A173" s="16"/>
      <c r="B173" s="8"/>
      <c r="C173" s="8"/>
      <c r="D173" s="8"/>
      <c r="E173" s="8"/>
      <c r="F173" s="2"/>
      <c r="G173" s="2"/>
      <c r="H173" s="2"/>
      <c r="I173" s="2"/>
      <c r="J173" s="2"/>
      <c r="K173" s="2"/>
      <c r="L173" s="2"/>
      <c r="M173" s="2"/>
      <c r="N173" s="2"/>
      <c r="O173" s="2"/>
      <c r="P173" s="2"/>
      <c r="Q173" s="2"/>
      <c r="R173" s="2"/>
      <c r="S173" s="2"/>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x14ac:dyDescent="0.3">
      <c r="A174" s="16"/>
      <c r="B174" s="8"/>
      <c r="C174" s="8"/>
      <c r="D174" s="8"/>
      <c r="E174" s="8"/>
      <c r="F174" s="2"/>
      <c r="G174" s="2"/>
      <c r="H174" s="2"/>
      <c r="I174" s="2"/>
      <c r="J174" s="2"/>
      <c r="K174" s="2"/>
      <c r="L174" s="2"/>
      <c r="M174" s="2"/>
      <c r="N174" s="2"/>
      <c r="O174" s="2"/>
      <c r="P174" s="2"/>
      <c r="Q174" s="2"/>
      <c r="R174" s="2"/>
      <c r="S174" s="2"/>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x14ac:dyDescent="0.3">
      <c r="A175" s="16"/>
      <c r="B175" s="8"/>
      <c r="C175" s="8"/>
      <c r="D175" s="8"/>
      <c r="E175" s="8"/>
      <c r="F175" s="2"/>
      <c r="G175" s="2"/>
      <c r="H175" s="2"/>
      <c r="I175" s="2"/>
      <c r="J175" s="2"/>
      <c r="K175" s="2"/>
      <c r="L175" s="2"/>
      <c r="M175" s="2"/>
      <c r="N175" s="2"/>
      <c r="O175" s="2"/>
      <c r="P175" s="2"/>
      <c r="Q175" s="2"/>
      <c r="R175" s="2"/>
      <c r="S175" s="2"/>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x14ac:dyDescent="0.3">
      <c r="A176" s="16"/>
      <c r="B176" s="8"/>
      <c r="C176" s="8"/>
      <c r="D176" s="8"/>
      <c r="E176" s="8"/>
      <c r="F176" s="2"/>
      <c r="G176" s="2"/>
      <c r="H176" s="2"/>
      <c r="I176" s="2"/>
      <c r="J176" s="2"/>
      <c r="K176" s="2"/>
      <c r="L176" s="2"/>
      <c r="M176" s="2"/>
      <c r="N176" s="2"/>
      <c r="O176" s="2"/>
      <c r="P176" s="2"/>
      <c r="Q176" s="2"/>
      <c r="R176" s="2"/>
      <c r="S176" s="2"/>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x14ac:dyDescent="0.3">
      <c r="A177" s="16"/>
      <c r="B177" s="8"/>
      <c r="C177" s="8"/>
      <c r="D177" s="8"/>
      <c r="E177" s="8"/>
      <c r="F177" s="2"/>
      <c r="G177" s="2"/>
      <c r="H177" s="2"/>
      <c r="I177" s="2"/>
      <c r="J177" s="2"/>
      <c r="K177" s="2"/>
      <c r="L177" s="2"/>
      <c r="M177" s="2"/>
      <c r="N177" s="2"/>
      <c r="O177" s="2"/>
      <c r="P177" s="2"/>
      <c r="Q177" s="2"/>
      <c r="R177" s="2"/>
      <c r="S177" s="2"/>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x14ac:dyDescent="0.3">
      <c r="A178" s="16"/>
      <c r="B178" s="8"/>
      <c r="C178" s="8"/>
      <c r="D178" s="8"/>
      <c r="E178" s="8"/>
      <c r="F178" s="2"/>
      <c r="G178" s="2"/>
      <c r="H178" s="2"/>
      <c r="I178" s="2"/>
      <c r="J178" s="2"/>
      <c r="K178" s="2"/>
      <c r="L178" s="2"/>
      <c r="M178" s="2"/>
      <c r="N178" s="2"/>
      <c r="O178" s="2"/>
      <c r="P178" s="2"/>
      <c r="Q178" s="2"/>
      <c r="R178" s="2"/>
      <c r="S178" s="2"/>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x14ac:dyDescent="0.3">
      <c r="A179" s="16"/>
      <c r="B179" s="8"/>
      <c r="C179" s="8"/>
      <c r="D179" s="8"/>
      <c r="E179" s="8"/>
      <c r="F179" s="8"/>
      <c r="G179" s="8"/>
      <c r="H179" s="8"/>
      <c r="I179" s="8"/>
      <c r="J179" s="8"/>
      <c r="K179" s="8"/>
      <c r="L179" s="8"/>
      <c r="M179" s="8"/>
      <c r="N179" s="8"/>
      <c r="O179" s="8"/>
      <c r="P179" s="8"/>
      <c r="Q179" s="8"/>
      <c r="R179" s="8"/>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x14ac:dyDescent="0.3">
      <c r="A180" s="16"/>
      <c r="B180" s="8"/>
      <c r="C180" s="8"/>
      <c r="D180" s="8"/>
      <c r="E180" s="8"/>
      <c r="F180" s="8"/>
      <c r="G180" s="8"/>
      <c r="H180" s="8"/>
      <c r="I180" s="8"/>
      <c r="J180" s="8"/>
      <c r="K180" s="8"/>
      <c r="L180" s="8"/>
      <c r="M180" s="8"/>
      <c r="N180" s="8"/>
      <c r="O180" s="8"/>
      <c r="P180" s="8"/>
      <c r="Q180" s="8"/>
      <c r="R180" s="8"/>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x14ac:dyDescent="0.3">
      <c r="A181" s="16"/>
      <c r="B181" s="8"/>
      <c r="C181" s="8"/>
      <c r="D181" s="8"/>
      <c r="E181" s="8"/>
      <c r="F181" s="8"/>
      <c r="G181" s="8"/>
      <c r="H181" s="8"/>
      <c r="I181" s="8"/>
      <c r="J181" s="8"/>
      <c r="K181" s="8"/>
      <c r="L181" s="8"/>
      <c r="M181" s="8"/>
      <c r="N181" s="8"/>
      <c r="O181" s="8"/>
      <c r="P181" s="8"/>
      <c r="Q181" s="8"/>
      <c r="R181" s="8"/>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x14ac:dyDescent="0.3">
      <c r="A182" s="16"/>
      <c r="B182" s="8"/>
      <c r="C182" s="8"/>
      <c r="D182" s="8"/>
      <c r="E182" s="8"/>
      <c r="F182" s="8"/>
      <c r="G182" s="8"/>
      <c r="H182" s="8"/>
      <c r="I182" s="8"/>
      <c r="J182" s="8"/>
      <c r="K182" s="8"/>
      <c r="L182" s="8"/>
      <c r="M182" s="8"/>
      <c r="N182" s="8"/>
      <c r="O182" s="8"/>
      <c r="P182" s="8"/>
      <c r="Q182" s="8"/>
      <c r="R182" s="8"/>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x14ac:dyDescent="0.3">
      <c r="A183" s="16"/>
      <c r="B183" s="8"/>
      <c r="C183" s="8"/>
      <c r="D183" s="8"/>
      <c r="E183" s="8"/>
      <c r="F183" s="8"/>
      <c r="G183" s="8"/>
      <c r="H183" s="8"/>
      <c r="I183" s="8"/>
      <c r="J183" s="8"/>
      <c r="K183" s="8"/>
      <c r="L183" s="8"/>
      <c r="M183" s="8"/>
      <c r="N183" s="8"/>
      <c r="O183" s="8"/>
      <c r="P183" s="8"/>
      <c r="Q183" s="8"/>
      <c r="R183" s="8"/>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x14ac:dyDescent="0.3">
      <c r="A184" s="16"/>
      <c r="B184" s="8"/>
      <c r="C184" s="8"/>
      <c r="D184" s="8"/>
      <c r="E184" s="8"/>
      <c r="F184" s="8"/>
      <c r="G184" s="8"/>
      <c r="H184" s="8"/>
      <c r="I184" s="8"/>
      <c r="J184" s="8"/>
      <c r="K184" s="8"/>
      <c r="L184" s="8"/>
      <c r="M184" s="8"/>
      <c r="N184" s="8"/>
      <c r="O184" s="8"/>
      <c r="P184" s="8"/>
      <c r="Q184" s="8"/>
      <c r="R184" s="8"/>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x14ac:dyDescent="0.3">
      <c r="A185" s="16"/>
      <c r="B185" s="8"/>
      <c r="C185" s="8"/>
      <c r="D185" s="8"/>
      <c r="E185" s="8"/>
      <c r="F185" s="8"/>
      <c r="G185" s="8"/>
      <c r="H185" s="8"/>
      <c r="I185" s="8"/>
      <c r="J185" s="8"/>
      <c r="K185" s="8"/>
      <c r="L185" s="8"/>
      <c r="M185" s="8"/>
      <c r="N185" s="8"/>
      <c r="O185" s="8"/>
      <c r="P185" s="8"/>
      <c r="Q185" s="8"/>
      <c r="R185" s="8"/>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x14ac:dyDescent="0.3">
      <c r="A186" s="16"/>
      <c r="B186" s="8"/>
      <c r="C186" s="8"/>
      <c r="D186" s="8"/>
      <c r="E186" s="8"/>
      <c r="F186" s="8"/>
      <c r="G186" s="8"/>
      <c r="H186" s="8"/>
      <c r="I186" s="8"/>
      <c r="J186" s="8"/>
      <c r="K186" s="8"/>
      <c r="L186" s="8"/>
      <c r="M186" s="8"/>
      <c r="N186" s="8"/>
      <c r="O186" s="8"/>
      <c r="P186" s="8"/>
      <c r="Q186" s="8"/>
      <c r="R186" s="8"/>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x14ac:dyDescent="0.3">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x14ac:dyDescent="0.3">
      <c r="A188" s="16"/>
      <c r="B188" s="16"/>
      <c r="C188" s="16"/>
      <c r="D188" s="16"/>
      <c r="E188" s="16"/>
      <c r="F188" s="16"/>
      <c r="G188" s="16"/>
      <c r="H188" s="16"/>
      <c r="I188" s="16"/>
      <c r="J188" s="16"/>
      <c r="K188" s="16"/>
      <c r="L188" s="16"/>
      <c r="M188" s="16"/>
      <c r="N188" s="16"/>
      <c r="O188" s="16"/>
      <c r="P188" s="16"/>
      <c r="Q188" s="16"/>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x14ac:dyDescent="0.3">
      <c r="A189" s="16"/>
      <c r="B189" s="16"/>
      <c r="C189" s="16"/>
      <c r="D189" s="16"/>
      <c r="E189" s="16"/>
      <c r="F189" s="16"/>
      <c r="G189" s="16"/>
      <c r="H189" s="16"/>
      <c r="I189" s="16"/>
      <c r="J189" s="16"/>
      <c r="K189" s="16"/>
      <c r="L189" s="16"/>
      <c r="M189" s="16"/>
      <c r="N189" s="16"/>
      <c r="O189" s="16"/>
      <c r="P189" s="16"/>
      <c r="Q189" s="16"/>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x14ac:dyDescent="0.3">
      <c r="A190" s="16"/>
      <c r="B190" s="16"/>
      <c r="C190" s="16"/>
      <c r="D190" s="16"/>
      <c r="E190" s="16"/>
      <c r="F190" s="16"/>
      <c r="G190" s="16"/>
      <c r="H190" s="16"/>
      <c r="I190" s="16"/>
      <c r="J190" s="16"/>
      <c r="K190" s="16"/>
      <c r="L190" s="16"/>
      <c r="M190" s="16"/>
      <c r="N190" s="16"/>
      <c r="O190" s="16"/>
      <c r="P190" s="16"/>
      <c r="Q190" s="16"/>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x14ac:dyDescent="0.3">
      <c r="A191" s="16"/>
      <c r="B191" s="16"/>
      <c r="C191" s="16"/>
      <c r="D191" s="16"/>
      <c r="E191" s="16"/>
      <c r="F191" s="16"/>
      <c r="G191" s="16"/>
      <c r="H191" s="16"/>
      <c r="I191" s="16"/>
      <c r="J191" s="16"/>
      <c r="K191" s="16"/>
      <c r="L191" s="16"/>
      <c r="M191" s="16"/>
      <c r="N191" s="16"/>
      <c r="O191" s="16"/>
      <c r="P191" s="16"/>
      <c r="Q191" s="16"/>
      <c r="R191" s="16"/>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x14ac:dyDescent="0.3">
      <c r="A192" s="16"/>
      <c r="B192" s="16"/>
      <c r="C192" s="16"/>
      <c r="D192" s="16"/>
      <c r="E192" s="16"/>
      <c r="F192" s="16"/>
      <c r="G192" s="16"/>
      <c r="H192" s="16"/>
      <c r="I192" s="16"/>
      <c r="J192" s="16"/>
      <c r="K192" s="16"/>
      <c r="L192" s="16"/>
      <c r="M192" s="16"/>
      <c r="N192" s="16"/>
      <c r="O192" s="16"/>
      <c r="P192" s="16"/>
      <c r="Q192" s="16"/>
      <c r="R192" s="16"/>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x14ac:dyDescent="0.3">
      <c r="A193" s="16"/>
      <c r="B193" s="16"/>
      <c r="C193" s="16"/>
      <c r="D193" s="16"/>
      <c r="E193" s="16"/>
      <c r="F193" s="16"/>
      <c r="G193" s="16"/>
      <c r="H193" s="16"/>
      <c r="I193" s="16"/>
      <c r="J193" s="16"/>
      <c r="K193" s="16"/>
      <c r="L193" s="16"/>
      <c r="M193" s="16"/>
      <c r="N193" s="16"/>
      <c r="O193" s="16"/>
      <c r="P193" s="16"/>
      <c r="Q193" s="16"/>
      <c r="R193" s="16"/>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x14ac:dyDescent="0.3">
      <c r="A194" s="16"/>
      <c r="B194" s="16"/>
      <c r="C194" s="16"/>
      <c r="D194" s="16"/>
      <c r="E194" s="16"/>
      <c r="F194" s="16"/>
      <c r="G194" s="16"/>
      <c r="H194" s="16"/>
      <c r="I194" s="16"/>
      <c r="J194" s="16"/>
      <c r="K194" s="16"/>
      <c r="L194" s="16"/>
      <c r="M194" s="16"/>
      <c r="N194" s="16"/>
      <c r="O194" s="16"/>
      <c r="P194" s="16"/>
      <c r="Q194" s="16"/>
      <c r="R194" s="16"/>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x14ac:dyDescent="0.3">
      <c r="A195" s="16"/>
      <c r="B195" s="16"/>
      <c r="C195" s="16"/>
      <c r="D195" s="16"/>
      <c r="E195" s="16"/>
      <c r="F195" s="16"/>
      <c r="G195" s="16"/>
      <c r="H195" s="16"/>
      <c r="I195" s="16"/>
      <c r="J195" s="16"/>
      <c r="K195" s="16"/>
      <c r="L195" s="16"/>
      <c r="M195" s="16"/>
      <c r="N195" s="16"/>
      <c r="O195" s="16"/>
      <c r="P195" s="16"/>
      <c r="Q195" s="16"/>
      <c r="R195" s="16"/>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x14ac:dyDescent="0.3">
      <c r="A196" s="16"/>
      <c r="B196" s="16"/>
      <c r="C196" s="16"/>
      <c r="D196" s="16"/>
      <c r="E196" s="16"/>
      <c r="F196" s="16"/>
      <c r="G196" s="16"/>
      <c r="H196" s="16"/>
      <c r="I196" s="16"/>
      <c r="J196" s="16"/>
      <c r="K196" s="16"/>
      <c r="L196" s="16"/>
      <c r="M196" s="16"/>
      <c r="N196" s="16"/>
      <c r="O196" s="16"/>
      <c r="P196" s="16"/>
      <c r="Q196" s="16"/>
      <c r="R196" s="16"/>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x14ac:dyDescent="0.3">
      <c r="A197" s="16"/>
      <c r="B197" s="16"/>
      <c r="C197" s="16"/>
      <c r="D197" s="16"/>
      <c r="E197" s="16"/>
      <c r="F197" s="16"/>
      <c r="G197" s="16"/>
      <c r="H197" s="16"/>
      <c r="I197" s="16"/>
      <c r="J197" s="16"/>
      <c r="K197" s="16"/>
      <c r="L197" s="16"/>
      <c r="M197" s="16"/>
      <c r="N197" s="16"/>
      <c r="O197" s="16"/>
      <c r="P197" s="16"/>
      <c r="Q197" s="16"/>
      <c r="R197" s="16"/>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x14ac:dyDescent="0.3">
      <c r="A198" s="16"/>
      <c r="B198" s="16"/>
      <c r="C198" s="16"/>
      <c r="D198" s="16"/>
      <c r="E198" s="16"/>
      <c r="F198" s="16"/>
      <c r="G198" s="16"/>
      <c r="H198" s="16"/>
      <c r="I198" s="16"/>
      <c r="J198" s="16"/>
      <c r="K198" s="16"/>
      <c r="L198" s="16"/>
      <c r="M198" s="16"/>
      <c r="N198" s="16"/>
      <c r="O198" s="16"/>
      <c r="P198" s="16"/>
      <c r="Q198" s="16"/>
      <c r="R198" s="16"/>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x14ac:dyDescent="0.3">
      <c r="A199" s="16"/>
      <c r="B199" s="16"/>
      <c r="C199" s="16"/>
      <c r="D199" s="16"/>
      <c r="E199" s="16"/>
      <c r="F199" s="16"/>
      <c r="G199" s="16"/>
      <c r="H199" s="16"/>
      <c r="I199" s="16"/>
      <c r="J199" s="16"/>
      <c r="K199" s="16"/>
      <c r="L199" s="16"/>
      <c r="M199" s="16"/>
      <c r="N199" s="16"/>
      <c r="O199" s="16"/>
      <c r="P199" s="16"/>
      <c r="Q199" s="16"/>
      <c r="R199" s="16"/>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x14ac:dyDescent="0.3">
      <c r="A200" s="16"/>
      <c r="B200" s="16"/>
      <c r="C200" s="16"/>
      <c r="D200" s="16"/>
      <c r="E200" s="16"/>
      <c r="F200" s="16"/>
      <c r="G200" s="16"/>
      <c r="H200" s="16"/>
      <c r="I200" s="16"/>
      <c r="J200" s="16"/>
      <c r="K200" s="16"/>
      <c r="L200" s="16"/>
      <c r="M200" s="16"/>
      <c r="N200" s="16"/>
      <c r="O200" s="16"/>
      <c r="P200" s="16"/>
      <c r="Q200" s="16"/>
      <c r="R200" s="16"/>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x14ac:dyDescent="0.3">
      <c r="A201" s="16"/>
      <c r="B201" s="16"/>
      <c r="C201" s="16"/>
      <c r="D201" s="16"/>
      <c r="E201" s="16"/>
      <c r="F201" s="16"/>
      <c r="G201" s="16"/>
      <c r="H201" s="16"/>
      <c r="I201" s="16"/>
      <c r="J201" s="16"/>
      <c r="K201" s="16"/>
      <c r="L201" s="16"/>
      <c r="M201" s="16"/>
      <c r="N201" s="16"/>
      <c r="O201" s="16"/>
      <c r="P201" s="16"/>
      <c r="Q201" s="16"/>
      <c r="R201" s="16"/>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x14ac:dyDescent="0.3">
      <c r="A202" s="16"/>
      <c r="B202" s="16"/>
      <c r="C202" s="16"/>
      <c r="D202" s="16"/>
      <c r="E202" s="16"/>
      <c r="F202" s="16"/>
      <c r="G202" s="16"/>
      <c r="H202" s="16"/>
      <c r="I202" s="16"/>
      <c r="J202" s="16"/>
      <c r="K202" s="16"/>
      <c r="L202" s="16"/>
      <c r="M202" s="16"/>
      <c r="N202" s="16"/>
      <c r="O202" s="16"/>
      <c r="P202" s="16"/>
      <c r="Q202" s="16"/>
      <c r="R202" s="16"/>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x14ac:dyDescent="0.3">
      <c r="A203" s="16"/>
      <c r="B203" s="16"/>
      <c r="C203" s="16"/>
      <c r="D203" s="16"/>
      <c r="E203" s="16"/>
      <c r="F203" s="16"/>
      <c r="G203" s="16"/>
      <c r="H203" s="16"/>
      <c r="I203" s="16"/>
      <c r="J203" s="16"/>
      <c r="K203" s="16"/>
      <c r="L203" s="16"/>
      <c r="M203" s="16"/>
      <c r="N203" s="16"/>
      <c r="O203" s="16"/>
      <c r="P203" s="16"/>
      <c r="Q203" s="16"/>
      <c r="R203" s="16"/>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x14ac:dyDescent="0.3">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x14ac:dyDescent="0.3">
      <c r="A205" s="16"/>
      <c r="B205" s="16"/>
      <c r="C205" s="16"/>
      <c r="D205" s="16"/>
      <c r="E205" s="16"/>
      <c r="F205" s="16"/>
      <c r="G205" s="16"/>
      <c r="H205" s="16"/>
      <c r="I205" s="16"/>
      <c r="J205" s="16"/>
      <c r="K205" s="16"/>
      <c r="L205" s="16"/>
      <c r="M205" s="16"/>
      <c r="N205" s="16"/>
      <c r="O205" s="16"/>
      <c r="P205" s="16"/>
      <c r="Q205" s="16"/>
      <c r="R205" s="16"/>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x14ac:dyDescent="0.3">
      <c r="A206" s="16"/>
      <c r="B206" s="16"/>
      <c r="C206" s="16"/>
      <c r="D206" s="16"/>
      <c r="E206" s="16"/>
      <c r="F206" s="16"/>
      <c r="G206" s="16"/>
      <c r="H206" s="16"/>
      <c r="I206" s="16"/>
      <c r="J206" s="16"/>
      <c r="K206" s="16"/>
      <c r="L206" s="16"/>
      <c r="M206" s="16"/>
      <c r="N206" s="16"/>
      <c r="O206" s="16"/>
      <c r="P206" s="16"/>
      <c r="Q206" s="16"/>
      <c r="R206" s="16"/>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x14ac:dyDescent="0.3">
      <c r="A207" s="16"/>
      <c r="B207" s="16"/>
      <c r="C207" s="16"/>
      <c r="D207" s="16"/>
      <c r="E207" s="16"/>
      <c r="F207" s="16"/>
      <c r="G207" s="16"/>
      <c r="H207" s="16"/>
      <c r="I207" s="16"/>
      <c r="J207" s="16"/>
      <c r="K207" s="16"/>
      <c r="L207" s="16"/>
      <c r="M207" s="16"/>
      <c r="N207" s="16"/>
      <c r="O207" s="16"/>
      <c r="P207" s="16"/>
      <c r="Q207" s="16"/>
      <c r="R207" s="16"/>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x14ac:dyDescent="0.3">
      <c r="A208" s="16"/>
      <c r="B208" s="16"/>
      <c r="C208" s="16"/>
      <c r="D208" s="16"/>
      <c r="E208" s="16"/>
      <c r="F208" s="16"/>
      <c r="G208" s="16"/>
      <c r="H208" s="16"/>
      <c r="I208" s="16"/>
      <c r="J208" s="16"/>
      <c r="K208" s="16"/>
      <c r="L208" s="16"/>
      <c r="M208" s="16"/>
      <c r="N208" s="16"/>
      <c r="O208" s="16"/>
      <c r="P208" s="16"/>
      <c r="Q208" s="16"/>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x14ac:dyDescent="0.3">
      <c r="A209" s="16"/>
      <c r="B209" s="16"/>
      <c r="C209" s="16"/>
      <c r="D209" s="16"/>
      <c r="E209" s="16"/>
      <c r="F209" s="16"/>
      <c r="G209" s="16"/>
      <c r="H209" s="16"/>
      <c r="I209" s="16"/>
      <c r="J209" s="16"/>
      <c r="K209" s="16"/>
      <c r="L209" s="16"/>
      <c r="M209" s="16"/>
      <c r="N209" s="16"/>
      <c r="O209" s="16"/>
      <c r="P209" s="16"/>
      <c r="Q209" s="16"/>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x14ac:dyDescent="0.3">
      <c r="A210" s="16"/>
      <c r="B210" s="16"/>
      <c r="C210" s="16"/>
      <c r="D210" s="16"/>
      <c r="E210" s="16"/>
      <c r="F210" s="16"/>
      <c r="G210" s="16"/>
      <c r="H210" s="16"/>
      <c r="I210" s="16"/>
      <c r="J210" s="16"/>
      <c r="K210" s="16"/>
      <c r="L210" s="16"/>
      <c r="M210" s="16"/>
      <c r="N210" s="16"/>
      <c r="O210" s="16"/>
      <c r="P210" s="16"/>
      <c r="Q210" s="16"/>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x14ac:dyDescent="0.3">
      <c r="A211" s="16"/>
      <c r="B211" s="16"/>
      <c r="C211" s="16"/>
      <c r="D211" s="16"/>
      <c r="E211" s="16"/>
      <c r="F211" s="16"/>
      <c r="G211" s="16"/>
      <c r="H211" s="16"/>
      <c r="I211" s="16"/>
      <c r="J211" s="16"/>
      <c r="K211" s="16"/>
      <c r="L211" s="16"/>
      <c r="M211" s="16"/>
      <c r="N211" s="16"/>
      <c r="O211" s="16"/>
      <c r="P211" s="16"/>
      <c r="Q211" s="16"/>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x14ac:dyDescent="0.3">
      <c r="A212" s="16"/>
      <c r="B212" s="16"/>
      <c r="C212" s="16"/>
      <c r="D212" s="16"/>
      <c r="E212" s="16"/>
      <c r="F212" s="16"/>
      <c r="G212" s="16"/>
      <c r="H212" s="16"/>
      <c r="I212" s="16"/>
      <c r="J212" s="16"/>
      <c r="K212" s="16"/>
      <c r="L212" s="16"/>
      <c r="M212" s="16"/>
      <c r="N212" s="16"/>
      <c r="O212" s="16"/>
      <c r="P212" s="16"/>
      <c r="Q212" s="1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x14ac:dyDescent="0.3">
      <c r="A213" s="16"/>
      <c r="B213" s="16"/>
      <c r="C213" s="16"/>
      <c r="D213" s="16"/>
      <c r="E213" s="16"/>
      <c r="F213" s="16"/>
      <c r="G213" s="16"/>
      <c r="H213" s="16"/>
      <c r="I213" s="16"/>
      <c r="J213" s="16"/>
      <c r="K213" s="16"/>
      <c r="L213" s="16"/>
      <c r="M213" s="16"/>
      <c r="N213" s="16"/>
      <c r="O213" s="16"/>
      <c r="P213" s="16"/>
      <c r="Q213" s="16"/>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x14ac:dyDescent="0.3">
      <c r="A214" s="16"/>
      <c r="B214" s="16"/>
      <c r="C214" s="16"/>
      <c r="D214" s="16"/>
      <c r="E214" s="16"/>
      <c r="F214" s="16"/>
      <c r="G214" s="16"/>
      <c r="H214" s="16"/>
      <c r="I214" s="16"/>
      <c r="J214" s="16"/>
      <c r="K214" s="16"/>
      <c r="L214" s="16"/>
      <c r="M214" s="16"/>
      <c r="N214" s="16"/>
      <c r="O214" s="16"/>
      <c r="P214" s="16"/>
      <c r="Q214" s="16"/>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x14ac:dyDescent="0.3">
      <c r="A215" s="16"/>
      <c r="B215" s="16"/>
      <c r="C215" s="16"/>
      <c r="D215" s="16"/>
      <c r="E215" s="16"/>
      <c r="F215" s="16"/>
      <c r="G215" s="16"/>
      <c r="H215" s="16"/>
      <c r="I215" s="16"/>
      <c r="J215" s="16"/>
      <c r="K215" s="16"/>
      <c r="L215" s="16"/>
      <c r="M215" s="16"/>
      <c r="N215" s="16"/>
      <c r="O215" s="16"/>
      <c r="P215" s="16"/>
      <c r="Q215" s="16"/>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x14ac:dyDescent="0.3">
      <c r="A216" s="16"/>
      <c r="B216" s="16"/>
      <c r="C216" s="16"/>
      <c r="D216" s="16"/>
      <c r="E216" s="16"/>
      <c r="F216" s="16"/>
      <c r="G216" s="16"/>
      <c r="H216" s="16"/>
      <c r="I216" s="16"/>
      <c r="J216" s="16"/>
      <c r="K216" s="16"/>
      <c r="L216" s="16"/>
      <c r="M216" s="16"/>
      <c r="N216" s="16"/>
      <c r="O216" s="16"/>
      <c r="P216" s="16"/>
      <c r="Q216" s="16"/>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x14ac:dyDescent="0.3">
      <c r="A217" s="16"/>
      <c r="B217" s="16"/>
      <c r="C217" s="16"/>
      <c r="D217" s="16"/>
      <c r="E217" s="16"/>
      <c r="F217" s="16"/>
      <c r="G217" s="16"/>
      <c r="H217" s="16"/>
      <c r="I217" s="16"/>
      <c r="J217" s="16"/>
      <c r="K217" s="16"/>
      <c r="L217" s="16"/>
      <c r="M217" s="16"/>
      <c r="N217" s="16"/>
      <c r="O217" s="16"/>
      <c r="P217" s="16"/>
      <c r="Q217" s="16"/>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x14ac:dyDescent="0.3">
      <c r="A218" s="16"/>
      <c r="B218" s="16"/>
      <c r="C218" s="16"/>
      <c r="D218" s="16"/>
      <c r="E218" s="16"/>
      <c r="F218" s="16"/>
      <c r="G218" s="16"/>
      <c r="H218" s="16"/>
      <c r="I218" s="16"/>
      <c r="J218" s="16"/>
      <c r="K218" s="16"/>
      <c r="L218" s="16"/>
      <c r="M218" s="16"/>
      <c r="N218" s="16"/>
      <c r="O218" s="16"/>
      <c r="P218" s="16"/>
      <c r="Q218" s="16"/>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x14ac:dyDescent="0.3">
      <c r="A219" s="16"/>
      <c r="B219" s="16"/>
      <c r="C219" s="16"/>
      <c r="D219" s="16"/>
      <c r="E219" s="16"/>
      <c r="F219" s="16"/>
      <c r="G219" s="16"/>
      <c r="H219" s="16"/>
      <c r="I219" s="16"/>
      <c r="J219" s="16"/>
      <c r="K219" s="16"/>
      <c r="L219" s="16"/>
      <c r="M219" s="16"/>
      <c r="N219" s="16"/>
      <c r="O219" s="16"/>
      <c r="P219" s="16"/>
      <c r="Q219" s="16"/>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x14ac:dyDescent="0.3">
      <c r="A220" s="16"/>
      <c r="B220" s="16"/>
      <c r="C220" s="16"/>
      <c r="D220" s="16"/>
      <c r="E220" s="16"/>
      <c r="F220" s="16"/>
      <c r="G220" s="16"/>
      <c r="H220" s="16"/>
      <c r="I220" s="16"/>
      <c r="J220" s="16"/>
      <c r="K220" s="16"/>
      <c r="L220" s="16"/>
      <c r="M220" s="16"/>
      <c r="N220" s="16"/>
      <c r="O220" s="16"/>
      <c r="P220" s="16"/>
      <c r="Q220" s="16"/>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x14ac:dyDescent="0.3">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x14ac:dyDescent="0.3">
      <c r="A222" s="16"/>
      <c r="B222" s="16"/>
      <c r="C222" s="16"/>
      <c r="D222" s="16"/>
      <c r="E222" s="16"/>
      <c r="F222" s="16"/>
      <c r="G222" s="16"/>
      <c r="H222" s="16"/>
      <c r="I222" s="16"/>
      <c r="J222" s="16"/>
      <c r="K222" s="16"/>
      <c r="L222" s="16"/>
      <c r="M222" s="16"/>
      <c r="N222" s="16"/>
      <c r="O222" s="16"/>
      <c r="P222" s="16"/>
      <c r="Q222" s="16"/>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16"/>
      <c r="C223" s="16"/>
      <c r="D223" s="16"/>
      <c r="E223" s="16"/>
      <c r="F223" s="16"/>
      <c r="G223" s="16"/>
      <c r="H223" s="16"/>
      <c r="I223" s="16"/>
      <c r="J223" s="16"/>
      <c r="K223" s="16"/>
      <c r="L223" s="16"/>
      <c r="M223" s="16"/>
      <c r="N223" s="16"/>
      <c r="O223" s="16"/>
      <c r="P223" s="16"/>
      <c r="Q223" s="16"/>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16"/>
      <c r="C224" s="16"/>
      <c r="D224" s="16"/>
      <c r="E224" s="16"/>
      <c r="F224" s="16"/>
      <c r="G224" s="16"/>
      <c r="H224" s="16"/>
      <c r="I224" s="16"/>
      <c r="J224" s="16"/>
      <c r="K224" s="16"/>
      <c r="L224" s="16"/>
      <c r="M224" s="16"/>
      <c r="N224" s="16"/>
      <c r="O224" s="16"/>
      <c r="P224" s="16"/>
      <c r="Q224" s="16"/>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16"/>
      <c r="C225" s="16"/>
      <c r="D225" s="16"/>
      <c r="E225" s="16"/>
      <c r="F225" s="16"/>
      <c r="G225" s="16"/>
      <c r="H225" s="16"/>
      <c r="I225" s="16"/>
      <c r="J225" s="16"/>
      <c r="K225" s="16"/>
      <c r="L225" s="16"/>
      <c r="M225" s="16"/>
      <c r="N225" s="16"/>
      <c r="O225" s="16"/>
      <c r="P225" s="16"/>
      <c r="Q225" s="16"/>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x14ac:dyDescent="0.3">
      <c r="A226" s="16"/>
      <c r="B226" s="16"/>
      <c r="C226" s="16"/>
      <c r="D226" s="16"/>
      <c r="E226" s="16"/>
      <c r="F226" s="16"/>
      <c r="G226" s="16"/>
      <c r="H226" s="16"/>
      <c r="I226" s="16"/>
      <c r="J226" s="16"/>
      <c r="K226" s="16"/>
      <c r="L226" s="16"/>
      <c r="M226" s="16"/>
      <c r="N226" s="16"/>
      <c r="O226" s="16"/>
      <c r="P226" s="16"/>
      <c r="Q226" s="16"/>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16"/>
      <c r="C227" s="16"/>
      <c r="D227" s="16"/>
      <c r="E227" s="16"/>
      <c r="F227" s="16"/>
      <c r="G227" s="16"/>
      <c r="H227" s="16"/>
      <c r="I227" s="16"/>
      <c r="J227" s="16"/>
      <c r="K227" s="16"/>
      <c r="L227" s="16"/>
      <c r="M227" s="16"/>
      <c r="N227" s="16"/>
      <c r="O227" s="16"/>
      <c r="P227" s="16"/>
      <c r="Q227" s="16"/>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x14ac:dyDescent="0.3">
      <c r="A228" s="16"/>
      <c r="B228" s="16"/>
      <c r="C228" s="16"/>
      <c r="D228" s="16"/>
      <c r="E228" s="16"/>
      <c r="F228" s="16"/>
      <c r="G228" s="16"/>
      <c r="H228" s="16"/>
      <c r="I228" s="16"/>
      <c r="J228" s="16"/>
      <c r="K228" s="16"/>
      <c r="L228" s="16"/>
      <c r="M228" s="16"/>
      <c r="N228" s="16"/>
      <c r="O228" s="16"/>
      <c r="P228" s="16"/>
      <c r="Q228" s="16"/>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16"/>
      <c r="C229" s="16"/>
      <c r="D229" s="16"/>
      <c r="E229" s="16"/>
      <c r="F229" s="16"/>
      <c r="G229" s="16"/>
      <c r="H229" s="16"/>
      <c r="I229" s="16"/>
      <c r="J229" s="16"/>
      <c r="K229" s="16"/>
      <c r="L229" s="16"/>
      <c r="M229" s="16"/>
      <c r="N229" s="16"/>
      <c r="O229" s="16"/>
      <c r="P229" s="16"/>
      <c r="Q229" s="16"/>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x14ac:dyDescent="0.3">
      <c r="A230" s="16"/>
      <c r="B230" s="16"/>
      <c r="C230" s="16"/>
      <c r="D230" s="16"/>
      <c r="E230" s="16"/>
      <c r="F230" s="16"/>
      <c r="G230" s="16"/>
      <c r="H230" s="16"/>
      <c r="I230" s="16"/>
      <c r="J230" s="16"/>
      <c r="K230" s="16"/>
      <c r="L230" s="16"/>
      <c r="M230" s="16"/>
      <c r="N230" s="16"/>
      <c r="O230" s="16"/>
      <c r="P230" s="16"/>
      <c r="Q230" s="16"/>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x14ac:dyDescent="0.3">
      <c r="A231" s="16"/>
      <c r="B231" s="16"/>
      <c r="C231" s="16"/>
      <c r="D231" s="16"/>
      <c r="E231" s="16"/>
      <c r="F231" s="16"/>
      <c r="G231" s="16"/>
      <c r="H231" s="16"/>
      <c r="I231" s="16"/>
      <c r="J231" s="16"/>
      <c r="K231" s="16"/>
      <c r="L231" s="16"/>
      <c r="M231" s="16"/>
      <c r="N231" s="16"/>
      <c r="O231" s="16"/>
      <c r="P231" s="16"/>
      <c r="Q231" s="16"/>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x14ac:dyDescent="0.3">
      <c r="A232" s="16"/>
      <c r="B232" s="16"/>
      <c r="C232" s="16"/>
      <c r="D232" s="16"/>
      <c r="E232" s="16"/>
      <c r="F232" s="16"/>
      <c r="G232" s="16"/>
      <c r="H232" s="16"/>
      <c r="I232" s="16"/>
      <c r="J232" s="16"/>
      <c r="K232" s="16"/>
      <c r="L232" s="16"/>
      <c r="M232" s="16"/>
      <c r="N232" s="16"/>
      <c r="O232" s="16"/>
      <c r="P232" s="16"/>
      <c r="Q232" s="16"/>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16"/>
      <c r="C233" s="16"/>
      <c r="D233" s="16"/>
      <c r="E233" s="16"/>
      <c r="F233" s="16"/>
      <c r="G233" s="16"/>
      <c r="H233" s="16"/>
      <c r="I233" s="16"/>
      <c r="J233" s="16"/>
      <c r="K233" s="16"/>
      <c r="L233" s="16"/>
      <c r="M233" s="16"/>
      <c r="N233" s="16"/>
      <c r="O233" s="16"/>
      <c r="P233" s="16"/>
      <c r="Q233" s="16"/>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16"/>
      <c r="C234" s="16"/>
      <c r="D234" s="16"/>
      <c r="E234" s="16"/>
      <c r="F234" s="16"/>
      <c r="G234" s="16"/>
      <c r="H234" s="16"/>
      <c r="I234" s="16"/>
      <c r="J234" s="16"/>
      <c r="K234" s="16"/>
      <c r="L234" s="16"/>
      <c r="M234" s="16"/>
      <c r="N234" s="16"/>
      <c r="O234" s="16"/>
      <c r="P234" s="16"/>
      <c r="Q234" s="16"/>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16"/>
      <c r="C235" s="16"/>
      <c r="D235" s="16"/>
      <c r="E235" s="16"/>
      <c r="F235" s="16"/>
      <c r="G235" s="16"/>
      <c r="H235" s="16"/>
      <c r="I235" s="16"/>
      <c r="J235" s="16"/>
      <c r="K235" s="16"/>
      <c r="L235" s="16"/>
      <c r="M235" s="16"/>
      <c r="N235" s="16"/>
      <c r="O235" s="16"/>
      <c r="P235" s="16"/>
      <c r="Q235" s="16"/>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16"/>
      <c r="C236" s="16"/>
      <c r="D236" s="16"/>
      <c r="E236" s="16"/>
      <c r="F236" s="16"/>
      <c r="G236" s="16"/>
      <c r="H236" s="16"/>
      <c r="I236" s="16"/>
      <c r="J236" s="16"/>
      <c r="K236" s="16"/>
      <c r="L236" s="16"/>
      <c r="M236" s="16"/>
      <c r="N236" s="16"/>
      <c r="O236" s="16"/>
      <c r="P236" s="16"/>
      <c r="Q236" s="16"/>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16"/>
      <c r="C237" s="16"/>
      <c r="D237" s="16"/>
      <c r="E237" s="16"/>
      <c r="F237" s="16"/>
      <c r="G237" s="16"/>
      <c r="H237" s="16"/>
      <c r="I237" s="16"/>
      <c r="J237" s="16"/>
      <c r="K237" s="16"/>
      <c r="L237" s="16"/>
      <c r="M237" s="16"/>
      <c r="N237" s="16"/>
      <c r="O237" s="16"/>
      <c r="P237" s="16"/>
      <c r="Q237" s="16"/>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x14ac:dyDescent="0.3">
      <c r="A239" s="16"/>
      <c r="B239" s="16"/>
      <c r="C239" s="16"/>
      <c r="D239" s="16"/>
      <c r="E239" s="16"/>
      <c r="F239" s="16"/>
      <c r="G239" s="16"/>
      <c r="H239" s="16"/>
      <c r="I239" s="16"/>
      <c r="J239" s="16"/>
      <c r="K239" s="16"/>
      <c r="L239" s="16"/>
      <c r="M239" s="16"/>
      <c r="N239" s="16"/>
      <c r="O239" s="16"/>
      <c r="P239" s="16"/>
      <c r="Q239" s="16"/>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16"/>
      <c r="C240" s="16"/>
      <c r="D240" s="16"/>
      <c r="E240" s="16"/>
      <c r="F240" s="16"/>
      <c r="G240" s="16"/>
      <c r="H240" s="16"/>
      <c r="I240" s="16"/>
      <c r="J240" s="16"/>
      <c r="K240" s="16"/>
      <c r="L240" s="16"/>
      <c r="M240" s="16"/>
      <c r="N240" s="16"/>
      <c r="O240" s="16"/>
      <c r="P240" s="16"/>
      <c r="Q240" s="16"/>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16"/>
      <c r="C241" s="16"/>
      <c r="D241" s="16"/>
      <c r="E241" s="16"/>
      <c r="F241" s="16"/>
      <c r="G241" s="16"/>
      <c r="H241" s="16"/>
      <c r="I241" s="16"/>
      <c r="J241" s="16"/>
      <c r="K241" s="16"/>
      <c r="L241" s="16"/>
      <c r="M241" s="16"/>
      <c r="N241" s="16"/>
      <c r="O241" s="16"/>
      <c r="P241" s="16"/>
      <c r="Q241" s="16"/>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16"/>
      <c r="C242" s="16"/>
      <c r="D242" s="16"/>
      <c r="E242" s="16"/>
      <c r="F242" s="16"/>
      <c r="G242" s="16"/>
      <c r="H242" s="16"/>
      <c r="I242" s="16"/>
      <c r="J242" s="16"/>
      <c r="K242" s="16"/>
      <c r="L242" s="16"/>
      <c r="M242" s="16"/>
      <c r="N242" s="16"/>
      <c r="O242" s="16"/>
      <c r="P242" s="16"/>
      <c r="Q242" s="16"/>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16"/>
      <c r="C243" s="16"/>
      <c r="D243" s="16"/>
      <c r="E243" s="16"/>
      <c r="F243" s="16"/>
      <c r="G243" s="16"/>
      <c r="H243" s="16"/>
      <c r="I243" s="16"/>
      <c r="J243" s="16"/>
      <c r="K243" s="16"/>
      <c r="L243" s="16"/>
      <c r="M243" s="16"/>
      <c r="N243" s="16"/>
      <c r="O243" s="16"/>
      <c r="P243" s="16"/>
      <c r="Q243" s="16"/>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16"/>
      <c r="C244" s="16"/>
      <c r="D244" s="16"/>
      <c r="E244" s="16"/>
      <c r="F244" s="16"/>
      <c r="G244" s="16"/>
      <c r="H244" s="16"/>
      <c r="I244" s="16"/>
      <c r="J244" s="16"/>
      <c r="K244" s="16"/>
      <c r="L244" s="16"/>
      <c r="M244" s="16"/>
      <c r="N244" s="16"/>
      <c r="O244" s="16"/>
      <c r="P244" s="16"/>
      <c r="Q244" s="16"/>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16"/>
      <c r="C245" s="16"/>
      <c r="D245" s="16"/>
      <c r="E245" s="16"/>
      <c r="F245" s="16"/>
      <c r="G245" s="16"/>
      <c r="H245" s="16"/>
      <c r="I245" s="16"/>
      <c r="J245" s="16"/>
      <c r="K245" s="16"/>
      <c r="L245" s="16"/>
      <c r="M245" s="16"/>
      <c r="N245" s="16"/>
      <c r="O245" s="16"/>
      <c r="P245" s="16"/>
      <c r="Q245" s="16"/>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16"/>
      <c r="C246" s="16"/>
      <c r="D246" s="16"/>
      <c r="E246" s="16"/>
      <c r="F246" s="16"/>
      <c r="G246" s="16"/>
      <c r="H246" s="16"/>
      <c r="I246" s="16"/>
      <c r="J246" s="16"/>
      <c r="K246" s="16"/>
      <c r="L246" s="16"/>
      <c r="M246" s="16"/>
      <c r="N246" s="16"/>
      <c r="O246" s="16"/>
      <c r="P246" s="16"/>
      <c r="Q246" s="16"/>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x14ac:dyDescent="0.3">
      <c r="A247" s="16"/>
      <c r="B247" s="16"/>
      <c r="C247" s="16"/>
      <c r="D247" s="16"/>
      <c r="E247" s="16"/>
      <c r="F247" s="16"/>
      <c r="G247" s="16"/>
      <c r="H247" s="16"/>
      <c r="I247" s="16"/>
      <c r="J247" s="16"/>
      <c r="K247" s="16"/>
      <c r="L247" s="16"/>
      <c r="M247" s="16"/>
      <c r="N247" s="16"/>
      <c r="O247" s="16"/>
      <c r="P247" s="16"/>
      <c r="Q247" s="16"/>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x14ac:dyDescent="0.3">
      <c r="A248" s="16"/>
      <c r="B248" s="16"/>
      <c r="C248" s="16"/>
      <c r="D248" s="16"/>
      <c r="E248" s="16"/>
      <c r="F248" s="16"/>
      <c r="G248" s="16"/>
      <c r="H248" s="16"/>
      <c r="I248" s="16"/>
      <c r="J248" s="16"/>
      <c r="K248" s="16"/>
      <c r="L248" s="16"/>
      <c r="M248" s="16"/>
      <c r="N248" s="16"/>
      <c r="O248" s="16"/>
      <c r="P248" s="16"/>
      <c r="Q248" s="16"/>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x14ac:dyDescent="0.3">
      <c r="A249" s="16"/>
      <c r="B249" s="16"/>
      <c r="C249" s="16"/>
      <c r="D249" s="16"/>
      <c r="E249" s="16"/>
      <c r="F249" s="16"/>
      <c r="G249" s="16"/>
      <c r="H249" s="16"/>
      <c r="I249" s="16"/>
      <c r="J249" s="16"/>
      <c r="K249" s="16"/>
      <c r="L249" s="16"/>
      <c r="M249" s="16"/>
      <c r="N249" s="16"/>
      <c r="O249" s="16"/>
      <c r="P249" s="16"/>
      <c r="Q249" s="16"/>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16"/>
      <c r="C250" s="16"/>
      <c r="D250" s="16"/>
      <c r="E250" s="16"/>
      <c r="F250" s="16"/>
      <c r="G250" s="16"/>
      <c r="H250" s="16"/>
      <c r="I250" s="16"/>
      <c r="J250" s="16"/>
      <c r="K250" s="16"/>
      <c r="L250" s="16"/>
      <c r="M250" s="16"/>
      <c r="N250" s="16"/>
      <c r="O250" s="16"/>
      <c r="P250" s="16"/>
      <c r="Q250" s="16"/>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16"/>
      <c r="C251" s="16"/>
      <c r="D251" s="16"/>
      <c r="E251" s="16"/>
      <c r="F251" s="16"/>
      <c r="G251" s="16"/>
      <c r="H251" s="16"/>
      <c r="I251" s="16"/>
      <c r="J251" s="16"/>
      <c r="K251" s="16"/>
      <c r="L251" s="16"/>
      <c r="M251" s="16"/>
      <c r="N251" s="16"/>
      <c r="O251" s="16"/>
      <c r="P251" s="16"/>
      <c r="Q251" s="16"/>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16"/>
      <c r="C252" s="16"/>
      <c r="D252" s="16"/>
      <c r="E252" s="16"/>
      <c r="F252" s="16"/>
      <c r="G252" s="16"/>
      <c r="H252" s="16"/>
      <c r="I252" s="16"/>
      <c r="J252" s="16"/>
      <c r="K252" s="16"/>
      <c r="L252" s="16"/>
      <c r="M252" s="16"/>
      <c r="N252" s="16"/>
      <c r="O252" s="16"/>
      <c r="P252" s="16"/>
      <c r="Q252" s="16"/>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16"/>
      <c r="C253" s="16"/>
      <c r="D253" s="16"/>
      <c r="E253" s="16"/>
      <c r="F253" s="16"/>
      <c r="G253" s="16"/>
      <c r="H253" s="16"/>
      <c r="I253" s="16"/>
      <c r="J253" s="16"/>
      <c r="K253" s="16"/>
      <c r="L253" s="16"/>
      <c r="M253" s="16"/>
      <c r="N253" s="16"/>
      <c r="O253" s="16"/>
      <c r="P253" s="16"/>
      <c r="Q253" s="16"/>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16"/>
      <c r="C254" s="16"/>
      <c r="D254" s="16"/>
      <c r="E254" s="16"/>
      <c r="F254" s="16"/>
      <c r="G254" s="16"/>
      <c r="H254" s="16"/>
      <c r="I254" s="16"/>
      <c r="J254" s="16"/>
      <c r="K254" s="16"/>
      <c r="L254" s="16"/>
      <c r="M254" s="16"/>
      <c r="N254" s="16"/>
      <c r="O254" s="16"/>
      <c r="P254" s="16"/>
      <c r="Q254" s="16"/>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x14ac:dyDescent="0.3">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x14ac:dyDescent="0.3">
      <c r="A256" s="16"/>
      <c r="B256" s="16"/>
      <c r="C256" s="16"/>
      <c r="D256" s="16"/>
      <c r="E256" s="16"/>
      <c r="F256" s="16"/>
      <c r="G256" s="16"/>
      <c r="H256" s="16"/>
      <c r="I256" s="16"/>
      <c r="J256" s="16"/>
      <c r="K256" s="16"/>
      <c r="L256" s="16"/>
      <c r="M256" s="16"/>
      <c r="N256" s="16"/>
      <c r="O256" s="16"/>
      <c r="P256" s="16"/>
      <c r="Q256" s="16"/>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16"/>
      <c r="C257" s="16"/>
      <c r="D257" s="16"/>
      <c r="E257" s="16"/>
      <c r="F257" s="16"/>
      <c r="G257" s="16"/>
      <c r="H257" s="16"/>
      <c r="I257" s="16"/>
      <c r="J257" s="16"/>
      <c r="K257" s="16"/>
      <c r="L257" s="16"/>
      <c r="M257" s="16"/>
      <c r="N257" s="16"/>
      <c r="O257" s="16"/>
      <c r="P257" s="16"/>
      <c r="Q257" s="16"/>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16"/>
      <c r="C258" s="16"/>
      <c r="D258" s="16"/>
      <c r="E258" s="16"/>
      <c r="F258" s="16"/>
      <c r="G258" s="16"/>
      <c r="H258" s="16"/>
      <c r="I258" s="16"/>
      <c r="J258" s="16"/>
      <c r="K258" s="16"/>
      <c r="L258" s="16"/>
      <c r="M258" s="16"/>
      <c r="N258" s="16"/>
      <c r="O258" s="16"/>
      <c r="P258" s="16"/>
      <c r="Q258" s="16"/>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16"/>
      <c r="C259" s="16"/>
      <c r="D259" s="16"/>
      <c r="E259" s="16"/>
      <c r="F259" s="16"/>
      <c r="G259" s="16"/>
      <c r="H259" s="16"/>
      <c r="I259" s="16"/>
      <c r="J259" s="16"/>
      <c r="K259" s="16"/>
      <c r="L259" s="16"/>
      <c r="M259" s="16"/>
      <c r="N259" s="16"/>
      <c r="O259" s="16"/>
      <c r="P259" s="16"/>
      <c r="Q259" s="16"/>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16"/>
      <c r="C260" s="16"/>
      <c r="D260" s="16"/>
      <c r="E260" s="16"/>
      <c r="F260" s="16"/>
      <c r="G260" s="16"/>
      <c r="H260" s="16"/>
      <c r="I260" s="16"/>
      <c r="J260" s="16"/>
      <c r="K260" s="16"/>
      <c r="L260" s="16"/>
      <c r="M260" s="16"/>
      <c r="N260" s="16"/>
      <c r="O260" s="16"/>
      <c r="P260" s="16"/>
      <c r="Q260" s="16"/>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16"/>
      <c r="C261" s="16"/>
      <c r="D261" s="16"/>
      <c r="E261" s="16"/>
      <c r="F261" s="16"/>
      <c r="G261" s="16"/>
      <c r="H261" s="16"/>
      <c r="I261" s="16"/>
      <c r="J261" s="16"/>
      <c r="K261" s="16"/>
      <c r="L261" s="16"/>
      <c r="M261" s="16"/>
      <c r="N261" s="16"/>
      <c r="O261" s="16"/>
      <c r="P261" s="16"/>
      <c r="Q261" s="16"/>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16"/>
      <c r="C262" s="16"/>
      <c r="D262" s="16"/>
      <c r="E262" s="16"/>
      <c r="F262" s="16"/>
      <c r="G262" s="16"/>
      <c r="H262" s="16"/>
      <c r="I262" s="16"/>
      <c r="J262" s="16"/>
      <c r="K262" s="16"/>
      <c r="L262" s="16"/>
      <c r="M262" s="16"/>
      <c r="N262" s="16"/>
      <c r="O262" s="16"/>
      <c r="P262" s="16"/>
      <c r="Q262" s="1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16"/>
      <c r="C263" s="16"/>
      <c r="D263" s="16"/>
      <c r="E263" s="16"/>
      <c r="F263" s="16"/>
      <c r="G263" s="16"/>
      <c r="H263" s="16"/>
      <c r="I263" s="16"/>
      <c r="J263" s="16"/>
      <c r="K263" s="16"/>
      <c r="L263" s="16"/>
      <c r="M263" s="16"/>
      <c r="N263" s="16"/>
      <c r="O263" s="16"/>
      <c r="P263" s="16"/>
      <c r="Q263" s="16"/>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x14ac:dyDescent="0.3">
      <c r="A264" s="16"/>
      <c r="B264" s="16"/>
      <c r="C264" s="16"/>
      <c r="D264" s="16"/>
      <c r="E264" s="16"/>
      <c r="F264" s="16"/>
      <c r="G264" s="16"/>
      <c r="H264" s="16"/>
      <c r="I264" s="16"/>
      <c r="J264" s="16"/>
      <c r="K264" s="16"/>
      <c r="L264" s="16"/>
      <c r="M264" s="16"/>
      <c r="N264" s="16"/>
      <c r="O264" s="16"/>
      <c r="P264" s="16"/>
      <c r="Q264" s="16"/>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x14ac:dyDescent="0.3">
      <c r="A265" s="16"/>
      <c r="B265" s="16"/>
      <c r="C265" s="16"/>
      <c r="D265" s="16"/>
      <c r="E265" s="16"/>
      <c r="F265" s="16"/>
      <c r="G265" s="16"/>
      <c r="H265" s="16"/>
      <c r="I265" s="16"/>
      <c r="J265" s="16"/>
      <c r="K265" s="16"/>
      <c r="L265" s="16"/>
      <c r="M265" s="16"/>
      <c r="N265" s="16"/>
      <c r="O265" s="16"/>
      <c r="P265" s="16"/>
      <c r="Q265" s="16"/>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x14ac:dyDescent="0.3">
      <c r="A266" s="16"/>
      <c r="B266" s="16"/>
      <c r="C266" s="16"/>
      <c r="D266" s="16"/>
      <c r="E266" s="16"/>
      <c r="F266" s="16"/>
      <c r="G266" s="16"/>
      <c r="H266" s="16"/>
      <c r="I266" s="16"/>
      <c r="J266" s="16"/>
      <c r="K266" s="16"/>
      <c r="L266" s="16"/>
      <c r="M266" s="16"/>
      <c r="N266" s="16"/>
      <c r="O266" s="16"/>
      <c r="P266" s="16"/>
      <c r="Q266" s="16"/>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16"/>
      <c r="C267" s="16"/>
      <c r="D267" s="16"/>
      <c r="E267" s="16"/>
      <c r="F267" s="16"/>
      <c r="G267" s="16"/>
      <c r="H267" s="16"/>
      <c r="I267" s="16"/>
      <c r="J267" s="16"/>
      <c r="K267" s="16"/>
      <c r="L267" s="16"/>
      <c r="M267" s="16"/>
      <c r="N267" s="16"/>
      <c r="O267" s="16"/>
      <c r="P267" s="16"/>
      <c r="Q267" s="16"/>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16"/>
      <c r="C268" s="16"/>
      <c r="D268" s="16"/>
      <c r="E268" s="16"/>
      <c r="F268" s="16"/>
      <c r="G268" s="16"/>
      <c r="H268" s="16"/>
      <c r="I268" s="16"/>
      <c r="J268" s="16"/>
      <c r="K268" s="16"/>
      <c r="L268" s="16"/>
      <c r="M268" s="16"/>
      <c r="N268" s="16"/>
      <c r="O268" s="16"/>
      <c r="P268" s="16"/>
      <c r="Q268" s="16"/>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16"/>
      <c r="C269" s="16"/>
      <c r="D269" s="16"/>
      <c r="E269" s="16"/>
      <c r="F269" s="16"/>
      <c r="G269" s="16"/>
      <c r="H269" s="16"/>
      <c r="I269" s="16"/>
      <c r="J269" s="16"/>
      <c r="K269" s="16"/>
      <c r="L269" s="16"/>
      <c r="M269" s="16"/>
      <c r="N269" s="16"/>
      <c r="O269" s="16"/>
      <c r="P269" s="16"/>
      <c r="Q269" s="16"/>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16"/>
      <c r="C270" s="16"/>
      <c r="D270" s="16"/>
      <c r="E270" s="16"/>
      <c r="F270" s="16"/>
      <c r="G270" s="16"/>
      <c r="H270" s="16"/>
      <c r="I270" s="16"/>
      <c r="J270" s="16"/>
      <c r="K270" s="16"/>
      <c r="L270" s="16"/>
      <c r="M270" s="16"/>
      <c r="N270" s="16"/>
      <c r="O270" s="16"/>
      <c r="P270" s="16"/>
      <c r="Q270" s="16"/>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sheetData>
  <mergeCells count="213">
    <mergeCell ref="G167:J167"/>
    <mergeCell ref="B132:B133"/>
    <mergeCell ref="C132:D133"/>
    <mergeCell ref="E132:F133"/>
    <mergeCell ref="G132:H133"/>
    <mergeCell ref="I132:J133"/>
    <mergeCell ref="K132:L133"/>
    <mergeCell ref="G146:J146"/>
    <mergeCell ref="G153:J153"/>
    <mergeCell ref="G160:J160"/>
    <mergeCell ref="B128:B129"/>
    <mergeCell ref="C128:D129"/>
    <mergeCell ref="E128:F129"/>
    <mergeCell ref="G128:H129"/>
    <mergeCell ref="I128:J129"/>
    <mergeCell ref="K128:L129"/>
    <mergeCell ref="B130:B131"/>
    <mergeCell ref="C130:D131"/>
    <mergeCell ref="E130:F131"/>
    <mergeCell ref="G130:H131"/>
    <mergeCell ref="I130:J131"/>
    <mergeCell ref="K130:L131"/>
    <mergeCell ref="G124:H125"/>
    <mergeCell ref="I124:J125"/>
    <mergeCell ref="K124:L125"/>
    <mergeCell ref="B126:B127"/>
    <mergeCell ref="C126:D127"/>
    <mergeCell ref="E126:F127"/>
    <mergeCell ref="G126:H127"/>
    <mergeCell ref="I126:J127"/>
    <mergeCell ref="K126:L127"/>
    <mergeCell ref="B114:R116"/>
    <mergeCell ref="B118:B119"/>
    <mergeCell ref="C118:D119"/>
    <mergeCell ref="E118:F119"/>
    <mergeCell ref="G118:H119"/>
    <mergeCell ref="I118:J119"/>
    <mergeCell ref="K118:L119"/>
    <mergeCell ref="M118:R119"/>
    <mergeCell ref="B120:B121"/>
    <mergeCell ref="C120:D121"/>
    <mergeCell ref="E120:F121"/>
    <mergeCell ref="G120:H121"/>
    <mergeCell ref="I120:J121"/>
    <mergeCell ref="K120:L121"/>
    <mergeCell ref="M120:R133"/>
    <mergeCell ref="B122:B123"/>
    <mergeCell ref="C122:D123"/>
    <mergeCell ref="E122:F123"/>
    <mergeCell ref="G122:H123"/>
    <mergeCell ref="I122:J123"/>
    <mergeCell ref="K122:L123"/>
    <mergeCell ref="B124:B125"/>
    <mergeCell ref="C124:D125"/>
    <mergeCell ref="E124:F125"/>
    <mergeCell ref="C3:D6"/>
    <mergeCell ref="E3:Q6"/>
    <mergeCell ref="B9:R11"/>
    <mergeCell ref="B13:B14"/>
    <mergeCell ref="C13:F14"/>
    <mergeCell ref="H13:H14"/>
    <mergeCell ref="I13:L14"/>
    <mergeCell ref="N13:N14"/>
    <mergeCell ref="O13:R14"/>
    <mergeCell ref="P15:R19"/>
    <mergeCell ref="B20:C21"/>
    <mergeCell ref="D20:F21"/>
    <mergeCell ref="H20:I21"/>
    <mergeCell ref="J20:L21"/>
    <mergeCell ref="N20:O21"/>
    <mergeCell ref="P20:R21"/>
    <mergeCell ref="B15:C19"/>
    <mergeCell ref="D15:F19"/>
    <mergeCell ref="H15:I19"/>
    <mergeCell ref="J15:L19"/>
    <mergeCell ref="N15:O19"/>
    <mergeCell ref="N33:N34"/>
    <mergeCell ref="O33:O34"/>
    <mergeCell ref="P33:P34"/>
    <mergeCell ref="Q33:Q34"/>
    <mergeCell ref="B33:B34"/>
    <mergeCell ref="C33:D34"/>
    <mergeCell ref="E33:F34"/>
    <mergeCell ref="H33:H34"/>
    <mergeCell ref="I33:J34"/>
    <mergeCell ref="B39:R41"/>
    <mergeCell ref="B43:B44"/>
    <mergeCell ref="C43:F44"/>
    <mergeCell ref="H43:H44"/>
    <mergeCell ref="I43:L44"/>
    <mergeCell ref="N43:N44"/>
    <mergeCell ref="O43:R44"/>
    <mergeCell ref="R33:R34"/>
    <mergeCell ref="B35:B36"/>
    <mergeCell ref="C35:C36"/>
    <mergeCell ref="D35:D36"/>
    <mergeCell ref="E35:E36"/>
    <mergeCell ref="F35:F36"/>
    <mergeCell ref="H35:H36"/>
    <mergeCell ref="I35:I36"/>
    <mergeCell ref="J35:J36"/>
    <mergeCell ref="K35:K36"/>
    <mergeCell ref="L35:L36"/>
    <mergeCell ref="N35:N36"/>
    <mergeCell ref="O35:O36"/>
    <mergeCell ref="P35:P36"/>
    <mergeCell ref="Q35:Q36"/>
    <mergeCell ref="R35:R36"/>
    <mergeCell ref="K33:L34"/>
    <mergeCell ref="P45:R49"/>
    <mergeCell ref="B50:C51"/>
    <mergeCell ref="D50:F51"/>
    <mergeCell ref="H50:I51"/>
    <mergeCell ref="J50:L51"/>
    <mergeCell ref="N50:O51"/>
    <mergeCell ref="P50:R51"/>
    <mergeCell ref="B45:C49"/>
    <mergeCell ref="D45:F49"/>
    <mergeCell ref="H45:I49"/>
    <mergeCell ref="J45:L49"/>
    <mergeCell ref="N45:O49"/>
    <mergeCell ref="N63:N64"/>
    <mergeCell ref="O63:O64"/>
    <mergeCell ref="P63:P64"/>
    <mergeCell ref="Q63:Q64"/>
    <mergeCell ref="B63:B64"/>
    <mergeCell ref="C63:D64"/>
    <mergeCell ref="E63:F64"/>
    <mergeCell ref="H63:H64"/>
    <mergeCell ref="I63:J64"/>
    <mergeCell ref="B69:R71"/>
    <mergeCell ref="B73:B74"/>
    <mergeCell ref="C73:F74"/>
    <mergeCell ref="H73:H74"/>
    <mergeCell ref="I73:L74"/>
    <mergeCell ref="N73:N74"/>
    <mergeCell ref="O73:R74"/>
    <mergeCell ref="R63:R64"/>
    <mergeCell ref="B65:B66"/>
    <mergeCell ref="C65:C66"/>
    <mergeCell ref="D65:D66"/>
    <mergeCell ref="E65:E66"/>
    <mergeCell ref="F65:F66"/>
    <mergeCell ref="H65:H66"/>
    <mergeCell ref="I65:I66"/>
    <mergeCell ref="J65:J66"/>
    <mergeCell ref="K65:K66"/>
    <mergeCell ref="L65:L66"/>
    <mergeCell ref="N65:N66"/>
    <mergeCell ref="O65:O66"/>
    <mergeCell ref="P65:P66"/>
    <mergeCell ref="Q65:Q66"/>
    <mergeCell ref="R65:R66"/>
    <mergeCell ref="K63:L64"/>
    <mergeCell ref="H93:H94"/>
    <mergeCell ref="I93:J94"/>
    <mergeCell ref="P75:R79"/>
    <mergeCell ref="B80:C81"/>
    <mergeCell ref="D80:F81"/>
    <mergeCell ref="H80:I81"/>
    <mergeCell ref="J80:L81"/>
    <mergeCell ref="N80:O81"/>
    <mergeCell ref="P80:R81"/>
    <mergeCell ref="B75:C79"/>
    <mergeCell ref="D75:F79"/>
    <mergeCell ref="H75:I79"/>
    <mergeCell ref="J75:L79"/>
    <mergeCell ref="N75:O79"/>
    <mergeCell ref="R93:R94"/>
    <mergeCell ref="B93:B94"/>
    <mergeCell ref="C93:D94"/>
    <mergeCell ref="E93:F94"/>
    <mergeCell ref="B95:B96"/>
    <mergeCell ref="C95:C96"/>
    <mergeCell ref="D95:D96"/>
    <mergeCell ref="E95:E96"/>
    <mergeCell ref="F95:F96"/>
    <mergeCell ref="H95:H96"/>
    <mergeCell ref="I95:I96"/>
    <mergeCell ref="J95:J96"/>
    <mergeCell ref="K95:K96"/>
    <mergeCell ref="L95:L96"/>
    <mergeCell ref="N95:N96"/>
    <mergeCell ref="O95:O96"/>
    <mergeCell ref="P95:P96"/>
    <mergeCell ref="Q95:Q96"/>
    <mergeCell ref="R95:R96"/>
    <mergeCell ref="K93:L94"/>
    <mergeCell ref="N93:N94"/>
    <mergeCell ref="O93:O94"/>
    <mergeCell ref="P93:P94"/>
    <mergeCell ref="Q93:Q94"/>
    <mergeCell ref="C105:E107"/>
    <mergeCell ref="F105:H107"/>
    <mergeCell ref="I105:K107"/>
    <mergeCell ref="L105:N107"/>
    <mergeCell ref="O105:Q107"/>
    <mergeCell ref="B99:R101"/>
    <mergeCell ref="C103:E104"/>
    <mergeCell ref="F103:H104"/>
    <mergeCell ref="I103:K104"/>
    <mergeCell ref="L103:N104"/>
    <mergeCell ref="O103:Q104"/>
    <mergeCell ref="C109:E111"/>
    <mergeCell ref="F109:H111"/>
    <mergeCell ref="I109:K111"/>
    <mergeCell ref="L109:N111"/>
    <mergeCell ref="O109:Q111"/>
    <mergeCell ref="C108:E108"/>
    <mergeCell ref="F108:H108"/>
    <mergeCell ref="I108:K108"/>
    <mergeCell ref="L108:N108"/>
    <mergeCell ref="O108:Q108"/>
  </mergeCells>
  <dataValidations count="4">
    <dataValidation type="list" allowBlank="1" showInputMessage="1" showErrorMessage="1" sqref="I120:J133">
      <formula1>$H$168:$H$172</formula1>
    </dataValidation>
    <dataValidation type="list" allowBlank="1" showInputMessage="1" showErrorMessage="1" sqref="G120:H133">
      <formula1>$H$161:$H$165</formula1>
    </dataValidation>
    <dataValidation type="list" allowBlank="1" showInputMessage="1" showErrorMessage="1" sqref="E120:F133">
      <formula1>$H$154:$H$158</formula1>
    </dataValidation>
    <dataValidation type="list" allowBlank="1" showInputMessage="1" showErrorMessage="1" sqref="C120:D133">
      <formula1>$H$147:$H$151</formula1>
    </dataValidation>
  </dataValidations>
  <pageMargins left="0.7" right="0.7" top="0.75" bottom="0.75" header="0.3" footer="0.3"/>
  <pageSetup paperSize="9" orientation="portrait" horizontalDpi="0" verticalDpi="0" r:id="rId1"/>
  <ignoredErrors>
    <ignoredError sqref="B37:C37 H37:I37 N37:O37 B67:C67 H67:I67 N67:O67 B97:C97 H97:I97 N97:O97" evalError="1"/>
  </ignoredErrors>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270"/>
  <sheetViews>
    <sheetView showGridLines="0" showZeros="0" zoomScaleNormal="100" workbookViewId="0"/>
  </sheetViews>
  <sheetFormatPr baseColWidth="10" defaultRowHeight="14.4" x14ac:dyDescent="0.3"/>
  <cols>
    <col min="1" max="1" width="5.33203125" customWidth="1"/>
    <col min="4" max="4" width="11.5546875" customWidth="1"/>
  </cols>
  <sheetData>
    <row r="1" spans="1:42" ht="15" customHeight="1" x14ac:dyDescent="0.3">
      <c r="A1" s="16"/>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row>
    <row r="2" spans="1:42" ht="15" customHeight="1" thickBot="1" x14ac:dyDescent="0.35">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row>
    <row r="3" spans="1:42" ht="15" customHeight="1" x14ac:dyDescent="0.3">
      <c r="A3" s="16"/>
      <c r="B3" s="16"/>
      <c r="C3" s="445">
        <f>'Training Plan'!B128</f>
        <v>0</v>
      </c>
      <c r="D3" s="446"/>
      <c r="E3" s="451" t="s">
        <v>174</v>
      </c>
      <c r="F3" s="451"/>
      <c r="G3" s="451"/>
      <c r="H3" s="451"/>
      <c r="I3" s="451"/>
      <c r="J3" s="451"/>
      <c r="K3" s="451"/>
      <c r="L3" s="451"/>
      <c r="M3" s="451"/>
      <c r="N3" s="451"/>
      <c r="O3" s="451"/>
      <c r="P3" s="451"/>
      <c r="Q3" s="452"/>
      <c r="R3" s="16"/>
      <c r="S3" s="16"/>
      <c r="T3" s="16"/>
      <c r="U3" s="16"/>
      <c r="V3" s="16"/>
      <c r="W3" s="16"/>
      <c r="X3" s="16"/>
      <c r="Y3" s="16"/>
      <c r="Z3" s="16"/>
      <c r="AA3" s="16"/>
      <c r="AB3" s="16"/>
      <c r="AC3" s="16"/>
      <c r="AD3" s="16"/>
      <c r="AE3" s="16"/>
      <c r="AF3" s="16"/>
      <c r="AG3" s="16"/>
      <c r="AH3" s="16"/>
      <c r="AI3" s="16"/>
      <c r="AJ3" s="16"/>
      <c r="AK3" s="16"/>
      <c r="AL3" s="16"/>
      <c r="AM3" s="16"/>
      <c r="AN3" s="16"/>
      <c r="AO3" s="16"/>
      <c r="AP3" s="16"/>
    </row>
    <row r="4" spans="1:42" ht="15" customHeight="1" x14ac:dyDescent="0.3">
      <c r="A4" s="16"/>
      <c r="B4" s="16"/>
      <c r="C4" s="447"/>
      <c r="D4" s="448"/>
      <c r="E4" s="307"/>
      <c r="F4" s="307"/>
      <c r="G4" s="307"/>
      <c r="H4" s="307"/>
      <c r="I4" s="307"/>
      <c r="J4" s="307"/>
      <c r="K4" s="307"/>
      <c r="L4" s="307"/>
      <c r="M4" s="307"/>
      <c r="N4" s="307"/>
      <c r="O4" s="307"/>
      <c r="P4" s="307"/>
      <c r="Q4" s="453"/>
      <c r="R4" s="16"/>
      <c r="S4" s="16"/>
      <c r="T4" s="16"/>
      <c r="U4" s="16"/>
      <c r="V4" s="16"/>
      <c r="W4" s="16"/>
      <c r="X4" s="16"/>
      <c r="Y4" s="16"/>
      <c r="Z4" s="16"/>
      <c r="AA4" s="16"/>
      <c r="AB4" s="16"/>
      <c r="AC4" s="16"/>
      <c r="AD4" s="16"/>
      <c r="AE4" s="16"/>
      <c r="AF4" s="16"/>
      <c r="AG4" s="16"/>
      <c r="AH4" s="16"/>
      <c r="AI4" s="16"/>
      <c r="AJ4" s="16"/>
      <c r="AK4" s="16"/>
      <c r="AL4" s="16"/>
      <c r="AM4" s="16"/>
      <c r="AN4" s="16"/>
      <c r="AO4" s="16"/>
      <c r="AP4" s="16"/>
    </row>
    <row r="5" spans="1:42" ht="15" customHeight="1" x14ac:dyDescent="0.3">
      <c r="A5" s="16"/>
      <c r="B5" s="16"/>
      <c r="C5" s="447"/>
      <c r="D5" s="448"/>
      <c r="E5" s="307"/>
      <c r="F5" s="307"/>
      <c r="G5" s="307"/>
      <c r="H5" s="307"/>
      <c r="I5" s="307"/>
      <c r="J5" s="307"/>
      <c r="K5" s="307"/>
      <c r="L5" s="307"/>
      <c r="M5" s="307"/>
      <c r="N5" s="307"/>
      <c r="O5" s="307"/>
      <c r="P5" s="307"/>
      <c r="Q5" s="453"/>
      <c r="R5" s="16"/>
      <c r="S5" s="16"/>
      <c r="T5" s="16"/>
      <c r="U5" s="16"/>
      <c r="V5" s="16"/>
      <c r="W5" s="16"/>
      <c r="X5" s="16"/>
      <c r="Y5" s="16"/>
      <c r="Z5" s="16"/>
      <c r="AA5" s="16"/>
      <c r="AB5" s="16"/>
      <c r="AC5" s="16"/>
      <c r="AD5" s="16"/>
      <c r="AE5" s="16"/>
      <c r="AF5" s="16"/>
      <c r="AG5" s="16"/>
      <c r="AH5" s="16"/>
      <c r="AI5" s="16"/>
      <c r="AJ5" s="16"/>
      <c r="AK5" s="16"/>
      <c r="AL5" s="16"/>
      <c r="AM5" s="16"/>
      <c r="AN5" s="16"/>
      <c r="AO5" s="16"/>
      <c r="AP5" s="16"/>
    </row>
    <row r="6" spans="1:42" ht="15" customHeight="1" thickBot="1" x14ac:dyDescent="0.35">
      <c r="A6" s="16"/>
      <c r="B6" s="16"/>
      <c r="C6" s="449"/>
      <c r="D6" s="450"/>
      <c r="E6" s="454"/>
      <c r="F6" s="454"/>
      <c r="G6" s="454"/>
      <c r="H6" s="454"/>
      <c r="I6" s="454"/>
      <c r="J6" s="454"/>
      <c r="K6" s="454"/>
      <c r="L6" s="454"/>
      <c r="M6" s="454"/>
      <c r="N6" s="454"/>
      <c r="O6" s="454"/>
      <c r="P6" s="454"/>
      <c r="Q6" s="455"/>
      <c r="R6" s="16"/>
      <c r="S6" s="16"/>
      <c r="T6" s="16"/>
      <c r="U6" s="16"/>
      <c r="V6" s="16"/>
      <c r="W6" s="16"/>
      <c r="X6" s="16"/>
      <c r="Y6" s="16"/>
      <c r="Z6" s="16"/>
      <c r="AA6" s="16"/>
      <c r="AB6" s="16"/>
      <c r="AC6" s="16"/>
      <c r="AD6" s="16"/>
      <c r="AE6" s="16"/>
      <c r="AF6" s="16"/>
      <c r="AG6" s="16"/>
      <c r="AH6" s="16"/>
      <c r="AI6" s="16"/>
      <c r="AJ6" s="16"/>
      <c r="AK6" s="16"/>
      <c r="AL6" s="16"/>
      <c r="AM6" s="16"/>
      <c r="AN6" s="16"/>
      <c r="AO6" s="16"/>
      <c r="AP6" s="16"/>
    </row>
    <row r="7" spans="1:42" ht="15" customHeight="1" x14ac:dyDescent="0.3">
      <c r="A7" s="16"/>
      <c r="B7" s="16"/>
      <c r="C7" s="16"/>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6"/>
      <c r="AH7" s="16"/>
      <c r="AI7" s="16"/>
      <c r="AJ7" s="16"/>
      <c r="AK7" s="16"/>
      <c r="AL7" s="16"/>
      <c r="AM7" s="16"/>
      <c r="AN7" s="16"/>
      <c r="AO7" s="16"/>
      <c r="AP7" s="16"/>
    </row>
    <row r="8" spans="1:42" ht="15" customHeight="1" x14ac:dyDescent="0.3">
      <c r="A8" s="16"/>
      <c r="B8" s="16"/>
      <c r="C8" s="16"/>
      <c r="D8" s="16"/>
      <c r="E8" s="16"/>
      <c r="F8" s="16"/>
      <c r="G8" s="16"/>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c r="AJ8" s="16"/>
      <c r="AK8" s="16"/>
      <c r="AL8" s="16"/>
      <c r="AM8" s="16"/>
      <c r="AN8" s="16"/>
      <c r="AO8" s="16"/>
      <c r="AP8" s="16"/>
    </row>
    <row r="9" spans="1:42" ht="15" customHeight="1" x14ac:dyDescent="0.3">
      <c r="A9" s="16"/>
      <c r="B9" s="400" t="s">
        <v>46</v>
      </c>
      <c r="C9" s="400"/>
      <c r="D9" s="400"/>
      <c r="E9" s="400"/>
      <c r="F9" s="400"/>
      <c r="G9" s="400"/>
      <c r="H9" s="400"/>
      <c r="I9" s="400"/>
      <c r="J9" s="400"/>
      <c r="K9" s="400"/>
      <c r="L9" s="400"/>
      <c r="M9" s="400"/>
      <c r="N9" s="400"/>
      <c r="O9" s="400"/>
      <c r="P9" s="400"/>
      <c r="Q9" s="400"/>
      <c r="R9" s="400"/>
      <c r="S9" s="16"/>
      <c r="T9" s="16"/>
      <c r="U9" s="16"/>
      <c r="V9" s="16"/>
      <c r="W9" s="16"/>
      <c r="X9" s="16"/>
      <c r="Y9" s="16"/>
      <c r="Z9" s="16"/>
      <c r="AA9" s="16"/>
      <c r="AB9" s="16"/>
      <c r="AC9" s="16"/>
      <c r="AD9" s="16"/>
      <c r="AE9" s="16"/>
      <c r="AF9" s="16"/>
      <c r="AG9" s="16"/>
      <c r="AH9" s="16"/>
      <c r="AI9" s="16"/>
      <c r="AJ9" s="16"/>
      <c r="AK9" s="16"/>
      <c r="AL9" s="16"/>
      <c r="AM9" s="16"/>
      <c r="AN9" s="16"/>
      <c r="AO9" s="16"/>
      <c r="AP9" s="16"/>
    </row>
    <row r="10" spans="1:42" ht="15" customHeight="1" x14ac:dyDescent="0.3">
      <c r="A10" s="16"/>
      <c r="B10" s="400"/>
      <c r="C10" s="400"/>
      <c r="D10" s="400"/>
      <c r="E10" s="400"/>
      <c r="F10" s="400"/>
      <c r="G10" s="400"/>
      <c r="H10" s="400"/>
      <c r="I10" s="400"/>
      <c r="J10" s="400"/>
      <c r="K10" s="400"/>
      <c r="L10" s="400"/>
      <c r="M10" s="400"/>
      <c r="N10" s="400"/>
      <c r="O10" s="400"/>
      <c r="P10" s="400"/>
      <c r="Q10" s="400"/>
      <c r="R10" s="400"/>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row>
    <row r="11" spans="1:42" ht="15" customHeight="1" x14ac:dyDescent="0.3">
      <c r="A11" s="16"/>
      <c r="B11" s="400"/>
      <c r="C11" s="400"/>
      <c r="D11" s="400"/>
      <c r="E11" s="400"/>
      <c r="F11" s="400"/>
      <c r="G11" s="400"/>
      <c r="H11" s="400"/>
      <c r="I11" s="400"/>
      <c r="J11" s="400"/>
      <c r="K11" s="400"/>
      <c r="L11" s="400"/>
      <c r="M11" s="400"/>
      <c r="N11" s="400"/>
      <c r="O11" s="400"/>
      <c r="P11" s="400"/>
      <c r="Q11" s="400"/>
      <c r="R11" s="400"/>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row>
    <row r="12" spans="1:42" ht="15" customHeight="1" thickBot="1" x14ac:dyDescent="0.35">
      <c r="A12" s="16"/>
      <c r="B12" s="16"/>
      <c r="C12" s="16"/>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row>
    <row r="13" spans="1:42" ht="15" customHeight="1" x14ac:dyDescent="0.3">
      <c r="A13" s="16"/>
      <c r="B13" s="329">
        <v>1</v>
      </c>
      <c r="C13" s="329">
        <f>'Training Plan'!C132</f>
        <v>0</v>
      </c>
      <c r="D13" s="330"/>
      <c r="E13" s="330"/>
      <c r="F13" s="331"/>
      <c r="G13" s="16"/>
      <c r="H13" s="329">
        <v>2</v>
      </c>
      <c r="I13" s="329">
        <f>'Training Plan'!C140</f>
        <v>0</v>
      </c>
      <c r="J13" s="330"/>
      <c r="K13" s="330"/>
      <c r="L13" s="331"/>
      <c r="M13" s="16"/>
      <c r="N13" s="329">
        <v>3</v>
      </c>
      <c r="O13" s="329">
        <f>'Training Plan'!C148</f>
        <v>0</v>
      </c>
      <c r="P13" s="330"/>
      <c r="Q13" s="330"/>
      <c r="R13" s="331"/>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row>
    <row r="14" spans="1:42" ht="15" customHeight="1" thickBot="1" x14ac:dyDescent="0.35">
      <c r="A14" s="16"/>
      <c r="B14" s="332"/>
      <c r="C14" s="332"/>
      <c r="D14" s="333"/>
      <c r="E14" s="333"/>
      <c r="F14" s="334"/>
      <c r="G14" s="16"/>
      <c r="H14" s="332"/>
      <c r="I14" s="332"/>
      <c r="J14" s="333"/>
      <c r="K14" s="333"/>
      <c r="L14" s="334"/>
      <c r="M14" s="16"/>
      <c r="N14" s="332"/>
      <c r="O14" s="332"/>
      <c r="P14" s="333"/>
      <c r="Q14" s="333"/>
      <c r="R14" s="334"/>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row>
    <row r="15" spans="1:42" ht="15" customHeight="1" x14ac:dyDescent="0.3">
      <c r="A15" s="16"/>
      <c r="B15" s="436" t="s">
        <v>179</v>
      </c>
      <c r="C15" s="437"/>
      <c r="D15" s="421">
        <f>'Training Plan'!C133</f>
        <v>0</v>
      </c>
      <c r="E15" s="421"/>
      <c r="F15" s="422"/>
      <c r="G15" s="16"/>
      <c r="H15" s="436" t="s">
        <v>179</v>
      </c>
      <c r="I15" s="437"/>
      <c r="J15" s="420">
        <f>'Training Plan'!C141</f>
        <v>0</v>
      </c>
      <c r="K15" s="421"/>
      <c r="L15" s="422"/>
      <c r="M15" s="16"/>
      <c r="N15" s="436" t="s">
        <v>179</v>
      </c>
      <c r="O15" s="437"/>
      <c r="P15" s="420">
        <f>'Training Plan'!C149</f>
        <v>0</v>
      </c>
      <c r="Q15" s="421"/>
      <c r="R15" s="422"/>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row>
    <row r="16" spans="1:42" ht="15" customHeight="1" x14ac:dyDescent="0.3">
      <c r="A16" s="16"/>
      <c r="B16" s="438"/>
      <c r="C16" s="439"/>
      <c r="D16" s="424"/>
      <c r="E16" s="424"/>
      <c r="F16" s="425"/>
      <c r="G16" s="16"/>
      <c r="H16" s="438"/>
      <c r="I16" s="439"/>
      <c r="J16" s="423"/>
      <c r="K16" s="424"/>
      <c r="L16" s="425"/>
      <c r="M16" s="16"/>
      <c r="N16" s="438"/>
      <c r="O16" s="439"/>
      <c r="P16" s="423"/>
      <c r="Q16" s="424"/>
      <c r="R16" s="425"/>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row>
    <row r="17" spans="1:42" ht="15" customHeight="1" x14ac:dyDescent="0.3">
      <c r="A17" s="16"/>
      <c r="B17" s="438"/>
      <c r="C17" s="439"/>
      <c r="D17" s="424"/>
      <c r="E17" s="424"/>
      <c r="F17" s="425"/>
      <c r="G17" s="16"/>
      <c r="H17" s="438"/>
      <c r="I17" s="439"/>
      <c r="J17" s="423"/>
      <c r="K17" s="424"/>
      <c r="L17" s="425"/>
      <c r="M17" s="16"/>
      <c r="N17" s="438"/>
      <c r="O17" s="439"/>
      <c r="P17" s="423"/>
      <c r="Q17" s="424"/>
      <c r="R17" s="425"/>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row>
    <row r="18" spans="1:42" ht="15" customHeight="1" x14ac:dyDescent="0.3">
      <c r="A18" s="16"/>
      <c r="B18" s="438"/>
      <c r="C18" s="439"/>
      <c r="D18" s="424"/>
      <c r="E18" s="424"/>
      <c r="F18" s="425"/>
      <c r="G18" s="16"/>
      <c r="H18" s="438"/>
      <c r="I18" s="439"/>
      <c r="J18" s="423"/>
      <c r="K18" s="424"/>
      <c r="L18" s="425"/>
      <c r="M18" s="16"/>
      <c r="N18" s="438"/>
      <c r="O18" s="439"/>
      <c r="P18" s="423"/>
      <c r="Q18" s="424"/>
      <c r="R18" s="425"/>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row>
    <row r="19" spans="1:42" ht="15" customHeight="1" thickBot="1" x14ac:dyDescent="0.35">
      <c r="A19" s="16"/>
      <c r="B19" s="440"/>
      <c r="C19" s="441"/>
      <c r="D19" s="424"/>
      <c r="E19" s="424"/>
      <c r="F19" s="425"/>
      <c r="G19" s="16"/>
      <c r="H19" s="440"/>
      <c r="I19" s="441"/>
      <c r="J19" s="423"/>
      <c r="K19" s="424"/>
      <c r="L19" s="425"/>
      <c r="M19" s="16"/>
      <c r="N19" s="440"/>
      <c r="O19" s="441"/>
      <c r="P19" s="423"/>
      <c r="Q19" s="424"/>
      <c r="R19" s="425"/>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row>
    <row r="20" spans="1:42" ht="15" customHeight="1" x14ac:dyDescent="0.3">
      <c r="A20" s="16"/>
      <c r="B20" s="426" t="s">
        <v>81</v>
      </c>
      <c r="C20" s="427"/>
      <c r="D20" s="430">
        <f>'Training Plan'!D138</f>
        <v>0</v>
      </c>
      <c r="E20" s="431"/>
      <c r="F20" s="432"/>
      <c r="G20" s="16"/>
      <c r="H20" s="426" t="s">
        <v>81</v>
      </c>
      <c r="I20" s="427"/>
      <c r="J20" s="430">
        <f>'Training Plan'!D146</f>
        <v>0</v>
      </c>
      <c r="K20" s="431"/>
      <c r="L20" s="432"/>
      <c r="M20" s="16"/>
      <c r="N20" s="426" t="s">
        <v>81</v>
      </c>
      <c r="O20" s="427"/>
      <c r="P20" s="430">
        <f>'Training Plan'!D154</f>
        <v>0</v>
      </c>
      <c r="Q20" s="431"/>
      <c r="R20" s="432"/>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row>
    <row r="21" spans="1:42" ht="15" customHeight="1" thickBot="1" x14ac:dyDescent="0.35">
      <c r="A21" s="16"/>
      <c r="B21" s="428"/>
      <c r="C21" s="429"/>
      <c r="D21" s="433"/>
      <c r="E21" s="434"/>
      <c r="F21" s="435"/>
      <c r="G21" s="16"/>
      <c r="H21" s="428"/>
      <c r="I21" s="429"/>
      <c r="J21" s="433"/>
      <c r="K21" s="434"/>
      <c r="L21" s="435"/>
      <c r="M21" s="16"/>
      <c r="N21" s="428"/>
      <c r="O21" s="429"/>
      <c r="P21" s="433"/>
      <c r="Q21" s="434"/>
      <c r="R21" s="435"/>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row>
    <row r="22" spans="1:42" ht="30" customHeight="1" thickBot="1" x14ac:dyDescent="0.35">
      <c r="A22" s="16"/>
      <c r="B22" s="163" t="s">
        <v>180</v>
      </c>
      <c r="C22" s="163" t="s">
        <v>0</v>
      </c>
      <c r="D22" s="163" t="s">
        <v>41</v>
      </c>
      <c r="E22" s="163" t="s">
        <v>181</v>
      </c>
      <c r="F22" s="164" t="s">
        <v>182</v>
      </c>
      <c r="G22" s="16"/>
      <c r="H22" s="163" t="s">
        <v>180</v>
      </c>
      <c r="I22" s="163" t="s">
        <v>0</v>
      </c>
      <c r="J22" s="163" t="s">
        <v>41</v>
      </c>
      <c r="K22" s="163" t="s">
        <v>181</v>
      </c>
      <c r="L22" s="164" t="s">
        <v>182</v>
      </c>
      <c r="M22" s="16"/>
      <c r="N22" s="163" t="s">
        <v>180</v>
      </c>
      <c r="O22" s="163" t="s">
        <v>0</v>
      </c>
      <c r="P22" s="163" t="s">
        <v>41</v>
      </c>
      <c r="Q22" s="163" t="s">
        <v>181</v>
      </c>
      <c r="R22" s="164" t="s">
        <v>182</v>
      </c>
      <c r="S22" s="16"/>
      <c r="T22" s="16"/>
      <c r="U22" s="16"/>
      <c r="V22" s="16"/>
      <c r="W22" s="16"/>
      <c r="X22" s="16"/>
      <c r="Y22" s="16"/>
      <c r="Z22" s="16"/>
      <c r="AA22" s="16"/>
      <c r="AB22" s="16"/>
      <c r="AC22" s="16"/>
      <c r="AD22" s="16"/>
      <c r="AE22" s="16"/>
      <c r="AF22" s="16"/>
      <c r="AG22" s="16"/>
      <c r="AH22" s="16"/>
      <c r="AI22" s="16"/>
      <c r="AJ22" s="16"/>
      <c r="AK22" s="16"/>
      <c r="AL22" s="16"/>
      <c r="AM22" s="16"/>
      <c r="AN22" s="16"/>
      <c r="AO22" s="16"/>
      <c r="AP22" s="16"/>
    </row>
    <row r="23" spans="1:42" ht="15" customHeight="1" thickBot="1" x14ac:dyDescent="0.35">
      <c r="A23" s="16"/>
      <c r="B23" s="165">
        <v>1</v>
      </c>
      <c r="C23" s="166"/>
      <c r="D23" s="167"/>
      <c r="E23" s="168"/>
      <c r="F23" s="169">
        <f>IF(ISNUMBER(D23),D23/B35,)</f>
        <v>0</v>
      </c>
      <c r="G23" s="16"/>
      <c r="H23" s="165">
        <v>1</v>
      </c>
      <c r="I23" s="166"/>
      <c r="J23" s="167"/>
      <c r="K23" s="168"/>
      <c r="L23" s="169">
        <f>IF(ISNUMBER(J23),J23/H35,)</f>
        <v>0</v>
      </c>
      <c r="M23" s="16"/>
      <c r="N23" s="165">
        <v>1</v>
      </c>
      <c r="O23" s="166"/>
      <c r="P23" s="167"/>
      <c r="Q23" s="168"/>
      <c r="R23" s="169">
        <f>IF(ISNUMBER(P23),P23/N35,)</f>
        <v>0</v>
      </c>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row>
    <row r="24" spans="1:42" ht="15" customHeight="1" thickBot="1" x14ac:dyDescent="0.35">
      <c r="A24" s="16"/>
      <c r="B24" s="165">
        <v>2</v>
      </c>
      <c r="C24" s="170"/>
      <c r="D24" s="171"/>
      <c r="E24" s="172"/>
      <c r="F24" s="173">
        <f>IF(ISNUMBER(D24),D24/B35,)</f>
        <v>0</v>
      </c>
      <c r="G24" s="16"/>
      <c r="H24" s="165">
        <v>2</v>
      </c>
      <c r="I24" s="170"/>
      <c r="J24" s="171"/>
      <c r="K24" s="172"/>
      <c r="L24" s="174">
        <f>IF(ISNUMBER(J24),J24/H35,)</f>
        <v>0</v>
      </c>
      <c r="M24" s="16"/>
      <c r="N24" s="165">
        <v>2</v>
      </c>
      <c r="O24" s="170"/>
      <c r="P24" s="171"/>
      <c r="Q24" s="172"/>
      <c r="R24" s="174">
        <f>IF(ISNUMBER(P24),P24/N35,)</f>
        <v>0</v>
      </c>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row>
    <row r="25" spans="1:42" ht="15" customHeight="1" thickBot="1" x14ac:dyDescent="0.35">
      <c r="A25" s="16"/>
      <c r="B25" s="165">
        <v>3</v>
      </c>
      <c r="C25" s="170"/>
      <c r="D25" s="171"/>
      <c r="E25" s="172"/>
      <c r="F25" s="173">
        <f>IF(ISNUMBER(D25),D25/B35,)</f>
        <v>0</v>
      </c>
      <c r="G25" s="16"/>
      <c r="H25" s="165">
        <v>3</v>
      </c>
      <c r="I25" s="170"/>
      <c r="J25" s="171"/>
      <c r="K25" s="172"/>
      <c r="L25" s="174">
        <f>IF(ISNUMBER(J25),J25/H35,)</f>
        <v>0</v>
      </c>
      <c r="M25" s="175"/>
      <c r="N25" s="165">
        <v>3</v>
      </c>
      <c r="O25" s="170"/>
      <c r="P25" s="171"/>
      <c r="Q25" s="172"/>
      <c r="R25" s="174">
        <f>IF(ISNUMBER(P25),P25/N35,)</f>
        <v>0</v>
      </c>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row>
    <row r="26" spans="1:42" ht="15" customHeight="1" thickBot="1" x14ac:dyDescent="0.35">
      <c r="A26" s="16"/>
      <c r="B26" s="165">
        <v>4</v>
      </c>
      <c r="C26" s="170"/>
      <c r="D26" s="171"/>
      <c r="E26" s="172"/>
      <c r="F26" s="173">
        <f>IF(ISNUMBER(D26),D26/B35,)</f>
        <v>0</v>
      </c>
      <c r="G26" s="16"/>
      <c r="H26" s="165">
        <v>4</v>
      </c>
      <c r="I26" s="170"/>
      <c r="J26" s="171"/>
      <c r="K26" s="172"/>
      <c r="L26" s="174">
        <f>IF(ISNUMBER(J26),J26/H35,)</f>
        <v>0</v>
      </c>
      <c r="M26" s="13"/>
      <c r="N26" s="165">
        <v>4</v>
      </c>
      <c r="O26" s="170"/>
      <c r="P26" s="171"/>
      <c r="Q26" s="172"/>
      <c r="R26" s="174">
        <f>IF(ISNUMBER(P26),P26/N35,)</f>
        <v>0</v>
      </c>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row>
    <row r="27" spans="1:42" ht="15" customHeight="1" thickBot="1" x14ac:dyDescent="0.35">
      <c r="A27" s="16"/>
      <c r="B27" s="165">
        <v>5</v>
      </c>
      <c r="C27" s="170"/>
      <c r="D27" s="171"/>
      <c r="E27" s="172"/>
      <c r="F27" s="173">
        <f>IF(ISNUMBER(D27),D27/B35,)</f>
        <v>0</v>
      </c>
      <c r="G27" s="16"/>
      <c r="H27" s="165">
        <v>5</v>
      </c>
      <c r="I27" s="170"/>
      <c r="J27" s="171"/>
      <c r="K27" s="172"/>
      <c r="L27" s="174">
        <f>IF(ISNUMBER(J27),J27/H35,)</f>
        <v>0</v>
      </c>
      <c r="M27" s="176"/>
      <c r="N27" s="165">
        <v>5</v>
      </c>
      <c r="O27" s="170"/>
      <c r="P27" s="171"/>
      <c r="Q27" s="172"/>
      <c r="R27" s="174">
        <f>IF(ISNUMBER(P27),P27/N35,)</f>
        <v>0</v>
      </c>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row>
    <row r="28" spans="1:42" ht="15" customHeight="1" thickBot="1" x14ac:dyDescent="0.35">
      <c r="A28" s="16"/>
      <c r="B28" s="165">
        <v>6</v>
      </c>
      <c r="C28" s="170"/>
      <c r="D28" s="171"/>
      <c r="E28" s="172"/>
      <c r="F28" s="173">
        <f>IF(ISNUMBER(D28),D28/B35,)</f>
        <v>0</v>
      </c>
      <c r="G28" s="16"/>
      <c r="H28" s="165">
        <v>6</v>
      </c>
      <c r="I28" s="170"/>
      <c r="J28" s="171"/>
      <c r="K28" s="172"/>
      <c r="L28" s="174">
        <f>IF(ISNUMBER(J28),J28/H35,)</f>
        <v>0</v>
      </c>
      <c r="M28" s="176"/>
      <c r="N28" s="165">
        <v>6</v>
      </c>
      <c r="O28" s="170"/>
      <c r="P28" s="171"/>
      <c r="Q28" s="172"/>
      <c r="R28" s="174">
        <f>IF(ISNUMBER(P28),P28/N35,)</f>
        <v>0</v>
      </c>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row>
    <row r="29" spans="1:42" ht="15" customHeight="1" thickBot="1" x14ac:dyDescent="0.35">
      <c r="A29" s="16"/>
      <c r="B29" s="165">
        <v>7</v>
      </c>
      <c r="C29" s="170"/>
      <c r="D29" s="171"/>
      <c r="E29" s="172"/>
      <c r="F29" s="173">
        <f>IF(ISNUMBER(D29),D29/B35,)</f>
        <v>0</v>
      </c>
      <c r="G29" s="16"/>
      <c r="H29" s="165">
        <v>7</v>
      </c>
      <c r="I29" s="170"/>
      <c r="J29" s="171"/>
      <c r="K29" s="172"/>
      <c r="L29" s="174">
        <f>IF(ISNUMBER(J29),J29/H35,)</f>
        <v>0</v>
      </c>
      <c r="M29" s="176"/>
      <c r="N29" s="165">
        <v>7</v>
      </c>
      <c r="O29" s="170"/>
      <c r="P29" s="171"/>
      <c r="Q29" s="172"/>
      <c r="R29" s="174">
        <f>IF(ISNUMBER(P29),P29/N35,)</f>
        <v>0</v>
      </c>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row>
    <row r="30" spans="1:42" ht="15" customHeight="1" thickBot="1" x14ac:dyDescent="0.35">
      <c r="A30" s="16"/>
      <c r="B30" s="165">
        <v>8</v>
      </c>
      <c r="C30" s="170"/>
      <c r="D30" s="171"/>
      <c r="E30" s="172"/>
      <c r="F30" s="173">
        <f>IF(ISNUMBER(D30),D30/B35,)</f>
        <v>0</v>
      </c>
      <c r="G30" s="16"/>
      <c r="H30" s="165">
        <v>8</v>
      </c>
      <c r="I30" s="170"/>
      <c r="J30" s="171"/>
      <c r="K30" s="172"/>
      <c r="L30" s="174">
        <f>IF(ISNUMBER(J30),J30/H35,)</f>
        <v>0</v>
      </c>
      <c r="M30" s="176"/>
      <c r="N30" s="165">
        <v>8</v>
      </c>
      <c r="O30" s="170"/>
      <c r="P30" s="171"/>
      <c r="Q30" s="172"/>
      <c r="R30" s="174">
        <f>IF(ISNUMBER(P30),P30/N35,)</f>
        <v>0</v>
      </c>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row>
    <row r="31" spans="1:42" ht="15" customHeight="1" thickBot="1" x14ac:dyDescent="0.35">
      <c r="A31" s="16"/>
      <c r="B31" s="165">
        <v>9</v>
      </c>
      <c r="C31" s="170"/>
      <c r="D31" s="171"/>
      <c r="E31" s="172"/>
      <c r="F31" s="173">
        <f>IF(ISNUMBER(D31),D31/B35,)</f>
        <v>0</v>
      </c>
      <c r="G31" s="16"/>
      <c r="H31" s="165">
        <v>9</v>
      </c>
      <c r="I31" s="170"/>
      <c r="J31" s="171"/>
      <c r="K31" s="172"/>
      <c r="L31" s="174">
        <f>IF(ISNUMBER(J31),J31/H35,)</f>
        <v>0</v>
      </c>
      <c r="M31" s="176"/>
      <c r="N31" s="165">
        <v>9</v>
      </c>
      <c r="O31" s="170"/>
      <c r="P31" s="171"/>
      <c r="Q31" s="172"/>
      <c r="R31" s="174">
        <f>IF(ISNUMBER(P31),P31/N35,)</f>
        <v>0</v>
      </c>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row>
    <row r="32" spans="1:42" ht="15" customHeight="1" thickBot="1" x14ac:dyDescent="0.35">
      <c r="A32" s="16"/>
      <c r="B32" s="177">
        <v>10</v>
      </c>
      <c r="C32" s="178"/>
      <c r="D32" s="179"/>
      <c r="E32" s="180"/>
      <c r="F32" s="173">
        <f>IF(ISNUMBER(D32),D32/B35,)</f>
        <v>0</v>
      </c>
      <c r="G32" s="16"/>
      <c r="H32" s="177">
        <v>10</v>
      </c>
      <c r="I32" s="178"/>
      <c r="J32" s="179"/>
      <c r="K32" s="180"/>
      <c r="L32" s="174">
        <f>IF(ISNUMBER(J32),J32/H35,)</f>
        <v>0</v>
      </c>
      <c r="M32" s="176"/>
      <c r="N32" s="177">
        <v>10</v>
      </c>
      <c r="O32" s="178"/>
      <c r="P32" s="179"/>
      <c r="Q32" s="180"/>
      <c r="R32" s="174">
        <f>IF(ISNUMBER(P32),P32/N35,)</f>
        <v>0</v>
      </c>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row>
    <row r="33" spans="1:42" ht="15" customHeight="1" x14ac:dyDescent="0.3">
      <c r="A33" s="16"/>
      <c r="B33" s="413" t="s">
        <v>4</v>
      </c>
      <c r="C33" s="397" t="s">
        <v>60</v>
      </c>
      <c r="D33" s="398"/>
      <c r="E33" s="409">
        <f>IFERROR(IF(COUNT(F23:F32)&gt;0,AVERAGEIF(F23:F32,"&gt;0"),0),)</f>
        <v>0</v>
      </c>
      <c r="F33" s="410"/>
      <c r="G33" s="16"/>
      <c r="H33" s="413" t="s">
        <v>4</v>
      </c>
      <c r="I33" s="397" t="s">
        <v>60</v>
      </c>
      <c r="J33" s="398"/>
      <c r="K33" s="409">
        <f>IFERROR(IF(COUNT(L23:L32)&gt;0,AVERAGEIF(L23:L32,"&gt;0"),0),)</f>
        <v>0</v>
      </c>
      <c r="L33" s="410"/>
      <c r="M33" s="176"/>
      <c r="N33" s="413" t="s">
        <v>4</v>
      </c>
      <c r="O33" s="405" t="s">
        <v>67</v>
      </c>
      <c r="P33" s="415">
        <f>IFERROR(IF(COUNT(R23:R32)&gt;0,AVERAGEIF(R23:R32,"&gt;0"),0),)</f>
        <v>0</v>
      </c>
      <c r="Q33" s="417" t="s">
        <v>107</v>
      </c>
      <c r="R33" s="442" t="str">
        <f>IFERROR(Q37*R37,"")</f>
        <v/>
      </c>
      <c r="S33" s="16"/>
      <c r="T33" s="16"/>
      <c r="U33" s="16"/>
      <c r="V33" s="16"/>
      <c r="W33" s="16"/>
      <c r="X33" s="16"/>
      <c r="Y33" s="16"/>
      <c r="Z33" s="16"/>
      <c r="AA33" s="16"/>
      <c r="AB33" s="16"/>
      <c r="AC33" s="16"/>
      <c r="AD33" s="16"/>
      <c r="AE33" s="16"/>
      <c r="AF33" s="16"/>
      <c r="AG33" s="16"/>
      <c r="AH33" s="16"/>
      <c r="AI33" s="16"/>
      <c r="AJ33" s="16"/>
      <c r="AK33" s="16"/>
      <c r="AL33" s="16"/>
      <c r="AM33" s="16"/>
      <c r="AN33" s="16"/>
      <c r="AO33" s="16"/>
      <c r="AP33" s="16"/>
    </row>
    <row r="34" spans="1:42" ht="15" customHeight="1" thickBot="1" x14ac:dyDescent="0.35">
      <c r="A34" s="16"/>
      <c r="B34" s="414"/>
      <c r="C34" s="406"/>
      <c r="D34" s="419"/>
      <c r="E34" s="411"/>
      <c r="F34" s="412"/>
      <c r="G34" s="16"/>
      <c r="H34" s="414"/>
      <c r="I34" s="406"/>
      <c r="J34" s="419"/>
      <c r="K34" s="411"/>
      <c r="L34" s="412"/>
      <c r="M34" s="176"/>
      <c r="N34" s="414"/>
      <c r="O34" s="406"/>
      <c r="P34" s="416"/>
      <c r="Q34" s="418"/>
      <c r="R34" s="443"/>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row>
    <row r="35" spans="1:42" ht="15" customHeight="1" x14ac:dyDescent="0.3">
      <c r="A35" s="9"/>
      <c r="B35" s="403">
        <f ca="1">IFERROR(ROUNDUP(B37/(0.0005*C37^2-0.0342*C37+1.034),0),)</f>
        <v>0</v>
      </c>
      <c r="C35" s="405" t="s">
        <v>196</v>
      </c>
      <c r="D35" s="407">
        <f>SUM(C23:C32)</f>
        <v>0</v>
      </c>
      <c r="E35" s="397" t="s">
        <v>43</v>
      </c>
      <c r="F35" s="401">
        <f>SUM(C23*D23,C24*D24,C25*D25,C26*D26,C27*D27,C28*D28,C29*D29,C30*D30,C31*D31,C32*D32)</f>
        <v>0</v>
      </c>
      <c r="G35" s="16"/>
      <c r="H35" s="403">
        <f ca="1">IFERROR(ROUNDUP(H37/(0.0005*I37^2-0.0342*I37+1.034),0),)</f>
        <v>0</v>
      </c>
      <c r="I35" s="405" t="s">
        <v>196</v>
      </c>
      <c r="J35" s="407">
        <f>SUM(I23:I32)</f>
        <v>0</v>
      </c>
      <c r="K35" s="397" t="s">
        <v>43</v>
      </c>
      <c r="L35" s="401">
        <f>SUM(I23*J23,I24*J24,I25*J25,I26*J26,I27*J27,I28*J28,I29*J29,I30*J30,I31*J31,I32*J32)</f>
        <v>0</v>
      </c>
      <c r="M35" s="176"/>
      <c r="N35" s="403">
        <f ca="1">IFERROR(ROUNDUP(N37/(0.0005*O37^2-0.0342*O37+1.034),0),)</f>
        <v>0</v>
      </c>
      <c r="O35" s="405" t="s">
        <v>196</v>
      </c>
      <c r="P35" s="407">
        <f>SUM(O23:O32)</f>
        <v>0</v>
      </c>
      <c r="Q35" s="397" t="s">
        <v>43</v>
      </c>
      <c r="R35" s="401">
        <f>SUM(O23*P23,O24*P24,O25*P25,O26*P26,O27*P27,O28*P28,O29*P29,O30*P30,O31*P31,O32*P32)</f>
        <v>0</v>
      </c>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row>
    <row r="36" spans="1:42" ht="15" customHeight="1" thickBot="1" x14ac:dyDescent="0.35">
      <c r="A36" s="9"/>
      <c r="B36" s="404"/>
      <c r="C36" s="406"/>
      <c r="D36" s="408"/>
      <c r="E36" s="406"/>
      <c r="F36" s="402"/>
      <c r="G36" s="16"/>
      <c r="H36" s="404"/>
      <c r="I36" s="406"/>
      <c r="J36" s="408"/>
      <c r="K36" s="406"/>
      <c r="L36" s="402"/>
      <c r="M36" s="176"/>
      <c r="N36" s="404"/>
      <c r="O36" s="406"/>
      <c r="P36" s="408"/>
      <c r="Q36" s="406"/>
      <c r="R36" s="402"/>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row>
    <row r="37" spans="1:42" ht="15" customHeight="1" x14ac:dyDescent="0.3">
      <c r="A37" s="16"/>
      <c r="B37" s="2" t="e">
        <f ca="1">OFFSET(D22,MATCH(MAX(D23:D32),D23:D32,0),0)</f>
        <v>#N/A</v>
      </c>
      <c r="C37" s="181" t="e">
        <f ca="1">OFFSET(C22,MATCH(MAX(D23:D32),D23:D32,0),0)+(10-OFFSET(E22,MATCH(MAX(D23:D32),D23:D32,0),0))</f>
        <v>#N/A</v>
      </c>
      <c r="D37" s="16"/>
      <c r="E37" s="16"/>
      <c r="F37" s="16"/>
      <c r="G37" s="16"/>
      <c r="H37" s="2" t="e">
        <f ca="1">OFFSET(J22,MATCH(MAX(J23:J32),J23:J32,0),0)</f>
        <v>#N/A</v>
      </c>
      <c r="I37" s="181" t="e">
        <f ca="1">OFFSET(I22,MATCH(MAX(J23:J32),J23:J32,0),0)+(10-OFFSET(K22,MATCH(MAX(J23:J32),J23:J32,0),0))</f>
        <v>#N/A</v>
      </c>
      <c r="J37" s="16"/>
      <c r="K37" s="16"/>
      <c r="L37" s="16"/>
      <c r="M37" s="160"/>
      <c r="N37" s="2" t="e">
        <f ca="1">OFFSET(P22,MATCH(MAX(P23:P32),P23:P32,0),0)</f>
        <v>#N/A</v>
      </c>
      <c r="O37" s="181" t="e">
        <f ca="1">OFFSET(O22,MATCH(MAX(P23:P32),P23:P32,0),0)+(10-OFFSET(Q22,MATCH(MAX(P23:P32),P23:P32,0),0))</f>
        <v>#N/A</v>
      </c>
      <c r="P37" s="16"/>
      <c r="Q37" s="183" t="str">
        <f>IFERROR(AVERAGE(AVERAGE(E23:E32),AVERAGE(K23:K32),AVERAGE(Q23:Q32)),"")</f>
        <v/>
      </c>
      <c r="R37" s="184">
        <f>SUM(C23:C32,I23:I32,O23:O32)</f>
        <v>0</v>
      </c>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row>
    <row r="38" spans="1:42" ht="15" customHeight="1" x14ac:dyDescent="0.3">
      <c r="A38" s="16"/>
      <c r="B38" s="16"/>
      <c r="C38" s="1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row>
    <row r="39" spans="1:42" ht="15" customHeight="1" x14ac:dyDescent="0.3">
      <c r="A39" s="16"/>
      <c r="B39" s="400" t="s">
        <v>47</v>
      </c>
      <c r="C39" s="400"/>
      <c r="D39" s="400"/>
      <c r="E39" s="400"/>
      <c r="F39" s="400"/>
      <c r="G39" s="400"/>
      <c r="H39" s="400"/>
      <c r="I39" s="400"/>
      <c r="J39" s="400"/>
      <c r="K39" s="400"/>
      <c r="L39" s="400"/>
      <c r="M39" s="400"/>
      <c r="N39" s="400"/>
      <c r="O39" s="400"/>
      <c r="P39" s="400"/>
      <c r="Q39" s="400"/>
      <c r="R39" s="400"/>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row>
    <row r="40" spans="1:42" ht="15" customHeight="1" x14ac:dyDescent="0.3">
      <c r="A40" s="16"/>
      <c r="B40" s="400"/>
      <c r="C40" s="400"/>
      <c r="D40" s="400"/>
      <c r="E40" s="400"/>
      <c r="F40" s="400"/>
      <c r="G40" s="400"/>
      <c r="H40" s="400"/>
      <c r="I40" s="400"/>
      <c r="J40" s="400"/>
      <c r="K40" s="400"/>
      <c r="L40" s="400"/>
      <c r="M40" s="400"/>
      <c r="N40" s="400"/>
      <c r="O40" s="400"/>
      <c r="P40" s="400"/>
      <c r="Q40" s="400"/>
      <c r="R40" s="400"/>
      <c r="S40" s="16"/>
      <c r="T40" s="16"/>
      <c r="U40" s="16"/>
      <c r="V40" s="16"/>
      <c r="W40" s="16"/>
      <c r="X40" s="16"/>
      <c r="Y40" s="16"/>
      <c r="Z40" s="16"/>
      <c r="AA40" s="16"/>
      <c r="AB40" s="16"/>
      <c r="AC40" s="16"/>
      <c r="AD40" s="16"/>
      <c r="AE40" s="16"/>
      <c r="AF40" s="16"/>
      <c r="AG40" s="16"/>
      <c r="AH40" s="16"/>
      <c r="AI40" s="16"/>
      <c r="AJ40" s="16"/>
      <c r="AK40" s="16"/>
      <c r="AL40" s="16"/>
      <c r="AM40" s="16"/>
      <c r="AN40" s="16"/>
      <c r="AO40" s="16"/>
      <c r="AP40" s="16"/>
    </row>
    <row r="41" spans="1:42" ht="15" customHeight="1" x14ac:dyDescent="0.3">
      <c r="A41" s="16"/>
      <c r="B41" s="400"/>
      <c r="C41" s="400"/>
      <c r="D41" s="400"/>
      <c r="E41" s="400"/>
      <c r="F41" s="400"/>
      <c r="G41" s="400"/>
      <c r="H41" s="400"/>
      <c r="I41" s="400"/>
      <c r="J41" s="400"/>
      <c r="K41" s="400"/>
      <c r="L41" s="400"/>
      <c r="M41" s="400"/>
      <c r="N41" s="400"/>
      <c r="O41" s="400"/>
      <c r="P41" s="400"/>
      <c r="Q41" s="400"/>
      <c r="R41" s="400"/>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row>
    <row r="42" spans="1:42" ht="15" customHeight="1" thickBot="1" x14ac:dyDescent="0.35">
      <c r="A42" s="16"/>
      <c r="B42" s="16"/>
      <c r="C42" s="16"/>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row>
    <row r="43" spans="1:42" ht="15" customHeight="1" x14ac:dyDescent="0.3">
      <c r="A43" s="16"/>
      <c r="B43" s="329">
        <v>1</v>
      </c>
      <c r="C43" s="329">
        <f>'Training Plan'!G132</f>
        <v>0</v>
      </c>
      <c r="D43" s="330"/>
      <c r="E43" s="330"/>
      <c r="F43" s="331"/>
      <c r="G43" s="16"/>
      <c r="H43" s="329">
        <v>2</v>
      </c>
      <c r="I43" s="329">
        <f>'Training Plan'!G140</f>
        <v>0</v>
      </c>
      <c r="J43" s="330"/>
      <c r="K43" s="330"/>
      <c r="L43" s="331"/>
      <c r="M43" s="16"/>
      <c r="N43" s="329">
        <v>3</v>
      </c>
      <c r="O43" s="329">
        <f>'Training Plan'!G148</f>
        <v>0</v>
      </c>
      <c r="P43" s="330"/>
      <c r="Q43" s="330"/>
      <c r="R43" s="331"/>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row>
    <row r="44" spans="1:42" ht="15" customHeight="1" thickBot="1" x14ac:dyDescent="0.35">
      <c r="A44" s="16"/>
      <c r="B44" s="332"/>
      <c r="C44" s="332"/>
      <c r="D44" s="333"/>
      <c r="E44" s="333"/>
      <c r="F44" s="334"/>
      <c r="G44" s="16"/>
      <c r="H44" s="332"/>
      <c r="I44" s="332"/>
      <c r="J44" s="333"/>
      <c r="K44" s="333"/>
      <c r="L44" s="334"/>
      <c r="M44" s="16"/>
      <c r="N44" s="332"/>
      <c r="O44" s="332"/>
      <c r="P44" s="333"/>
      <c r="Q44" s="333"/>
      <c r="R44" s="334"/>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row>
    <row r="45" spans="1:42" ht="15" customHeight="1" x14ac:dyDescent="0.3">
      <c r="A45" s="16"/>
      <c r="B45" s="436" t="s">
        <v>179</v>
      </c>
      <c r="C45" s="437"/>
      <c r="D45" s="420">
        <f>'Training Plan'!G133</f>
        <v>0</v>
      </c>
      <c r="E45" s="421"/>
      <c r="F45" s="422"/>
      <c r="G45" s="16"/>
      <c r="H45" s="436" t="s">
        <v>179</v>
      </c>
      <c r="I45" s="437"/>
      <c r="J45" s="420">
        <f>'Training Plan'!G141</f>
        <v>0</v>
      </c>
      <c r="K45" s="421"/>
      <c r="L45" s="422"/>
      <c r="M45" s="16"/>
      <c r="N45" s="436" t="s">
        <v>179</v>
      </c>
      <c r="O45" s="437"/>
      <c r="P45" s="420">
        <f>'Training Plan'!G149</f>
        <v>0</v>
      </c>
      <c r="Q45" s="421"/>
      <c r="R45" s="422"/>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row>
    <row r="46" spans="1:42" ht="15" customHeight="1" x14ac:dyDescent="0.3">
      <c r="A46" s="16"/>
      <c r="B46" s="438"/>
      <c r="C46" s="439"/>
      <c r="D46" s="423"/>
      <c r="E46" s="424"/>
      <c r="F46" s="425"/>
      <c r="G46" s="16"/>
      <c r="H46" s="438"/>
      <c r="I46" s="439"/>
      <c r="J46" s="423"/>
      <c r="K46" s="424"/>
      <c r="L46" s="425"/>
      <c r="M46" s="16"/>
      <c r="N46" s="438"/>
      <c r="O46" s="439"/>
      <c r="P46" s="423"/>
      <c r="Q46" s="424"/>
      <c r="R46" s="425"/>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row>
    <row r="47" spans="1:42" ht="15" customHeight="1" x14ac:dyDescent="0.3">
      <c r="A47" s="16"/>
      <c r="B47" s="438"/>
      <c r="C47" s="439"/>
      <c r="D47" s="423"/>
      <c r="E47" s="424"/>
      <c r="F47" s="425"/>
      <c r="G47" s="16"/>
      <c r="H47" s="438"/>
      <c r="I47" s="439"/>
      <c r="J47" s="423"/>
      <c r="K47" s="424"/>
      <c r="L47" s="425"/>
      <c r="M47" s="16"/>
      <c r="N47" s="438"/>
      <c r="O47" s="439"/>
      <c r="P47" s="423"/>
      <c r="Q47" s="424"/>
      <c r="R47" s="425"/>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row>
    <row r="48" spans="1:42" ht="15" customHeight="1" x14ac:dyDescent="0.3">
      <c r="A48" s="16"/>
      <c r="B48" s="438"/>
      <c r="C48" s="439"/>
      <c r="D48" s="423"/>
      <c r="E48" s="424"/>
      <c r="F48" s="425"/>
      <c r="G48" s="16"/>
      <c r="H48" s="438"/>
      <c r="I48" s="439"/>
      <c r="J48" s="423"/>
      <c r="K48" s="424"/>
      <c r="L48" s="425"/>
      <c r="M48" s="16"/>
      <c r="N48" s="438"/>
      <c r="O48" s="439"/>
      <c r="P48" s="423"/>
      <c r="Q48" s="424"/>
      <c r="R48" s="425"/>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row>
    <row r="49" spans="1:42" ht="15" customHeight="1" thickBot="1" x14ac:dyDescent="0.35">
      <c r="A49" s="16"/>
      <c r="B49" s="440"/>
      <c r="C49" s="441"/>
      <c r="D49" s="423"/>
      <c r="E49" s="424"/>
      <c r="F49" s="425"/>
      <c r="G49" s="16"/>
      <c r="H49" s="440"/>
      <c r="I49" s="441"/>
      <c r="J49" s="423"/>
      <c r="K49" s="424"/>
      <c r="L49" s="425"/>
      <c r="M49" s="16"/>
      <c r="N49" s="440"/>
      <c r="O49" s="441"/>
      <c r="P49" s="423"/>
      <c r="Q49" s="424"/>
      <c r="R49" s="425"/>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row>
    <row r="50" spans="1:42" ht="15" customHeight="1" x14ac:dyDescent="0.3">
      <c r="A50" s="16"/>
      <c r="B50" s="426" t="s">
        <v>81</v>
      </c>
      <c r="C50" s="427"/>
      <c r="D50" s="430">
        <f>'Training Plan'!H138</f>
        <v>0</v>
      </c>
      <c r="E50" s="431"/>
      <c r="F50" s="432"/>
      <c r="G50" s="16"/>
      <c r="H50" s="426" t="s">
        <v>81</v>
      </c>
      <c r="I50" s="427"/>
      <c r="J50" s="430">
        <f>'Training Plan'!H146</f>
        <v>0</v>
      </c>
      <c r="K50" s="431"/>
      <c r="L50" s="432"/>
      <c r="M50" s="16"/>
      <c r="N50" s="426" t="s">
        <v>81</v>
      </c>
      <c r="O50" s="427"/>
      <c r="P50" s="430">
        <f>'Training Plan'!H154</f>
        <v>0</v>
      </c>
      <c r="Q50" s="431"/>
      <c r="R50" s="432"/>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row>
    <row r="51" spans="1:42" ht="15" customHeight="1" thickBot="1" x14ac:dyDescent="0.35">
      <c r="A51" s="16"/>
      <c r="B51" s="428"/>
      <c r="C51" s="429"/>
      <c r="D51" s="433"/>
      <c r="E51" s="434"/>
      <c r="F51" s="435"/>
      <c r="G51" s="16"/>
      <c r="H51" s="428"/>
      <c r="I51" s="429"/>
      <c r="J51" s="433"/>
      <c r="K51" s="434"/>
      <c r="L51" s="435"/>
      <c r="M51" s="16"/>
      <c r="N51" s="428"/>
      <c r="O51" s="429"/>
      <c r="P51" s="433"/>
      <c r="Q51" s="434"/>
      <c r="R51" s="435"/>
      <c r="S51" s="16"/>
      <c r="T51" s="16"/>
      <c r="U51" s="16"/>
      <c r="V51" s="16"/>
      <c r="W51" s="16"/>
      <c r="X51" s="16"/>
      <c r="Y51" s="16"/>
      <c r="Z51" s="16"/>
      <c r="AA51" s="16"/>
      <c r="AB51" s="16"/>
      <c r="AC51" s="16"/>
      <c r="AD51" s="16"/>
      <c r="AE51" s="16"/>
      <c r="AF51" s="16"/>
      <c r="AG51" s="16"/>
      <c r="AH51" s="16"/>
      <c r="AI51" s="16"/>
      <c r="AJ51" s="16"/>
      <c r="AK51" s="16"/>
      <c r="AL51" s="16"/>
      <c r="AM51" s="16"/>
      <c r="AN51" s="16"/>
      <c r="AO51" s="16"/>
      <c r="AP51" s="16"/>
    </row>
    <row r="52" spans="1:42" ht="30" customHeight="1" thickBot="1" x14ac:dyDescent="0.35">
      <c r="A52" s="16"/>
      <c r="B52" s="163" t="s">
        <v>180</v>
      </c>
      <c r="C52" s="163" t="s">
        <v>0</v>
      </c>
      <c r="D52" s="163" t="s">
        <v>41</v>
      </c>
      <c r="E52" s="163" t="s">
        <v>181</v>
      </c>
      <c r="F52" s="164" t="s">
        <v>182</v>
      </c>
      <c r="G52" s="16"/>
      <c r="H52" s="163" t="s">
        <v>180</v>
      </c>
      <c r="I52" s="163" t="s">
        <v>0</v>
      </c>
      <c r="J52" s="163" t="s">
        <v>41</v>
      </c>
      <c r="K52" s="163" t="s">
        <v>181</v>
      </c>
      <c r="L52" s="164" t="s">
        <v>182</v>
      </c>
      <c r="M52" s="16"/>
      <c r="N52" s="163" t="s">
        <v>180</v>
      </c>
      <c r="O52" s="163" t="s">
        <v>0</v>
      </c>
      <c r="P52" s="163" t="s">
        <v>41</v>
      </c>
      <c r="Q52" s="163" t="s">
        <v>181</v>
      </c>
      <c r="R52" s="164" t="s">
        <v>182</v>
      </c>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row>
    <row r="53" spans="1:42" ht="15" customHeight="1" thickBot="1" x14ac:dyDescent="0.35">
      <c r="A53" s="16"/>
      <c r="B53" s="165">
        <v>1</v>
      </c>
      <c r="C53" s="166"/>
      <c r="D53" s="167"/>
      <c r="E53" s="168"/>
      <c r="F53" s="169">
        <f>IF(ISNUMBER(D53),D53/B65,)</f>
        <v>0</v>
      </c>
      <c r="G53" s="16"/>
      <c r="H53" s="165">
        <v>1</v>
      </c>
      <c r="I53" s="166"/>
      <c r="J53" s="167"/>
      <c r="K53" s="168"/>
      <c r="L53" s="169">
        <f>IF(ISNUMBER(J53),J53/H65,)</f>
        <v>0</v>
      </c>
      <c r="M53" s="16"/>
      <c r="N53" s="165">
        <v>1</v>
      </c>
      <c r="O53" s="166"/>
      <c r="P53" s="167"/>
      <c r="Q53" s="168"/>
      <c r="R53" s="169">
        <f>IF(ISNUMBER(P53),P53/N65,)</f>
        <v>0</v>
      </c>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row>
    <row r="54" spans="1:42" ht="15" customHeight="1" thickBot="1" x14ac:dyDescent="0.35">
      <c r="A54" s="16"/>
      <c r="B54" s="165">
        <v>2</v>
      </c>
      <c r="C54" s="170"/>
      <c r="D54" s="171"/>
      <c r="E54" s="172"/>
      <c r="F54" s="174">
        <f>IF(ISNUMBER(D54),D54/B65,)</f>
        <v>0</v>
      </c>
      <c r="G54" s="16"/>
      <c r="H54" s="165">
        <v>2</v>
      </c>
      <c r="I54" s="170"/>
      <c r="J54" s="171"/>
      <c r="K54" s="172"/>
      <c r="L54" s="174">
        <f>IF(ISNUMBER(J54),J54/H65,)</f>
        <v>0</v>
      </c>
      <c r="M54" s="16"/>
      <c r="N54" s="165">
        <v>2</v>
      </c>
      <c r="O54" s="170"/>
      <c r="P54" s="171"/>
      <c r="Q54" s="172"/>
      <c r="R54" s="174">
        <f>IF(ISNUMBER(P54),P54/N65,)</f>
        <v>0</v>
      </c>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row>
    <row r="55" spans="1:42" ht="15" customHeight="1" thickBot="1" x14ac:dyDescent="0.35">
      <c r="A55" s="16"/>
      <c r="B55" s="165">
        <v>3</v>
      </c>
      <c r="C55" s="170"/>
      <c r="D55" s="171"/>
      <c r="E55" s="172"/>
      <c r="F55" s="174">
        <f>IF(ISNUMBER(D55),D55/B65,)</f>
        <v>0</v>
      </c>
      <c r="G55" s="16"/>
      <c r="H55" s="165">
        <v>3</v>
      </c>
      <c r="I55" s="170"/>
      <c r="J55" s="171"/>
      <c r="K55" s="172"/>
      <c r="L55" s="174">
        <f>IF(ISNUMBER(J55),J55/H65,)</f>
        <v>0</v>
      </c>
      <c r="M55" s="175"/>
      <c r="N55" s="165">
        <v>3</v>
      </c>
      <c r="O55" s="170"/>
      <c r="P55" s="171"/>
      <c r="Q55" s="172"/>
      <c r="R55" s="174">
        <f>IF(ISNUMBER(P55),P55/N65,)</f>
        <v>0</v>
      </c>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row>
    <row r="56" spans="1:42" ht="15" customHeight="1" thickBot="1" x14ac:dyDescent="0.35">
      <c r="A56" s="16"/>
      <c r="B56" s="165">
        <v>4</v>
      </c>
      <c r="C56" s="170"/>
      <c r="D56" s="171"/>
      <c r="E56" s="172"/>
      <c r="F56" s="174">
        <f>IF(ISNUMBER(D56),D56/B65,)</f>
        <v>0</v>
      </c>
      <c r="G56" s="16"/>
      <c r="H56" s="165">
        <v>4</v>
      </c>
      <c r="I56" s="170"/>
      <c r="J56" s="171"/>
      <c r="K56" s="172"/>
      <c r="L56" s="174">
        <f>IF(ISNUMBER(J56),J56/H65,)</f>
        <v>0</v>
      </c>
      <c r="M56" s="13"/>
      <c r="N56" s="165">
        <v>4</v>
      </c>
      <c r="O56" s="170"/>
      <c r="P56" s="171"/>
      <c r="Q56" s="172"/>
      <c r="R56" s="174">
        <f>IF(ISNUMBER(P56),P56/N65,)</f>
        <v>0</v>
      </c>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row>
    <row r="57" spans="1:42" ht="15" customHeight="1" thickBot="1" x14ac:dyDescent="0.35">
      <c r="A57" s="16"/>
      <c r="B57" s="165">
        <v>5</v>
      </c>
      <c r="C57" s="170"/>
      <c r="D57" s="171"/>
      <c r="E57" s="172"/>
      <c r="F57" s="174">
        <f>IF(ISNUMBER(D57),D57/B65,)</f>
        <v>0</v>
      </c>
      <c r="G57" s="16"/>
      <c r="H57" s="165">
        <v>5</v>
      </c>
      <c r="I57" s="170"/>
      <c r="J57" s="171"/>
      <c r="K57" s="172"/>
      <c r="L57" s="174">
        <f>IF(ISNUMBER(J57),J57/H65,)</f>
        <v>0</v>
      </c>
      <c r="M57" s="176"/>
      <c r="N57" s="165">
        <v>5</v>
      </c>
      <c r="O57" s="170"/>
      <c r="P57" s="171"/>
      <c r="Q57" s="172"/>
      <c r="R57" s="174">
        <f>IF(ISNUMBER(P57),P57/N65,)</f>
        <v>0</v>
      </c>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row>
    <row r="58" spans="1:42" ht="15" customHeight="1" thickBot="1" x14ac:dyDescent="0.35">
      <c r="A58" s="16"/>
      <c r="B58" s="165">
        <v>6</v>
      </c>
      <c r="C58" s="170"/>
      <c r="D58" s="171"/>
      <c r="E58" s="172"/>
      <c r="F58" s="174">
        <f>IF(ISNUMBER(D58),D58/B65,)</f>
        <v>0</v>
      </c>
      <c r="G58" s="16"/>
      <c r="H58" s="165">
        <v>6</v>
      </c>
      <c r="I58" s="170"/>
      <c r="J58" s="171"/>
      <c r="K58" s="172"/>
      <c r="L58" s="174">
        <f>IF(ISNUMBER(J58),J58/H65,)</f>
        <v>0</v>
      </c>
      <c r="M58" s="176"/>
      <c r="N58" s="165">
        <v>6</v>
      </c>
      <c r="O58" s="170"/>
      <c r="P58" s="171"/>
      <c r="Q58" s="172"/>
      <c r="R58" s="174">
        <f>IF(ISNUMBER(P58),P58/N65,)</f>
        <v>0</v>
      </c>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row>
    <row r="59" spans="1:42" ht="15" customHeight="1" thickBot="1" x14ac:dyDescent="0.35">
      <c r="A59" s="16"/>
      <c r="B59" s="165">
        <v>7</v>
      </c>
      <c r="C59" s="170"/>
      <c r="D59" s="171"/>
      <c r="E59" s="172"/>
      <c r="F59" s="174">
        <f>IF(ISNUMBER(D59),D59/B65,)</f>
        <v>0</v>
      </c>
      <c r="G59" s="16"/>
      <c r="H59" s="165">
        <v>7</v>
      </c>
      <c r="I59" s="170"/>
      <c r="J59" s="171"/>
      <c r="K59" s="172"/>
      <c r="L59" s="174">
        <f>IF(ISNUMBER(J59),J59/H65,)</f>
        <v>0</v>
      </c>
      <c r="M59" s="176"/>
      <c r="N59" s="165">
        <v>7</v>
      </c>
      <c r="O59" s="170"/>
      <c r="P59" s="171"/>
      <c r="Q59" s="172"/>
      <c r="R59" s="174">
        <f>IF(ISNUMBER(P59),P59/N65,)</f>
        <v>0</v>
      </c>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row>
    <row r="60" spans="1:42" ht="15" customHeight="1" thickBot="1" x14ac:dyDescent="0.35">
      <c r="A60" s="16"/>
      <c r="B60" s="165">
        <v>8</v>
      </c>
      <c r="C60" s="170"/>
      <c r="D60" s="171"/>
      <c r="E60" s="172"/>
      <c r="F60" s="174">
        <f>IF(ISNUMBER(D60),D60/B65,)</f>
        <v>0</v>
      </c>
      <c r="G60" s="16"/>
      <c r="H60" s="165">
        <v>8</v>
      </c>
      <c r="I60" s="170"/>
      <c r="J60" s="171"/>
      <c r="K60" s="172"/>
      <c r="L60" s="174">
        <f>IF(ISNUMBER(J60),J60/H65,)</f>
        <v>0</v>
      </c>
      <c r="M60" s="176"/>
      <c r="N60" s="165">
        <v>8</v>
      </c>
      <c r="O60" s="170"/>
      <c r="P60" s="171"/>
      <c r="Q60" s="172"/>
      <c r="R60" s="174">
        <f>IF(ISNUMBER(P60),P60/N65,)</f>
        <v>0</v>
      </c>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row>
    <row r="61" spans="1:42" ht="15" customHeight="1" thickBot="1" x14ac:dyDescent="0.35">
      <c r="A61" s="16"/>
      <c r="B61" s="165">
        <v>9</v>
      </c>
      <c r="C61" s="170"/>
      <c r="D61" s="171"/>
      <c r="E61" s="172"/>
      <c r="F61" s="174">
        <f>IF(ISNUMBER(D61),D61/B65,)</f>
        <v>0</v>
      </c>
      <c r="G61" s="16"/>
      <c r="H61" s="165">
        <v>9</v>
      </c>
      <c r="I61" s="170"/>
      <c r="J61" s="171"/>
      <c r="K61" s="172"/>
      <c r="L61" s="174">
        <f>IF(ISNUMBER(J61),J61/H65,)</f>
        <v>0</v>
      </c>
      <c r="M61" s="176"/>
      <c r="N61" s="165">
        <v>9</v>
      </c>
      <c r="O61" s="170"/>
      <c r="P61" s="171"/>
      <c r="Q61" s="172"/>
      <c r="R61" s="174">
        <f>IF(ISNUMBER(P61),P61/N65,)</f>
        <v>0</v>
      </c>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row>
    <row r="62" spans="1:42" ht="15" customHeight="1" thickBot="1" x14ac:dyDescent="0.35">
      <c r="A62" s="16"/>
      <c r="B62" s="177">
        <v>10</v>
      </c>
      <c r="C62" s="178"/>
      <c r="D62" s="179"/>
      <c r="E62" s="180"/>
      <c r="F62" s="174">
        <f>IF(ISNUMBER(D62),D62/B65,)</f>
        <v>0</v>
      </c>
      <c r="G62" s="16"/>
      <c r="H62" s="177">
        <v>10</v>
      </c>
      <c r="I62" s="178"/>
      <c r="J62" s="179"/>
      <c r="K62" s="180"/>
      <c r="L62" s="174">
        <f>IF(ISNUMBER(J62),J62/H65,)</f>
        <v>0</v>
      </c>
      <c r="M62" s="176"/>
      <c r="N62" s="177">
        <v>10</v>
      </c>
      <c r="O62" s="178"/>
      <c r="P62" s="179"/>
      <c r="Q62" s="180"/>
      <c r="R62" s="174">
        <f>IF(ISNUMBER(P62),P62/N65,)</f>
        <v>0</v>
      </c>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row>
    <row r="63" spans="1:42" ht="15" customHeight="1" x14ac:dyDescent="0.3">
      <c r="A63" s="16"/>
      <c r="B63" s="413" t="s">
        <v>4</v>
      </c>
      <c r="C63" s="397" t="s">
        <v>60</v>
      </c>
      <c r="D63" s="398"/>
      <c r="E63" s="409">
        <f>IFERROR(IF(COUNT(F53:F62)&gt;0,AVERAGEIF(F53:F62,"&gt;0"),0),)</f>
        <v>0</v>
      </c>
      <c r="F63" s="410"/>
      <c r="G63" s="16"/>
      <c r="H63" s="413" t="s">
        <v>4</v>
      </c>
      <c r="I63" s="397" t="s">
        <v>60</v>
      </c>
      <c r="J63" s="398"/>
      <c r="K63" s="409">
        <f>IFERROR(IF(COUNT(L53:L62)&gt;0,AVERAGEIF(L53:L62,"&gt;0"),0),)</f>
        <v>0</v>
      </c>
      <c r="L63" s="410"/>
      <c r="M63" s="176"/>
      <c r="N63" s="413" t="s">
        <v>4</v>
      </c>
      <c r="O63" s="405" t="s">
        <v>67</v>
      </c>
      <c r="P63" s="415">
        <f>IFERROR(IF(COUNT(R53:R62)&gt;0,AVERAGEIF(R53:R62,"&gt;0"),0),)</f>
        <v>0</v>
      </c>
      <c r="Q63" s="417" t="s">
        <v>107</v>
      </c>
      <c r="R63" s="442" t="str">
        <f>IFERROR(Q67*R67,"")</f>
        <v/>
      </c>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row>
    <row r="64" spans="1:42" ht="15" customHeight="1" thickBot="1" x14ac:dyDescent="0.35">
      <c r="A64" s="16"/>
      <c r="B64" s="414"/>
      <c r="C64" s="406"/>
      <c r="D64" s="419"/>
      <c r="E64" s="411"/>
      <c r="F64" s="412"/>
      <c r="G64" s="16"/>
      <c r="H64" s="414"/>
      <c r="I64" s="406"/>
      <c r="J64" s="419"/>
      <c r="K64" s="411"/>
      <c r="L64" s="412"/>
      <c r="M64" s="176"/>
      <c r="N64" s="414"/>
      <c r="O64" s="444"/>
      <c r="P64" s="416"/>
      <c r="Q64" s="418"/>
      <c r="R64" s="443"/>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row>
    <row r="65" spans="1:42" ht="15" customHeight="1" x14ac:dyDescent="0.3">
      <c r="A65" s="16"/>
      <c r="B65" s="403">
        <f ca="1">IFERROR(ROUNDUP(B67/(0.0005*C67^2-0.0342*C67+1.034),0),)</f>
        <v>0</v>
      </c>
      <c r="C65" s="405" t="s">
        <v>196</v>
      </c>
      <c r="D65" s="407">
        <f>SUM(C53:C62)</f>
        <v>0</v>
      </c>
      <c r="E65" s="397" t="s">
        <v>43</v>
      </c>
      <c r="F65" s="401">
        <f>SUM(C53*D53,C54*D54,C55*D55,C56*D56,C57*D57,C58*D58,C59*D59,C60*D60,C61*D61,C62*D62)</f>
        <v>0</v>
      </c>
      <c r="G65" s="16"/>
      <c r="H65" s="403">
        <f ca="1">IFERROR(ROUNDUP(H67/(0.0005*I67^2-0.0342*I67+1.034),0),)</f>
        <v>0</v>
      </c>
      <c r="I65" s="405" t="s">
        <v>196</v>
      </c>
      <c r="J65" s="407">
        <f>SUM(I53:I62)</f>
        <v>0</v>
      </c>
      <c r="K65" s="397" t="s">
        <v>43</v>
      </c>
      <c r="L65" s="401">
        <f>SUM(I53*J53,I54*J54,I55*J55,I56*J56,I57*J57,I58*J58,I59*J59,I60*J60,I61*J61,I62*J62)</f>
        <v>0</v>
      </c>
      <c r="M65" s="176"/>
      <c r="N65" s="403">
        <f ca="1">IFERROR(ROUNDUP(N67/(0.0005*O67^2-0.0342*O67+1.034),0),)</f>
        <v>0</v>
      </c>
      <c r="O65" s="405" t="s">
        <v>196</v>
      </c>
      <c r="P65" s="407">
        <f>SUM(O53:O62)</f>
        <v>0</v>
      </c>
      <c r="Q65" s="397" t="s">
        <v>43</v>
      </c>
      <c r="R65" s="401">
        <f>SUM(O53*P53,O54*P54,O55*P55,O56*P56,O57*P57,O58*P58,O59*P59,O60*P60,O61*P61,O62*P62)</f>
        <v>0</v>
      </c>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row>
    <row r="66" spans="1:42" ht="15" customHeight="1" thickBot="1" x14ac:dyDescent="0.35">
      <c r="A66" s="16"/>
      <c r="B66" s="404"/>
      <c r="C66" s="406"/>
      <c r="D66" s="408"/>
      <c r="E66" s="406"/>
      <c r="F66" s="402"/>
      <c r="G66" s="16"/>
      <c r="H66" s="404"/>
      <c r="I66" s="406"/>
      <c r="J66" s="408"/>
      <c r="K66" s="406"/>
      <c r="L66" s="402"/>
      <c r="M66" s="176"/>
      <c r="N66" s="404"/>
      <c r="O66" s="406"/>
      <c r="P66" s="408"/>
      <c r="Q66" s="406"/>
      <c r="R66" s="402"/>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row>
    <row r="67" spans="1:42" ht="15" customHeight="1" x14ac:dyDescent="0.3">
      <c r="A67" s="16"/>
      <c r="B67" s="2" t="e">
        <f ca="1">OFFSET(D52,MATCH(MAX(D53:D62),D53:D62,0),0)</f>
        <v>#N/A</v>
      </c>
      <c r="C67" s="181" t="e">
        <f ca="1">OFFSET(C52,MATCH(MAX(D53:D62),D53:D62,0),0)+(10-OFFSET(E52,MATCH(MAX(D53:D62),D53:D62,0),0))</f>
        <v>#N/A</v>
      </c>
      <c r="D67" s="16"/>
      <c r="E67" s="16"/>
      <c r="F67" s="16"/>
      <c r="G67" s="16"/>
      <c r="H67" s="2" t="e">
        <f ca="1">OFFSET(J52,MATCH(MAX(J53:J62),J53:J62,0),0)</f>
        <v>#N/A</v>
      </c>
      <c r="I67" s="181" t="e">
        <f ca="1">OFFSET(I52,MATCH(MAX(J53:J62),J53:J62,0),0)+(10-OFFSET(K52,MATCH(MAX(J53:J62),J53:J62,0),0))</f>
        <v>#N/A</v>
      </c>
      <c r="J67" s="16"/>
      <c r="K67" s="16"/>
      <c r="L67" s="16"/>
      <c r="M67" s="160"/>
      <c r="N67" s="2" t="e">
        <f ca="1">OFFSET(P52,MATCH(MAX(P53:P62),P53:P62,0),0)</f>
        <v>#N/A</v>
      </c>
      <c r="O67" s="181" t="e">
        <f ca="1">OFFSET(O52,MATCH(MAX(P53:P62),P53:P62,0),0)+(10-OFFSET(Q52,MATCH(MAX(P53:P62),P53:P62,0),0))</f>
        <v>#N/A</v>
      </c>
      <c r="P67" s="16"/>
      <c r="Q67" s="183" t="str">
        <f>IFERROR(AVERAGE(AVERAGE(E53:E62),AVERAGE(K53:K62),AVERAGE(Q53:Q62)),"")</f>
        <v/>
      </c>
      <c r="R67" s="184">
        <f>SUM(C53:C62,I53:I62,O53:O62)</f>
        <v>0</v>
      </c>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row>
    <row r="68" spans="1:42" ht="15" customHeight="1" x14ac:dyDescent="0.3">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row>
    <row r="69" spans="1:42" ht="15" customHeight="1" x14ac:dyDescent="0.3">
      <c r="A69" s="16"/>
      <c r="B69" s="400" t="s">
        <v>48</v>
      </c>
      <c r="C69" s="400"/>
      <c r="D69" s="400"/>
      <c r="E69" s="400"/>
      <c r="F69" s="400"/>
      <c r="G69" s="400"/>
      <c r="H69" s="400"/>
      <c r="I69" s="400"/>
      <c r="J69" s="400"/>
      <c r="K69" s="400"/>
      <c r="L69" s="400"/>
      <c r="M69" s="400"/>
      <c r="N69" s="400"/>
      <c r="O69" s="400"/>
      <c r="P69" s="400"/>
      <c r="Q69" s="400"/>
      <c r="R69" s="400"/>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row>
    <row r="70" spans="1:42" ht="15" customHeight="1" x14ac:dyDescent="0.3">
      <c r="A70" s="16"/>
      <c r="B70" s="400"/>
      <c r="C70" s="400"/>
      <c r="D70" s="400"/>
      <c r="E70" s="400"/>
      <c r="F70" s="400"/>
      <c r="G70" s="400"/>
      <c r="H70" s="400"/>
      <c r="I70" s="400"/>
      <c r="J70" s="400"/>
      <c r="K70" s="400"/>
      <c r="L70" s="400"/>
      <c r="M70" s="400"/>
      <c r="N70" s="400"/>
      <c r="O70" s="400"/>
      <c r="P70" s="400"/>
      <c r="Q70" s="400"/>
      <c r="R70" s="400"/>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row>
    <row r="71" spans="1:42" ht="15" customHeight="1" x14ac:dyDescent="0.3">
      <c r="A71" s="16"/>
      <c r="B71" s="400"/>
      <c r="C71" s="400"/>
      <c r="D71" s="400"/>
      <c r="E71" s="400"/>
      <c r="F71" s="400"/>
      <c r="G71" s="400"/>
      <c r="H71" s="400"/>
      <c r="I71" s="400"/>
      <c r="J71" s="400"/>
      <c r="K71" s="400"/>
      <c r="L71" s="400"/>
      <c r="M71" s="400"/>
      <c r="N71" s="400"/>
      <c r="O71" s="400"/>
      <c r="P71" s="400"/>
      <c r="Q71" s="400"/>
      <c r="R71" s="400"/>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row>
    <row r="72" spans="1:42" ht="15" customHeight="1" thickBot="1" x14ac:dyDescent="0.35">
      <c r="A72" s="16"/>
      <c r="B72" s="16"/>
      <c r="C72" s="16"/>
      <c r="D72" s="16"/>
      <c r="E72" s="16"/>
      <c r="F72" s="16"/>
      <c r="G72" s="16"/>
      <c r="H72" s="16"/>
      <c r="I72" s="16"/>
      <c r="J72" s="16"/>
      <c r="K72" s="16"/>
      <c r="L72" s="16"/>
      <c r="M72" s="16"/>
      <c r="N72" s="16"/>
      <c r="O72" s="16"/>
      <c r="P72" s="16"/>
      <c r="Q72" s="16"/>
      <c r="R72" s="16"/>
      <c r="S72" s="16"/>
      <c r="T72" s="16"/>
      <c r="U72" s="16"/>
      <c r="V72" s="16"/>
      <c r="W72" s="16"/>
      <c r="X72" s="16"/>
      <c r="Y72" s="16"/>
      <c r="Z72" s="16"/>
      <c r="AA72" s="16"/>
      <c r="AB72" s="16"/>
      <c r="AC72" s="16"/>
      <c r="AD72" s="16"/>
      <c r="AE72" s="16"/>
      <c r="AF72" s="16"/>
      <c r="AG72" s="16"/>
      <c r="AH72" s="16"/>
      <c r="AI72" s="16"/>
      <c r="AJ72" s="16"/>
      <c r="AK72" s="16"/>
      <c r="AL72" s="16"/>
      <c r="AM72" s="16"/>
      <c r="AN72" s="16"/>
      <c r="AO72" s="16"/>
      <c r="AP72" s="16"/>
    </row>
    <row r="73" spans="1:42" ht="15" customHeight="1" x14ac:dyDescent="0.3">
      <c r="A73" s="16"/>
      <c r="B73" s="329">
        <v>1</v>
      </c>
      <c r="C73" s="329">
        <f>'Training Plan'!K132</f>
        <v>0</v>
      </c>
      <c r="D73" s="330"/>
      <c r="E73" s="330"/>
      <c r="F73" s="331"/>
      <c r="G73" s="16"/>
      <c r="H73" s="329">
        <v>2</v>
      </c>
      <c r="I73" s="329">
        <f>'Training Plan'!K140</f>
        <v>0</v>
      </c>
      <c r="J73" s="330"/>
      <c r="K73" s="330"/>
      <c r="L73" s="331"/>
      <c r="M73" s="16"/>
      <c r="N73" s="329">
        <v>3</v>
      </c>
      <c r="O73" s="329">
        <f>'Training Plan'!K148</f>
        <v>0</v>
      </c>
      <c r="P73" s="330"/>
      <c r="Q73" s="330"/>
      <c r="R73" s="331"/>
      <c r="S73" s="16"/>
      <c r="T73" s="16"/>
      <c r="U73" s="16"/>
      <c r="V73" s="16"/>
      <c r="W73" s="16"/>
      <c r="X73" s="16"/>
      <c r="Y73" s="16"/>
      <c r="Z73" s="16"/>
      <c r="AA73" s="16"/>
      <c r="AB73" s="16"/>
      <c r="AC73" s="16"/>
      <c r="AD73" s="16"/>
      <c r="AE73" s="16"/>
      <c r="AF73" s="16"/>
      <c r="AG73" s="16"/>
      <c r="AH73" s="16"/>
      <c r="AI73" s="16"/>
      <c r="AJ73" s="16"/>
      <c r="AK73" s="16"/>
      <c r="AL73" s="16"/>
      <c r="AM73" s="16"/>
      <c r="AN73" s="16"/>
      <c r="AO73" s="16"/>
      <c r="AP73" s="16"/>
    </row>
    <row r="74" spans="1:42" ht="15" customHeight="1" thickBot="1" x14ac:dyDescent="0.35">
      <c r="A74" s="16"/>
      <c r="B74" s="332"/>
      <c r="C74" s="332"/>
      <c r="D74" s="333"/>
      <c r="E74" s="333"/>
      <c r="F74" s="334"/>
      <c r="G74" s="16"/>
      <c r="H74" s="332"/>
      <c r="I74" s="332"/>
      <c r="J74" s="333"/>
      <c r="K74" s="333"/>
      <c r="L74" s="334"/>
      <c r="M74" s="16"/>
      <c r="N74" s="332"/>
      <c r="O74" s="332"/>
      <c r="P74" s="333"/>
      <c r="Q74" s="333"/>
      <c r="R74" s="334"/>
      <c r="S74" s="16"/>
      <c r="T74" s="16"/>
      <c r="U74" s="16"/>
      <c r="V74" s="16"/>
      <c r="W74" s="16"/>
      <c r="X74" s="16"/>
      <c r="Y74" s="16"/>
      <c r="Z74" s="16"/>
      <c r="AA74" s="16"/>
      <c r="AB74" s="16"/>
      <c r="AC74" s="16"/>
      <c r="AD74" s="16"/>
      <c r="AE74" s="16"/>
      <c r="AF74" s="16"/>
      <c r="AG74" s="16"/>
      <c r="AH74" s="16"/>
      <c r="AI74" s="16"/>
      <c r="AJ74" s="16"/>
      <c r="AK74" s="16"/>
      <c r="AL74" s="16"/>
      <c r="AM74" s="16"/>
      <c r="AN74" s="16"/>
      <c r="AO74" s="16"/>
      <c r="AP74" s="16"/>
    </row>
    <row r="75" spans="1:42" ht="15" customHeight="1" x14ac:dyDescent="0.3">
      <c r="A75" s="16"/>
      <c r="B75" s="436" t="s">
        <v>179</v>
      </c>
      <c r="C75" s="437"/>
      <c r="D75" s="420">
        <f>'Training Plan'!K133</f>
        <v>0</v>
      </c>
      <c r="E75" s="421"/>
      <c r="F75" s="422"/>
      <c r="G75" s="16"/>
      <c r="H75" s="436" t="s">
        <v>179</v>
      </c>
      <c r="I75" s="437"/>
      <c r="J75" s="420">
        <f>'Training Plan'!K141</f>
        <v>0</v>
      </c>
      <c r="K75" s="421"/>
      <c r="L75" s="422"/>
      <c r="M75" s="16"/>
      <c r="N75" s="436" t="s">
        <v>179</v>
      </c>
      <c r="O75" s="437"/>
      <c r="P75" s="420">
        <f>'Training Plan'!K149</f>
        <v>0</v>
      </c>
      <c r="Q75" s="421"/>
      <c r="R75" s="422"/>
      <c r="S75" s="16"/>
      <c r="T75" s="16"/>
      <c r="U75" s="16"/>
      <c r="V75" s="16"/>
      <c r="W75" s="16"/>
      <c r="X75" s="16"/>
      <c r="Y75" s="16"/>
      <c r="Z75" s="16"/>
      <c r="AA75" s="16"/>
      <c r="AB75" s="16"/>
      <c r="AC75" s="16"/>
      <c r="AD75" s="16"/>
      <c r="AE75" s="16"/>
      <c r="AF75" s="16"/>
      <c r="AG75" s="16"/>
      <c r="AH75" s="16"/>
      <c r="AI75" s="16"/>
      <c r="AJ75" s="16"/>
      <c r="AK75" s="16"/>
      <c r="AL75" s="16"/>
      <c r="AM75" s="16"/>
      <c r="AN75" s="16"/>
      <c r="AO75" s="16"/>
      <c r="AP75" s="16"/>
    </row>
    <row r="76" spans="1:42" ht="15" customHeight="1" x14ac:dyDescent="0.3">
      <c r="A76" s="16"/>
      <c r="B76" s="438"/>
      <c r="C76" s="439"/>
      <c r="D76" s="423"/>
      <c r="E76" s="424"/>
      <c r="F76" s="425"/>
      <c r="G76" s="16"/>
      <c r="H76" s="438"/>
      <c r="I76" s="439"/>
      <c r="J76" s="423"/>
      <c r="K76" s="424"/>
      <c r="L76" s="425"/>
      <c r="M76" s="16"/>
      <c r="N76" s="438"/>
      <c r="O76" s="439"/>
      <c r="P76" s="423"/>
      <c r="Q76" s="424"/>
      <c r="R76" s="425"/>
      <c r="S76" s="16"/>
      <c r="T76" s="16"/>
      <c r="U76" s="16"/>
      <c r="V76" s="16"/>
      <c r="W76" s="16"/>
      <c r="X76" s="16"/>
      <c r="Y76" s="16"/>
      <c r="Z76" s="16"/>
      <c r="AA76" s="16"/>
      <c r="AB76" s="16"/>
      <c r="AC76" s="16"/>
      <c r="AD76" s="16"/>
      <c r="AE76" s="16"/>
      <c r="AF76" s="16"/>
      <c r="AG76" s="16"/>
      <c r="AH76" s="16"/>
      <c r="AI76" s="16"/>
      <c r="AJ76" s="16"/>
      <c r="AK76" s="16"/>
      <c r="AL76" s="16"/>
      <c r="AM76" s="16"/>
      <c r="AN76" s="16"/>
      <c r="AO76" s="16"/>
      <c r="AP76" s="16"/>
    </row>
    <row r="77" spans="1:42" ht="15" customHeight="1" x14ac:dyDescent="0.3">
      <c r="A77" s="16"/>
      <c r="B77" s="438"/>
      <c r="C77" s="439"/>
      <c r="D77" s="423"/>
      <c r="E77" s="424"/>
      <c r="F77" s="425"/>
      <c r="G77" s="16"/>
      <c r="H77" s="438"/>
      <c r="I77" s="439"/>
      <c r="J77" s="423"/>
      <c r="K77" s="424"/>
      <c r="L77" s="425"/>
      <c r="M77" s="16"/>
      <c r="N77" s="438"/>
      <c r="O77" s="439"/>
      <c r="P77" s="423"/>
      <c r="Q77" s="424"/>
      <c r="R77" s="425"/>
      <c r="S77" s="16"/>
      <c r="T77" s="16"/>
      <c r="U77" s="16"/>
      <c r="V77" s="16"/>
      <c r="W77" s="16"/>
      <c r="X77" s="16"/>
      <c r="Y77" s="16"/>
      <c r="Z77" s="16"/>
      <c r="AA77" s="16"/>
      <c r="AB77" s="16"/>
      <c r="AC77" s="16"/>
      <c r="AD77" s="16"/>
      <c r="AE77" s="16"/>
      <c r="AF77" s="16"/>
      <c r="AG77" s="16"/>
      <c r="AH77" s="16"/>
      <c r="AI77" s="16"/>
      <c r="AJ77" s="16"/>
      <c r="AK77" s="16"/>
      <c r="AL77" s="16"/>
      <c r="AM77" s="16"/>
      <c r="AN77" s="16"/>
      <c r="AO77" s="16"/>
      <c r="AP77" s="16"/>
    </row>
    <row r="78" spans="1:42" ht="15" customHeight="1" x14ac:dyDescent="0.3">
      <c r="A78" s="16"/>
      <c r="B78" s="438"/>
      <c r="C78" s="439"/>
      <c r="D78" s="423"/>
      <c r="E78" s="424"/>
      <c r="F78" s="425"/>
      <c r="G78" s="16"/>
      <c r="H78" s="438"/>
      <c r="I78" s="439"/>
      <c r="J78" s="423"/>
      <c r="K78" s="424"/>
      <c r="L78" s="425"/>
      <c r="M78" s="16"/>
      <c r="N78" s="438"/>
      <c r="O78" s="439"/>
      <c r="P78" s="423"/>
      <c r="Q78" s="424"/>
      <c r="R78" s="425"/>
      <c r="S78" s="16"/>
      <c r="T78" s="16"/>
      <c r="U78" s="16"/>
      <c r="V78" s="16"/>
      <c r="W78" s="16"/>
      <c r="X78" s="16"/>
      <c r="Y78" s="16"/>
      <c r="Z78" s="16"/>
      <c r="AA78" s="16"/>
      <c r="AB78" s="16"/>
      <c r="AC78" s="16"/>
      <c r="AD78" s="16"/>
      <c r="AE78" s="16"/>
      <c r="AF78" s="16"/>
      <c r="AG78" s="16"/>
      <c r="AH78" s="16"/>
      <c r="AI78" s="16"/>
      <c r="AJ78" s="16"/>
      <c r="AK78" s="16"/>
      <c r="AL78" s="16"/>
      <c r="AM78" s="16"/>
      <c r="AN78" s="16"/>
      <c r="AO78" s="16"/>
      <c r="AP78" s="16"/>
    </row>
    <row r="79" spans="1:42" ht="15" customHeight="1" thickBot="1" x14ac:dyDescent="0.35">
      <c r="A79" s="16"/>
      <c r="B79" s="440"/>
      <c r="C79" s="441"/>
      <c r="D79" s="423"/>
      <c r="E79" s="424"/>
      <c r="F79" s="425"/>
      <c r="G79" s="16"/>
      <c r="H79" s="440"/>
      <c r="I79" s="441"/>
      <c r="J79" s="423"/>
      <c r="K79" s="424"/>
      <c r="L79" s="425"/>
      <c r="M79" s="16"/>
      <c r="N79" s="440"/>
      <c r="O79" s="441"/>
      <c r="P79" s="423"/>
      <c r="Q79" s="424"/>
      <c r="R79" s="425"/>
      <c r="S79" s="16"/>
      <c r="T79" s="16"/>
      <c r="U79" s="16"/>
      <c r="V79" s="16"/>
      <c r="W79" s="16"/>
      <c r="X79" s="16"/>
      <c r="Y79" s="16"/>
      <c r="Z79" s="16"/>
      <c r="AA79" s="16"/>
      <c r="AB79" s="16"/>
      <c r="AC79" s="16"/>
      <c r="AD79" s="16"/>
      <c r="AE79" s="16"/>
      <c r="AF79" s="16"/>
      <c r="AG79" s="16"/>
      <c r="AH79" s="16"/>
      <c r="AI79" s="16"/>
      <c r="AJ79" s="16"/>
      <c r="AK79" s="16"/>
      <c r="AL79" s="16"/>
      <c r="AM79" s="16"/>
      <c r="AN79" s="16"/>
      <c r="AO79" s="16"/>
      <c r="AP79" s="16"/>
    </row>
    <row r="80" spans="1:42" ht="15" customHeight="1" x14ac:dyDescent="0.3">
      <c r="A80" s="16"/>
      <c r="B80" s="426" t="s">
        <v>81</v>
      </c>
      <c r="C80" s="427"/>
      <c r="D80" s="430">
        <f>'Training Plan'!L138</f>
        <v>0</v>
      </c>
      <c r="E80" s="431"/>
      <c r="F80" s="432"/>
      <c r="G80" s="16"/>
      <c r="H80" s="426" t="s">
        <v>81</v>
      </c>
      <c r="I80" s="427"/>
      <c r="J80" s="430">
        <f>'Training Plan'!L146</f>
        <v>0</v>
      </c>
      <c r="K80" s="431"/>
      <c r="L80" s="432"/>
      <c r="M80" s="16"/>
      <c r="N80" s="426" t="s">
        <v>81</v>
      </c>
      <c r="O80" s="427"/>
      <c r="P80" s="430">
        <f>'Training Plan'!L154</f>
        <v>0</v>
      </c>
      <c r="Q80" s="431"/>
      <c r="R80" s="432"/>
      <c r="S80" s="16"/>
      <c r="T80" s="16"/>
      <c r="U80" s="16"/>
      <c r="V80" s="16"/>
      <c r="W80" s="16"/>
      <c r="X80" s="16"/>
      <c r="Y80" s="16"/>
      <c r="Z80" s="16"/>
      <c r="AA80" s="16"/>
      <c r="AB80" s="16"/>
      <c r="AC80" s="16"/>
      <c r="AD80" s="16"/>
      <c r="AE80" s="16"/>
      <c r="AF80" s="16"/>
      <c r="AG80" s="16"/>
      <c r="AH80" s="16"/>
      <c r="AI80" s="16"/>
      <c r="AJ80" s="16"/>
      <c r="AK80" s="16"/>
      <c r="AL80" s="16"/>
      <c r="AM80" s="16"/>
      <c r="AN80" s="16"/>
      <c r="AO80" s="16"/>
      <c r="AP80" s="16"/>
    </row>
    <row r="81" spans="1:42" ht="15" customHeight="1" thickBot="1" x14ac:dyDescent="0.35">
      <c r="A81" s="16"/>
      <c r="B81" s="428"/>
      <c r="C81" s="429"/>
      <c r="D81" s="433"/>
      <c r="E81" s="434"/>
      <c r="F81" s="435"/>
      <c r="G81" s="16"/>
      <c r="H81" s="428"/>
      <c r="I81" s="429"/>
      <c r="J81" s="433"/>
      <c r="K81" s="434"/>
      <c r="L81" s="435"/>
      <c r="M81" s="16"/>
      <c r="N81" s="428"/>
      <c r="O81" s="429"/>
      <c r="P81" s="433"/>
      <c r="Q81" s="434"/>
      <c r="R81" s="435"/>
      <c r="S81" s="16"/>
      <c r="T81" s="16"/>
      <c r="U81" s="16"/>
      <c r="V81" s="16"/>
      <c r="W81" s="16"/>
      <c r="X81" s="16"/>
      <c r="Y81" s="16"/>
      <c r="Z81" s="16"/>
      <c r="AA81" s="16"/>
      <c r="AB81" s="16"/>
      <c r="AC81" s="16"/>
      <c r="AD81" s="16"/>
      <c r="AE81" s="16"/>
      <c r="AF81" s="16"/>
      <c r="AG81" s="16"/>
      <c r="AH81" s="16"/>
      <c r="AI81" s="16"/>
      <c r="AJ81" s="16"/>
      <c r="AK81" s="16"/>
      <c r="AL81" s="16"/>
      <c r="AM81" s="16"/>
      <c r="AN81" s="16"/>
      <c r="AO81" s="16"/>
      <c r="AP81" s="16"/>
    </row>
    <row r="82" spans="1:42" ht="30" customHeight="1" thickBot="1" x14ac:dyDescent="0.35">
      <c r="A82" s="16"/>
      <c r="B82" s="163" t="s">
        <v>180</v>
      </c>
      <c r="C82" s="163" t="s">
        <v>0</v>
      </c>
      <c r="D82" s="163" t="s">
        <v>41</v>
      </c>
      <c r="E82" s="163" t="s">
        <v>181</v>
      </c>
      <c r="F82" s="164" t="s">
        <v>182</v>
      </c>
      <c r="G82" s="16"/>
      <c r="H82" s="163" t="s">
        <v>180</v>
      </c>
      <c r="I82" s="163" t="s">
        <v>0</v>
      </c>
      <c r="J82" s="163" t="s">
        <v>41</v>
      </c>
      <c r="K82" s="163" t="s">
        <v>181</v>
      </c>
      <c r="L82" s="164" t="s">
        <v>182</v>
      </c>
      <c r="M82" s="16"/>
      <c r="N82" s="163" t="s">
        <v>180</v>
      </c>
      <c r="O82" s="163" t="s">
        <v>0</v>
      </c>
      <c r="P82" s="163" t="s">
        <v>41</v>
      </c>
      <c r="Q82" s="163" t="s">
        <v>181</v>
      </c>
      <c r="R82" s="164" t="s">
        <v>182</v>
      </c>
      <c r="S82" s="16"/>
      <c r="T82" s="16"/>
      <c r="U82" s="16"/>
      <c r="V82" s="16"/>
      <c r="W82" s="16"/>
      <c r="X82" s="16"/>
      <c r="Y82" s="16"/>
      <c r="Z82" s="16"/>
      <c r="AA82" s="16"/>
      <c r="AB82" s="16"/>
      <c r="AC82" s="16"/>
      <c r="AD82" s="16"/>
      <c r="AE82" s="16"/>
      <c r="AF82" s="16"/>
      <c r="AG82" s="16"/>
      <c r="AH82" s="16"/>
      <c r="AI82" s="16"/>
      <c r="AJ82" s="16"/>
      <c r="AK82" s="16"/>
      <c r="AL82" s="16"/>
      <c r="AM82" s="16"/>
      <c r="AN82" s="16"/>
      <c r="AO82" s="16"/>
      <c r="AP82" s="16"/>
    </row>
    <row r="83" spans="1:42" ht="15" customHeight="1" thickBot="1" x14ac:dyDescent="0.35">
      <c r="A83" s="16"/>
      <c r="B83" s="165">
        <v>1</v>
      </c>
      <c r="C83" s="166"/>
      <c r="D83" s="167"/>
      <c r="E83" s="168"/>
      <c r="F83" s="169">
        <f>IF(ISNUMBER(D83),D83/B95,)</f>
        <v>0</v>
      </c>
      <c r="G83" s="16"/>
      <c r="H83" s="165">
        <v>1</v>
      </c>
      <c r="I83" s="166"/>
      <c r="J83" s="167"/>
      <c r="K83" s="168"/>
      <c r="L83" s="169">
        <f>IF(ISNUMBER(J83),J83/H95,)</f>
        <v>0</v>
      </c>
      <c r="M83" s="16"/>
      <c r="N83" s="165">
        <v>1</v>
      </c>
      <c r="O83" s="166"/>
      <c r="P83" s="167"/>
      <c r="Q83" s="168"/>
      <c r="R83" s="169">
        <f>IF(ISNUMBER(P83),P83/N95,)</f>
        <v>0</v>
      </c>
      <c r="S83" s="16"/>
      <c r="T83" s="16"/>
      <c r="U83" s="16"/>
      <c r="V83" s="16"/>
      <c r="W83" s="16"/>
      <c r="X83" s="16"/>
      <c r="Y83" s="16"/>
      <c r="Z83" s="16"/>
      <c r="AA83" s="16"/>
      <c r="AB83" s="16"/>
      <c r="AC83" s="16"/>
      <c r="AD83" s="16"/>
      <c r="AE83" s="16"/>
      <c r="AF83" s="16"/>
      <c r="AG83" s="16"/>
      <c r="AH83" s="16"/>
      <c r="AI83" s="16"/>
      <c r="AJ83" s="16"/>
      <c r="AK83" s="16"/>
      <c r="AL83" s="16"/>
      <c r="AM83" s="16"/>
      <c r="AN83" s="16"/>
      <c r="AO83" s="16"/>
      <c r="AP83" s="16"/>
    </row>
    <row r="84" spans="1:42" ht="15" customHeight="1" thickBot="1" x14ac:dyDescent="0.35">
      <c r="A84" s="16"/>
      <c r="B84" s="165">
        <v>2</v>
      </c>
      <c r="C84" s="170"/>
      <c r="D84" s="171"/>
      <c r="E84" s="172"/>
      <c r="F84" s="174">
        <f>IF(ISNUMBER(D84),D84/B95,)</f>
        <v>0</v>
      </c>
      <c r="G84" s="16"/>
      <c r="H84" s="165">
        <v>2</v>
      </c>
      <c r="I84" s="170"/>
      <c r="J84" s="171"/>
      <c r="K84" s="172"/>
      <c r="L84" s="174">
        <f>IF(ISNUMBER(J84),J84/H95,)</f>
        <v>0</v>
      </c>
      <c r="M84" s="16"/>
      <c r="N84" s="165">
        <v>2</v>
      </c>
      <c r="O84" s="170"/>
      <c r="P84" s="171"/>
      <c r="Q84" s="172"/>
      <c r="R84" s="174">
        <f>IF(ISNUMBER(P84),P84/N95,)</f>
        <v>0</v>
      </c>
      <c r="S84" s="16"/>
      <c r="T84" s="16"/>
      <c r="U84" s="16"/>
      <c r="V84" s="16"/>
      <c r="W84" s="16"/>
      <c r="X84" s="16"/>
      <c r="Y84" s="16"/>
      <c r="Z84" s="16"/>
      <c r="AA84" s="16"/>
      <c r="AB84" s="16"/>
      <c r="AC84" s="16"/>
      <c r="AD84" s="16"/>
      <c r="AE84" s="16"/>
      <c r="AF84" s="16"/>
      <c r="AG84" s="16"/>
      <c r="AH84" s="16"/>
      <c r="AI84" s="16"/>
      <c r="AJ84" s="16"/>
      <c r="AK84" s="16"/>
      <c r="AL84" s="16"/>
      <c r="AM84" s="16"/>
      <c r="AN84" s="16"/>
      <c r="AO84" s="16"/>
      <c r="AP84" s="16"/>
    </row>
    <row r="85" spans="1:42" ht="15" customHeight="1" thickBot="1" x14ac:dyDescent="0.35">
      <c r="A85" s="16"/>
      <c r="B85" s="165">
        <v>3</v>
      </c>
      <c r="C85" s="170"/>
      <c r="D85" s="171"/>
      <c r="E85" s="172"/>
      <c r="F85" s="174">
        <f>IF(ISNUMBER(D85),D85/B95,)</f>
        <v>0</v>
      </c>
      <c r="G85" s="16"/>
      <c r="H85" s="165">
        <v>3</v>
      </c>
      <c r="I85" s="170"/>
      <c r="J85" s="171"/>
      <c r="K85" s="172"/>
      <c r="L85" s="174">
        <f>IF(ISNUMBER(J85),J85/H95,)</f>
        <v>0</v>
      </c>
      <c r="M85" s="175"/>
      <c r="N85" s="165">
        <v>3</v>
      </c>
      <c r="O85" s="170"/>
      <c r="P85" s="171"/>
      <c r="Q85" s="172"/>
      <c r="R85" s="174">
        <f>IF(ISNUMBER(P85),P85/N95,)</f>
        <v>0</v>
      </c>
      <c r="S85" s="16"/>
      <c r="T85" s="16"/>
      <c r="U85" s="16"/>
      <c r="V85" s="16"/>
      <c r="W85" s="16"/>
      <c r="X85" s="16"/>
      <c r="Y85" s="16"/>
      <c r="Z85" s="16"/>
      <c r="AA85" s="16"/>
      <c r="AB85" s="16"/>
      <c r="AC85" s="16"/>
      <c r="AD85" s="16"/>
      <c r="AE85" s="16"/>
      <c r="AF85" s="16"/>
      <c r="AG85" s="16"/>
      <c r="AH85" s="16"/>
      <c r="AI85" s="16"/>
      <c r="AJ85" s="16"/>
      <c r="AK85" s="16"/>
      <c r="AL85" s="16"/>
      <c r="AM85" s="16"/>
      <c r="AN85" s="16"/>
      <c r="AO85" s="16"/>
      <c r="AP85" s="16"/>
    </row>
    <row r="86" spans="1:42" ht="15" customHeight="1" thickBot="1" x14ac:dyDescent="0.35">
      <c r="A86" s="16"/>
      <c r="B86" s="165">
        <v>4</v>
      </c>
      <c r="C86" s="170"/>
      <c r="D86" s="171"/>
      <c r="E86" s="172"/>
      <c r="F86" s="174">
        <f>IF(ISNUMBER(D86),D86/B95,)</f>
        <v>0</v>
      </c>
      <c r="G86" s="16"/>
      <c r="H86" s="165">
        <v>4</v>
      </c>
      <c r="I86" s="170"/>
      <c r="J86" s="171"/>
      <c r="K86" s="172"/>
      <c r="L86" s="174">
        <f>IF(ISNUMBER(J86),J86/H95,)</f>
        <v>0</v>
      </c>
      <c r="M86" s="13"/>
      <c r="N86" s="165">
        <v>4</v>
      </c>
      <c r="O86" s="170"/>
      <c r="P86" s="171"/>
      <c r="Q86" s="172"/>
      <c r="R86" s="174">
        <f>IF(ISNUMBER(P86),P86/N95,)</f>
        <v>0</v>
      </c>
      <c r="S86" s="16"/>
      <c r="T86" s="16"/>
      <c r="U86" s="16"/>
      <c r="V86" s="16"/>
      <c r="W86" s="16"/>
      <c r="X86" s="16"/>
      <c r="Y86" s="16"/>
      <c r="Z86" s="16"/>
      <c r="AA86" s="16"/>
      <c r="AB86" s="16"/>
      <c r="AC86" s="16"/>
      <c r="AD86" s="16"/>
      <c r="AE86" s="16"/>
      <c r="AF86" s="16"/>
      <c r="AG86" s="16"/>
      <c r="AH86" s="16"/>
      <c r="AI86" s="16"/>
      <c r="AJ86" s="16"/>
      <c r="AK86" s="16"/>
      <c r="AL86" s="16"/>
      <c r="AM86" s="16"/>
      <c r="AN86" s="16"/>
      <c r="AO86" s="16"/>
      <c r="AP86" s="16"/>
    </row>
    <row r="87" spans="1:42" ht="15" customHeight="1" thickBot="1" x14ac:dyDescent="0.35">
      <c r="A87" s="16"/>
      <c r="B87" s="165">
        <v>5</v>
      </c>
      <c r="C87" s="170"/>
      <c r="D87" s="171"/>
      <c r="E87" s="172"/>
      <c r="F87" s="174">
        <f>IF(ISNUMBER(D87),D87/B95,)</f>
        <v>0</v>
      </c>
      <c r="G87" s="16"/>
      <c r="H87" s="165">
        <v>5</v>
      </c>
      <c r="I87" s="170"/>
      <c r="J87" s="171"/>
      <c r="K87" s="172"/>
      <c r="L87" s="174">
        <f>IF(ISNUMBER(J87),J87/H95,)</f>
        <v>0</v>
      </c>
      <c r="M87" s="176"/>
      <c r="N87" s="165">
        <v>5</v>
      </c>
      <c r="O87" s="170"/>
      <c r="P87" s="171"/>
      <c r="Q87" s="172"/>
      <c r="R87" s="174">
        <f>IF(ISNUMBER(P87),P87/N95,)</f>
        <v>0</v>
      </c>
      <c r="S87" s="16"/>
      <c r="T87" s="16"/>
      <c r="U87" s="16"/>
      <c r="V87" s="16"/>
      <c r="W87" s="16"/>
      <c r="X87" s="16"/>
      <c r="Y87" s="16"/>
      <c r="Z87" s="16"/>
      <c r="AA87" s="16"/>
      <c r="AB87" s="16"/>
      <c r="AC87" s="16"/>
      <c r="AD87" s="16"/>
      <c r="AE87" s="16"/>
      <c r="AF87" s="16"/>
      <c r="AG87" s="16"/>
      <c r="AH87" s="16"/>
      <c r="AI87" s="16"/>
      <c r="AJ87" s="16"/>
      <c r="AK87" s="16"/>
      <c r="AL87" s="16"/>
      <c r="AM87" s="16"/>
      <c r="AN87" s="16"/>
      <c r="AO87" s="16"/>
      <c r="AP87" s="16"/>
    </row>
    <row r="88" spans="1:42" ht="15" customHeight="1" thickBot="1" x14ac:dyDescent="0.35">
      <c r="A88" s="16"/>
      <c r="B88" s="165">
        <v>6</v>
      </c>
      <c r="C88" s="170"/>
      <c r="D88" s="171"/>
      <c r="E88" s="172"/>
      <c r="F88" s="174">
        <f>IF(ISNUMBER(D88),D88/B95,)</f>
        <v>0</v>
      </c>
      <c r="G88" s="16"/>
      <c r="H88" s="165">
        <v>6</v>
      </c>
      <c r="I88" s="170"/>
      <c r="J88" s="171"/>
      <c r="K88" s="172"/>
      <c r="L88" s="174">
        <f>IF(ISNUMBER(J88),J88/H95,)</f>
        <v>0</v>
      </c>
      <c r="M88" s="176"/>
      <c r="N88" s="165">
        <v>6</v>
      </c>
      <c r="O88" s="170"/>
      <c r="P88" s="171"/>
      <c r="Q88" s="172"/>
      <c r="R88" s="174">
        <f>IF(ISNUMBER(P88),P88/N95,)</f>
        <v>0</v>
      </c>
      <c r="S88" s="16"/>
      <c r="T88" s="16"/>
      <c r="U88" s="16"/>
      <c r="V88" s="16"/>
      <c r="W88" s="16"/>
      <c r="X88" s="16"/>
      <c r="Y88" s="16"/>
      <c r="Z88" s="16"/>
      <c r="AA88" s="16"/>
      <c r="AB88" s="16"/>
      <c r="AC88" s="16"/>
      <c r="AD88" s="16"/>
      <c r="AE88" s="16"/>
      <c r="AF88" s="16"/>
      <c r="AG88" s="16"/>
      <c r="AH88" s="16"/>
      <c r="AI88" s="16"/>
      <c r="AJ88" s="16"/>
      <c r="AK88" s="16"/>
      <c r="AL88" s="16"/>
      <c r="AM88" s="16"/>
      <c r="AN88" s="16"/>
      <c r="AO88" s="16"/>
      <c r="AP88" s="16"/>
    </row>
    <row r="89" spans="1:42" ht="15" customHeight="1" thickBot="1" x14ac:dyDescent="0.35">
      <c r="A89" s="16"/>
      <c r="B89" s="165">
        <v>7</v>
      </c>
      <c r="C89" s="170"/>
      <c r="D89" s="171"/>
      <c r="E89" s="172"/>
      <c r="F89" s="174">
        <f>IF(ISNUMBER(D89),D89/B95,)</f>
        <v>0</v>
      </c>
      <c r="G89" s="16"/>
      <c r="H89" s="165">
        <v>7</v>
      </c>
      <c r="I89" s="170"/>
      <c r="J89" s="171"/>
      <c r="K89" s="172"/>
      <c r="L89" s="174">
        <f>IF(ISNUMBER(J89),J89/H95,)</f>
        <v>0</v>
      </c>
      <c r="M89" s="176"/>
      <c r="N89" s="165">
        <v>7</v>
      </c>
      <c r="O89" s="170"/>
      <c r="P89" s="171"/>
      <c r="Q89" s="172"/>
      <c r="R89" s="174">
        <f>IF(ISNUMBER(P89),P89/N95,)</f>
        <v>0</v>
      </c>
      <c r="S89" s="16"/>
      <c r="T89" s="16"/>
      <c r="U89" s="16"/>
      <c r="V89" s="16"/>
      <c r="W89" s="16"/>
      <c r="X89" s="16"/>
      <c r="Y89" s="16"/>
      <c r="Z89" s="16"/>
      <c r="AA89" s="16"/>
      <c r="AB89" s="16"/>
      <c r="AC89" s="16"/>
      <c r="AD89" s="16"/>
      <c r="AE89" s="16"/>
      <c r="AF89" s="16"/>
      <c r="AG89" s="16"/>
      <c r="AH89" s="16"/>
      <c r="AI89" s="16"/>
      <c r="AJ89" s="16"/>
      <c r="AK89" s="16"/>
      <c r="AL89" s="16"/>
      <c r="AM89" s="16"/>
      <c r="AN89" s="16"/>
      <c r="AO89" s="16"/>
      <c r="AP89" s="16"/>
    </row>
    <row r="90" spans="1:42" ht="15" customHeight="1" thickBot="1" x14ac:dyDescent="0.35">
      <c r="A90" s="16"/>
      <c r="B90" s="165">
        <v>8</v>
      </c>
      <c r="C90" s="170"/>
      <c r="D90" s="171"/>
      <c r="E90" s="172"/>
      <c r="F90" s="174">
        <f>IF(ISNUMBER(D90),D90/B95,)</f>
        <v>0</v>
      </c>
      <c r="G90" s="16"/>
      <c r="H90" s="165">
        <v>8</v>
      </c>
      <c r="I90" s="170"/>
      <c r="J90" s="171"/>
      <c r="K90" s="172"/>
      <c r="L90" s="174">
        <f>IF(ISNUMBER(J90),J90/H95,)</f>
        <v>0</v>
      </c>
      <c r="M90" s="176"/>
      <c r="N90" s="165">
        <v>8</v>
      </c>
      <c r="O90" s="170"/>
      <c r="P90" s="171"/>
      <c r="Q90" s="172"/>
      <c r="R90" s="174">
        <f>IF(ISNUMBER(P90),P90/N95,)</f>
        <v>0</v>
      </c>
      <c r="S90" s="16"/>
      <c r="T90" s="16"/>
      <c r="U90" s="16"/>
      <c r="V90" s="16"/>
      <c r="W90" s="16"/>
      <c r="X90" s="16"/>
      <c r="Y90" s="16"/>
      <c r="Z90" s="16"/>
      <c r="AA90" s="16"/>
      <c r="AB90" s="16"/>
      <c r="AC90" s="16"/>
      <c r="AD90" s="16"/>
      <c r="AE90" s="16"/>
      <c r="AF90" s="16"/>
      <c r="AG90" s="16"/>
      <c r="AH90" s="16"/>
      <c r="AI90" s="16"/>
      <c r="AJ90" s="16"/>
      <c r="AK90" s="16"/>
      <c r="AL90" s="16"/>
      <c r="AM90" s="16"/>
      <c r="AN90" s="16"/>
      <c r="AO90" s="16"/>
      <c r="AP90" s="16"/>
    </row>
    <row r="91" spans="1:42" ht="15" customHeight="1" thickBot="1" x14ac:dyDescent="0.35">
      <c r="A91" s="16"/>
      <c r="B91" s="165">
        <v>9</v>
      </c>
      <c r="C91" s="170"/>
      <c r="D91" s="171"/>
      <c r="E91" s="172"/>
      <c r="F91" s="174">
        <f>IF(ISNUMBER(D91),D91/B95,)</f>
        <v>0</v>
      </c>
      <c r="G91" s="16"/>
      <c r="H91" s="165">
        <v>9</v>
      </c>
      <c r="I91" s="170"/>
      <c r="J91" s="171"/>
      <c r="K91" s="172"/>
      <c r="L91" s="174">
        <f>IF(ISNUMBER(J91),J91/H95,)</f>
        <v>0</v>
      </c>
      <c r="M91" s="176"/>
      <c r="N91" s="165">
        <v>9</v>
      </c>
      <c r="O91" s="170"/>
      <c r="P91" s="171"/>
      <c r="Q91" s="172"/>
      <c r="R91" s="174">
        <f>IF(ISNUMBER(P91),P91/N95,)</f>
        <v>0</v>
      </c>
      <c r="S91" s="16"/>
      <c r="T91" s="16"/>
      <c r="U91" s="16"/>
      <c r="V91" s="16"/>
      <c r="W91" s="16"/>
      <c r="X91" s="16"/>
      <c r="Y91" s="16"/>
      <c r="Z91" s="16"/>
      <c r="AA91" s="16"/>
      <c r="AB91" s="16"/>
      <c r="AC91" s="16"/>
      <c r="AD91" s="16"/>
      <c r="AE91" s="16"/>
      <c r="AF91" s="16"/>
      <c r="AG91" s="16"/>
      <c r="AH91" s="16"/>
      <c r="AI91" s="16"/>
      <c r="AJ91" s="16"/>
      <c r="AK91" s="16"/>
      <c r="AL91" s="16"/>
      <c r="AM91" s="16"/>
      <c r="AN91" s="16"/>
      <c r="AO91" s="16"/>
      <c r="AP91" s="16"/>
    </row>
    <row r="92" spans="1:42" ht="15" customHeight="1" thickBot="1" x14ac:dyDescent="0.35">
      <c r="A92" s="16"/>
      <c r="B92" s="177">
        <v>10</v>
      </c>
      <c r="C92" s="178"/>
      <c r="D92" s="179"/>
      <c r="E92" s="180"/>
      <c r="F92" s="174">
        <f>IF(ISNUMBER(D92),D92/B95,)</f>
        <v>0</v>
      </c>
      <c r="G92" s="16"/>
      <c r="H92" s="177">
        <v>10</v>
      </c>
      <c r="I92" s="178"/>
      <c r="J92" s="179"/>
      <c r="K92" s="180"/>
      <c r="L92" s="174">
        <f>IF(ISNUMBER(J92),J92/H95,)</f>
        <v>0</v>
      </c>
      <c r="M92" s="176"/>
      <c r="N92" s="177">
        <v>10</v>
      </c>
      <c r="O92" s="178"/>
      <c r="P92" s="179"/>
      <c r="Q92" s="180"/>
      <c r="R92" s="174">
        <f>IF(ISNUMBER(P92),P92/N95,)</f>
        <v>0</v>
      </c>
      <c r="S92" s="16"/>
      <c r="T92" s="16"/>
      <c r="U92" s="16"/>
      <c r="V92" s="16"/>
      <c r="W92" s="16"/>
      <c r="X92" s="16"/>
      <c r="Y92" s="16"/>
      <c r="Z92" s="16"/>
      <c r="AA92" s="16"/>
      <c r="AB92" s="16"/>
      <c r="AC92" s="16"/>
      <c r="AD92" s="16"/>
      <c r="AE92" s="16"/>
      <c r="AF92" s="16"/>
      <c r="AG92" s="16"/>
      <c r="AH92" s="16"/>
      <c r="AI92" s="16"/>
      <c r="AJ92" s="16"/>
      <c r="AK92" s="16"/>
      <c r="AL92" s="16"/>
      <c r="AM92" s="16"/>
      <c r="AN92" s="16"/>
      <c r="AO92" s="16"/>
      <c r="AP92" s="16"/>
    </row>
    <row r="93" spans="1:42" ht="15" customHeight="1" x14ac:dyDescent="0.3">
      <c r="A93" s="16"/>
      <c r="B93" s="413" t="s">
        <v>4</v>
      </c>
      <c r="C93" s="397" t="s">
        <v>60</v>
      </c>
      <c r="D93" s="398"/>
      <c r="E93" s="409">
        <f>IFERROR(IF(COUNT(F83:F92)&gt;0,AVERAGEIF(F83:F92,"&gt;0"),0),)</f>
        <v>0</v>
      </c>
      <c r="F93" s="410"/>
      <c r="G93" s="16"/>
      <c r="H93" s="413" t="s">
        <v>4</v>
      </c>
      <c r="I93" s="397" t="s">
        <v>60</v>
      </c>
      <c r="J93" s="398"/>
      <c r="K93" s="409">
        <f>IFERROR(IF(COUNT(L83:L92)&gt;0,AVERAGEIF(L83:L92,"&gt;0"),0),)</f>
        <v>0</v>
      </c>
      <c r="L93" s="410"/>
      <c r="M93" s="176"/>
      <c r="N93" s="413" t="s">
        <v>4</v>
      </c>
      <c r="O93" s="405" t="s">
        <v>67</v>
      </c>
      <c r="P93" s="415">
        <f>IFERROR(IF(COUNT(R83:R92)&gt;0,AVERAGEIF(R83:R92,"&gt;0"),0),)</f>
        <v>0</v>
      </c>
      <c r="Q93" s="417" t="s">
        <v>107</v>
      </c>
      <c r="R93" s="442" t="str">
        <f>IFERROR(Q97*R97,"")</f>
        <v/>
      </c>
      <c r="S93" s="16"/>
      <c r="T93" s="16"/>
      <c r="U93" s="16"/>
      <c r="V93" s="16"/>
      <c r="W93" s="16"/>
      <c r="X93" s="16"/>
      <c r="Y93" s="16"/>
      <c r="Z93" s="16"/>
      <c r="AA93" s="16"/>
      <c r="AB93" s="16"/>
      <c r="AC93" s="16"/>
      <c r="AD93" s="16"/>
      <c r="AE93" s="16"/>
      <c r="AF93" s="16"/>
      <c r="AG93" s="16"/>
      <c r="AH93" s="16"/>
      <c r="AI93" s="16"/>
      <c r="AJ93" s="16"/>
      <c r="AK93" s="16"/>
      <c r="AL93" s="16"/>
      <c r="AM93" s="16"/>
      <c r="AN93" s="16"/>
      <c r="AO93" s="16"/>
      <c r="AP93" s="16"/>
    </row>
    <row r="94" spans="1:42" ht="15" customHeight="1" thickBot="1" x14ac:dyDescent="0.35">
      <c r="A94" s="16"/>
      <c r="B94" s="414"/>
      <c r="C94" s="406"/>
      <c r="D94" s="419"/>
      <c r="E94" s="411"/>
      <c r="F94" s="412"/>
      <c r="G94" s="16"/>
      <c r="H94" s="414"/>
      <c r="I94" s="406"/>
      <c r="J94" s="419"/>
      <c r="K94" s="411"/>
      <c r="L94" s="412"/>
      <c r="M94" s="176"/>
      <c r="N94" s="414"/>
      <c r="O94" s="406"/>
      <c r="P94" s="416"/>
      <c r="Q94" s="418"/>
      <c r="R94" s="443"/>
      <c r="S94" s="16"/>
      <c r="T94" s="16"/>
      <c r="U94" s="16"/>
      <c r="V94" s="16"/>
      <c r="W94" s="16"/>
      <c r="X94" s="16"/>
      <c r="Y94" s="16"/>
      <c r="Z94" s="16"/>
      <c r="AA94" s="16"/>
      <c r="AB94" s="16"/>
      <c r="AC94" s="16"/>
      <c r="AD94" s="16"/>
      <c r="AE94" s="16"/>
      <c r="AF94" s="16"/>
      <c r="AG94" s="16"/>
      <c r="AH94" s="16"/>
      <c r="AI94" s="16"/>
      <c r="AJ94" s="16"/>
      <c r="AK94" s="16"/>
      <c r="AL94" s="16"/>
      <c r="AM94" s="16"/>
      <c r="AN94" s="16"/>
      <c r="AO94" s="16"/>
      <c r="AP94" s="16"/>
    </row>
    <row r="95" spans="1:42" ht="15" customHeight="1" x14ac:dyDescent="0.3">
      <c r="A95" s="16"/>
      <c r="B95" s="403">
        <f ca="1">IFERROR(ROUNDUP(B97/(0.0005*C97^2-0.0342*C97+1.034),0),)</f>
        <v>0</v>
      </c>
      <c r="C95" s="405" t="s">
        <v>196</v>
      </c>
      <c r="D95" s="407">
        <f>SUM(C83:C92)</f>
        <v>0</v>
      </c>
      <c r="E95" s="397" t="s">
        <v>43</v>
      </c>
      <c r="F95" s="401">
        <f>SUM(C83*D83,C84*D84,C85*D85,C86*D86,C87*D87,C88*D88,C89*D89,C90*D90,C91*D91,C92*D92)</f>
        <v>0</v>
      </c>
      <c r="G95" s="16"/>
      <c r="H95" s="403">
        <f ca="1">IFERROR(ROUNDUP(H97/(0.0005*I97^2-0.0342*I97+1.034),0),)</f>
        <v>0</v>
      </c>
      <c r="I95" s="405" t="s">
        <v>196</v>
      </c>
      <c r="J95" s="407">
        <f>SUM(I83:I92)</f>
        <v>0</v>
      </c>
      <c r="K95" s="397" t="s">
        <v>43</v>
      </c>
      <c r="L95" s="401">
        <f>SUM(I83*J83,I84*J84,I85*J85,I86*J86,I87*J87,I88*J88,I89*J89,I90*J90,I91*J91,I92*J92)</f>
        <v>0</v>
      </c>
      <c r="M95" s="176"/>
      <c r="N95" s="403">
        <f ca="1">IFERROR(ROUNDUP(N97/(0.0005*O97^2-0.0342*O97+1.034),0),)</f>
        <v>0</v>
      </c>
      <c r="O95" s="405" t="s">
        <v>196</v>
      </c>
      <c r="P95" s="407">
        <f>SUM(O83:O92)</f>
        <v>0</v>
      </c>
      <c r="Q95" s="397" t="s">
        <v>43</v>
      </c>
      <c r="R95" s="401">
        <f>SUM(O83*P83,O84*P84,O85*P85,O86*P86,O87*P87,O88*P88,O89*P89,O90*P90,O91*P91,O92*P92)</f>
        <v>0</v>
      </c>
      <c r="S95" s="16"/>
      <c r="T95" s="16"/>
      <c r="U95" s="16"/>
      <c r="V95" s="16"/>
      <c r="W95" s="16"/>
      <c r="X95" s="16"/>
      <c r="Y95" s="16"/>
      <c r="Z95" s="16"/>
      <c r="AA95" s="16"/>
      <c r="AB95" s="16"/>
      <c r="AC95" s="16"/>
      <c r="AD95" s="16"/>
      <c r="AE95" s="16"/>
      <c r="AF95" s="16"/>
      <c r="AG95" s="16"/>
      <c r="AH95" s="16"/>
      <c r="AI95" s="16"/>
      <c r="AJ95" s="16"/>
      <c r="AK95" s="16"/>
      <c r="AL95" s="16"/>
      <c r="AM95" s="16"/>
      <c r="AN95" s="16"/>
      <c r="AO95" s="16"/>
      <c r="AP95" s="16"/>
    </row>
    <row r="96" spans="1:42" ht="15" customHeight="1" thickBot="1" x14ac:dyDescent="0.35">
      <c r="A96" s="16"/>
      <c r="B96" s="404"/>
      <c r="C96" s="406"/>
      <c r="D96" s="408"/>
      <c r="E96" s="406"/>
      <c r="F96" s="402"/>
      <c r="G96" s="16"/>
      <c r="H96" s="404"/>
      <c r="I96" s="406"/>
      <c r="J96" s="408"/>
      <c r="K96" s="406"/>
      <c r="L96" s="402"/>
      <c r="M96" s="176"/>
      <c r="N96" s="404"/>
      <c r="O96" s="406"/>
      <c r="P96" s="408"/>
      <c r="Q96" s="406"/>
      <c r="R96" s="402"/>
      <c r="S96" s="16"/>
      <c r="T96" s="16"/>
      <c r="U96" s="16"/>
      <c r="V96" s="16"/>
      <c r="W96" s="16"/>
      <c r="X96" s="16"/>
      <c r="Y96" s="16"/>
      <c r="Z96" s="16"/>
      <c r="AA96" s="16"/>
      <c r="AB96" s="16"/>
      <c r="AC96" s="16"/>
      <c r="AD96" s="16"/>
      <c r="AE96" s="16"/>
      <c r="AF96" s="16"/>
      <c r="AG96" s="16"/>
      <c r="AH96" s="16"/>
      <c r="AI96" s="16"/>
      <c r="AJ96" s="16"/>
      <c r="AK96" s="16"/>
      <c r="AL96" s="16"/>
      <c r="AM96" s="16"/>
      <c r="AN96" s="16"/>
      <c r="AO96" s="16"/>
      <c r="AP96" s="16"/>
    </row>
    <row r="97" spans="1:42" ht="15" customHeight="1" x14ac:dyDescent="0.3">
      <c r="A97" s="16"/>
      <c r="B97" s="2" t="e">
        <f ca="1">OFFSET(D82,MATCH(MAX(D83:D92),D83:D92,0),0)</f>
        <v>#N/A</v>
      </c>
      <c r="C97" s="181" t="e">
        <f ca="1">OFFSET(C82,MATCH(MAX(D83:D92),D83:D92,0),0)+(10-OFFSET(E82,MATCH(MAX(D83:D92),D83:D92,0),0))</f>
        <v>#N/A</v>
      </c>
      <c r="D97" s="16"/>
      <c r="E97" s="16"/>
      <c r="F97" s="16"/>
      <c r="G97" s="16"/>
      <c r="H97" s="2" t="e">
        <f ca="1">OFFSET(J82,MATCH(MAX(J83:J92),J83:J92,0),0)</f>
        <v>#N/A</v>
      </c>
      <c r="I97" s="181" t="e">
        <f ca="1">OFFSET(I82,MATCH(MAX(J83:J92),J83:J92,0),0)+(10-OFFSET(K82,MATCH(MAX(J83:J92),J83:J92,0),0))</f>
        <v>#N/A</v>
      </c>
      <c r="J97" s="16"/>
      <c r="K97" s="16"/>
      <c r="L97" s="16"/>
      <c r="M97" s="160"/>
      <c r="N97" s="2" t="e">
        <f ca="1">OFFSET(P82,MATCH(MAX(P83:P92),P83:P92,0),0)</f>
        <v>#N/A</v>
      </c>
      <c r="O97" s="181" t="e">
        <f ca="1">OFFSET(O82,MATCH(MAX(P83:P92),P83:P92,0),0)+(10-OFFSET(Q82,MATCH(MAX(P83:P92),P83:P92,0),0))</f>
        <v>#N/A</v>
      </c>
      <c r="P97" s="16"/>
      <c r="Q97" s="183" t="str">
        <f>IFERROR(AVERAGE(AVERAGE(E83:E92),AVERAGE(K83:K92),AVERAGE(Q83:Q92)),"")</f>
        <v/>
      </c>
      <c r="R97" s="184">
        <f>SUM(C83:C92,I83:I92,O83:O92)</f>
        <v>0</v>
      </c>
      <c r="S97" s="16"/>
      <c r="T97" s="16"/>
      <c r="U97" s="16"/>
      <c r="V97" s="16"/>
      <c r="W97" s="16"/>
      <c r="X97" s="16"/>
      <c r="Y97" s="16"/>
      <c r="Z97" s="16"/>
      <c r="AA97" s="16"/>
      <c r="AB97" s="16"/>
      <c r="AC97" s="16"/>
      <c r="AD97" s="16"/>
      <c r="AE97" s="16"/>
      <c r="AF97" s="16"/>
      <c r="AG97" s="16"/>
      <c r="AH97" s="16"/>
      <c r="AI97" s="16"/>
      <c r="AJ97" s="16"/>
      <c r="AK97" s="16"/>
      <c r="AL97" s="16"/>
      <c r="AM97" s="16"/>
      <c r="AN97" s="16"/>
      <c r="AO97" s="16"/>
      <c r="AP97" s="16"/>
    </row>
    <row r="98" spans="1:42" ht="15" customHeight="1" x14ac:dyDescent="0.3">
      <c r="A98" s="16"/>
      <c r="B98" s="16"/>
      <c r="C98" s="16"/>
      <c r="D98" s="16"/>
      <c r="E98" s="16"/>
      <c r="F98" s="16"/>
      <c r="G98" s="16"/>
      <c r="H98" s="16"/>
      <c r="I98" s="16"/>
      <c r="J98" s="16"/>
      <c r="K98" s="16"/>
      <c r="L98" s="16"/>
      <c r="M98" s="16"/>
      <c r="N98" s="16"/>
      <c r="O98" s="16"/>
      <c r="P98" s="16"/>
      <c r="Q98" s="16"/>
      <c r="R98" s="16"/>
      <c r="S98" s="16"/>
      <c r="T98" s="16"/>
      <c r="U98" s="16"/>
      <c r="V98" s="16"/>
      <c r="W98" s="16"/>
      <c r="X98" s="16"/>
      <c r="Y98" s="16"/>
      <c r="Z98" s="16"/>
      <c r="AA98" s="16"/>
      <c r="AB98" s="16"/>
      <c r="AC98" s="16"/>
      <c r="AD98" s="16"/>
      <c r="AE98" s="16"/>
      <c r="AF98" s="16"/>
      <c r="AG98" s="16"/>
      <c r="AH98" s="16"/>
      <c r="AI98" s="16"/>
      <c r="AJ98" s="16"/>
      <c r="AK98" s="16"/>
      <c r="AL98" s="16"/>
      <c r="AM98" s="16"/>
      <c r="AN98" s="16"/>
      <c r="AO98" s="16"/>
      <c r="AP98" s="16"/>
    </row>
    <row r="99" spans="1:42" ht="15" customHeight="1" x14ac:dyDescent="0.3">
      <c r="A99" s="16"/>
      <c r="B99" s="400" t="s">
        <v>183</v>
      </c>
      <c r="C99" s="400"/>
      <c r="D99" s="400"/>
      <c r="E99" s="400"/>
      <c r="F99" s="400"/>
      <c r="G99" s="400"/>
      <c r="H99" s="400"/>
      <c r="I99" s="400"/>
      <c r="J99" s="400"/>
      <c r="K99" s="400"/>
      <c r="L99" s="400"/>
      <c r="M99" s="400"/>
      <c r="N99" s="400"/>
      <c r="O99" s="400"/>
      <c r="P99" s="400"/>
      <c r="Q99" s="400"/>
      <c r="R99" s="400"/>
      <c r="S99" s="16"/>
      <c r="T99" s="16"/>
      <c r="U99" s="16"/>
      <c r="V99" s="16"/>
      <c r="W99" s="16"/>
      <c r="X99" s="16"/>
      <c r="Y99" s="16"/>
      <c r="Z99" s="16"/>
      <c r="AA99" s="16"/>
      <c r="AB99" s="16"/>
      <c r="AC99" s="16"/>
      <c r="AD99" s="16"/>
      <c r="AE99" s="16"/>
      <c r="AF99" s="16"/>
      <c r="AG99" s="16"/>
      <c r="AH99" s="16"/>
      <c r="AI99" s="16"/>
      <c r="AJ99" s="16"/>
      <c r="AK99" s="16"/>
      <c r="AL99" s="16"/>
      <c r="AM99" s="16"/>
      <c r="AN99" s="16"/>
      <c r="AO99" s="16"/>
      <c r="AP99" s="16"/>
    </row>
    <row r="100" spans="1:42" ht="15" customHeight="1" x14ac:dyDescent="0.3">
      <c r="A100" s="16"/>
      <c r="B100" s="400"/>
      <c r="C100" s="400"/>
      <c r="D100" s="400"/>
      <c r="E100" s="400"/>
      <c r="F100" s="400"/>
      <c r="G100" s="400"/>
      <c r="H100" s="400"/>
      <c r="I100" s="400"/>
      <c r="J100" s="400"/>
      <c r="K100" s="400"/>
      <c r="L100" s="400"/>
      <c r="M100" s="400"/>
      <c r="N100" s="400"/>
      <c r="O100" s="400"/>
      <c r="P100" s="400"/>
      <c r="Q100" s="400"/>
      <c r="R100" s="400"/>
      <c r="S100" s="16"/>
      <c r="T100" s="16"/>
      <c r="U100" s="16"/>
      <c r="V100" s="16"/>
      <c r="W100" s="16"/>
      <c r="X100" s="16"/>
      <c r="Y100" s="16"/>
      <c r="Z100" s="16"/>
      <c r="AA100" s="16"/>
      <c r="AB100" s="16"/>
      <c r="AC100" s="16"/>
      <c r="AD100" s="16"/>
      <c r="AE100" s="16"/>
      <c r="AF100" s="16"/>
      <c r="AG100" s="16"/>
      <c r="AH100" s="16"/>
      <c r="AI100" s="16"/>
      <c r="AJ100" s="16"/>
      <c r="AK100" s="16"/>
      <c r="AL100" s="16"/>
      <c r="AM100" s="16"/>
      <c r="AN100" s="16"/>
      <c r="AO100" s="16"/>
      <c r="AP100" s="16"/>
    </row>
    <row r="101" spans="1:42" ht="15" customHeight="1" x14ac:dyDescent="0.3">
      <c r="A101" s="16"/>
      <c r="B101" s="400"/>
      <c r="C101" s="400"/>
      <c r="D101" s="400"/>
      <c r="E101" s="400"/>
      <c r="F101" s="400"/>
      <c r="G101" s="400"/>
      <c r="H101" s="400"/>
      <c r="I101" s="400"/>
      <c r="J101" s="400"/>
      <c r="K101" s="400"/>
      <c r="L101" s="400"/>
      <c r="M101" s="400"/>
      <c r="N101" s="400"/>
      <c r="O101" s="400"/>
      <c r="P101" s="400"/>
      <c r="Q101" s="400"/>
      <c r="R101" s="400"/>
      <c r="S101" s="16"/>
      <c r="T101" s="16"/>
      <c r="U101" s="16"/>
      <c r="V101" s="16"/>
      <c r="W101" s="16"/>
      <c r="X101" s="16"/>
      <c r="Y101" s="16"/>
      <c r="Z101" s="16"/>
      <c r="AA101" s="16"/>
      <c r="AB101" s="16"/>
      <c r="AC101" s="16"/>
      <c r="AD101" s="16"/>
      <c r="AE101" s="16"/>
      <c r="AF101" s="16"/>
      <c r="AG101" s="16"/>
      <c r="AH101" s="16"/>
      <c r="AI101" s="16"/>
      <c r="AJ101" s="16"/>
      <c r="AK101" s="16"/>
      <c r="AL101" s="16"/>
      <c r="AM101" s="16"/>
      <c r="AN101" s="16"/>
      <c r="AO101" s="16"/>
      <c r="AP101" s="16"/>
    </row>
    <row r="102" spans="1:42" ht="15" customHeight="1" thickBot="1" x14ac:dyDescent="0.3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c r="AE102" s="16"/>
      <c r="AF102" s="16"/>
      <c r="AG102" s="16"/>
      <c r="AH102" s="16"/>
      <c r="AI102" s="16"/>
      <c r="AJ102" s="16"/>
      <c r="AK102" s="16"/>
      <c r="AL102" s="16"/>
      <c r="AM102" s="16"/>
      <c r="AN102" s="16"/>
      <c r="AO102" s="16"/>
      <c r="AP102" s="16"/>
    </row>
    <row r="103" spans="1:42" ht="15" customHeight="1" x14ac:dyDescent="0.3">
      <c r="A103" s="16"/>
      <c r="B103" s="16"/>
      <c r="C103" s="284">
        <f>'Training Plan'!O131</f>
        <v>0</v>
      </c>
      <c r="D103" s="285"/>
      <c r="E103" s="286"/>
      <c r="F103" s="284">
        <f>'Training Plan'!O135</f>
        <v>0</v>
      </c>
      <c r="G103" s="285"/>
      <c r="H103" s="286"/>
      <c r="I103" s="284">
        <f>'Training Plan'!O139</f>
        <v>0</v>
      </c>
      <c r="J103" s="285"/>
      <c r="K103" s="286"/>
      <c r="L103" s="284">
        <f>'Training Plan'!O143</f>
        <v>0</v>
      </c>
      <c r="M103" s="285"/>
      <c r="N103" s="286"/>
      <c r="O103" s="284">
        <f>'Training Plan'!O147</f>
        <v>0</v>
      </c>
      <c r="P103" s="285"/>
      <c r="Q103" s="286"/>
      <c r="R103" s="16"/>
      <c r="S103" s="16"/>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row>
    <row r="104" spans="1:42" ht="15" customHeight="1" thickBot="1" x14ac:dyDescent="0.35">
      <c r="A104" s="16"/>
      <c r="B104" s="16"/>
      <c r="C104" s="290"/>
      <c r="D104" s="291"/>
      <c r="E104" s="292"/>
      <c r="F104" s="290"/>
      <c r="G104" s="291"/>
      <c r="H104" s="292"/>
      <c r="I104" s="290"/>
      <c r="J104" s="291"/>
      <c r="K104" s="292"/>
      <c r="L104" s="290"/>
      <c r="M104" s="291"/>
      <c r="N104" s="292"/>
      <c r="O104" s="290"/>
      <c r="P104" s="291"/>
      <c r="Q104" s="292"/>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ht="15" customHeight="1" x14ac:dyDescent="0.3">
      <c r="A105" s="16"/>
      <c r="B105" s="16"/>
      <c r="C105" s="388">
        <f>'Training Plan'!O132</f>
        <v>0</v>
      </c>
      <c r="D105" s="389"/>
      <c r="E105" s="390"/>
      <c r="F105" s="388">
        <f>'Training Plan'!O136</f>
        <v>0</v>
      </c>
      <c r="G105" s="389"/>
      <c r="H105" s="390"/>
      <c r="I105" s="388">
        <f>'Training Plan'!O140</f>
        <v>0</v>
      </c>
      <c r="J105" s="389"/>
      <c r="K105" s="390"/>
      <c r="L105" s="388">
        <f>'Training Plan'!O144</f>
        <v>0</v>
      </c>
      <c r="M105" s="389"/>
      <c r="N105" s="390"/>
      <c r="O105" s="388">
        <f>'Training Plan'!O148</f>
        <v>0</v>
      </c>
      <c r="P105" s="389"/>
      <c r="Q105" s="390"/>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ht="15" customHeight="1" x14ac:dyDescent="0.3">
      <c r="A106" s="16"/>
      <c r="B106" s="16"/>
      <c r="C106" s="391"/>
      <c r="D106" s="392"/>
      <c r="E106" s="393"/>
      <c r="F106" s="391"/>
      <c r="G106" s="392"/>
      <c r="H106" s="393"/>
      <c r="I106" s="391"/>
      <c r="J106" s="392"/>
      <c r="K106" s="393"/>
      <c r="L106" s="391"/>
      <c r="M106" s="392"/>
      <c r="N106" s="393"/>
      <c r="O106" s="391"/>
      <c r="P106" s="392"/>
      <c r="Q106" s="393"/>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ht="15" customHeight="1" thickBot="1" x14ac:dyDescent="0.35">
      <c r="A107" s="16"/>
      <c r="B107" s="16"/>
      <c r="C107" s="394"/>
      <c r="D107" s="395"/>
      <c r="E107" s="396"/>
      <c r="F107" s="394"/>
      <c r="G107" s="395"/>
      <c r="H107" s="396"/>
      <c r="I107" s="394"/>
      <c r="J107" s="395"/>
      <c r="K107" s="396"/>
      <c r="L107" s="394"/>
      <c r="M107" s="395"/>
      <c r="N107" s="396"/>
      <c r="O107" s="394"/>
      <c r="P107" s="395"/>
      <c r="Q107" s="396"/>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ht="15" customHeight="1" thickBot="1" x14ac:dyDescent="0.35">
      <c r="A108" s="16"/>
      <c r="B108" s="16"/>
      <c r="C108" s="397" t="s">
        <v>184</v>
      </c>
      <c r="D108" s="398"/>
      <c r="E108" s="399"/>
      <c r="F108" s="397" t="s">
        <v>184</v>
      </c>
      <c r="G108" s="398"/>
      <c r="H108" s="399"/>
      <c r="I108" s="397" t="s">
        <v>184</v>
      </c>
      <c r="J108" s="398"/>
      <c r="K108" s="399"/>
      <c r="L108" s="397" t="s">
        <v>184</v>
      </c>
      <c r="M108" s="398"/>
      <c r="N108" s="399"/>
      <c r="O108" s="397" t="s">
        <v>184</v>
      </c>
      <c r="P108" s="398"/>
      <c r="Q108" s="399"/>
      <c r="R108" s="16"/>
      <c r="S108" s="16"/>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row>
    <row r="109" spans="1:42" ht="15" customHeight="1" x14ac:dyDescent="0.3">
      <c r="A109" s="16"/>
      <c r="B109" s="16"/>
      <c r="C109" s="388"/>
      <c r="D109" s="389"/>
      <c r="E109" s="390"/>
      <c r="F109" s="388"/>
      <c r="G109" s="389"/>
      <c r="H109" s="390"/>
      <c r="I109" s="388"/>
      <c r="J109" s="389"/>
      <c r="K109" s="390"/>
      <c r="L109" s="388"/>
      <c r="M109" s="389"/>
      <c r="N109" s="390"/>
      <c r="O109" s="388"/>
      <c r="P109" s="389"/>
      <c r="Q109" s="390"/>
      <c r="R109" s="16"/>
      <c r="S109" s="16"/>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row>
    <row r="110" spans="1:42" ht="15" customHeight="1" x14ac:dyDescent="0.3">
      <c r="A110" s="16"/>
      <c r="B110" s="16"/>
      <c r="C110" s="391"/>
      <c r="D110" s="392"/>
      <c r="E110" s="393"/>
      <c r="F110" s="391"/>
      <c r="G110" s="392"/>
      <c r="H110" s="393"/>
      <c r="I110" s="391"/>
      <c r="J110" s="392"/>
      <c r="K110" s="393"/>
      <c r="L110" s="391"/>
      <c r="M110" s="392"/>
      <c r="N110" s="393"/>
      <c r="O110" s="391"/>
      <c r="P110" s="392"/>
      <c r="Q110" s="393"/>
      <c r="R110" s="16"/>
      <c r="S110" s="16"/>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row>
    <row r="111" spans="1:42" ht="15" customHeight="1" thickBot="1" x14ac:dyDescent="0.35">
      <c r="A111" s="16"/>
      <c r="B111" s="16"/>
      <c r="C111" s="394"/>
      <c r="D111" s="395"/>
      <c r="E111" s="396"/>
      <c r="F111" s="394"/>
      <c r="G111" s="395"/>
      <c r="H111" s="396"/>
      <c r="I111" s="394"/>
      <c r="J111" s="395"/>
      <c r="K111" s="396"/>
      <c r="L111" s="394"/>
      <c r="M111" s="395"/>
      <c r="N111" s="396"/>
      <c r="O111" s="394"/>
      <c r="P111" s="395"/>
      <c r="Q111" s="396"/>
      <c r="R111" s="16"/>
      <c r="S111" s="16"/>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row>
    <row r="112" spans="1:42" ht="15" customHeight="1" x14ac:dyDescent="0.3">
      <c r="A112" s="16"/>
      <c r="B112" s="50"/>
      <c r="C112" s="50"/>
      <c r="D112" s="50"/>
      <c r="E112" s="50"/>
      <c r="F112" s="50"/>
      <c r="G112" s="50"/>
      <c r="H112" s="50"/>
      <c r="I112" s="50"/>
      <c r="J112" s="50"/>
      <c r="K112" s="50"/>
      <c r="L112" s="50"/>
      <c r="M112" s="50"/>
      <c r="N112" s="50"/>
      <c r="O112" s="50"/>
      <c r="P112" s="50"/>
      <c r="Q112" s="50"/>
      <c r="R112" s="50"/>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ht="15" customHeight="1" x14ac:dyDescent="0.3">
      <c r="A113" s="16"/>
      <c r="B113" s="50"/>
      <c r="C113" s="50"/>
      <c r="D113" s="50"/>
      <c r="E113" s="50"/>
      <c r="F113" s="50"/>
      <c r="G113" s="50"/>
      <c r="H113" s="50"/>
      <c r="I113" s="50"/>
      <c r="J113" s="50"/>
      <c r="K113" s="50"/>
      <c r="L113" s="50"/>
      <c r="M113" s="50"/>
      <c r="N113" s="50"/>
      <c r="O113" s="50"/>
      <c r="P113" s="50"/>
      <c r="Q113" s="50"/>
      <c r="R113" s="50"/>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ht="15" customHeight="1" x14ac:dyDescent="0.3">
      <c r="A114" s="16"/>
      <c r="B114" s="400" t="s">
        <v>200</v>
      </c>
      <c r="C114" s="400"/>
      <c r="D114" s="400"/>
      <c r="E114" s="400"/>
      <c r="F114" s="400"/>
      <c r="G114" s="400"/>
      <c r="H114" s="400"/>
      <c r="I114" s="400"/>
      <c r="J114" s="400"/>
      <c r="K114" s="400"/>
      <c r="L114" s="400"/>
      <c r="M114" s="400"/>
      <c r="N114" s="400"/>
      <c r="O114" s="400"/>
      <c r="P114" s="400"/>
      <c r="Q114" s="400"/>
      <c r="R114" s="400"/>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400"/>
      <c r="C115" s="400"/>
      <c r="D115" s="400"/>
      <c r="E115" s="400"/>
      <c r="F115" s="400"/>
      <c r="G115" s="400"/>
      <c r="H115" s="400"/>
      <c r="I115" s="400"/>
      <c r="J115" s="400"/>
      <c r="K115" s="400"/>
      <c r="L115" s="400"/>
      <c r="M115" s="400"/>
      <c r="N115" s="400"/>
      <c r="O115" s="400"/>
      <c r="P115" s="400"/>
      <c r="Q115" s="400"/>
      <c r="R115" s="400"/>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6"/>
      <c r="B116" s="400"/>
      <c r="C116" s="400"/>
      <c r="D116" s="400"/>
      <c r="E116" s="400"/>
      <c r="F116" s="400"/>
      <c r="G116" s="400"/>
      <c r="H116" s="400"/>
      <c r="I116" s="400"/>
      <c r="J116" s="400"/>
      <c r="K116" s="400"/>
      <c r="L116" s="400"/>
      <c r="M116" s="400"/>
      <c r="N116" s="400"/>
      <c r="O116" s="400"/>
      <c r="P116" s="400"/>
      <c r="Q116" s="400"/>
      <c r="R116" s="400"/>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ht="15" thickBot="1" x14ac:dyDescent="0.35">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6"/>
      <c r="B118" s="361"/>
      <c r="C118" s="284" t="s">
        <v>109</v>
      </c>
      <c r="D118" s="286"/>
      <c r="E118" s="284" t="s">
        <v>110</v>
      </c>
      <c r="F118" s="286"/>
      <c r="G118" s="284" t="s">
        <v>111</v>
      </c>
      <c r="H118" s="286"/>
      <c r="I118" s="284" t="s">
        <v>131</v>
      </c>
      <c r="J118" s="286"/>
      <c r="K118" s="284" t="s">
        <v>187</v>
      </c>
      <c r="L118" s="286"/>
      <c r="M118" s="284" t="s">
        <v>201</v>
      </c>
      <c r="N118" s="285"/>
      <c r="O118" s="285"/>
      <c r="P118" s="285"/>
      <c r="Q118" s="285"/>
      <c r="R118" s="286"/>
      <c r="S118" s="16"/>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row>
    <row r="119" spans="1:42" ht="15" thickBot="1" x14ac:dyDescent="0.35">
      <c r="A119" s="16"/>
      <c r="B119" s="335"/>
      <c r="C119" s="290"/>
      <c r="D119" s="292"/>
      <c r="E119" s="290"/>
      <c r="F119" s="292"/>
      <c r="G119" s="290"/>
      <c r="H119" s="292"/>
      <c r="I119" s="290"/>
      <c r="J119" s="292"/>
      <c r="K119" s="290"/>
      <c r="L119" s="292"/>
      <c r="M119" s="290"/>
      <c r="N119" s="291"/>
      <c r="O119" s="291"/>
      <c r="P119" s="291"/>
      <c r="Q119" s="291"/>
      <c r="R119" s="292"/>
      <c r="S119" s="16"/>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row>
    <row r="120" spans="1:42" x14ac:dyDescent="0.3">
      <c r="A120" s="16"/>
      <c r="B120" s="361" t="s">
        <v>46</v>
      </c>
      <c r="C120" s="456"/>
      <c r="D120" s="457"/>
      <c r="E120" s="456"/>
      <c r="F120" s="457"/>
      <c r="G120" s="456"/>
      <c r="H120" s="457"/>
      <c r="I120" s="456"/>
      <c r="J120" s="457"/>
      <c r="K120" s="460"/>
      <c r="L120" s="461"/>
      <c r="M120" s="464"/>
      <c r="N120" s="465"/>
      <c r="O120" s="465"/>
      <c r="P120" s="465"/>
      <c r="Q120" s="465"/>
      <c r="R120" s="46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thickBot="1" x14ac:dyDescent="0.35">
      <c r="A121" s="16"/>
      <c r="B121" s="335"/>
      <c r="C121" s="458"/>
      <c r="D121" s="459"/>
      <c r="E121" s="458"/>
      <c r="F121" s="459"/>
      <c r="G121" s="458"/>
      <c r="H121" s="459"/>
      <c r="I121" s="458"/>
      <c r="J121" s="459"/>
      <c r="K121" s="462"/>
      <c r="L121" s="463"/>
      <c r="M121" s="467"/>
      <c r="N121" s="468"/>
      <c r="O121" s="468"/>
      <c r="P121" s="468"/>
      <c r="Q121" s="468"/>
      <c r="R121" s="469"/>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x14ac:dyDescent="0.3">
      <c r="A122" s="16"/>
      <c r="B122" s="284" t="s">
        <v>47</v>
      </c>
      <c r="C122" s="456"/>
      <c r="D122" s="457"/>
      <c r="E122" s="456"/>
      <c r="F122" s="457"/>
      <c r="G122" s="456"/>
      <c r="H122" s="457"/>
      <c r="I122" s="456"/>
      <c r="J122" s="457"/>
      <c r="K122" s="460"/>
      <c r="L122" s="461"/>
      <c r="M122" s="467"/>
      <c r="N122" s="468"/>
      <c r="O122" s="468"/>
      <c r="P122" s="468"/>
      <c r="Q122" s="468"/>
      <c r="R122" s="469"/>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thickBot="1" x14ac:dyDescent="0.35">
      <c r="A123" s="16"/>
      <c r="B123" s="290"/>
      <c r="C123" s="458"/>
      <c r="D123" s="459"/>
      <c r="E123" s="458"/>
      <c r="F123" s="459"/>
      <c r="G123" s="458"/>
      <c r="H123" s="459"/>
      <c r="I123" s="458"/>
      <c r="J123" s="459"/>
      <c r="K123" s="473"/>
      <c r="L123" s="474"/>
      <c r="M123" s="467"/>
      <c r="N123" s="468"/>
      <c r="O123" s="468"/>
      <c r="P123" s="468"/>
      <c r="Q123" s="468"/>
      <c r="R123" s="469"/>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x14ac:dyDescent="0.3">
      <c r="A124" s="16"/>
      <c r="B124" s="284" t="s">
        <v>48</v>
      </c>
      <c r="C124" s="456"/>
      <c r="D124" s="457"/>
      <c r="E124" s="456"/>
      <c r="F124" s="457"/>
      <c r="G124" s="456"/>
      <c r="H124" s="457"/>
      <c r="I124" s="456"/>
      <c r="J124" s="457"/>
      <c r="K124" s="460"/>
      <c r="L124" s="461"/>
      <c r="M124" s="467"/>
      <c r="N124" s="468"/>
      <c r="O124" s="468"/>
      <c r="P124" s="468"/>
      <c r="Q124" s="468"/>
      <c r="R124" s="469"/>
      <c r="S124" s="16"/>
      <c r="T124" s="16"/>
      <c r="U124" s="16"/>
      <c r="V124" s="16"/>
      <c r="W124" s="16"/>
      <c r="X124" s="16"/>
      <c r="Y124" s="16"/>
      <c r="Z124" s="16"/>
      <c r="AA124" s="16"/>
      <c r="AB124" s="16"/>
      <c r="AC124" s="16"/>
      <c r="AD124" s="16"/>
      <c r="AE124" s="16"/>
      <c r="AF124" s="16"/>
      <c r="AG124" s="16"/>
      <c r="AH124" s="16"/>
      <c r="AI124" s="16"/>
      <c r="AJ124" s="16"/>
      <c r="AK124" s="16"/>
      <c r="AL124" s="16"/>
      <c r="AM124" s="16"/>
      <c r="AN124" s="16"/>
      <c r="AO124" s="16"/>
      <c r="AP124" s="16"/>
    </row>
    <row r="125" spans="1:42" ht="15" thickBot="1" x14ac:dyDescent="0.35">
      <c r="A125" s="16"/>
      <c r="B125" s="290"/>
      <c r="C125" s="458"/>
      <c r="D125" s="459"/>
      <c r="E125" s="458"/>
      <c r="F125" s="459"/>
      <c r="G125" s="458"/>
      <c r="H125" s="459"/>
      <c r="I125" s="458"/>
      <c r="J125" s="459"/>
      <c r="K125" s="473"/>
      <c r="L125" s="474"/>
      <c r="M125" s="467"/>
      <c r="N125" s="468"/>
      <c r="O125" s="468"/>
      <c r="P125" s="468"/>
      <c r="Q125" s="468"/>
      <c r="R125" s="469"/>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row>
    <row r="126" spans="1:42" x14ac:dyDescent="0.3">
      <c r="A126" s="16"/>
      <c r="B126" s="284" t="s">
        <v>49</v>
      </c>
      <c r="C126" s="456"/>
      <c r="D126" s="457"/>
      <c r="E126" s="456"/>
      <c r="F126" s="457"/>
      <c r="G126" s="456"/>
      <c r="H126" s="457"/>
      <c r="I126" s="456"/>
      <c r="J126" s="457"/>
      <c r="K126" s="460"/>
      <c r="L126" s="461"/>
      <c r="M126" s="467"/>
      <c r="N126" s="468"/>
      <c r="O126" s="468"/>
      <c r="P126" s="468"/>
      <c r="Q126" s="468"/>
      <c r="R126" s="469"/>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row>
    <row r="127" spans="1:42" ht="15" thickBot="1" x14ac:dyDescent="0.35">
      <c r="A127" s="16"/>
      <c r="B127" s="290"/>
      <c r="C127" s="458"/>
      <c r="D127" s="459"/>
      <c r="E127" s="458"/>
      <c r="F127" s="459"/>
      <c r="G127" s="458"/>
      <c r="H127" s="459"/>
      <c r="I127" s="458"/>
      <c r="J127" s="459"/>
      <c r="K127" s="473"/>
      <c r="L127" s="474"/>
      <c r="M127" s="467"/>
      <c r="N127" s="468"/>
      <c r="O127" s="468"/>
      <c r="P127" s="468"/>
      <c r="Q127" s="468"/>
      <c r="R127" s="469"/>
      <c r="S127" s="16"/>
      <c r="T127" s="16"/>
      <c r="U127" s="16"/>
      <c r="V127" s="16"/>
      <c r="W127" s="16"/>
      <c r="X127" s="16"/>
      <c r="Y127" s="16"/>
      <c r="Z127" s="16"/>
      <c r="AA127" s="16"/>
      <c r="AB127" s="16"/>
      <c r="AC127" s="16"/>
      <c r="AD127" s="16"/>
      <c r="AE127" s="16"/>
      <c r="AF127" s="16"/>
      <c r="AG127" s="16"/>
      <c r="AH127" s="16"/>
      <c r="AI127" s="16"/>
      <c r="AJ127" s="16"/>
      <c r="AK127" s="16"/>
      <c r="AL127" s="16"/>
      <c r="AM127" s="16"/>
      <c r="AN127" s="16"/>
      <c r="AO127" s="16"/>
      <c r="AP127" s="16"/>
    </row>
    <row r="128" spans="1:42" x14ac:dyDescent="0.3">
      <c r="A128" s="16"/>
      <c r="B128" s="284" t="s">
        <v>69</v>
      </c>
      <c r="C128" s="456"/>
      <c r="D128" s="457"/>
      <c r="E128" s="456"/>
      <c r="F128" s="457"/>
      <c r="G128" s="456"/>
      <c r="H128" s="457"/>
      <c r="I128" s="456"/>
      <c r="J128" s="457"/>
      <c r="K128" s="460"/>
      <c r="L128" s="461"/>
      <c r="M128" s="467"/>
      <c r="N128" s="468"/>
      <c r="O128" s="468"/>
      <c r="P128" s="468"/>
      <c r="Q128" s="468"/>
      <c r="R128" s="469"/>
      <c r="S128" s="16"/>
      <c r="T128" s="16"/>
      <c r="U128" s="16"/>
      <c r="V128" s="16"/>
      <c r="W128" s="16"/>
      <c r="X128" s="16"/>
      <c r="Y128" s="16"/>
      <c r="Z128" s="16"/>
      <c r="AA128" s="16"/>
      <c r="AB128" s="16"/>
      <c r="AC128" s="16"/>
      <c r="AD128" s="16"/>
      <c r="AE128" s="16"/>
      <c r="AF128" s="16"/>
      <c r="AG128" s="16"/>
      <c r="AH128" s="16"/>
      <c r="AI128" s="16"/>
      <c r="AJ128" s="16"/>
      <c r="AK128" s="16"/>
      <c r="AL128" s="16"/>
      <c r="AM128" s="16"/>
      <c r="AN128" s="16"/>
      <c r="AO128" s="16"/>
      <c r="AP128" s="16"/>
    </row>
    <row r="129" spans="1:42" ht="15" thickBot="1" x14ac:dyDescent="0.35">
      <c r="A129" s="16"/>
      <c r="B129" s="290"/>
      <c r="C129" s="458"/>
      <c r="D129" s="459"/>
      <c r="E129" s="458"/>
      <c r="F129" s="459"/>
      <c r="G129" s="458"/>
      <c r="H129" s="459"/>
      <c r="I129" s="458"/>
      <c r="J129" s="459"/>
      <c r="K129" s="473"/>
      <c r="L129" s="474"/>
      <c r="M129" s="467"/>
      <c r="N129" s="468"/>
      <c r="O129" s="468"/>
      <c r="P129" s="468"/>
      <c r="Q129" s="468"/>
      <c r="R129" s="469"/>
      <c r="S129" s="16"/>
      <c r="T129" s="16"/>
      <c r="U129" s="16"/>
      <c r="V129" s="16"/>
      <c r="W129" s="16"/>
      <c r="X129" s="16"/>
      <c r="Y129" s="16"/>
      <c r="Z129" s="16"/>
      <c r="AA129" s="16"/>
      <c r="AB129" s="16"/>
      <c r="AC129" s="16"/>
      <c r="AD129" s="16"/>
      <c r="AE129" s="16"/>
      <c r="AF129" s="16"/>
      <c r="AG129" s="16"/>
      <c r="AH129" s="16"/>
      <c r="AI129" s="16"/>
      <c r="AJ129" s="16"/>
      <c r="AK129" s="16"/>
      <c r="AL129" s="16"/>
      <c r="AM129" s="16"/>
      <c r="AN129" s="16"/>
      <c r="AO129" s="16"/>
      <c r="AP129" s="16"/>
    </row>
    <row r="130" spans="1:42" x14ac:dyDescent="0.3">
      <c r="A130" s="16"/>
      <c r="B130" s="284" t="s">
        <v>70</v>
      </c>
      <c r="C130" s="456"/>
      <c r="D130" s="457"/>
      <c r="E130" s="456"/>
      <c r="F130" s="457"/>
      <c r="G130" s="456"/>
      <c r="H130" s="457"/>
      <c r="I130" s="456"/>
      <c r="J130" s="457"/>
      <c r="K130" s="460"/>
      <c r="L130" s="461"/>
      <c r="M130" s="467"/>
      <c r="N130" s="468"/>
      <c r="O130" s="468"/>
      <c r="P130" s="468"/>
      <c r="Q130" s="468"/>
      <c r="R130" s="469"/>
      <c r="S130" s="16"/>
      <c r="T130" s="16"/>
      <c r="U130" s="16"/>
      <c r="V130" s="16"/>
      <c r="W130" s="16"/>
      <c r="X130" s="16"/>
      <c r="Y130" s="16"/>
      <c r="Z130" s="16"/>
      <c r="AA130" s="16"/>
      <c r="AB130" s="16"/>
      <c r="AC130" s="16"/>
      <c r="AD130" s="16"/>
      <c r="AE130" s="16"/>
      <c r="AF130" s="16"/>
      <c r="AG130" s="16"/>
      <c r="AH130" s="16"/>
      <c r="AI130" s="16"/>
      <c r="AJ130" s="16"/>
      <c r="AK130" s="16"/>
      <c r="AL130" s="16"/>
      <c r="AM130" s="16"/>
      <c r="AN130" s="16"/>
      <c r="AO130" s="16"/>
      <c r="AP130" s="16"/>
    </row>
    <row r="131" spans="1:42" ht="15" thickBot="1" x14ac:dyDescent="0.35">
      <c r="A131" s="16"/>
      <c r="B131" s="290"/>
      <c r="C131" s="458"/>
      <c r="D131" s="459"/>
      <c r="E131" s="458"/>
      <c r="F131" s="459"/>
      <c r="G131" s="458"/>
      <c r="H131" s="459"/>
      <c r="I131" s="458"/>
      <c r="J131" s="459"/>
      <c r="K131" s="473"/>
      <c r="L131" s="474"/>
      <c r="M131" s="467"/>
      <c r="N131" s="468"/>
      <c r="O131" s="468"/>
      <c r="P131" s="468"/>
      <c r="Q131" s="468"/>
      <c r="R131" s="469"/>
      <c r="S131" s="16"/>
      <c r="T131" s="16"/>
      <c r="U131" s="16"/>
      <c r="V131" s="16"/>
      <c r="W131" s="16"/>
      <c r="X131" s="16"/>
      <c r="Y131" s="16"/>
      <c r="Z131" s="16"/>
      <c r="AA131" s="16"/>
      <c r="AB131" s="16"/>
      <c r="AC131" s="16"/>
      <c r="AD131" s="16"/>
      <c r="AE131" s="16"/>
      <c r="AF131" s="16"/>
      <c r="AG131" s="16"/>
      <c r="AH131" s="16"/>
      <c r="AI131" s="16"/>
      <c r="AJ131" s="16"/>
      <c r="AK131" s="16"/>
      <c r="AL131" s="16"/>
      <c r="AM131" s="16"/>
      <c r="AN131" s="16"/>
      <c r="AO131" s="16"/>
      <c r="AP131" s="16"/>
    </row>
    <row r="132" spans="1:42" x14ac:dyDescent="0.3">
      <c r="A132" s="16"/>
      <c r="B132" s="284" t="s">
        <v>71</v>
      </c>
      <c r="C132" s="456"/>
      <c r="D132" s="457"/>
      <c r="E132" s="456"/>
      <c r="F132" s="457"/>
      <c r="G132" s="456"/>
      <c r="H132" s="457"/>
      <c r="I132" s="456"/>
      <c r="J132" s="457"/>
      <c r="K132" s="460"/>
      <c r="L132" s="461"/>
      <c r="M132" s="467"/>
      <c r="N132" s="468"/>
      <c r="O132" s="468"/>
      <c r="P132" s="468"/>
      <c r="Q132" s="468"/>
      <c r="R132" s="469"/>
      <c r="S132" s="16"/>
      <c r="T132" s="16"/>
      <c r="U132" s="16"/>
      <c r="V132" s="16"/>
      <c r="W132" s="16"/>
      <c r="X132" s="16"/>
      <c r="Y132" s="16"/>
      <c r="Z132" s="16"/>
      <c r="AA132" s="16"/>
      <c r="AB132" s="16"/>
      <c r="AC132" s="16"/>
      <c r="AD132" s="16"/>
      <c r="AE132" s="16"/>
      <c r="AF132" s="16"/>
      <c r="AG132" s="16"/>
      <c r="AH132" s="16"/>
      <c r="AI132" s="16"/>
      <c r="AJ132" s="16"/>
      <c r="AK132" s="16"/>
      <c r="AL132" s="16"/>
      <c r="AM132" s="16"/>
      <c r="AN132" s="16"/>
      <c r="AO132" s="16"/>
      <c r="AP132" s="16"/>
    </row>
    <row r="133" spans="1:42" ht="15" thickBot="1" x14ac:dyDescent="0.35">
      <c r="A133" s="16"/>
      <c r="B133" s="290"/>
      <c r="C133" s="475"/>
      <c r="D133" s="476"/>
      <c r="E133" s="475"/>
      <c r="F133" s="476"/>
      <c r="G133" s="475"/>
      <c r="H133" s="476"/>
      <c r="I133" s="475"/>
      <c r="J133" s="476"/>
      <c r="K133" s="473"/>
      <c r="L133" s="474"/>
      <c r="M133" s="470"/>
      <c r="N133" s="471"/>
      <c r="O133" s="471"/>
      <c r="P133" s="471"/>
      <c r="Q133" s="471"/>
      <c r="R133" s="472"/>
      <c r="S133" s="16"/>
      <c r="T133" s="16"/>
      <c r="U133" s="16"/>
      <c r="V133" s="16"/>
      <c r="W133" s="16"/>
      <c r="X133" s="16"/>
      <c r="Y133" s="16"/>
      <c r="Z133" s="16"/>
      <c r="AA133" s="16"/>
      <c r="AB133" s="16"/>
      <c r="AC133" s="16"/>
      <c r="AD133" s="16"/>
      <c r="AE133" s="16"/>
      <c r="AF133" s="16"/>
      <c r="AG133" s="16"/>
      <c r="AH133" s="16"/>
      <c r="AI133" s="16"/>
      <c r="AJ133" s="16"/>
      <c r="AK133" s="16"/>
      <c r="AL133" s="16"/>
      <c r="AM133" s="16"/>
      <c r="AN133" s="16"/>
      <c r="AO133" s="16"/>
      <c r="AP133" s="16"/>
    </row>
    <row r="134" spans="1:42" x14ac:dyDescent="0.3">
      <c r="A134" s="16"/>
      <c r="B134" s="16"/>
      <c r="C134" s="16"/>
      <c r="D134" s="16"/>
      <c r="E134" s="16"/>
      <c r="F134" s="16"/>
      <c r="G134" s="16"/>
      <c r="H134" s="16"/>
      <c r="I134" s="16"/>
      <c r="J134" s="16"/>
      <c r="K134" s="16"/>
      <c r="L134" s="16"/>
      <c r="M134" s="16"/>
      <c r="N134" s="16"/>
      <c r="O134" s="16"/>
      <c r="P134" s="16"/>
      <c r="Q134" s="16"/>
      <c r="R134" s="16"/>
      <c r="S134" s="16"/>
      <c r="T134" s="16"/>
      <c r="U134" s="16"/>
      <c r="V134" s="16"/>
      <c r="W134" s="16"/>
      <c r="X134" s="16"/>
      <c r="Y134" s="16"/>
      <c r="Z134" s="16"/>
      <c r="AA134" s="16"/>
      <c r="AB134" s="16"/>
      <c r="AC134" s="16"/>
      <c r="AD134" s="16"/>
      <c r="AE134" s="16"/>
      <c r="AF134" s="16"/>
      <c r="AG134" s="16"/>
      <c r="AH134" s="16"/>
      <c r="AI134" s="16"/>
      <c r="AJ134" s="16"/>
      <c r="AK134" s="16"/>
      <c r="AL134" s="16"/>
      <c r="AM134" s="16"/>
      <c r="AN134" s="16"/>
      <c r="AO134" s="16"/>
      <c r="AP134" s="16"/>
    </row>
    <row r="135" spans="1:42" x14ac:dyDescent="0.3">
      <c r="A135" s="16"/>
      <c r="B135" s="8"/>
      <c r="C135" s="8"/>
      <c r="D135" s="8"/>
      <c r="E135" s="8"/>
      <c r="F135" s="8"/>
      <c r="G135" s="8"/>
      <c r="H135" s="8"/>
      <c r="I135" s="8"/>
      <c r="J135" s="8"/>
      <c r="K135" s="8"/>
      <c r="L135" s="8"/>
      <c r="M135" s="8"/>
      <c r="N135" s="8"/>
      <c r="O135" s="8"/>
      <c r="P135" s="8"/>
      <c r="Q135" s="8"/>
      <c r="R135" s="8"/>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row>
    <row r="136" spans="1:42" x14ac:dyDescent="0.3">
      <c r="A136" s="16"/>
      <c r="B136" s="8"/>
      <c r="C136" s="8"/>
      <c r="D136" s="8"/>
      <c r="E136" s="8"/>
      <c r="F136" s="8"/>
      <c r="G136" s="8"/>
      <c r="H136" s="8"/>
      <c r="I136" s="8"/>
      <c r="J136" s="8"/>
      <c r="K136" s="8"/>
      <c r="L136" s="8"/>
      <c r="M136" s="8"/>
      <c r="N136" s="8"/>
      <c r="O136" s="8"/>
      <c r="P136" s="8"/>
      <c r="Q136" s="8"/>
      <c r="R136" s="8"/>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row>
    <row r="137" spans="1:42" x14ac:dyDescent="0.3">
      <c r="A137" s="16"/>
      <c r="B137" s="8"/>
      <c r="C137" s="8"/>
      <c r="D137" s="8"/>
      <c r="E137" s="8"/>
      <c r="F137" s="8"/>
      <c r="G137" s="8"/>
      <c r="H137" s="8"/>
      <c r="I137" s="8"/>
      <c r="J137" s="8"/>
      <c r="K137" s="8"/>
      <c r="L137" s="8"/>
      <c r="M137" s="8"/>
      <c r="N137" s="8"/>
      <c r="O137" s="8"/>
      <c r="P137" s="8"/>
      <c r="Q137" s="8"/>
      <c r="R137" s="8"/>
      <c r="S137" s="16"/>
      <c r="T137" s="16"/>
      <c r="U137" s="16"/>
      <c r="V137" s="16"/>
      <c r="W137" s="16"/>
      <c r="X137" s="16"/>
      <c r="Y137" s="16"/>
      <c r="Z137" s="16"/>
      <c r="AA137" s="16"/>
      <c r="AB137" s="16"/>
      <c r="AC137" s="16"/>
      <c r="AD137" s="16"/>
      <c r="AE137" s="16"/>
      <c r="AF137" s="16"/>
      <c r="AG137" s="16"/>
      <c r="AH137" s="16"/>
      <c r="AI137" s="16"/>
      <c r="AJ137" s="16"/>
      <c r="AK137" s="16"/>
      <c r="AL137" s="16"/>
      <c r="AM137" s="16"/>
      <c r="AN137" s="16"/>
      <c r="AO137" s="16"/>
      <c r="AP137" s="16"/>
    </row>
    <row r="138" spans="1:42" x14ac:dyDescent="0.3">
      <c r="A138" s="16"/>
      <c r="B138" s="8"/>
      <c r="C138" s="8"/>
      <c r="D138" s="8"/>
      <c r="E138" s="8"/>
      <c r="F138" s="8"/>
      <c r="G138" s="8"/>
      <c r="H138" s="8"/>
      <c r="I138" s="8"/>
      <c r="J138" s="8"/>
      <c r="K138" s="8"/>
      <c r="L138" s="8"/>
      <c r="M138" s="8"/>
      <c r="N138" s="8"/>
      <c r="O138" s="8"/>
      <c r="P138" s="8"/>
      <c r="Q138" s="8"/>
      <c r="R138" s="8"/>
      <c r="S138" s="16"/>
      <c r="T138" s="16"/>
      <c r="U138" s="16"/>
      <c r="V138" s="16"/>
      <c r="W138" s="16"/>
      <c r="X138" s="16"/>
      <c r="Y138" s="16"/>
      <c r="Z138" s="16"/>
      <c r="AA138" s="16"/>
      <c r="AB138" s="16"/>
      <c r="AC138" s="16"/>
      <c r="AD138" s="16"/>
      <c r="AE138" s="16"/>
      <c r="AF138" s="16"/>
      <c r="AG138" s="16"/>
      <c r="AH138" s="16"/>
      <c r="AI138" s="16"/>
      <c r="AJ138" s="16"/>
      <c r="AK138" s="16"/>
      <c r="AL138" s="16"/>
      <c r="AM138" s="16"/>
      <c r="AN138" s="16"/>
      <c r="AO138" s="16"/>
      <c r="AP138" s="16"/>
    </row>
    <row r="139" spans="1:42" x14ac:dyDescent="0.3">
      <c r="A139" s="16"/>
      <c r="B139" s="8"/>
      <c r="C139" s="8"/>
      <c r="D139" s="8"/>
      <c r="E139" s="8"/>
      <c r="F139" s="8"/>
      <c r="G139" s="8"/>
      <c r="H139" s="8"/>
      <c r="I139" s="8"/>
      <c r="J139" s="8"/>
      <c r="K139" s="8"/>
      <c r="L139" s="8"/>
      <c r="M139" s="8"/>
      <c r="N139" s="8"/>
      <c r="O139" s="8"/>
      <c r="P139" s="8"/>
      <c r="Q139" s="8"/>
      <c r="R139" s="8"/>
      <c r="S139" s="16"/>
      <c r="T139" s="16"/>
      <c r="U139" s="16"/>
      <c r="V139" s="16"/>
      <c r="W139" s="16"/>
      <c r="X139" s="16"/>
      <c r="Y139" s="16"/>
      <c r="Z139" s="16"/>
      <c r="AA139" s="16"/>
      <c r="AB139" s="16"/>
      <c r="AC139" s="16"/>
      <c r="AD139" s="16"/>
      <c r="AE139" s="16"/>
      <c r="AF139" s="16"/>
      <c r="AG139" s="16"/>
      <c r="AH139" s="16"/>
      <c r="AI139" s="16"/>
      <c r="AJ139" s="16"/>
      <c r="AK139" s="16"/>
      <c r="AL139" s="16"/>
      <c r="AM139" s="16"/>
      <c r="AN139" s="16"/>
      <c r="AO139" s="16"/>
      <c r="AP139" s="16"/>
    </row>
    <row r="140" spans="1:42" x14ac:dyDescent="0.3">
      <c r="A140" s="16"/>
      <c r="B140" s="8"/>
      <c r="C140" s="8"/>
      <c r="D140" s="8"/>
      <c r="E140" s="8"/>
      <c r="F140" s="8"/>
      <c r="G140" s="8"/>
      <c r="H140" s="8"/>
      <c r="I140" s="8"/>
      <c r="J140" s="8"/>
      <c r="K140" s="8"/>
      <c r="L140" s="8"/>
      <c r="M140" s="8"/>
      <c r="N140" s="8"/>
      <c r="O140" s="8"/>
      <c r="P140" s="8"/>
      <c r="Q140" s="8"/>
      <c r="R140" s="8"/>
      <c r="S140" s="16"/>
      <c r="T140" s="16"/>
      <c r="U140" s="16"/>
      <c r="V140" s="16"/>
      <c r="W140" s="16"/>
      <c r="X140" s="16"/>
      <c r="Y140" s="16"/>
      <c r="Z140" s="16"/>
      <c r="AA140" s="16"/>
      <c r="AB140" s="16"/>
      <c r="AC140" s="16"/>
      <c r="AD140" s="16"/>
      <c r="AE140" s="16"/>
      <c r="AF140" s="16"/>
      <c r="AG140" s="16"/>
      <c r="AH140" s="16"/>
      <c r="AI140" s="16"/>
      <c r="AJ140" s="16"/>
      <c r="AK140" s="16"/>
      <c r="AL140" s="16"/>
      <c r="AM140" s="16"/>
      <c r="AN140" s="16"/>
      <c r="AO140" s="16"/>
      <c r="AP140" s="16"/>
    </row>
    <row r="141" spans="1:42" x14ac:dyDescent="0.3">
      <c r="A141" s="16"/>
      <c r="B141" s="8"/>
      <c r="C141" s="8"/>
      <c r="D141" s="8"/>
      <c r="E141" s="8"/>
      <c r="F141" s="8"/>
      <c r="G141" s="8"/>
      <c r="H141" s="8"/>
      <c r="I141" s="8"/>
      <c r="J141" s="8"/>
      <c r="K141" s="8"/>
      <c r="L141" s="8"/>
      <c r="M141" s="8"/>
      <c r="N141" s="8"/>
      <c r="O141" s="8"/>
      <c r="P141" s="8"/>
      <c r="Q141" s="8"/>
      <c r="R141" s="8"/>
      <c r="S141" s="16"/>
      <c r="T141" s="16"/>
      <c r="U141" s="16"/>
      <c r="V141" s="16"/>
      <c r="W141" s="16"/>
      <c r="X141" s="16"/>
      <c r="Y141" s="16"/>
      <c r="Z141" s="16"/>
      <c r="AA141" s="16"/>
      <c r="AB141" s="16"/>
      <c r="AC141" s="16"/>
      <c r="AD141" s="16"/>
      <c r="AE141" s="16"/>
      <c r="AF141" s="16"/>
      <c r="AG141" s="16"/>
      <c r="AH141" s="16"/>
      <c r="AI141" s="16"/>
      <c r="AJ141" s="16"/>
      <c r="AK141" s="16"/>
      <c r="AL141" s="16"/>
      <c r="AM141" s="16"/>
      <c r="AN141" s="16"/>
      <c r="AO141" s="16"/>
      <c r="AP141" s="16"/>
    </row>
    <row r="142" spans="1:42" x14ac:dyDescent="0.3">
      <c r="A142" s="16"/>
      <c r="B142" s="8"/>
      <c r="C142" s="8"/>
      <c r="D142" s="8"/>
      <c r="E142" s="8"/>
      <c r="F142" s="2"/>
      <c r="G142" s="2"/>
      <c r="H142" s="2"/>
      <c r="I142" s="2"/>
      <c r="J142" s="2"/>
      <c r="K142" s="2"/>
      <c r="L142" s="2"/>
      <c r="M142" s="2"/>
      <c r="N142" s="2"/>
      <c r="O142" s="2"/>
      <c r="P142" s="2"/>
      <c r="Q142" s="2"/>
      <c r="R142" s="2"/>
      <c r="S142" s="2"/>
      <c r="T142" s="16"/>
      <c r="U142" s="16"/>
      <c r="V142" s="16"/>
      <c r="W142" s="16"/>
      <c r="X142" s="16"/>
      <c r="Y142" s="16"/>
      <c r="Z142" s="16"/>
      <c r="AA142" s="16"/>
      <c r="AB142" s="16"/>
      <c r="AC142" s="16"/>
      <c r="AD142" s="16"/>
      <c r="AE142" s="16"/>
      <c r="AF142" s="16"/>
      <c r="AG142" s="16"/>
      <c r="AH142" s="16"/>
      <c r="AI142" s="16"/>
      <c r="AJ142" s="16"/>
      <c r="AK142" s="16"/>
      <c r="AL142" s="16"/>
      <c r="AM142" s="16"/>
      <c r="AN142" s="16"/>
      <c r="AO142" s="16"/>
      <c r="AP142" s="16"/>
    </row>
    <row r="143" spans="1:42" x14ac:dyDescent="0.3">
      <c r="A143" s="16"/>
      <c r="B143" s="8"/>
      <c r="C143" s="8"/>
      <c r="D143" s="8"/>
      <c r="E143" s="8"/>
      <c r="F143" s="2"/>
      <c r="G143" s="2"/>
      <c r="H143" s="2"/>
      <c r="I143" s="2"/>
      <c r="J143" s="2"/>
      <c r="K143" s="2"/>
      <c r="L143" s="2"/>
      <c r="M143" s="2"/>
      <c r="N143" s="2"/>
      <c r="O143" s="2"/>
      <c r="P143" s="2"/>
      <c r="Q143" s="2"/>
      <c r="R143" s="2"/>
      <c r="S143" s="2"/>
      <c r="T143" s="16"/>
      <c r="U143" s="16"/>
      <c r="V143" s="16"/>
      <c r="W143" s="16"/>
      <c r="X143" s="16"/>
      <c r="Y143" s="16"/>
      <c r="Z143" s="16"/>
      <c r="AA143" s="16"/>
      <c r="AB143" s="16"/>
      <c r="AC143" s="16"/>
      <c r="AD143" s="16"/>
      <c r="AE143" s="16"/>
      <c r="AF143" s="16"/>
      <c r="AG143" s="16"/>
      <c r="AH143" s="16"/>
      <c r="AI143" s="16"/>
      <c r="AJ143" s="16"/>
      <c r="AK143" s="16"/>
      <c r="AL143" s="16"/>
      <c r="AM143" s="16"/>
      <c r="AN143" s="16"/>
      <c r="AO143" s="16"/>
      <c r="AP143" s="16"/>
    </row>
    <row r="144" spans="1:42" x14ac:dyDescent="0.3">
      <c r="A144" s="16"/>
      <c r="B144" s="8"/>
      <c r="C144" s="8"/>
      <c r="D144" s="8"/>
      <c r="E144" s="8"/>
      <c r="F144" s="2"/>
      <c r="G144" s="2"/>
      <c r="H144" s="2"/>
      <c r="I144" s="2"/>
      <c r="J144" s="2"/>
      <c r="K144" s="2"/>
      <c r="L144" s="2"/>
      <c r="M144" s="2"/>
      <c r="N144" s="2"/>
      <c r="O144" s="2"/>
      <c r="P144" s="2"/>
      <c r="Q144" s="2"/>
      <c r="R144" s="2"/>
      <c r="S144" s="2"/>
      <c r="T144" s="16"/>
      <c r="U144" s="16"/>
      <c r="V144" s="16"/>
      <c r="W144" s="16"/>
      <c r="X144" s="16"/>
      <c r="Y144" s="16"/>
      <c r="Z144" s="16"/>
      <c r="AA144" s="16"/>
      <c r="AB144" s="16"/>
      <c r="AC144" s="16"/>
      <c r="AD144" s="16"/>
      <c r="AE144" s="16"/>
      <c r="AF144" s="16"/>
      <c r="AG144" s="16"/>
      <c r="AH144" s="16"/>
      <c r="AI144" s="16"/>
      <c r="AJ144" s="16"/>
      <c r="AK144" s="16"/>
      <c r="AL144" s="16"/>
      <c r="AM144" s="16"/>
      <c r="AN144" s="16"/>
      <c r="AO144" s="16"/>
      <c r="AP144" s="16"/>
    </row>
    <row r="145" spans="1:42" x14ac:dyDescent="0.3">
      <c r="A145" s="16"/>
      <c r="B145" s="8"/>
      <c r="C145" s="8"/>
      <c r="D145" s="8"/>
      <c r="E145" s="8"/>
      <c r="F145" s="2"/>
      <c r="G145" s="2"/>
      <c r="H145" s="2"/>
      <c r="I145" s="2"/>
      <c r="J145" s="2"/>
      <c r="K145" s="2"/>
      <c r="L145" s="2"/>
      <c r="M145" s="2"/>
      <c r="N145" s="2"/>
      <c r="O145" s="2"/>
      <c r="P145" s="2"/>
      <c r="Q145" s="2"/>
      <c r="R145" s="2"/>
      <c r="S145" s="2"/>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row>
    <row r="146" spans="1:42" x14ac:dyDescent="0.3">
      <c r="A146" s="16"/>
      <c r="B146" s="8"/>
      <c r="C146" s="8"/>
      <c r="D146" s="8"/>
      <c r="E146" s="8"/>
      <c r="F146" s="2"/>
      <c r="G146" s="369" t="s">
        <v>109</v>
      </c>
      <c r="H146" s="369"/>
      <c r="I146" s="369"/>
      <c r="J146" s="369"/>
      <c r="K146" s="2"/>
      <c r="L146" s="2"/>
      <c r="M146" s="2"/>
      <c r="N146" s="2"/>
      <c r="O146" s="2"/>
      <c r="P146" s="2"/>
      <c r="Q146" s="2"/>
      <c r="R146" s="2"/>
      <c r="S146" s="2"/>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row>
    <row r="147" spans="1:42" x14ac:dyDescent="0.3">
      <c r="A147" s="16"/>
      <c r="B147" s="8"/>
      <c r="C147" s="8"/>
      <c r="D147" s="8"/>
      <c r="E147" s="8"/>
      <c r="F147" s="2"/>
      <c r="G147" s="2"/>
      <c r="H147" s="2" t="s">
        <v>117</v>
      </c>
      <c r="I147" s="2">
        <v>0.2</v>
      </c>
      <c r="J147" s="2"/>
      <c r="K147" s="2"/>
      <c r="L147" s="2"/>
      <c r="M147" s="2"/>
      <c r="N147" s="2"/>
      <c r="O147" s="2"/>
      <c r="P147" s="2"/>
      <c r="Q147" s="2"/>
      <c r="R147" s="2"/>
      <c r="S147" s="2"/>
      <c r="T147" s="16"/>
      <c r="U147" s="16"/>
      <c r="V147" s="16"/>
      <c r="W147" s="16"/>
      <c r="X147" s="16"/>
      <c r="Y147" s="16"/>
      <c r="Z147" s="16"/>
      <c r="AA147" s="16"/>
      <c r="AB147" s="16"/>
      <c r="AC147" s="16"/>
      <c r="AD147" s="16"/>
      <c r="AE147" s="16"/>
      <c r="AF147" s="16"/>
      <c r="AG147" s="16"/>
      <c r="AH147" s="16"/>
      <c r="AI147" s="16"/>
      <c r="AJ147" s="16"/>
      <c r="AK147" s="16"/>
      <c r="AL147" s="16"/>
      <c r="AM147" s="16"/>
      <c r="AN147" s="16"/>
      <c r="AO147" s="16"/>
      <c r="AP147" s="16"/>
    </row>
    <row r="148" spans="1:42" x14ac:dyDescent="0.3">
      <c r="A148" s="16"/>
      <c r="B148" s="8"/>
      <c r="C148" s="8"/>
      <c r="D148" s="8"/>
      <c r="E148" s="8"/>
      <c r="F148" s="2"/>
      <c r="G148" s="2"/>
      <c r="H148" s="2" t="s">
        <v>118</v>
      </c>
      <c r="I148" s="2">
        <v>0.4</v>
      </c>
      <c r="J148" s="2"/>
      <c r="K148" s="2"/>
      <c r="L148" s="204"/>
      <c r="M148" s="205"/>
      <c r="N148" s="205"/>
      <c r="O148" s="205"/>
      <c r="P148" s="205"/>
      <c r="Q148" s="2"/>
      <c r="R148" s="2"/>
      <c r="S148" s="2"/>
      <c r="T148" s="16"/>
      <c r="U148" s="16"/>
      <c r="V148" s="16"/>
      <c r="W148" s="16"/>
      <c r="X148" s="16"/>
      <c r="Y148" s="16"/>
      <c r="Z148" s="16"/>
      <c r="AA148" s="16"/>
      <c r="AB148" s="16"/>
      <c r="AC148" s="16"/>
      <c r="AD148" s="16"/>
      <c r="AE148" s="16"/>
      <c r="AF148" s="16"/>
      <c r="AG148" s="16"/>
      <c r="AH148" s="16"/>
      <c r="AI148" s="16"/>
      <c r="AJ148" s="16"/>
      <c r="AK148" s="16"/>
      <c r="AL148" s="16"/>
      <c r="AM148" s="16"/>
      <c r="AN148" s="16"/>
      <c r="AO148" s="16"/>
      <c r="AP148" s="16"/>
    </row>
    <row r="149" spans="1:42" x14ac:dyDescent="0.3">
      <c r="A149" s="16"/>
      <c r="B149" s="8"/>
      <c r="C149" s="8"/>
      <c r="D149" s="8"/>
      <c r="E149" s="8"/>
      <c r="F149" s="2"/>
      <c r="G149" s="2"/>
      <c r="H149" s="2" t="s">
        <v>119</v>
      </c>
      <c r="I149" s="2">
        <v>0.6</v>
      </c>
      <c r="J149" s="2"/>
      <c r="K149" s="2"/>
      <c r="L149" s="204"/>
      <c r="M149" s="204" t="s">
        <v>133</v>
      </c>
      <c r="N149" s="204" t="s">
        <v>132</v>
      </c>
      <c r="O149" s="204" t="s">
        <v>134</v>
      </c>
      <c r="P149" s="204" t="s">
        <v>135</v>
      </c>
      <c r="Q149" s="2"/>
      <c r="R149" s="2"/>
      <c r="S149" s="2"/>
      <c r="T149" s="16"/>
      <c r="U149" s="16"/>
      <c r="V149" s="16"/>
      <c r="W149" s="16"/>
      <c r="X149" s="16"/>
      <c r="Y149" s="16"/>
      <c r="Z149" s="16"/>
      <c r="AA149" s="16"/>
      <c r="AB149" s="16"/>
      <c r="AC149" s="16"/>
      <c r="AD149" s="16"/>
      <c r="AE149" s="16"/>
      <c r="AF149" s="16"/>
      <c r="AG149" s="16"/>
      <c r="AH149" s="16"/>
      <c r="AI149" s="16"/>
      <c r="AJ149" s="16"/>
      <c r="AK149" s="16"/>
      <c r="AL149" s="16"/>
      <c r="AM149" s="16"/>
      <c r="AN149" s="16"/>
      <c r="AO149" s="16"/>
      <c r="AP149" s="16"/>
    </row>
    <row r="150" spans="1:42" x14ac:dyDescent="0.3">
      <c r="A150" s="16"/>
      <c r="B150" s="8"/>
      <c r="C150" s="8"/>
      <c r="D150" s="8"/>
      <c r="E150" s="8"/>
      <c r="F150" s="2"/>
      <c r="G150" s="2"/>
      <c r="H150" s="2" t="s">
        <v>120</v>
      </c>
      <c r="I150" s="2">
        <v>0.8</v>
      </c>
      <c r="J150" s="2"/>
      <c r="K150" s="2"/>
      <c r="L150" s="204">
        <v>1</v>
      </c>
      <c r="M150" s="204" t="str">
        <f>IF(C120="","",VLOOKUP(C120,H147:I151,2,0))</f>
        <v/>
      </c>
      <c r="N150" s="204" t="str">
        <f>IF(E120="","",VLOOKUP(E120,H154:I158,2,0))</f>
        <v/>
      </c>
      <c r="O150" s="204" t="str">
        <f>IF(G120="","",VLOOKUP(G120,H161:I165,2,0))</f>
        <v/>
      </c>
      <c r="P150" s="204" t="str">
        <f>IF(I120="","",VLOOKUP(I120,H168:I172,2,0))</f>
        <v/>
      </c>
      <c r="Q150" s="2"/>
      <c r="R150" s="2"/>
      <c r="S150" s="2"/>
      <c r="T150" s="16"/>
      <c r="U150" s="16"/>
      <c r="V150" s="16"/>
      <c r="W150" s="16"/>
      <c r="X150" s="16"/>
      <c r="Y150" s="16"/>
      <c r="Z150" s="16"/>
      <c r="AA150" s="16"/>
      <c r="AB150" s="16"/>
      <c r="AC150" s="16"/>
      <c r="AD150" s="16"/>
      <c r="AE150" s="16"/>
      <c r="AF150" s="16"/>
      <c r="AG150" s="16"/>
      <c r="AH150" s="16"/>
      <c r="AI150" s="16"/>
      <c r="AJ150" s="16"/>
      <c r="AK150" s="16"/>
      <c r="AL150" s="16"/>
      <c r="AM150" s="16"/>
      <c r="AN150" s="16"/>
      <c r="AO150" s="16"/>
      <c r="AP150" s="16"/>
    </row>
    <row r="151" spans="1:42" x14ac:dyDescent="0.3">
      <c r="A151" s="16"/>
      <c r="B151" s="8"/>
      <c r="C151" s="8"/>
      <c r="D151" s="8"/>
      <c r="E151" s="8"/>
      <c r="F151" s="2"/>
      <c r="G151" s="2"/>
      <c r="H151" s="2" t="s">
        <v>121</v>
      </c>
      <c r="I151" s="2">
        <v>1</v>
      </c>
      <c r="J151" s="2"/>
      <c r="K151" s="2"/>
      <c r="L151" s="204">
        <v>2</v>
      </c>
      <c r="M151" s="204" t="str">
        <f>IF(C122="","",VLOOKUP(C122,H147:I151,2,0))</f>
        <v/>
      </c>
      <c r="N151" s="204" t="str">
        <f>IF(E122="","",VLOOKUP(E122,H154:I158,2,0))</f>
        <v/>
      </c>
      <c r="O151" s="204" t="str">
        <f>IF(G122="","",VLOOKUP(G122,H161:I165,2,0))</f>
        <v/>
      </c>
      <c r="P151" s="204" t="str">
        <f>IF(I122="","",VLOOKUP(I122,H168:I172,2,0))</f>
        <v/>
      </c>
      <c r="Q151" s="2"/>
      <c r="R151" s="2"/>
      <c r="S151" s="2"/>
      <c r="T151" s="16"/>
      <c r="U151" s="16"/>
      <c r="V151" s="16"/>
      <c r="W151" s="16"/>
      <c r="X151" s="16"/>
      <c r="Y151" s="16"/>
      <c r="Z151" s="16"/>
      <c r="AA151" s="16"/>
      <c r="AB151" s="16"/>
      <c r="AC151" s="16"/>
      <c r="AD151" s="16"/>
      <c r="AE151" s="16"/>
      <c r="AF151" s="16"/>
      <c r="AG151" s="16"/>
      <c r="AH151" s="16"/>
      <c r="AI151" s="16"/>
      <c r="AJ151" s="16"/>
      <c r="AK151" s="16"/>
      <c r="AL151" s="16"/>
      <c r="AM151" s="16"/>
      <c r="AN151" s="16"/>
      <c r="AO151" s="16"/>
      <c r="AP151" s="16"/>
    </row>
    <row r="152" spans="1:42" x14ac:dyDescent="0.3">
      <c r="A152" s="16"/>
      <c r="B152" s="8"/>
      <c r="C152" s="8"/>
      <c r="D152" s="8"/>
      <c r="E152" s="8"/>
      <c r="F152" s="2"/>
      <c r="G152" s="2"/>
      <c r="H152" s="2"/>
      <c r="I152" s="2"/>
      <c r="J152" s="2"/>
      <c r="K152" s="2"/>
      <c r="L152" s="204">
        <v>3</v>
      </c>
      <c r="M152" s="204" t="str">
        <f>IF(C124="","",VLOOKUP(C124,H147:I151,2,0))</f>
        <v/>
      </c>
      <c r="N152" s="204" t="str">
        <f>IF(E124="","",VLOOKUP(E124,H154:I158,2,0))</f>
        <v/>
      </c>
      <c r="O152" s="204" t="str">
        <f>IF(G124="","",VLOOKUP(G124,H161:I165,2,0))</f>
        <v/>
      </c>
      <c r="P152" s="204" t="str">
        <f>IF(I124="","",VLOOKUP(I124,H168:I172,2,0))</f>
        <v/>
      </c>
      <c r="Q152" s="2"/>
      <c r="R152" s="2"/>
      <c r="S152" s="2"/>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row>
    <row r="153" spans="1:42" x14ac:dyDescent="0.3">
      <c r="A153" s="16"/>
      <c r="B153" s="8"/>
      <c r="C153" s="8"/>
      <c r="D153" s="8"/>
      <c r="E153" s="8"/>
      <c r="F153" s="2"/>
      <c r="G153" s="369" t="s">
        <v>110</v>
      </c>
      <c r="H153" s="369"/>
      <c r="I153" s="369"/>
      <c r="J153" s="369"/>
      <c r="K153" s="2"/>
      <c r="L153" s="204">
        <v>4</v>
      </c>
      <c r="M153" s="204" t="str">
        <f>IF(C126="","",VLOOKUP(C126,H147:I151,2,0))</f>
        <v/>
      </c>
      <c r="N153" s="204" t="str">
        <f>IF(E126="","",VLOOKUP(E126,H154:I158,2,0))</f>
        <v/>
      </c>
      <c r="O153" s="204" t="str">
        <f>IF(G126="","",VLOOKUP(G126,H161:I165,2,0))</f>
        <v/>
      </c>
      <c r="P153" s="204" t="str">
        <f>IF(I126="","",VLOOKUP(I126,H168:I172,2,0))</f>
        <v/>
      </c>
      <c r="Q153" s="2"/>
      <c r="R153" s="2"/>
      <c r="S153" s="2"/>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row>
    <row r="154" spans="1:42" x14ac:dyDescent="0.3">
      <c r="A154" s="16"/>
      <c r="B154" s="8"/>
      <c r="C154" s="8"/>
      <c r="D154" s="8"/>
      <c r="E154" s="8"/>
      <c r="F154" s="2"/>
      <c r="G154" s="2"/>
      <c r="H154" s="2" t="s">
        <v>112</v>
      </c>
      <c r="I154" s="2">
        <v>0.1</v>
      </c>
      <c r="J154" s="2"/>
      <c r="K154" s="2"/>
      <c r="L154" s="204">
        <v>5</v>
      </c>
      <c r="M154" s="204" t="str">
        <f>IF(C128="","",VLOOKUP(C128,H147:I151,2,0))</f>
        <v/>
      </c>
      <c r="N154" s="204" t="str">
        <f>IF(E128="","",VLOOKUP(E128,H154:I158,2,0))</f>
        <v/>
      </c>
      <c r="O154" s="204" t="str">
        <f>IF(G128="","",VLOOKUP(G128,H161:I165,2,0))</f>
        <v/>
      </c>
      <c r="P154" s="204" t="str">
        <f>IF(I128="","",VLOOKUP(I128,H168:I172,2,0))</f>
        <v/>
      </c>
      <c r="Q154" s="2"/>
      <c r="R154" s="2"/>
      <c r="S154" s="2"/>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row>
    <row r="155" spans="1:42" x14ac:dyDescent="0.3">
      <c r="A155" s="16"/>
      <c r="B155" s="8"/>
      <c r="C155" s="8"/>
      <c r="D155" s="8"/>
      <c r="E155" s="8"/>
      <c r="F155" s="2"/>
      <c r="G155" s="2"/>
      <c r="H155" s="2" t="s">
        <v>113</v>
      </c>
      <c r="I155" s="2">
        <v>0.2</v>
      </c>
      <c r="J155" s="2"/>
      <c r="K155" s="2"/>
      <c r="L155" s="204">
        <v>6</v>
      </c>
      <c r="M155" s="204" t="str">
        <f>IF(C130="","",VLOOKUP(C130,H147:I151,2,0))</f>
        <v/>
      </c>
      <c r="N155" s="204" t="str">
        <f>IF(E130="","",VLOOKUP(E130,H154:I158,2,0))</f>
        <v/>
      </c>
      <c r="O155" s="204" t="str">
        <f>IF(G130="","",VLOOKUP(G130,H161:I165,2,0))</f>
        <v/>
      </c>
      <c r="P155" s="204" t="str">
        <f>IF(I130="","",VLOOKUP(I130,H168:I172,2,0))</f>
        <v/>
      </c>
      <c r="Q155" s="2"/>
      <c r="R155" s="2"/>
      <c r="S155" s="2"/>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row>
    <row r="156" spans="1:42" x14ac:dyDescent="0.3">
      <c r="A156" s="16"/>
      <c r="B156" s="8"/>
      <c r="C156" s="8"/>
      <c r="D156" s="8"/>
      <c r="E156" s="8"/>
      <c r="F156" s="2"/>
      <c r="G156" s="2"/>
      <c r="H156" s="2" t="s">
        <v>65</v>
      </c>
      <c r="I156" s="2">
        <v>0.3</v>
      </c>
      <c r="J156" s="2"/>
      <c r="K156" s="2"/>
      <c r="L156" s="204">
        <v>7</v>
      </c>
      <c r="M156" s="204" t="str">
        <f>IF(C132="","",VLOOKUP(C132,H147:I151,2,0))</f>
        <v/>
      </c>
      <c r="N156" s="204" t="str">
        <f>IF(E132="","",VLOOKUP(E132,H154:I158,2,0))</f>
        <v/>
      </c>
      <c r="O156" s="204" t="str">
        <f>IF(G132="","",VLOOKUP(G132,H161:I165,2,0))</f>
        <v/>
      </c>
      <c r="P156" s="204" t="str">
        <f>IF(I132="","",VLOOKUP(I132,H168:I172,2,0))</f>
        <v/>
      </c>
      <c r="Q156" s="2"/>
      <c r="R156" s="2"/>
      <c r="S156" s="2"/>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row>
    <row r="157" spans="1:42" x14ac:dyDescent="0.3">
      <c r="A157" s="16"/>
      <c r="B157" s="8"/>
      <c r="C157" s="8"/>
      <c r="D157" s="8"/>
      <c r="E157" s="8"/>
      <c r="F157" s="2"/>
      <c r="G157" s="2"/>
      <c r="H157" s="2" t="s">
        <v>114</v>
      </c>
      <c r="I157" s="2">
        <v>0.4</v>
      </c>
      <c r="J157" s="2"/>
      <c r="K157" s="2"/>
      <c r="L157" s="2"/>
      <c r="M157" s="2"/>
      <c r="N157" s="2"/>
      <c r="O157" s="2"/>
      <c r="P157" s="2"/>
      <c r="Q157" s="2"/>
      <c r="R157" s="2"/>
      <c r="S157" s="2"/>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row>
    <row r="158" spans="1:42" x14ac:dyDescent="0.3">
      <c r="A158" s="16"/>
      <c r="B158" s="8"/>
      <c r="C158" s="8"/>
      <c r="D158" s="8"/>
      <c r="E158" s="8"/>
      <c r="F158" s="2"/>
      <c r="G158" s="2"/>
      <c r="H158" s="2" t="s">
        <v>115</v>
      </c>
      <c r="I158" s="2">
        <v>0.5</v>
      </c>
      <c r="J158" s="2"/>
      <c r="K158" s="2"/>
      <c r="L158" s="2"/>
      <c r="M158" s="2"/>
      <c r="N158" s="2"/>
      <c r="O158" s="2"/>
      <c r="P158" s="2"/>
      <c r="Q158" s="2"/>
      <c r="R158" s="2"/>
      <c r="S158" s="2"/>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x14ac:dyDescent="0.3">
      <c r="A159" s="16"/>
      <c r="B159" s="8"/>
      <c r="C159" s="8"/>
      <c r="D159" s="8"/>
      <c r="E159" s="8"/>
      <c r="F159" s="2"/>
      <c r="G159" s="2"/>
      <c r="H159" s="2"/>
      <c r="I159" s="2"/>
      <c r="J159" s="2"/>
      <c r="K159" s="2"/>
      <c r="L159" s="2"/>
      <c r="M159" s="2"/>
      <c r="N159" s="2"/>
      <c r="O159" s="2"/>
      <c r="P159" s="2"/>
      <c r="Q159" s="2"/>
      <c r="R159" s="2"/>
      <c r="S159" s="2"/>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x14ac:dyDescent="0.3">
      <c r="A160" s="16"/>
      <c r="B160" s="8"/>
      <c r="C160" s="8"/>
      <c r="D160" s="8"/>
      <c r="E160" s="8"/>
      <c r="F160" s="2"/>
      <c r="G160" s="369" t="s">
        <v>111</v>
      </c>
      <c r="H160" s="369"/>
      <c r="I160" s="369"/>
      <c r="J160" s="369"/>
      <c r="K160" s="2"/>
      <c r="L160" s="2"/>
      <c r="M160" s="2"/>
      <c r="N160" s="206" t="str">
        <f>IFERROR(AVERAGE(K120:L133),"0,0 kg")</f>
        <v>0,0 kg</v>
      </c>
      <c r="O160" s="2"/>
      <c r="P160" s="2"/>
      <c r="Q160" s="2"/>
      <c r="R160" s="2"/>
      <c r="S160" s="2"/>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x14ac:dyDescent="0.3">
      <c r="A161" s="16"/>
      <c r="B161" s="8"/>
      <c r="C161" s="8"/>
      <c r="D161" s="8"/>
      <c r="E161" s="8"/>
      <c r="F161" s="2"/>
      <c r="G161" s="2"/>
      <c r="H161" s="2" t="s">
        <v>125</v>
      </c>
      <c r="I161" s="2">
        <v>0.1</v>
      </c>
      <c r="J161" s="2"/>
      <c r="K161" s="2"/>
      <c r="L161" s="2"/>
      <c r="M161" s="2"/>
      <c r="N161" s="2"/>
      <c r="O161" s="2"/>
      <c r="P161" s="2"/>
      <c r="Q161" s="2"/>
      <c r="R161" s="2"/>
      <c r="S161" s="2"/>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x14ac:dyDescent="0.3">
      <c r="A162" s="16"/>
      <c r="B162" s="8"/>
      <c r="C162" s="8"/>
      <c r="D162" s="8"/>
      <c r="E162" s="8"/>
      <c r="F162" s="2"/>
      <c r="G162" s="2"/>
      <c r="H162" s="2" t="s">
        <v>116</v>
      </c>
      <c r="I162" s="2">
        <v>0.2</v>
      </c>
      <c r="J162" s="2"/>
      <c r="K162" s="2"/>
      <c r="L162" s="2"/>
      <c r="M162" s="2"/>
      <c r="N162" s="2"/>
      <c r="O162" s="2"/>
      <c r="P162" s="2"/>
      <c r="Q162" s="2"/>
      <c r="R162" s="2"/>
      <c r="S162" s="2"/>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x14ac:dyDescent="0.3">
      <c r="A163" s="16"/>
      <c r="B163" s="8"/>
      <c r="C163" s="8"/>
      <c r="D163" s="8"/>
      <c r="E163" s="8"/>
      <c r="F163" s="2"/>
      <c r="G163" s="2"/>
      <c r="H163" s="2" t="s">
        <v>122</v>
      </c>
      <c r="I163" s="2">
        <v>0.3</v>
      </c>
      <c r="J163" s="2"/>
      <c r="K163" s="2"/>
      <c r="L163" s="2"/>
      <c r="M163" s="2"/>
      <c r="N163" s="2"/>
      <c r="O163" s="2"/>
      <c r="P163" s="2"/>
      <c r="Q163" s="2"/>
      <c r="R163" s="2"/>
      <c r="S163" s="2"/>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x14ac:dyDescent="0.3">
      <c r="A164" s="16"/>
      <c r="B164" s="8"/>
      <c r="C164" s="8"/>
      <c r="D164" s="8"/>
      <c r="E164" s="8"/>
      <c r="F164" s="2"/>
      <c r="G164" s="2"/>
      <c r="H164" s="2" t="s">
        <v>123</v>
      </c>
      <c r="I164" s="2">
        <v>0.4</v>
      </c>
      <c r="J164" s="2"/>
      <c r="K164" s="2"/>
      <c r="L164" s="2"/>
      <c r="M164" s="2"/>
      <c r="N164" s="2"/>
      <c r="O164" s="2"/>
      <c r="P164" s="2"/>
      <c r="Q164" s="2"/>
      <c r="R164" s="2"/>
      <c r="S164" s="2"/>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x14ac:dyDescent="0.3">
      <c r="A165" s="16"/>
      <c r="B165" s="8"/>
      <c r="C165" s="8"/>
      <c r="D165" s="8"/>
      <c r="E165" s="8"/>
      <c r="F165" s="2"/>
      <c r="G165" s="2"/>
      <c r="H165" s="2" t="s">
        <v>124</v>
      </c>
      <c r="I165" s="2">
        <v>0.5</v>
      </c>
      <c r="J165" s="2"/>
      <c r="K165" s="2"/>
      <c r="L165" s="2"/>
      <c r="M165" s="2"/>
      <c r="N165" s="2"/>
      <c r="O165" s="2"/>
      <c r="P165" s="2"/>
      <c r="Q165" s="2"/>
      <c r="R165" s="2"/>
      <c r="S165" s="2"/>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x14ac:dyDescent="0.3">
      <c r="A166" s="16"/>
      <c r="B166" s="8"/>
      <c r="C166" s="8"/>
      <c r="D166" s="8"/>
      <c r="E166" s="8"/>
      <c r="F166" s="2"/>
      <c r="G166" s="2"/>
      <c r="H166" s="2"/>
      <c r="I166" s="2"/>
      <c r="J166" s="2"/>
      <c r="K166" s="2"/>
      <c r="L166" s="2"/>
      <c r="M166" s="2"/>
      <c r="N166" s="2"/>
      <c r="O166" s="2"/>
      <c r="P166" s="2"/>
      <c r="Q166" s="2"/>
      <c r="R166" s="2"/>
      <c r="S166" s="2"/>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x14ac:dyDescent="0.3">
      <c r="A167" s="16"/>
      <c r="B167" s="8"/>
      <c r="C167" s="8"/>
      <c r="D167" s="8"/>
      <c r="E167" s="8"/>
      <c r="F167" s="2"/>
      <c r="G167" s="369" t="s">
        <v>108</v>
      </c>
      <c r="H167" s="369"/>
      <c r="I167" s="369"/>
      <c r="J167" s="369"/>
      <c r="K167" s="2"/>
      <c r="L167" s="2"/>
      <c r="M167" s="2"/>
      <c r="N167" s="2"/>
      <c r="O167" s="2"/>
      <c r="P167" s="2"/>
      <c r="Q167" s="2"/>
      <c r="R167" s="2"/>
      <c r="S167" s="2"/>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x14ac:dyDescent="0.3">
      <c r="A168" s="16"/>
      <c r="B168" s="8"/>
      <c r="C168" s="8"/>
      <c r="D168" s="8"/>
      <c r="E168" s="8"/>
      <c r="F168" s="2"/>
      <c r="G168" s="2"/>
      <c r="H168" s="2" t="s">
        <v>126</v>
      </c>
      <c r="I168" s="2">
        <v>0.2</v>
      </c>
      <c r="J168" s="2"/>
      <c r="K168" s="2"/>
      <c r="L168" s="2"/>
      <c r="M168" s="2"/>
      <c r="N168" s="2"/>
      <c r="O168" s="2"/>
      <c r="P168" s="2"/>
      <c r="Q168" s="2"/>
      <c r="R168" s="2"/>
      <c r="S168" s="2"/>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x14ac:dyDescent="0.3">
      <c r="A169" s="16"/>
      <c r="B169" s="8"/>
      <c r="C169" s="8"/>
      <c r="D169" s="8"/>
      <c r="E169" s="8"/>
      <c r="F169" s="2"/>
      <c r="G169" s="2"/>
      <c r="H169" s="2" t="s">
        <v>127</v>
      </c>
      <c r="I169" s="2">
        <v>0.4</v>
      </c>
      <c r="J169" s="2"/>
      <c r="K169" s="2"/>
      <c r="L169" s="2"/>
      <c r="M169" s="2"/>
      <c r="N169" s="2"/>
      <c r="O169" s="2"/>
      <c r="P169" s="2"/>
      <c r="Q169" s="2"/>
      <c r="R169" s="2"/>
      <c r="S169" s="2"/>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x14ac:dyDescent="0.3">
      <c r="A170" s="16"/>
      <c r="B170" s="8"/>
      <c r="C170" s="8"/>
      <c r="D170" s="8"/>
      <c r="E170" s="8"/>
      <c r="F170" s="2"/>
      <c r="G170" s="2"/>
      <c r="H170" s="2" t="s">
        <v>128</v>
      </c>
      <c r="I170" s="2">
        <v>0.6</v>
      </c>
      <c r="J170" s="2"/>
      <c r="K170" s="2"/>
      <c r="L170" s="2"/>
      <c r="M170" s="2"/>
      <c r="N170" s="2"/>
      <c r="O170" s="2"/>
      <c r="P170" s="2"/>
      <c r="Q170" s="2"/>
      <c r="R170" s="2"/>
      <c r="S170" s="2"/>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x14ac:dyDescent="0.3">
      <c r="A171" s="16"/>
      <c r="B171" s="8"/>
      <c r="C171" s="8"/>
      <c r="D171" s="8"/>
      <c r="E171" s="8"/>
      <c r="F171" s="2"/>
      <c r="G171" s="2"/>
      <c r="H171" s="2" t="s">
        <v>129</v>
      </c>
      <c r="I171" s="2">
        <v>0.8</v>
      </c>
      <c r="J171" s="2"/>
      <c r="K171" s="2"/>
      <c r="L171" s="2"/>
      <c r="M171" s="2"/>
      <c r="N171" s="2"/>
      <c r="O171" s="2"/>
      <c r="P171" s="2"/>
      <c r="Q171" s="2"/>
      <c r="R171" s="2"/>
      <c r="S171" s="2"/>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x14ac:dyDescent="0.3">
      <c r="A172" s="16"/>
      <c r="B172" s="8"/>
      <c r="C172" s="8"/>
      <c r="D172" s="8"/>
      <c r="E172" s="8"/>
      <c r="F172" s="2"/>
      <c r="G172" s="2"/>
      <c r="H172" s="2" t="s">
        <v>130</v>
      </c>
      <c r="I172" s="2">
        <v>1</v>
      </c>
      <c r="J172" s="2"/>
      <c r="K172" s="2"/>
      <c r="L172" s="2"/>
      <c r="M172" s="2"/>
      <c r="N172" s="2"/>
      <c r="O172" s="2"/>
      <c r="P172" s="2"/>
      <c r="Q172" s="2"/>
      <c r="R172" s="2"/>
      <c r="S172" s="2"/>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x14ac:dyDescent="0.3">
      <c r="A173" s="16"/>
      <c r="B173" s="8"/>
      <c r="C173" s="8"/>
      <c r="D173" s="8"/>
      <c r="E173" s="8"/>
      <c r="F173" s="2"/>
      <c r="G173" s="2"/>
      <c r="H173" s="2"/>
      <c r="I173" s="2"/>
      <c r="J173" s="2"/>
      <c r="K173" s="2"/>
      <c r="L173" s="2"/>
      <c r="M173" s="2"/>
      <c r="N173" s="2"/>
      <c r="O173" s="2"/>
      <c r="P173" s="2"/>
      <c r="Q173" s="2"/>
      <c r="R173" s="2"/>
      <c r="S173" s="2"/>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x14ac:dyDescent="0.3">
      <c r="A174" s="16"/>
      <c r="B174" s="8"/>
      <c r="C174" s="8"/>
      <c r="D174" s="8"/>
      <c r="E174" s="8"/>
      <c r="F174" s="2"/>
      <c r="G174" s="2"/>
      <c r="H174" s="2"/>
      <c r="I174" s="2"/>
      <c r="J174" s="2"/>
      <c r="K174" s="2"/>
      <c r="L174" s="2"/>
      <c r="M174" s="2"/>
      <c r="N174" s="2"/>
      <c r="O174" s="2"/>
      <c r="P174" s="2"/>
      <c r="Q174" s="2"/>
      <c r="R174" s="2"/>
      <c r="S174" s="2"/>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x14ac:dyDescent="0.3">
      <c r="A175" s="16"/>
      <c r="B175" s="8"/>
      <c r="C175" s="8"/>
      <c r="D175" s="8"/>
      <c r="E175" s="8"/>
      <c r="F175" s="2"/>
      <c r="G175" s="2"/>
      <c r="H175" s="2"/>
      <c r="I175" s="2"/>
      <c r="J175" s="2"/>
      <c r="K175" s="2"/>
      <c r="L175" s="2"/>
      <c r="M175" s="2"/>
      <c r="N175" s="2"/>
      <c r="O175" s="2"/>
      <c r="P175" s="2"/>
      <c r="Q175" s="2"/>
      <c r="R175" s="2"/>
      <c r="S175" s="2"/>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x14ac:dyDescent="0.3">
      <c r="A176" s="16"/>
      <c r="B176" s="8"/>
      <c r="C176" s="8"/>
      <c r="D176" s="8"/>
      <c r="E176" s="8"/>
      <c r="F176" s="2"/>
      <c r="G176" s="2"/>
      <c r="H176" s="2"/>
      <c r="I176" s="2"/>
      <c r="J176" s="2"/>
      <c r="K176" s="2"/>
      <c r="L176" s="2"/>
      <c r="M176" s="2"/>
      <c r="N176" s="2"/>
      <c r="O176" s="2"/>
      <c r="P176" s="2"/>
      <c r="Q176" s="2"/>
      <c r="R176" s="2"/>
      <c r="S176" s="2"/>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x14ac:dyDescent="0.3">
      <c r="A177" s="16"/>
      <c r="B177" s="8"/>
      <c r="C177" s="8"/>
      <c r="D177" s="8"/>
      <c r="E177" s="8"/>
      <c r="F177" s="2"/>
      <c r="G177" s="2"/>
      <c r="H177" s="2"/>
      <c r="I177" s="2"/>
      <c r="J177" s="2"/>
      <c r="K177" s="2"/>
      <c r="L177" s="2"/>
      <c r="M177" s="2"/>
      <c r="N177" s="2"/>
      <c r="O177" s="2"/>
      <c r="P177" s="2"/>
      <c r="Q177" s="2"/>
      <c r="R177" s="2"/>
      <c r="S177" s="2"/>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x14ac:dyDescent="0.3">
      <c r="A178" s="16"/>
      <c r="B178" s="8"/>
      <c r="C178" s="8"/>
      <c r="D178" s="8"/>
      <c r="E178" s="8"/>
      <c r="F178" s="8"/>
      <c r="G178" s="8"/>
      <c r="H178" s="8"/>
      <c r="I178" s="8"/>
      <c r="J178" s="8"/>
      <c r="K178" s="8"/>
      <c r="L178" s="8"/>
      <c r="M178" s="8"/>
      <c r="N178" s="8"/>
      <c r="O178" s="8"/>
      <c r="P178" s="8"/>
      <c r="Q178" s="8"/>
      <c r="R178" s="8"/>
      <c r="S178" s="2"/>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x14ac:dyDescent="0.3">
      <c r="A179" s="16"/>
      <c r="B179" s="8"/>
      <c r="C179" s="8"/>
      <c r="D179" s="8"/>
      <c r="E179" s="8"/>
      <c r="F179" s="8"/>
      <c r="G179" s="8"/>
      <c r="H179" s="8"/>
      <c r="I179" s="8"/>
      <c r="J179" s="8"/>
      <c r="K179" s="8"/>
      <c r="L179" s="8"/>
      <c r="M179" s="8"/>
      <c r="N179" s="8"/>
      <c r="O179" s="8"/>
      <c r="P179" s="8"/>
      <c r="Q179" s="8"/>
      <c r="R179" s="8"/>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x14ac:dyDescent="0.3">
      <c r="A180" s="16"/>
      <c r="B180" s="8"/>
      <c r="C180" s="8"/>
      <c r="D180" s="8"/>
      <c r="E180" s="8"/>
      <c r="F180" s="8"/>
      <c r="G180" s="8"/>
      <c r="H180" s="8"/>
      <c r="I180" s="8"/>
      <c r="J180" s="8"/>
      <c r="K180" s="8"/>
      <c r="L180" s="8"/>
      <c r="M180" s="8"/>
      <c r="N180" s="8"/>
      <c r="O180" s="8"/>
      <c r="P180" s="8"/>
      <c r="Q180" s="8"/>
      <c r="R180" s="8"/>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x14ac:dyDescent="0.3">
      <c r="A181" s="16"/>
      <c r="B181" s="8"/>
      <c r="C181" s="8"/>
      <c r="D181" s="8"/>
      <c r="E181" s="8"/>
      <c r="F181" s="8"/>
      <c r="G181" s="8"/>
      <c r="H181" s="8"/>
      <c r="I181" s="8"/>
      <c r="J181" s="8"/>
      <c r="K181" s="8"/>
      <c r="L181" s="8"/>
      <c r="M181" s="8"/>
      <c r="N181" s="8"/>
      <c r="O181" s="8"/>
      <c r="P181" s="8"/>
      <c r="Q181" s="8"/>
      <c r="R181" s="8"/>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x14ac:dyDescent="0.3">
      <c r="A182" s="16"/>
      <c r="B182" s="8"/>
      <c r="C182" s="8"/>
      <c r="D182" s="8"/>
      <c r="E182" s="8"/>
      <c r="F182" s="8"/>
      <c r="G182" s="8"/>
      <c r="H182" s="8"/>
      <c r="I182" s="8"/>
      <c r="J182" s="8"/>
      <c r="K182" s="8"/>
      <c r="L182" s="8"/>
      <c r="M182" s="8"/>
      <c r="N182" s="8"/>
      <c r="O182" s="8"/>
      <c r="P182" s="8"/>
      <c r="Q182" s="8"/>
      <c r="R182" s="8"/>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x14ac:dyDescent="0.3">
      <c r="A183" s="16"/>
      <c r="B183" s="8"/>
      <c r="C183" s="8"/>
      <c r="D183" s="8"/>
      <c r="E183" s="8"/>
      <c r="F183" s="8"/>
      <c r="G183" s="8"/>
      <c r="H183" s="8"/>
      <c r="I183" s="8"/>
      <c r="J183" s="8"/>
      <c r="K183" s="8"/>
      <c r="L183" s="8"/>
      <c r="M183" s="8"/>
      <c r="N183" s="8"/>
      <c r="O183" s="8"/>
      <c r="P183" s="8"/>
      <c r="Q183" s="8"/>
      <c r="R183" s="8"/>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x14ac:dyDescent="0.3">
      <c r="A184" s="16"/>
      <c r="B184" s="8"/>
      <c r="C184" s="8"/>
      <c r="D184" s="8"/>
      <c r="E184" s="8"/>
      <c r="F184" s="8"/>
      <c r="G184" s="8"/>
      <c r="H184" s="8"/>
      <c r="I184" s="8"/>
      <c r="J184" s="8"/>
      <c r="K184" s="8"/>
      <c r="L184" s="8"/>
      <c r="M184" s="8"/>
      <c r="N184" s="8"/>
      <c r="O184" s="8"/>
      <c r="P184" s="8"/>
      <c r="Q184" s="8"/>
      <c r="R184" s="8"/>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x14ac:dyDescent="0.3">
      <c r="A185" s="16"/>
      <c r="B185" s="8"/>
      <c r="C185" s="8"/>
      <c r="D185" s="8"/>
      <c r="E185" s="8"/>
      <c r="F185" s="8"/>
      <c r="G185" s="8"/>
      <c r="H185" s="8"/>
      <c r="I185" s="8"/>
      <c r="J185" s="8"/>
      <c r="K185" s="8"/>
      <c r="L185" s="8"/>
      <c r="M185" s="8"/>
      <c r="N185" s="8"/>
      <c r="O185" s="8"/>
      <c r="P185" s="8"/>
      <c r="Q185" s="8"/>
      <c r="R185" s="8"/>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x14ac:dyDescent="0.3">
      <c r="A186" s="16"/>
      <c r="B186" s="8"/>
      <c r="C186" s="8"/>
      <c r="D186" s="8"/>
      <c r="E186" s="8"/>
      <c r="F186" s="8"/>
      <c r="G186" s="8"/>
      <c r="H186" s="8"/>
      <c r="I186" s="8"/>
      <c r="J186" s="8"/>
      <c r="K186" s="8"/>
      <c r="L186" s="8"/>
      <c r="M186" s="8"/>
      <c r="N186" s="8"/>
      <c r="O186" s="8"/>
      <c r="P186" s="8"/>
      <c r="Q186" s="8"/>
      <c r="R186" s="8"/>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x14ac:dyDescent="0.3">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x14ac:dyDescent="0.3">
      <c r="A188" s="16"/>
      <c r="B188" s="16"/>
      <c r="C188" s="16"/>
      <c r="D188" s="16"/>
      <c r="E188" s="16"/>
      <c r="F188" s="16"/>
      <c r="G188" s="16"/>
      <c r="H188" s="16"/>
      <c r="I188" s="16"/>
      <c r="J188" s="16"/>
      <c r="K188" s="16"/>
      <c r="L188" s="16"/>
      <c r="M188" s="16"/>
      <c r="N188" s="16"/>
      <c r="O188" s="16"/>
      <c r="P188" s="16"/>
      <c r="Q188" s="16"/>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x14ac:dyDescent="0.3">
      <c r="A189" s="16"/>
      <c r="B189" s="16"/>
      <c r="C189" s="16"/>
      <c r="D189" s="16"/>
      <c r="E189" s="16"/>
      <c r="F189" s="16"/>
      <c r="G189" s="16"/>
      <c r="H189" s="16"/>
      <c r="I189" s="16"/>
      <c r="J189" s="16"/>
      <c r="K189" s="16"/>
      <c r="L189" s="16"/>
      <c r="M189" s="16"/>
      <c r="N189" s="16"/>
      <c r="O189" s="16"/>
      <c r="P189" s="16"/>
      <c r="Q189" s="16"/>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x14ac:dyDescent="0.3">
      <c r="A190" s="16"/>
      <c r="B190" s="16"/>
      <c r="C190" s="16"/>
      <c r="D190" s="16"/>
      <c r="E190" s="16"/>
      <c r="F190" s="16"/>
      <c r="G190" s="16"/>
      <c r="H190" s="16"/>
      <c r="I190" s="16"/>
      <c r="J190" s="16"/>
      <c r="K190" s="16"/>
      <c r="L190" s="16"/>
      <c r="M190" s="16"/>
      <c r="N190" s="16"/>
      <c r="O190" s="16"/>
      <c r="P190" s="16"/>
      <c r="Q190" s="16"/>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x14ac:dyDescent="0.3">
      <c r="A191" s="16"/>
      <c r="B191" s="16"/>
      <c r="C191" s="16"/>
      <c r="D191" s="16"/>
      <c r="E191" s="16"/>
      <c r="F191" s="16"/>
      <c r="G191" s="16"/>
      <c r="H191" s="16"/>
      <c r="I191" s="16"/>
      <c r="J191" s="16"/>
      <c r="K191" s="16"/>
      <c r="L191" s="16"/>
      <c r="M191" s="16"/>
      <c r="N191" s="16"/>
      <c r="O191" s="16"/>
      <c r="P191" s="16"/>
      <c r="Q191" s="16"/>
      <c r="R191" s="16"/>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x14ac:dyDescent="0.3">
      <c r="A192" s="16"/>
      <c r="B192" s="16"/>
      <c r="C192" s="16"/>
      <c r="D192" s="16"/>
      <c r="E192" s="16"/>
      <c r="F192" s="16"/>
      <c r="G192" s="16"/>
      <c r="H192" s="16"/>
      <c r="I192" s="16"/>
      <c r="J192" s="16"/>
      <c r="K192" s="16"/>
      <c r="L192" s="16"/>
      <c r="M192" s="16"/>
      <c r="N192" s="16"/>
      <c r="O192" s="16"/>
      <c r="P192" s="16"/>
      <c r="Q192" s="16"/>
      <c r="R192" s="16"/>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x14ac:dyDescent="0.3">
      <c r="A193" s="16"/>
      <c r="B193" s="16"/>
      <c r="C193" s="16"/>
      <c r="D193" s="16"/>
      <c r="E193" s="16"/>
      <c r="F193" s="16"/>
      <c r="G193" s="16"/>
      <c r="H193" s="16"/>
      <c r="I193" s="16"/>
      <c r="J193" s="16"/>
      <c r="K193" s="16"/>
      <c r="L193" s="16"/>
      <c r="M193" s="16"/>
      <c r="N193" s="16"/>
      <c r="O193" s="16"/>
      <c r="P193" s="16"/>
      <c r="Q193" s="16"/>
      <c r="R193" s="16"/>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x14ac:dyDescent="0.3">
      <c r="A194" s="16"/>
      <c r="B194" s="16"/>
      <c r="C194" s="16"/>
      <c r="D194" s="16"/>
      <c r="E194" s="16"/>
      <c r="F194" s="16"/>
      <c r="G194" s="16"/>
      <c r="H194" s="16"/>
      <c r="I194" s="16"/>
      <c r="J194" s="16"/>
      <c r="K194" s="16"/>
      <c r="L194" s="16"/>
      <c r="M194" s="16"/>
      <c r="N194" s="16"/>
      <c r="O194" s="16"/>
      <c r="P194" s="16"/>
      <c r="Q194" s="16"/>
      <c r="R194" s="16"/>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x14ac:dyDescent="0.3">
      <c r="A195" s="16"/>
      <c r="B195" s="16"/>
      <c r="C195" s="16"/>
      <c r="D195" s="16"/>
      <c r="E195" s="16"/>
      <c r="F195" s="16"/>
      <c r="G195" s="16"/>
      <c r="H195" s="16"/>
      <c r="I195" s="16"/>
      <c r="J195" s="16"/>
      <c r="K195" s="16"/>
      <c r="L195" s="16"/>
      <c r="M195" s="16"/>
      <c r="N195" s="16"/>
      <c r="O195" s="16"/>
      <c r="P195" s="16"/>
      <c r="Q195" s="16"/>
      <c r="R195" s="16"/>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x14ac:dyDescent="0.3">
      <c r="A196" s="16"/>
      <c r="B196" s="16"/>
      <c r="C196" s="16"/>
      <c r="D196" s="16"/>
      <c r="E196" s="16"/>
      <c r="F196" s="16"/>
      <c r="G196" s="16"/>
      <c r="H196" s="16"/>
      <c r="I196" s="16"/>
      <c r="J196" s="16"/>
      <c r="K196" s="16"/>
      <c r="L196" s="16"/>
      <c r="M196" s="16"/>
      <c r="N196" s="16"/>
      <c r="O196" s="16"/>
      <c r="P196" s="16"/>
      <c r="Q196" s="16"/>
      <c r="R196" s="16"/>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x14ac:dyDescent="0.3">
      <c r="A197" s="16"/>
      <c r="B197" s="16"/>
      <c r="C197" s="16"/>
      <c r="D197" s="16"/>
      <c r="E197" s="16"/>
      <c r="F197" s="16"/>
      <c r="G197" s="16"/>
      <c r="H197" s="16"/>
      <c r="I197" s="16"/>
      <c r="J197" s="16"/>
      <c r="K197" s="16"/>
      <c r="L197" s="16"/>
      <c r="M197" s="16"/>
      <c r="N197" s="16"/>
      <c r="O197" s="16"/>
      <c r="P197" s="16"/>
      <c r="Q197" s="16"/>
      <c r="R197" s="16"/>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x14ac:dyDescent="0.3">
      <c r="A198" s="16"/>
      <c r="B198" s="16"/>
      <c r="C198" s="16"/>
      <c r="D198" s="16"/>
      <c r="E198" s="16"/>
      <c r="F198" s="16"/>
      <c r="G198" s="16"/>
      <c r="H198" s="16"/>
      <c r="I198" s="16"/>
      <c r="J198" s="16"/>
      <c r="K198" s="16"/>
      <c r="L198" s="16"/>
      <c r="M198" s="16"/>
      <c r="N198" s="16"/>
      <c r="O198" s="16"/>
      <c r="P198" s="16"/>
      <c r="Q198" s="16"/>
      <c r="R198" s="16"/>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x14ac:dyDescent="0.3">
      <c r="A199" s="16"/>
      <c r="B199" s="16"/>
      <c r="C199" s="16"/>
      <c r="D199" s="16"/>
      <c r="E199" s="16"/>
      <c r="F199" s="16"/>
      <c r="G199" s="16"/>
      <c r="H199" s="16"/>
      <c r="I199" s="16"/>
      <c r="J199" s="16"/>
      <c r="K199" s="16"/>
      <c r="L199" s="16"/>
      <c r="M199" s="16"/>
      <c r="N199" s="16"/>
      <c r="O199" s="16"/>
      <c r="P199" s="16"/>
      <c r="Q199" s="16"/>
      <c r="R199" s="16"/>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x14ac:dyDescent="0.3">
      <c r="A200" s="16"/>
      <c r="B200" s="16"/>
      <c r="C200" s="16"/>
      <c r="D200" s="16"/>
      <c r="E200" s="16"/>
      <c r="F200" s="16"/>
      <c r="G200" s="16"/>
      <c r="H200" s="16"/>
      <c r="I200" s="16"/>
      <c r="J200" s="16"/>
      <c r="K200" s="16"/>
      <c r="L200" s="16"/>
      <c r="M200" s="16"/>
      <c r="N200" s="16"/>
      <c r="O200" s="16"/>
      <c r="P200" s="16"/>
      <c r="Q200" s="16"/>
      <c r="R200" s="16"/>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x14ac:dyDescent="0.3">
      <c r="A201" s="16"/>
      <c r="B201" s="16"/>
      <c r="C201" s="16"/>
      <c r="D201" s="16"/>
      <c r="E201" s="16"/>
      <c r="F201" s="16"/>
      <c r="G201" s="16"/>
      <c r="H201" s="16"/>
      <c r="I201" s="16"/>
      <c r="J201" s="16"/>
      <c r="K201" s="16"/>
      <c r="L201" s="16"/>
      <c r="M201" s="16"/>
      <c r="N201" s="16"/>
      <c r="O201" s="16"/>
      <c r="P201" s="16"/>
      <c r="Q201" s="16"/>
      <c r="R201" s="16"/>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x14ac:dyDescent="0.3">
      <c r="A202" s="16"/>
      <c r="B202" s="16"/>
      <c r="C202" s="16"/>
      <c r="D202" s="16"/>
      <c r="E202" s="16"/>
      <c r="F202" s="16"/>
      <c r="G202" s="16"/>
      <c r="H202" s="16"/>
      <c r="I202" s="16"/>
      <c r="J202" s="16"/>
      <c r="K202" s="16"/>
      <c r="L202" s="16"/>
      <c r="M202" s="16"/>
      <c r="N202" s="16"/>
      <c r="O202" s="16"/>
      <c r="P202" s="16"/>
      <c r="Q202" s="16"/>
      <c r="R202" s="16"/>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x14ac:dyDescent="0.3">
      <c r="A203" s="16"/>
      <c r="B203" s="16"/>
      <c r="C203" s="16"/>
      <c r="D203" s="16"/>
      <c r="E203" s="16"/>
      <c r="F203" s="16"/>
      <c r="G203" s="16"/>
      <c r="H203" s="16"/>
      <c r="I203" s="16"/>
      <c r="J203" s="16"/>
      <c r="K203" s="16"/>
      <c r="L203" s="16"/>
      <c r="M203" s="16"/>
      <c r="N203" s="16"/>
      <c r="O203" s="16"/>
      <c r="P203" s="16"/>
      <c r="Q203" s="16"/>
      <c r="R203" s="16"/>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x14ac:dyDescent="0.3">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x14ac:dyDescent="0.3">
      <c r="A205" s="16"/>
      <c r="B205" s="16"/>
      <c r="C205" s="16"/>
      <c r="D205" s="16"/>
      <c r="E205" s="16"/>
      <c r="F205" s="16"/>
      <c r="G205" s="16"/>
      <c r="H205" s="16"/>
      <c r="I205" s="16"/>
      <c r="J205" s="16"/>
      <c r="K205" s="16"/>
      <c r="L205" s="16"/>
      <c r="M205" s="16"/>
      <c r="N205" s="16"/>
      <c r="O205" s="16"/>
      <c r="P205" s="16"/>
      <c r="Q205" s="16"/>
      <c r="R205" s="16"/>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x14ac:dyDescent="0.3">
      <c r="A206" s="16"/>
      <c r="B206" s="16"/>
      <c r="C206" s="16"/>
      <c r="D206" s="16"/>
      <c r="E206" s="16"/>
      <c r="F206" s="16"/>
      <c r="G206" s="16"/>
      <c r="H206" s="16"/>
      <c r="I206" s="16"/>
      <c r="J206" s="16"/>
      <c r="K206" s="16"/>
      <c r="L206" s="16"/>
      <c r="M206" s="16"/>
      <c r="N206" s="16"/>
      <c r="O206" s="16"/>
      <c r="P206" s="16"/>
      <c r="Q206" s="16"/>
      <c r="R206" s="16"/>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x14ac:dyDescent="0.3">
      <c r="A207" s="16"/>
      <c r="B207" s="16"/>
      <c r="C207" s="16"/>
      <c r="D207" s="16"/>
      <c r="E207" s="16"/>
      <c r="F207" s="16"/>
      <c r="G207" s="16"/>
      <c r="H207" s="16"/>
      <c r="I207" s="16"/>
      <c r="J207" s="16"/>
      <c r="K207" s="16"/>
      <c r="L207" s="16"/>
      <c r="M207" s="16"/>
      <c r="N207" s="16"/>
      <c r="O207" s="16"/>
      <c r="P207" s="16"/>
      <c r="Q207" s="16"/>
      <c r="R207" s="16"/>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x14ac:dyDescent="0.3">
      <c r="A208" s="16"/>
      <c r="B208" s="16"/>
      <c r="C208" s="16"/>
      <c r="D208" s="16"/>
      <c r="E208" s="16"/>
      <c r="F208" s="16"/>
      <c r="G208" s="16"/>
      <c r="H208" s="16"/>
      <c r="I208" s="16"/>
      <c r="J208" s="16"/>
      <c r="K208" s="16"/>
      <c r="L208" s="16"/>
      <c r="M208" s="16"/>
      <c r="N208" s="16"/>
      <c r="O208" s="16"/>
      <c r="P208" s="16"/>
      <c r="Q208" s="16"/>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x14ac:dyDescent="0.3">
      <c r="A209" s="16"/>
      <c r="B209" s="16"/>
      <c r="C209" s="16"/>
      <c r="D209" s="16"/>
      <c r="E209" s="16"/>
      <c r="F209" s="16"/>
      <c r="G209" s="16"/>
      <c r="H209" s="16"/>
      <c r="I209" s="16"/>
      <c r="J209" s="16"/>
      <c r="K209" s="16"/>
      <c r="L209" s="16"/>
      <c r="M209" s="16"/>
      <c r="N209" s="16"/>
      <c r="O209" s="16"/>
      <c r="P209" s="16"/>
      <c r="Q209" s="16"/>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x14ac:dyDescent="0.3">
      <c r="A210" s="16"/>
      <c r="B210" s="16"/>
      <c r="C210" s="16"/>
      <c r="D210" s="16"/>
      <c r="E210" s="16"/>
      <c r="F210" s="16"/>
      <c r="G210" s="16"/>
      <c r="H210" s="16"/>
      <c r="I210" s="16"/>
      <c r="J210" s="16"/>
      <c r="K210" s="16"/>
      <c r="L210" s="16"/>
      <c r="M210" s="16"/>
      <c r="N210" s="16"/>
      <c r="O210" s="16"/>
      <c r="P210" s="16"/>
      <c r="Q210" s="16"/>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x14ac:dyDescent="0.3">
      <c r="A211" s="16"/>
      <c r="B211" s="16"/>
      <c r="C211" s="16"/>
      <c r="D211" s="16"/>
      <c r="E211" s="16"/>
      <c r="F211" s="16"/>
      <c r="G211" s="16"/>
      <c r="H211" s="16"/>
      <c r="I211" s="16"/>
      <c r="J211" s="16"/>
      <c r="K211" s="16"/>
      <c r="L211" s="16"/>
      <c r="M211" s="16"/>
      <c r="N211" s="16"/>
      <c r="O211" s="16"/>
      <c r="P211" s="16"/>
      <c r="Q211" s="16"/>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x14ac:dyDescent="0.3">
      <c r="A212" s="16"/>
      <c r="B212" s="16"/>
      <c r="C212" s="16"/>
      <c r="D212" s="16"/>
      <c r="E212" s="16"/>
      <c r="F212" s="16"/>
      <c r="G212" s="16"/>
      <c r="H212" s="16"/>
      <c r="I212" s="16"/>
      <c r="J212" s="16"/>
      <c r="K212" s="16"/>
      <c r="L212" s="16"/>
      <c r="M212" s="16"/>
      <c r="N212" s="16"/>
      <c r="O212" s="16"/>
      <c r="P212" s="16"/>
      <c r="Q212" s="1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x14ac:dyDescent="0.3">
      <c r="A213" s="16"/>
      <c r="B213" s="16"/>
      <c r="C213" s="16"/>
      <c r="D213" s="16"/>
      <c r="E213" s="16"/>
      <c r="F213" s="16"/>
      <c r="G213" s="16"/>
      <c r="H213" s="16"/>
      <c r="I213" s="16"/>
      <c r="J213" s="16"/>
      <c r="K213" s="16"/>
      <c r="L213" s="16"/>
      <c r="M213" s="16"/>
      <c r="N213" s="16"/>
      <c r="O213" s="16"/>
      <c r="P213" s="16"/>
      <c r="Q213" s="16"/>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x14ac:dyDescent="0.3">
      <c r="A214" s="16"/>
      <c r="B214" s="16"/>
      <c r="C214" s="16"/>
      <c r="D214" s="16"/>
      <c r="E214" s="16"/>
      <c r="F214" s="16"/>
      <c r="G214" s="16"/>
      <c r="H214" s="16"/>
      <c r="I214" s="16"/>
      <c r="J214" s="16"/>
      <c r="K214" s="16"/>
      <c r="L214" s="16"/>
      <c r="M214" s="16"/>
      <c r="N214" s="16"/>
      <c r="O214" s="16"/>
      <c r="P214" s="16"/>
      <c r="Q214" s="16"/>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x14ac:dyDescent="0.3">
      <c r="A215" s="16"/>
      <c r="B215" s="16"/>
      <c r="C215" s="16"/>
      <c r="D215" s="16"/>
      <c r="E215" s="16"/>
      <c r="F215" s="16"/>
      <c r="G215" s="16"/>
      <c r="H215" s="16"/>
      <c r="I215" s="16"/>
      <c r="J215" s="16"/>
      <c r="K215" s="16"/>
      <c r="L215" s="16"/>
      <c r="M215" s="16"/>
      <c r="N215" s="16"/>
      <c r="O215" s="16"/>
      <c r="P215" s="16"/>
      <c r="Q215" s="16"/>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x14ac:dyDescent="0.3">
      <c r="A216" s="16"/>
      <c r="B216" s="16"/>
      <c r="C216" s="16"/>
      <c r="D216" s="16"/>
      <c r="E216" s="16"/>
      <c r="F216" s="16"/>
      <c r="G216" s="16"/>
      <c r="H216" s="16"/>
      <c r="I216" s="16"/>
      <c r="J216" s="16"/>
      <c r="K216" s="16"/>
      <c r="L216" s="16"/>
      <c r="M216" s="16"/>
      <c r="N216" s="16"/>
      <c r="O216" s="16"/>
      <c r="P216" s="16"/>
      <c r="Q216" s="16"/>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x14ac:dyDescent="0.3">
      <c r="A217" s="16"/>
      <c r="B217" s="16"/>
      <c r="C217" s="16"/>
      <c r="D217" s="16"/>
      <c r="E217" s="16"/>
      <c r="F217" s="16"/>
      <c r="G217" s="16"/>
      <c r="H217" s="16"/>
      <c r="I217" s="16"/>
      <c r="J217" s="16"/>
      <c r="K217" s="16"/>
      <c r="L217" s="16"/>
      <c r="M217" s="16"/>
      <c r="N217" s="16"/>
      <c r="O217" s="16"/>
      <c r="P217" s="16"/>
      <c r="Q217" s="16"/>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x14ac:dyDescent="0.3">
      <c r="A218" s="16"/>
      <c r="B218" s="16"/>
      <c r="C218" s="16"/>
      <c r="D218" s="16"/>
      <c r="E218" s="16"/>
      <c r="F218" s="16"/>
      <c r="G218" s="16"/>
      <c r="H218" s="16"/>
      <c r="I218" s="16"/>
      <c r="J218" s="16"/>
      <c r="K218" s="16"/>
      <c r="L218" s="16"/>
      <c r="M218" s="16"/>
      <c r="N218" s="16"/>
      <c r="O218" s="16"/>
      <c r="P218" s="16"/>
      <c r="Q218" s="16"/>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x14ac:dyDescent="0.3">
      <c r="A219" s="16"/>
      <c r="B219" s="16"/>
      <c r="C219" s="16"/>
      <c r="D219" s="16"/>
      <c r="E219" s="16"/>
      <c r="F219" s="16"/>
      <c r="G219" s="16"/>
      <c r="H219" s="16"/>
      <c r="I219" s="16"/>
      <c r="J219" s="16"/>
      <c r="K219" s="16"/>
      <c r="L219" s="16"/>
      <c r="M219" s="16"/>
      <c r="N219" s="16"/>
      <c r="O219" s="16"/>
      <c r="P219" s="16"/>
      <c r="Q219" s="16"/>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x14ac:dyDescent="0.3">
      <c r="A220" s="16"/>
      <c r="B220" s="16"/>
      <c r="C220" s="16"/>
      <c r="D220" s="16"/>
      <c r="E220" s="16"/>
      <c r="F220" s="16"/>
      <c r="G220" s="16"/>
      <c r="H220" s="16"/>
      <c r="I220" s="16"/>
      <c r="J220" s="16"/>
      <c r="K220" s="16"/>
      <c r="L220" s="16"/>
      <c r="M220" s="16"/>
      <c r="N220" s="16"/>
      <c r="O220" s="16"/>
      <c r="P220" s="16"/>
      <c r="Q220" s="16"/>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x14ac:dyDescent="0.3">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x14ac:dyDescent="0.3">
      <c r="A222" s="16"/>
      <c r="B222" s="16"/>
      <c r="C222" s="16"/>
      <c r="D222" s="16"/>
      <c r="E222" s="16"/>
      <c r="F222" s="16"/>
      <c r="G222" s="16"/>
      <c r="H222" s="16"/>
      <c r="I222" s="16"/>
      <c r="J222" s="16"/>
      <c r="K222" s="16"/>
      <c r="L222" s="16"/>
      <c r="M222" s="16"/>
      <c r="N222" s="16"/>
      <c r="O222" s="16"/>
      <c r="P222" s="16"/>
      <c r="Q222" s="16"/>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16"/>
      <c r="C223" s="16"/>
      <c r="D223" s="16"/>
      <c r="E223" s="16"/>
      <c r="F223" s="16"/>
      <c r="G223" s="16"/>
      <c r="H223" s="16"/>
      <c r="I223" s="16"/>
      <c r="J223" s="16"/>
      <c r="K223" s="16"/>
      <c r="L223" s="16"/>
      <c r="M223" s="16"/>
      <c r="N223" s="16"/>
      <c r="O223" s="16"/>
      <c r="P223" s="16"/>
      <c r="Q223" s="16"/>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16"/>
      <c r="C224" s="16"/>
      <c r="D224" s="16"/>
      <c r="E224" s="16"/>
      <c r="F224" s="16"/>
      <c r="G224" s="16"/>
      <c r="H224" s="16"/>
      <c r="I224" s="16"/>
      <c r="J224" s="16"/>
      <c r="K224" s="16"/>
      <c r="L224" s="16"/>
      <c r="M224" s="16"/>
      <c r="N224" s="16"/>
      <c r="O224" s="16"/>
      <c r="P224" s="16"/>
      <c r="Q224" s="16"/>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16"/>
      <c r="C225" s="16"/>
      <c r="D225" s="16"/>
      <c r="E225" s="16"/>
      <c r="F225" s="16"/>
      <c r="G225" s="16"/>
      <c r="H225" s="16"/>
      <c r="I225" s="16"/>
      <c r="J225" s="16"/>
      <c r="K225" s="16"/>
      <c r="L225" s="16"/>
      <c r="M225" s="16"/>
      <c r="N225" s="16"/>
      <c r="O225" s="16"/>
      <c r="P225" s="16"/>
      <c r="Q225" s="16"/>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x14ac:dyDescent="0.3">
      <c r="A226" s="16"/>
      <c r="B226" s="16"/>
      <c r="C226" s="16"/>
      <c r="D226" s="16"/>
      <c r="E226" s="16"/>
      <c r="F226" s="16"/>
      <c r="G226" s="16"/>
      <c r="H226" s="16"/>
      <c r="I226" s="16"/>
      <c r="J226" s="16"/>
      <c r="K226" s="16"/>
      <c r="L226" s="16"/>
      <c r="M226" s="16"/>
      <c r="N226" s="16"/>
      <c r="O226" s="16"/>
      <c r="P226" s="16"/>
      <c r="Q226" s="16"/>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16"/>
      <c r="C227" s="16"/>
      <c r="D227" s="16"/>
      <c r="E227" s="16"/>
      <c r="F227" s="16"/>
      <c r="G227" s="16"/>
      <c r="H227" s="16"/>
      <c r="I227" s="16"/>
      <c r="J227" s="16"/>
      <c r="K227" s="16"/>
      <c r="L227" s="16"/>
      <c r="M227" s="16"/>
      <c r="N227" s="16"/>
      <c r="O227" s="16"/>
      <c r="P227" s="16"/>
      <c r="Q227" s="16"/>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x14ac:dyDescent="0.3">
      <c r="A228" s="16"/>
      <c r="B228" s="16"/>
      <c r="C228" s="16"/>
      <c r="D228" s="16"/>
      <c r="E228" s="16"/>
      <c r="F228" s="16"/>
      <c r="G228" s="16"/>
      <c r="H228" s="16"/>
      <c r="I228" s="16"/>
      <c r="J228" s="16"/>
      <c r="K228" s="16"/>
      <c r="L228" s="16"/>
      <c r="M228" s="16"/>
      <c r="N228" s="16"/>
      <c r="O228" s="16"/>
      <c r="P228" s="16"/>
      <c r="Q228" s="16"/>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16"/>
      <c r="C229" s="16"/>
      <c r="D229" s="16"/>
      <c r="E229" s="16"/>
      <c r="F229" s="16"/>
      <c r="G229" s="16"/>
      <c r="H229" s="16"/>
      <c r="I229" s="16"/>
      <c r="J229" s="16"/>
      <c r="K229" s="16"/>
      <c r="L229" s="16"/>
      <c r="M229" s="16"/>
      <c r="N229" s="16"/>
      <c r="O229" s="16"/>
      <c r="P229" s="16"/>
      <c r="Q229" s="16"/>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x14ac:dyDescent="0.3">
      <c r="A230" s="16"/>
      <c r="B230" s="16"/>
      <c r="C230" s="16"/>
      <c r="D230" s="16"/>
      <c r="E230" s="16"/>
      <c r="F230" s="16"/>
      <c r="G230" s="16"/>
      <c r="H230" s="16"/>
      <c r="I230" s="16"/>
      <c r="J230" s="16"/>
      <c r="K230" s="16"/>
      <c r="L230" s="16"/>
      <c r="M230" s="16"/>
      <c r="N230" s="16"/>
      <c r="O230" s="16"/>
      <c r="P230" s="16"/>
      <c r="Q230" s="16"/>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x14ac:dyDescent="0.3">
      <c r="A231" s="16"/>
      <c r="B231" s="16"/>
      <c r="C231" s="16"/>
      <c r="D231" s="16"/>
      <c r="E231" s="16"/>
      <c r="F231" s="16"/>
      <c r="G231" s="16"/>
      <c r="H231" s="16"/>
      <c r="I231" s="16"/>
      <c r="J231" s="16"/>
      <c r="K231" s="16"/>
      <c r="L231" s="16"/>
      <c r="M231" s="16"/>
      <c r="N231" s="16"/>
      <c r="O231" s="16"/>
      <c r="P231" s="16"/>
      <c r="Q231" s="16"/>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x14ac:dyDescent="0.3">
      <c r="A232" s="16"/>
      <c r="B232" s="16"/>
      <c r="C232" s="16"/>
      <c r="D232" s="16"/>
      <c r="E232" s="16"/>
      <c r="F232" s="16"/>
      <c r="G232" s="16"/>
      <c r="H232" s="16"/>
      <c r="I232" s="16"/>
      <c r="J232" s="16"/>
      <c r="K232" s="16"/>
      <c r="L232" s="16"/>
      <c r="M232" s="16"/>
      <c r="N232" s="16"/>
      <c r="O232" s="16"/>
      <c r="P232" s="16"/>
      <c r="Q232" s="16"/>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16"/>
      <c r="C233" s="16"/>
      <c r="D233" s="16"/>
      <c r="E233" s="16"/>
      <c r="F233" s="16"/>
      <c r="G233" s="16"/>
      <c r="H233" s="16"/>
      <c r="I233" s="16"/>
      <c r="J233" s="16"/>
      <c r="K233" s="16"/>
      <c r="L233" s="16"/>
      <c r="M233" s="16"/>
      <c r="N233" s="16"/>
      <c r="O233" s="16"/>
      <c r="P233" s="16"/>
      <c r="Q233" s="16"/>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16"/>
      <c r="C234" s="16"/>
      <c r="D234" s="16"/>
      <c r="E234" s="16"/>
      <c r="F234" s="16"/>
      <c r="G234" s="16"/>
      <c r="H234" s="16"/>
      <c r="I234" s="16"/>
      <c r="J234" s="16"/>
      <c r="K234" s="16"/>
      <c r="L234" s="16"/>
      <c r="M234" s="16"/>
      <c r="N234" s="16"/>
      <c r="O234" s="16"/>
      <c r="P234" s="16"/>
      <c r="Q234" s="16"/>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16"/>
      <c r="C235" s="16"/>
      <c r="D235" s="16"/>
      <c r="E235" s="16"/>
      <c r="F235" s="16"/>
      <c r="G235" s="16"/>
      <c r="H235" s="16"/>
      <c r="I235" s="16"/>
      <c r="J235" s="16"/>
      <c r="K235" s="16"/>
      <c r="L235" s="16"/>
      <c r="M235" s="16"/>
      <c r="N235" s="16"/>
      <c r="O235" s="16"/>
      <c r="P235" s="16"/>
      <c r="Q235" s="16"/>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16"/>
      <c r="C236" s="16"/>
      <c r="D236" s="16"/>
      <c r="E236" s="16"/>
      <c r="F236" s="16"/>
      <c r="G236" s="16"/>
      <c r="H236" s="16"/>
      <c r="I236" s="16"/>
      <c r="J236" s="16"/>
      <c r="K236" s="16"/>
      <c r="L236" s="16"/>
      <c r="M236" s="16"/>
      <c r="N236" s="16"/>
      <c r="O236" s="16"/>
      <c r="P236" s="16"/>
      <c r="Q236" s="16"/>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16"/>
      <c r="C237" s="16"/>
      <c r="D237" s="16"/>
      <c r="E237" s="16"/>
      <c r="F237" s="16"/>
      <c r="G237" s="16"/>
      <c r="H237" s="16"/>
      <c r="I237" s="16"/>
      <c r="J237" s="16"/>
      <c r="K237" s="16"/>
      <c r="L237" s="16"/>
      <c r="M237" s="16"/>
      <c r="N237" s="16"/>
      <c r="O237" s="16"/>
      <c r="P237" s="16"/>
      <c r="Q237" s="16"/>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x14ac:dyDescent="0.3">
      <c r="A239" s="16"/>
      <c r="B239" s="16"/>
      <c r="C239" s="16"/>
      <c r="D239" s="16"/>
      <c r="E239" s="16"/>
      <c r="F239" s="16"/>
      <c r="G239" s="16"/>
      <c r="H239" s="16"/>
      <c r="I239" s="16"/>
      <c r="J239" s="16"/>
      <c r="K239" s="16"/>
      <c r="L239" s="16"/>
      <c r="M239" s="16"/>
      <c r="N239" s="16"/>
      <c r="O239" s="16"/>
      <c r="P239" s="16"/>
      <c r="Q239" s="16"/>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16"/>
      <c r="C240" s="16"/>
      <c r="D240" s="16"/>
      <c r="E240" s="16"/>
      <c r="F240" s="16"/>
      <c r="G240" s="16"/>
      <c r="H240" s="16"/>
      <c r="I240" s="16"/>
      <c r="J240" s="16"/>
      <c r="K240" s="16"/>
      <c r="L240" s="16"/>
      <c r="M240" s="16"/>
      <c r="N240" s="16"/>
      <c r="O240" s="16"/>
      <c r="P240" s="16"/>
      <c r="Q240" s="16"/>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16"/>
      <c r="C241" s="16"/>
      <c r="D241" s="16"/>
      <c r="E241" s="16"/>
      <c r="F241" s="16"/>
      <c r="G241" s="16"/>
      <c r="H241" s="16"/>
      <c r="I241" s="16"/>
      <c r="J241" s="16"/>
      <c r="K241" s="16"/>
      <c r="L241" s="16"/>
      <c r="M241" s="16"/>
      <c r="N241" s="16"/>
      <c r="O241" s="16"/>
      <c r="P241" s="16"/>
      <c r="Q241" s="16"/>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16"/>
      <c r="C242" s="16"/>
      <c r="D242" s="16"/>
      <c r="E242" s="16"/>
      <c r="F242" s="16"/>
      <c r="G242" s="16"/>
      <c r="H242" s="16"/>
      <c r="I242" s="16"/>
      <c r="J242" s="16"/>
      <c r="K242" s="16"/>
      <c r="L242" s="16"/>
      <c r="M242" s="16"/>
      <c r="N242" s="16"/>
      <c r="O242" s="16"/>
      <c r="P242" s="16"/>
      <c r="Q242" s="16"/>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16"/>
      <c r="C243" s="16"/>
      <c r="D243" s="16"/>
      <c r="E243" s="16"/>
      <c r="F243" s="16"/>
      <c r="G243" s="16"/>
      <c r="H243" s="16"/>
      <c r="I243" s="16"/>
      <c r="J243" s="16"/>
      <c r="K243" s="16"/>
      <c r="L243" s="16"/>
      <c r="M243" s="16"/>
      <c r="N243" s="16"/>
      <c r="O243" s="16"/>
      <c r="P243" s="16"/>
      <c r="Q243" s="16"/>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16"/>
      <c r="C244" s="16"/>
      <c r="D244" s="16"/>
      <c r="E244" s="16"/>
      <c r="F244" s="16"/>
      <c r="G244" s="16"/>
      <c r="H244" s="16"/>
      <c r="I244" s="16"/>
      <c r="J244" s="16"/>
      <c r="K244" s="16"/>
      <c r="L244" s="16"/>
      <c r="M244" s="16"/>
      <c r="N244" s="16"/>
      <c r="O244" s="16"/>
      <c r="P244" s="16"/>
      <c r="Q244" s="16"/>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16"/>
      <c r="C245" s="16"/>
      <c r="D245" s="16"/>
      <c r="E245" s="16"/>
      <c r="F245" s="16"/>
      <c r="G245" s="16"/>
      <c r="H245" s="16"/>
      <c r="I245" s="16"/>
      <c r="J245" s="16"/>
      <c r="K245" s="16"/>
      <c r="L245" s="16"/>
      <c r="M245" s="16"/>
      <c r="N245" s="16"/>
      <c r="O245" s="16"/>
      <c r="P245" s="16"/>
      <c r="Q245" s="16"/>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16"/>
      <c r="C246" s="16"/>
      <c r="D246" s="16"/>
      <c r="E246" s="16"/>
      <c r="F246" s="16"/>
      <c r="G246" s="16"/>
      <c r="H246" s="16"/>
      <c r="I246" s="16"/>
      <c r="J246" s="16"/>
      <c r="K246" s="16"/>
      <c r="L246" s="16"/>
      <c r="M246" s="16"/>
      <c r="N246" s="16"/>
      <c r="O246" s="16"/>
      <c r="P246" s="16"/>
      <c r="Q246" s="16"/>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x14ac:dyDescent="0.3">
      <c r="A247" s="16"/>
      <c r="B247" s="16"/>
      <c r="C247" s="16"/>
      <c r="D247" s="16"/>
      <c r="E247" s="16"/>
      <c r="F247" s="16"/>
      <c r="G247" s="16"/>
      <c r="H247" s="16"/>
      <c r="I247" s="16"/>
      <c r="J247" s="16"/>
      <c r="K247" s="16"/>
      <c r="L247" s="16"/>
      <c r="M247" s="16"/>
      <c r="N247" s="16"/>
      <c r="O247" s="16"/>
      <c r="P247" s="16"/>
      <c r="Q247" s="16"/>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x14ac:dyDescent="0.3">
      <c r="A248" s="16"/>
      <c r="B248" s="16"/>
      <c r="C248" s="16"/>
      <c r="D248" s="16"/>
      <c r="E248" s="16"/>
      <c r="F248" s="16"/>
      <c r="G248" s="16"/>
      <c r="H248" s="16"/>
      <c r="I248" s="16"/>
      <c r="J248" s="16"/>
      <c r="K248" s="16"/>
      <c r="L248" s="16"/>
      <c r="M248" s="16"/>
      <c r="N248" s="16"/>
      <c r="O248" s="16"/>
      <c r="P248" s="16"/>
      <c r="Q248" s="16"/>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x14ac:dyDescent="0.3">
      <c r="A249" s="16"/>
      <c r="B249" s="16"/>
      <c r="C249" s="16"/>
      <c r="D249" s="16"/>
      <c r="E249" s="16"/>
      <c r="F249" s="16"/>
      <c r="G249" s="16"/>
      <c r="H249" s="16"/>
      <c r="I249" s="16"/>
      <c r="J249" s="16"/>
      <c r="K249" s="16"/>
      <c r="L249" s="16"/>
      <c r="M249" s="16"/>
      <c r="N249" s="16"/>
      <c r="O249" s="16"/>
      <c r="P249" s="16"/>
      <c r="Q249" s="16"/>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16"/>
      <c r="C250" s="16"/>
      <c r="D250" s="16"/>
      <c r="E250" s="16"/>
      <c r="F250" s="16"/>
      <c r="G250" s="16"/>
      <c r="H250" s="16"/>
      <c r="I250" s="16"/>
      <c r="J250" s="16"/>
      <c r="K250" s="16"/>
      <c r="L250" s="16"/>
      <c r="M250" s="16"/>
      <c r="N250" s="16"/>
      <c r="O250" s="16"/>
      <c r="P250" s="16"/>
      <c r="Q250" s="16"/>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16"/>
      <c r="C251" s="16"/>
      <c r="D251" s="16"/>
      <c r="E251" s="16"/>
      <c r="F251" s="16"/>
      <c r="G251" s="16"/>
      <c r="H251" s="16"/>
      <c r="I251" s="16"/>
      <c r="J251" s="16"/>
      <c r="K251" s="16"/>
      <c r="L251" s="16"/>
      <c r="M251" s="16"/>
      <c r="N251" s="16"/>
      <c r="O251" s="16"/>
      <c r="P251" s="16"/>
      <c r="Q251" s="16"/>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16"/>
      <c r="C252" s="16"/>
      <c r="D252" s="16"/>
      <c r="E252" s="16"/>
      <c r="F252" s="16"/>
      <c r="G252" s="16"/>
      <c r="H252" s="16"/>
      <c r="I252" s="16"/>
      <c r="J252" s="16"/>
      <c r="K252" s="16"/>
      <c r="L252" s="16"/>
      <c r="M252" s="16"/>
      <c r="N252" s="16"/>
      <c r="O252" s="16"/>
      <c r="P252" s="16"/>
      <c r="Q252" s="16"/>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16"/>
      <c r="C253" s="16"/>
      <c r="D253" s="16"/>
      <c r="E253" s="16"/>
      <c r="F253" s="16"/>
      <c r="G253" s="16"/>
      <c r="H253" s="16"/>
      <c r="I253" s="16"/>
      <c r="J253" s="16"/>
      <c r="K253" s="16"/>
      <c r="L253" s="16"/>
      <c r="M253" s="16"/>
      <c r="N253" s="16"/>
      <c r="O253" s="16"/>
      <c r="P253" s="16"/>
      <c r="Q253" s="16"/>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16"/>
      <c r="C254" s="16"/>
      <c r="D254" s="16"/>
      <c r="E254" s="16"/>
      <c r="F254" s="16"/>
      <c r="G254" s="16"/>
      <c r="H254" s="16"/>
      <c r="I254" s="16"/>
      <c r="J254" s="16"/>
      <c r="K254" s="16"/>
      <c r="L254" s="16"/>
      <c r="M254" s="16"/>
      <c r="N254" s="16"/>
      <c r="O254" s="16"/>
      <c r="P254" s="16"/>
      <c r="Q254" s="16"/>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x14ac:dyDescent="0.3">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x14ac:dyDescent="0.3">
      <c r="A256" s="16"/>
      <c r="B256" s="16"/>
      <c r="C256" s="16"/>
      <c r="D256" s="16"/>
      <c r="E256" s="16"/>
      <c r="F256" s="16"/>
      <c r="G256" s="16"/>
      <c r="H256" s="16"/>
      <c r="I256" s="16"/>
      <c r="J256" s="16"/>
      <c r="K256" s="16"/>
      <c r="L256" s="16"/>
      <c r="M256" s="16"/>
      <c r="N256" s="16"/>
      <c r="O256" s="16"/>
      <c r="P256" s="16"/>
      <c r="Q256" s="16"/>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16"/>
      <c r="C257" s="16"/>
      <c r="D257" s="16"/>
      <c r="E257" s="16"/>
      <c r="F257" s="16"/>
      <c r="G257" s="16"/>
      <c r="H257" s="16"/>
      <c r="I257" s="16"/>
      <c r="J257" s="16"/>
      <c r="K257" s="16"/>
      <c r="L257" s="16"/>
      <c r="M257" s="16"/>
      <c r="N257" s="16"/>
      <c r="O257" s="16"/>
      <c r="P257" s="16"/>
      <c r="Q257" s="16"/>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16"/>
      <c r="C258" s="16"/>
      <c r="D258" s="16"/>
      <c r="E258" s="16"/>
      <c r="F258" s="16"/>
      <c r="G258" s="16"/>
      <c r="H258" s="16"/>
      <c r="I258" s="16"/>
      <c r="J258" s="16"/>
      <c r="K258" s="16"/>
      <c r="L258" s="16"/>
      <c r="M258" s="16"/>
      <c r="N258" s="16"/>
      <c r="O258" s="16"/>
      <c r="P258" s="16"/>
      <c r="Q258" s="16"/>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16"/>
      <c r="C259" s="16"/>
      <c r="D259" s="16"/>
      <c r="E259" s="16"/>
      <c r="F259" s="16"/>
      <c r="G259" s="16"/>
      <c r="H259" s="16"/>
      <c r="I259" s="16"/>
      <c r="J259" s="16"/>
      <c r="K259" s="16"/>
      <c r="L259" s="16"/>
      <c r="M259" s="16"/>
      <c r="N259" s="16"/>
      <c r="O259" s="16"/>
      <c r="P259" s="16"/>
      <c r="Q259" s="16"/>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16"/>
      <c r="C260" s="16"/>
      <c r="D260" s="16"/>
      <c r="E260" s="16"/>
      <c r="F260" s="16"/>
      <c r="G260" s="16"/>
      <c r="H260" s="16"/>
      <c r="I260" s="16"/>
      <c r="J260" s="16"/>
      <c r="K260" s="16"/>
      <c r="L260" s="16"/>
      <c r="M260" s="16"/>
      <c r="N260" s="16"/>
      <c r="O260" s="16"/>
      <c r="P260" s="16"/>
      <c r="Q260" s="16"/>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16"/>
      <c r="C261" s="16"/>
      <c r="D261" s="16"/>
      <c r="E261" s="16"/>
      <c r="F261" s="16"/>
      <c r="G261" s="16"/>
      <c r="H261" s="16"/>
      <c r="I261" s="16"/>
      <c r="J261" s="16"/>
      <c r="K261" s="16"/>
      <c r="L261" s="16"/>
      <c r="M261" s="16"/>
      <c r="N261" s="16"/>
      <c r="O261" s="16"/>
      <c r="P261" s="16"/>
      <c r="Q261" s="16"/>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16"/>
      <c r="C262" s="16"/>
      <c r="D262" s="16"/>
      <c r="E262" s="16"/>
      <c r="F262" s="16"/>
      <c r="G262" s="16"/>
      <c r="H262" s="16"/>
      <c r="I262" s="16"/>
      <c r="J262" s="16"/>
      <c r="K262" s="16"/>
      <c r="L262" s="16"/>
      <c r="M262" s="16"/>
      <c r="N262" s="16"/>
      <c r="O262" s="16"/>
      <c r="P262" s="16"/>
      <c r="Q262" s="1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16"/>
      <c r="C263" s="16"/>
      <c r="D263" s="16"/>
      <c r="E263" s="16"/>
      <c r="F263" s="16"/>
      <c r="G263" s="16"/>
      <c r="H263" s="16"/>
      <c r="I263" s="16"/>
      <c r="J263" s="16"/>
      <c r="K263" s="16"/>
      <c r="L263" s="16"/>
      <c r="M263" s="16"/>
      <c r="N263" s="16"/>
      <c r="O263" s="16"/>
      <c r="P263" s="16"/>
      <c r="Q263" s="16"/>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x14ac:dyDescent="0.3">
      <c r="A264" s="16"/>
      <c r="B264" s="16"/>
      <c r="C264" s="16"/>
      <c r="D264" s="16"/>
      <c r="E264" s="16"/>
      <c r="F264" s="16"/>
      <c r="G264" s="16"/>
      <c r="H264" s="16"/>
      <c r="I264" s="16"/>
      <c r="J264" s="16"/>
      <c r="K264" s="16"/>
      <c r="L264" s="16"/>
      <c r="M264" s="16"/>
      <c r="N264" s="16"/>
      <c r="O264" s="16"/>
      <c r="P264" s="16"/>
      <c r="Q264" s="16"/>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x14ac:dyDescent="0.3">
      <c r="A265" s="16"/>
      <c r="B265" s="16"/>
      <c r="C265" s="16"/>
      <c r="D265" s="16"/>
      <c r="E265" s="16"/>
      <c r="F265" s="16"/>
      <c r="G265" s="16"/>
      <c r="H265" s="16"/>
      <c r="I265" s="16"/>
      <c r="J265" s="16"/>
      <c r="K265" s="16"/>
      <c r="L265" s="16"/>
      <c r="M265" s="16"/>
      <c r="N265" s="16"/>
      <c r="O265" s="16"/>
      <c r="P265" s="16"/>
      <c r="Q265" s="16"/>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x14ac:dyDescent="0.3">
      <c r="A266" s="16"/>
      <c r="B266" s="16"/>
      <c r="C266" s="16"/>
      <c r="D266" s="16"/>
      <c r="E266" s="16"/>
      <c r="F266" s="16"/>
      <c r="G266" s="16"/>
      <c r="H266" s="16"/>
      <c r="I266" s="16"/>
      <c r="J266" s="16"/>
      <c r="K266" s="16"/>
      <c r="L266" s="16"/>
      <c r="M266" s="16"/>
      <c r="N266" s="16"/>
      <c r="O266" s="16"/>
      <c r="P266" s="16"/>
      <c r="Q266" s="16"/>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16"/>
      <c r="C267" s="16"/>
      <c r="D267" s="16"/>
      <c r="E267" s="16"/>
      <c r="F267" s="16"/>
      <c r="G267" s="16"/>
      <c r="H267" s="16"/>
      <c r="I267" s="16"/>
      <c r="J267" s="16"/>
      <c r="K267" s="16"/>
      <c r="L267" s="16"/>
      <c r="M267" s="16"/>
      <c r="N267" s="16"/>
      <c r="O267" s="16"/>
      <c r="P267" s="16"/>
      <c r="Q267" s="16"/>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16"/>
      <c r="C268" s="16"/>
      <c r="D268" s="16"/>
      <c r="E268" s="16"/>
      <c r="F268" s="16"/>
      <c r="G268" s="16"/>
      <c r="H268" s="16"/>
      <c r="I268" s="16"/>
      <c r="J268" s="16"/>
      <c r="K268" s="16"/>
      <c r="L268" s="16"/>
      <c r="M268" s="16"/>
      <c r="N268" s="16"/>
      <c r="O268" s="16"/>
      <c r="P268" s="16"/>
      <c r="Q268" s="16"/>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16"/>
      <c r="C269" s="16"/>
      <c r="D269" s="16"/>
      <c r="E269" s="16"/>
      <c r="F269" s="16"/>
      <c r="G269" s="16"/>
      <c r="H269" s="16"/>
      <c r="I269" s="16"/>
      <c r="J269" s="16"/>
      <c r="K269" s="16"/>
      <c r="L269" s="16"/>
      <c r="M269" s="16"/>
      <c r="N269" s="16"/>
      <c r="O269" s="16"/>
      <c r="P269" s="16"/>
      <c r="Q269" s="16"/>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16"/>
      <c r="C270" s="16"/>
      <c r="D270" s="16"/>
      <c r="E270" s="16"/>
      <c r="F270" s="16"/>
      <c r="G270" s="16"/>
      <c r="H270" s="16"/>
      <c r="I270" s="16"/>
      <c r="J270" s="16"/>
      <c r="K270" s="16"/>
      <c r="L270" s="16"/>
      <c r="M270" s="16"/>
      <c r="N270" s="16"/>
      <c r="O270" s="16"/>
      <c r="P270" s="16"/>
      <c r="Q270" s="16"/>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sheetData>
  <mergeCells count="213">
    <mergeCell ref="G167:J167"/>
    <mergeCell ref="B132:B133"/>
    <mergeCell ref="C132:D133"/>
    <mergeCell ref="E132:F133"/>
    <mergeCell ref="G132:H133"/>
    <mergeCell ref="I132:J133"/>
    <mergeCell ref="K132:L133"/>
    <mergeCell ref="G146:J146"/>
    <mergeCell ref="G153:J153"/>
    <mergeCell ref="G160:J160"/>
    <mergeCell ref="B128:B129"/>
    <mergeCell ref="C128:D129"/>
    <mergeCell ref="E128:F129"/>
    <mergeCell ref="G128:H129"/>
    <mergeCell ref="I128:J129"/>
    <mergeCell ref="K128:L129"/>
    <mergeCell ref="B130:B131"/>
    <mergeCell ref="C130:D131"/>
    <mergeCell ref="E130:F131"/>
    <mergeCell ref="G130:H131"/>
    <mergeCell ref="I130:J131"/>
    <mergeCell ref="K130:L131"/>
    <mergeCell ref="G124:H125"/>
    <mergeCell ref="I124:J125"/>
    <mergeCell ref="K124:L125"/>
    <mergeCell ref="B126:B127"/>
    <mergeCell ref="C126:D127"/>
    <mergeCell ref="E126:F127"/>
    <mergeCell ref="G126:H127"/>
    <mergeCell ref="I126:J127"/>
    <mergeCell ref="K126:L127"/>
    <mergeCell ref="B114:R116"/>
    <mergeCell ref="B118:B119"/>
    <mergeCell ref="C118:D119"/>
    <mergeCell ref="E118:F119"/>
    <mergeCell ref="G118:H119"/>
    <mergeCell ref="I118:J119"/>
    <mergeCell ref="K118:L119"/>
    <mergeCell ref="M118:R119"/>
    <mergeCell ref="B120:B121"/>
    <mergeCell ref="C120:D121"/>
    <mergeCell ref="E120:F121"/>
    <mergeCell ref="G120:H121"/>
    <mergeCell ref="I120:J121"/>
    <mergeCell ref="K120:L121"/>
    <mergeCell ref="M120:R133"/>
    <mergeCell ref="B122:B123"/>
    <mergeCell ref="C122:D123"/>
    <mergeCell ref="E122:F123"/>
    <mergeCell ref="G122:H123"/>
    <mergeCell ref="I122:J123"/>
    <mergeCell ref="K122:L123"/>
    <mergeCell ref="B124:B125"/>
    <mergeCell ref="C124:D125"/>
    <mergeCell ref="E124:F125"/>
    <mergeCell ref="C3:D6"/>
    <mergeCell ref="E3:Q6"/>
    <mergeCell ref="B9:R11"/>
    <mergeCell ref="B13:B14"/>
    <mergeCell ref="C13:F14"/>
    <mergeCell ref="H13:H14"/>
    <mergeCell ref="I13:L14"/>
    <mergeCell ref="N13:N14"/>
    <mergeCell ref="O13:R14"/>
    <mergeCell ref="P15:R19"/>
    <mergeCell ref="B20:C21"/>
    <mergeCell ref="D20:F21"/>
    <mergeCell ref="H20:I21"/>
    <mergeCell ref="J20:L21"/>
    <mergeCell ref="N20:O21"/>
    <mergeCell ref="P20:R21"/>
    <mergeCell ref="B15:C19"/>
    <mergeCell ref="D15:F19"/>
    <mergeCell ref="H15:I19"/>
    <mergeCell ref="J15:L19"/>
    <mergeCell ref="N15:O19"/>
    <mergeCell ref="N33:N34"/>
    <mergeCell ref="O33:O34"/>
    <mergeCell ref="P33:P34"/>
    <mergeCell ref="Q33:Q34"/>
    <mergeCell ref="B33:B34"/>
    <mergeCell ref="C33:D34"/>
    <mergeCell ref="E33:F34"/>
    <mergeCell ref="H33:H34"/>
    <mergeCell ref="I33:J34"/>
    <mergeCell ref="B39:R41"/>
    <mergeCell ref="B43:B44"/>
    <mergeCell ref="C43:F44"/>
    <mergeCell ref="H43:H44"/>
    <mergeCell ref="I43:L44"/>
    <mergeCell ref="N43:N44"/>
    <mergeCell ref="O43:R44"/>
    <mergeCell ref="R33:R34"/>
    <mergeCell ref="B35:B36"/>
    <mergeCell ref="C35:C36"/>
    <mergeCell ref="D35:D36"/>
    <mergeCell ref="E35:E36"/>
    <mergeCell ref="F35:F36"/>
    <mergeCell ref="H35:H36"/>
    <mergeCell ref="I35:I36"/>
    <mergeCell ref="J35:J36"/>
    <mergeCell ref="K35:K36"/>
    <mergeCell ref="L35:L36"/>
    <mergeCell ref="N35:N36"/>
    <mergeCell ref="O35:O36"/>
    <mergeCell ref="P35:P36"/>
    <mergeCell ref="Q35:Q36"/>
    <mergeCell ref="R35:R36"/>
    <mergeCell ref="K33:L34"/>
    <mergeCell ref="P45:R49"/>
    <mergeCell ref="B50:C51"/>
    <mergeCell ref="D50:F51"/>
    <mergeCell ref="H50:I51"/>
    <mergeCell ref="J50:L51"/>
    <mergeCell ref="N50:O51"/>
    <mergeCell ref="P50:R51"/>
    <mergeCell ref="B45:C49"/>
    <mergeCell ref="D45:F49"/>
    <mergeCell ref="H45:I49"/>
    <mergeCell ref="J45:L49"/>
    <mergeCell ref="N45:O49"/>
    <mergeCell ref="N63:N64"/>
    <mergeCell ref="O63:O64"/>
    <mergeCell ref="P63:P64"/>
    <mergeCell ref="Q63:Q64"/>
    <mergeCell ref="B63:B64"/>
    <mergeCell ref="C63:D64"/>
    <mergeCell ref="E63:F64"/>
    <mergeCell ref="H63:H64"/>
    <mergeCell ref="I63:J64"/>
    <mergeCell ref="B69:R71"/>
    <mergeCell ref="B73:B74"/>
    <mergeCell ref="C73:F74"/>
    <mergeCell ref="H73:H74"/>
    <mergeCell ref="I73:L74"/>
    <mergeCell ref="N73:N74"/>
    <mergeCell ref="O73:R74"/>
    <mergeCell ref="R63:R64"/>
    <mergeCell ref="B65:B66"/>
    <mergeCell ref="C65:C66"/>
    <mergeCell ref="D65:D66"/>
    <mergeCell ref="E65:E66"/>
    <mergeCell ref="F65:F66"/>
    <mergeCell ref="H65:H66"/>
    <mergeCell ref="I65:I66"/>
    <mergeCell ref="J65:J66"/>
    <mergeCell ref="K65:K66"/>
    <mergeCell ref="L65:L66"/>
    <mergeCell ref="N65:N66"/>
    <mergeCell ref="O65:O66"/>
    <mergeCell ref="P65:P66"/>
    <mergeCell ref="Q65:Q66"/>
    <mergeCell ref="R65:R66"/>
    <mergeCell ref="K63:L64"/>
    <mergeCell ref="H93:H94"/>
    <mergeCell ref="I93:J94"/>
    <mergeCell ref="P75:R79"/>
    <mergeCell ref="B80:C81"/>
    <mergeCell ref="D80:F81"/>
    <mergeCell ref="H80:I81"/>
    <mergeCell ref="J80:L81"/>
    <mergeCell ref="N80:O81"/>
    <mergeCell ref="P80:R81"/>
    <mergeCell ref="B75:C79"/>
    <mergeCell ref="D75:F79"/>
    <mergeCell ref="H75:I79"/>
    <mergeCell ref="J75:L79"/>
    <mergeCell ref="N75:O79"/>
    <mergeCell ref="R93:R94"/>
    <mergeCell ref="B93:B94"/>
    <mergeCell ref="C93:D94"/>
    <mergeCell ref="E93:F94"/>
    <mergeCell ref="B95:B96"/>
    <mergeCell ref="C95:C96"/>
    <mergeCell ref="D95:D96"/>
    <mergeCell ref="E95:E96"/>
    <mergeCell ref="F95:F96"/>
    <mergeCell ref="H95:H96"/>
    <mergeCell ref="I95:I96"/>
    <mergeCell ref="J95:J96"/>
    <mergeCell ref="K95:K96"/>
    <mergeCell ref="L95:L96"/>
    <mergeCell ref="N95:N96"/>
    <mergeCell ref="O95:O96"/>
    <mergeCell ref="P95:P96"/>
    <mergeCell ref="Q95:Q96"/>
    <mergeCell ref="R95:R96"/>
    <mergeCell ref="K93:L94"/>
    <mergeCell ref="N93:N94"/>
    <mergeCell ref="O93:O94"/>
    <mergeCell ref="P93:P94"/>
    <mergeCell ref="Q93:Q94"/>
    <mergeCell ref="C105:E107"/>
    <mergeCell ref="F105:H107"/>
    <mergeCell ref="I105:K107"/>
    <mergeCell ref="L105:N107"/>
    <mergeCell ref="O105:Q107"/>
    <mergeCell ref="B99:R101"/>
    <mergeCell ref="C103:E104"/>
    <mergeCell ref="F103:H104"/>
    <mergeCell ref="I103:K104"/>
    <mergeCell ref="L103:N104"/>
    <mergeCell ref="O103:Q104"/>
    <mergeCell ref="C109:E111"/>
    <mergeCell ref="F109:H111"/>
    <mergeCell ref="I109:K111"/>
    <mergeCell ref="L109:N111"/>
    <mergeCell ref="O109:Q111"/>
    <mergeCell ref="C108:E108"/>
    <mergeCell ref="F108:H108"/>
    <mergeCell ref="I108:K108"/>
    <mergeCell ref="L108:N108"/>
    <mergeCell ref="O108:Q108"/>
  </mergeCells>
  <dataValidations count="4">
    <dataValidation type="list" allowBlank="1" showInputMessage="1" showErrorMessage="1" sqref="I120:J133">
      <formula1>$H$168:$H$172</formula1>
    </dataValidation>
    <dataValidation type="list" allowBlank="1" showInputMessage="1" showErrorMessage="1" sqref="G120:H133">
      <formula1>$H$161:$H$165</formula1>
    </dataValidation>
    <dataValidation type="list" allowBlank="1" showInputMessage="1" showErrorMessage="1" sqref="E120:F133">
      <formula1>$H$154:$H$158</formula1>
    </dataValidation>
    <dataValidation type="list" allowBlank="1" showInputMessage="1" showErrorMessage="1" sqref="C120:D133">
      <formula1>$H$147:$H$151</formula1>
    </dataValidation>
  </dataValidations>
  <pageMargins left="0.7" right="0.7" top="0.75" bottom="0.75" header="0.3" footer="0.3"/>
  <pageSetup paperSize="9" orientation="portrait" horizontalDpi="0" verticalDpi="0" r:id="rId1"/>
  <ignoredErrors>
    <ignoredError sqref="B37:C37 H37:I37 N37:O37 B67:C67 H67:I67 N67:O67 B97:C97 H97:I97 N97:O97" evalError="1"/>
  </ignoredErrors>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270"/>
  <sheetViews>
    <sheetView showGridLines="0" showZeros="0" zoomScaleNormal="100" workbookViewId="0"/>
  </sheetViews>
  <sheetFormatPr baseColWidth="10" defaultRowHeight="14.4" x14ac:dyDescent="0.3"/>
  <cols>
    <col min="1" max="1" width="5.33203125" customWidth="1"/>
    <col min="4" max="4" width="11.5546875" customWidth="1"/>
  </cols>
  <sheetData>
    <row r="1" spans="1:42" ht="15" customHeight="1" x14ac:dyDescent="0.3">
      <c r="A1" s="16"/>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row>
    <row r="2" spans="1:42" ht="15" customHeight="1" thickBot="1" x14ac:dyDescent="0.35">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row>
    <row r="3" spans="1:42" ht="15" customHeight="1" x14ac:dyDescent="0.3">
      <c r="A3" s="16"/>
      <c r="B3" s="16"/>
      <c r="C3" s="445">
        <f>'Training Plan'!B157</f>
        <v>0</v>
      </c>
      <c r="D3" s="446"/>
      <c r="E3" s="451" t="s">
        <v>176</v>
      </c>
      <c r="F3" s="451"/>
      <c r="G3" s="451"/>
      <c r="H3" s="451"/>
      <c r="I3" s="451"/>
      <c r="J3" s="451"/>
      <c r="K3" s="451"/>
      <c r="L3" s="451"/>
      <c r="M3" s="451"/>
      <c r="N3" s="451"/>
      <c r="O3" s="451"/>
      <c r="P3" s="451"/>
      <c r="Q3" s="452"/>
      <c r="R3" s="16"/>
      <c r="S3" s="16"/>
      <c r="T3" s="16"/>
      <c r="U3" s="16"/>
      <c r="V3" s="16"/>
      <c r="W3" s="16"/>
      <c r="X3" s="16"/>
      <c r="Y3" s="16"/>
      <c r="Z3" s="16"/>
      <c r="AA3" s="16"/>
      <c r="AB3" s="16"/>
      <c r="AC3" s="16"/>
      <c r="AD3" s="16"/>
      <c r="AE3" s="16"/>
      <c r="AF3" s="16"/>
      <c r="AG3" s="16"/>
      <c r="AH3" s="16"/>
      <c r="AI3" s="16"/>
      <c r="AJ3" s="16"/>
      <c r="AK3" s="16"/>
      <c r="AL3" s="16"/>
      <c r="AM3" s="16"/>
      <c r="AN3" s="16"/>
      <c r="AO3" s="16"/>
      <c r="AP3" s="16"/>
    </row>
    <row r="4" spans="1:42" ht="15" customHeight="1" x14ac:dyDescent="0.3">
      <c r="A4" s="16"/>
      <c r="B4" s="16"/>
      <c r="C4" s="447"/>
      <c r="D4" s="448"/>
      <c r="E4" s="307"/>
      <c r="F4" s="307"/>
      <c r="G4" s="307"/>
      <c r="H4" s="307"/>
      <c r="I4" s="307"/>
      <c r="J4" s="307"/>
      <c r="K4" s="307"/>
      <c r="L4" s="307"/>
      <c r="M4" s="307"/>
      <c r="N4" s="307"/>
      <c r="O4" s="307"/>
      <c r="P4" s="307"/>
      <c r="Q4" s="453"/>
      <c r="R4" s="16"/>
      <c r="S4" s="16"/>
      <c r="T4" s="16"/>
      <c r="U4" s="16"/>
      <c r="V4" s="16"/>
      <c r="W4" s="16"/>
      <c r="X4" s="16"/>
      <c r="Y4" s="16"/>
      <c r="Z4" s="16"/>
      <c r="AA4" s="16"/>
      <c r="AB4" s="16"/>
      <c r="AC4" s="16"/>
      <c r="AD4" s="16"/>
      <c r="AE4" s="16"/>
      <c r="AF4" s="16"/>
      <c r="AG4" s="16"/>
      <c r="AH4" s="16"/>
      <c r="AI4" s="16"/>
      <c r="AJ4" s="16"/>
      <c r="AK4" s="16"/>
      <c r="AL4" s="16"/>
      <c r="AM4" s="16"/>
      <c r="AN4" s="16"/>
      <c r="AO4" s="16"/>
      <c r="AP4" s="16"/>
    </row>
    <row r="5" spans="1:42" ht="15" customHeight="1" x14ac:dyDescent="0.3">
      <c r="A5" s="16"/>
      <c r="B5" s="16"/>
      <c r="C5" s="447"/>
      <c r="D5" s="448"/>
      <c r="E5" s="307"/>
      <c r="F5" s="307"/>
      <c r="G5" s="307"/>
      <c r="H5" s="307"/>
      <c r="I5" s="307"/>
      <c r="J5" s="307"/>
      <c r="K5" s="307"/>
      <c r="L5" s="307"/>
      <c r="M5" s="307"/>
      <c r="N5" s="307"/>
      <c r="O5" s="307"/>
      <c r="P5" s="307"/>
      <c r="Q5" s="453"/>
      <c r="R5" s="16"/>
      <c r="S5" s="16"/>
      <c r="T5" s="16"/>
      <c r="U5" s="16"/>
      <c r="V5" s="16"/>
      <c r="W5" s="16"/>
      <c r="X5" s="16"/>
      <c r="Y5" s="16"/>
      <c r="Z5" s="16"/>
      <c r="AA5" s="16"/>
      <c r="AB5" s="16"/>
      <c r="AC5" s="16"/>
      <c r="AD5" s="16"/>
      <c r="AE5" s="16"/>
      <c r="AF5" s="16"/>
      <c r="AG5" s="16"/>
      <c r="AH5" s="16"/>
      <c r="AI5" s="16"/>
      <c r="AJ5" s="16"/>
      <c r="AK5" s="16"/>
      <c r="AL5" s="16"/>
      <c r="AM5" s="16"/>
      <c r="AN5" s="16"/>
      <c r="AO5" s="16"/>
      <c r="AP5" s="16"/>
    </row>
    <row r="6" spans="1:42" ht="15" customHeight="1" thickBot="1" x14ac:dyDescent="0.35">
      <c r="A6" s="16"/>
      <c r="B6" s="16"/>
      <c r="C6" s="449"/>
      <c r="D6" s="450"/>
      <c r="E6" s="454"/>
      <c r="F6" s="454"/>
      <c r="G6" s="454"/>
      <c r="H6" s="454"/>
      <c r="I6" s="454"/>
      <c r="J6" s="454"/>
      <c r="K6" s="454"/>
      <c r="L6" s="454"/>
      <c r="M6" s="454"/>
      <c r="N6" s="454"/>
      <c r="O6" s="454"/>
      <c r="P6" s="454"/>
      <c r="Q6" s="455"/>
      <c r="R6" s="16"/>
      <c r="S6" s="16"/>
      <c r="T6" s="16"/>
      <c r="U6" s="16"/>
      <c r="V6" s="16"/>
      <c r="W6" s="16"/>
      <c r="X6" s="16"/>
      <c r="Y6" s="16"/>
      <c r="Z6" s="16"/>
      <c r="AA6" s="16"/>
      <c r="AB6" s="16"/>
      <c r="AC6" s="16"/>
      <c r="AD6" s="16"/>
      <c r="AE6" s="16"/>
      <c r="AF6" s="16"/>
      <c r="AG6" s="16"/>
      <c r="AH6" s="16"/>
      <c r="AI6" s="16"/>
      <c r="AJ6" s="16"/>
      <c r="AK6" s="16"/>
      <c r="AL6" s="16"/>
      <c r="AM6" s="16"/>
      <c r="AN6" s="16"/>
      <c r="AO6" s="16"/>
      <c r="AP6" s="16"/>
    </row>
    <row r="7" spans="1:42" ht="15" customHeight="1" x14ac:dyDescent="0.3">
      <c r="A7" s="16"/>
      <c r="B7" s="16"/>
      <c r="C7" s="16"/>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6"/>
      <c r="AH7" s="16"/>
      <c r="AI7" s="16"/>
      <c r="AJ7" s="16"/>
      <c r="AK7" s="16"/>
      <c r="AL7" s="16"/>
      <c r="AM7" s="16"/>
      <c r="AN7" s="16"/>
      <c r="AO7" s="16"/>
      <c r="AP7" s="16"/>
    </row>
    <row r="8" spans="1:42" ht="15" customHeight="1" x14ac:dyDescent="0.3">
      <c r="A8" s="16"/>
      <c r="B8" s="16"/>
      <c r="C8" s="16"/>
      <c r="D8" s="16"/>
      <c r="E8" s="16"/>
      <c r="F8" s="16"/>
      <c r="G8" s="16"/>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c r="AJ8" s="16"/>
      <c r="AK8" s="16"/>
      <c r="AL8" s="16"/>
      <c r="AM8" s="16"/>
      <c r="AN8" s="16"/>
      <c r="AO8" s="16"/>
      <c r="AP8" s="16"/>
    </row>
    <row r="9" spans="1:42" ht="15" customHeight="1" x14ac:dyDescent="0.3">
      <c r="A9" s="16"/>
      <c r="B9" s="400" t="s">
        <v>46</v>
      </c>
      <c r="C9" s="400"/>
      <c r="D9" s="400"/>
      <c r="E9" s="400"/>
      <c r="F9" s="400"/>
      <c r="G9" s="400"/>
      <c r="H9" s="400"/>
      <c r="I9" s="400"/>
      <c r="J9" s="400"/>
      <c r="K9" s="400"/>
      <c r="L9" s="400"/>
      <c r="M9" s="400"/>
      <c r="N9" s="400"/>
      <c r="O9" s="400"/>
      <c r="P9" s="400"/>
      <c r="Q9" s="400"/>
      <c r="R9" s="400"/>
      <c r="S9" s="16"/>
      <c r="T9" s="16"/>
      <c r="U9" s="16"/>
      <c r="V9" s="16"/>
      <c r="W9" s="16"/>
      <c r="X9" s="16"/>
      <c r="Y9" s="16"/>
      <c r="Z9" s="16"/>
      <c r="AA9" s="16"/>
      <c r="AB9" s="16"/>
      <c r="AC9" s="16"/>
      <c r="AD9" s="16"/>
      <c r="AE9" s="16"/>
      <c r="AF9" s="16"/>
      <c r="AG9" s="16"/>
      <c r="AH9" s="16"/>
      <c r="AI9" s="16"/>
      <c r="AJ9" s="16"/>
      <c r="AK9" s="16"/>
      <c r="AL9" s="16"/>
      <c r="AM9" s="16"/>
      <c r="AN9" s="16"/>
      <c r="AO9" s="16"/>
      <c r="AP9" s="16"/>
    </row>
    <row r="10" spans="1:42" ht="15" customHeight="1" x14ac:dyDescent="0.3">
      <c r="A10" s="16"/>
      <c r="B10" s="400"/>
      <c r="C10" s="400"/>
      <c r="D10" s="400"/>
      <c r="E10" s="400"/>
      <c r="F10" s="400"/>
      <c r="G10" s="400"/>
      <c r="H10" s="400"/>
      <c r="I10" s="400"/>
      <c r="J10" s="400"/>
      <c r="K10" s="400"/>
      <c r="L10" s="400"/>
      <c r="M10" s="400"/>
      <c r="N10" s="400"/>
      <c r="O10" s="400"/>
      <c r="P10" s="400"/>
      <c r="Q10" s="400"/>
      <c r="R10" s="400"/>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row>
    <row r="11" spans="1:42" ht="15" customHeight="1" x14ac:dyDescent="0.3">
      <c r="A11" s="16"/>
      <c r="B11" s="400"/>
      <c r="C11" s="400"/>
      <c r="D11" s="400"/>
      <c r="E11" s="400"/>
      <c r="F11" s="400"/>
      <c r="G11" s="400"/>
      <c r="H11" s="400"/>
      <c r="I11" s="400"/>
      <c r="J11" s="400"/>
      <c r="K11" s="400"/>
      <c r="L11" s="400"/>
      <c r="M11" s="400"/>
      <c r="N11" s="400"/>
      <c r="O11" s="400"/>
      <c r="P11" s="400"/>
      <c r="Q11" s="400"/>
      <c r="R11" s="400"/>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row>
    <row r="12" spans="1:42" ht="15" customHeight="1" thickBot="1" x14ac:dyDescent="0.35">
      <c r="A12" s="16"/>
      <c r="B12" s="16"/>
      <c r="C12" s="16"/>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row>
    <row r="13" spans="1:42" ht="15" customHeight="1" x14ac:dyDescent="0.3">
      <c r="A13" s="16"/>
      <c r="B13" s="329">
        <v>1</v>
      </c>
      <c r="C13" s="329">
        <f>'Training Plan'!C161</f>
        <v>0</v>
      </c>
      <c r="D13" s="330"/>
      <c r="E13" s="330"/>
      <c r="F13" s="331"/>
      <c r="G13" s="16"/>
      <c r="H13" s="329">
        <v>2</v>
      </c>
      <c r="I13" s="329">
        <f>'Training Plan'!C169</f>
        <v>0</v>
      </c>
      <c r="J13" s="330"/>
      <c r="K13" s="330"/>
      <c r="L13" s="331"/>
      <c r="M13" s="16"/>
      <c r="N13" s="329">
        <v>3</v>
      </c>
      <c r="O13" s="329">
        <f>'Training Plan'!C177</f>
        <v>0</v>
      </c>
      <c r="P13" s="330"/>
      <c r="Q13" s="330"/>
      <c r="R13" s="331"/>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row>
    <row r="14" spans="1:42" ht="15" customHeight="1" thickBot="1" x14ac:dyDescent="0.35">
      <c r="A14" s="16"/>
      <c r="B14" s="332"/>
      <c r="C14" s="332"/>
      <c r="D14" s="333"/>
      <c r="E14" s="333"/>
      <c r="F14" s="334"/>
      <c r="G14" s="16"/>
      <c r="H14" s="332"/>
      <c r="I14" s="332"/>
      <c r="J14" s="333"/>
      <c r="K14" s="333"/>
      <c r="L14" s="334"/>
      <c r="M14" s="16"/>
      <c r="N14" s="332"/>
      <c r="O14" s="332"/>
      <c r="P14" s="333"/>
      <c r="Q14" s="333"/>
      <c r="R14" s="334"/>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row>
    <row r="15" spans="1:42" ht="15" customHeight="1" x14ac:dyDescent="0.3">
      <c r="A15" s="16"/>
      <c r="B15" s="436" t="s">
        <v>179</v>
      </c>
      <c r="C15" s="437"/>
      <c r="D15" s="421">
        <f>'Training Plan'!C162</f>
        <v>0</v>
      </c>
      <c r="E15" s="421"/>
      <c r="F15" s="422"/>
      <c r="G15" s="16"/>
      <c r="H15" s="436" t="s">
        <v>179</v>
      </c>
      <c r="I15" s="437"/>
      <c r="J15" s="420">
        <f>'Training Plan'!C170</f>
        <v>0</v>
      </c>
      <c r="K15" s="421"/>
      <c r="L15" s="422"/>
      <c r="M15" s="16"/>
      <c r="N15" s="436" t="s">
        <v>179</v>
      </c>
      <c r="O15" s="437"/>
      <c r="P15" s="420">
        <f>'Training Plan'!C178</f>
        <v>0</v>
      </c>
      <c r="Q15" s="421"/>
      <c r="R15" s="422"/>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row>
    <row r="16" spans="1:42" ht="15" customHeight="1" x14ac:dyDescent="0.3">
      <c r="A16" s="16"/>
      <c r="B16" s="438"/>
      <c r="C16" s="439"/>
      <c r="D16" s="424"/>
      <c r="E16" s="424"/>
      <c r="F16" s="425"/>
      <c r="G16" s="16"/>
      <c r="H16" s="438"/>
      <c r="I16" s="439"/>
      <c r="J16" s="423"/>
      <c r="K16" s="424"/>
      <c r="L16" s="425"/>
      <c r="M16" s="16"/>
      <c r="N16" s="438"/>
      <c r="O16" s="439"/>
      <c r="P16" s="423"/>
      <c r="Q16" s="424"/>
      <c r="R16" s="425"/>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row>
    <row r="17" spans="1:42" ht="15" customHeight="1" x14ac:dyDescent="0.3">
      <c r="A17" s="16"/>
      <c r="B17" s="438"/>
      <c r="C17" s="439"/>
      <c r="D17" s="424"/>
      <c r="E17" s="424"/>
      <c r="F17" s="425"/>
      <c r="G17" s="16"/>
      <c r="H17" s="438"/>
      <c r="I17" s="439"/>
      <c r="J17" s="423"/>
      <c r="K17" s="424"/>
      <c r="L17" s="425"/>
      <c r="M17" s="16"/>
      <c r="N17" s="438"/>
      <c r="O17" s="439"/>
      <c r="P17" s="423"/>
      <c r="Q17" s="424"/>
      <c r="R17" s="425"/>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row>
    <row r="18" spans="1:42" ht="15" customHeight="1" x14ac:dyDescent="0.3">
      <c r="A18" s="16"/>
      <c r="B18" s="438"/>
      <c r="C18" s="439"/>
      <c r="D18" s="424"/>
      <c r="E18" s="424"/>
      <c r="F18" s="425"/>
      <c r="G18" s="16"/>
      <c r="H18" s="438"/>
      <c r="I18" s="439"/>
      <c r="J18" s="423"/>
      <c r="K18" s="424"/>
      <c r="L18" s="425"/>
      <c r="M18" s="16"/>
      <c r="N18" s="438"/>
      <c r="O18" s="439"/>
      <c r="P18" s="423"/>
      <c r="Q18" s="424"/>
      <c r="R18" s="425"/>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row>
    <row r="19" spans="1:42" ht="15" customHeight="1" thickBot="1" x14ac:dyDescent="0.35">
      <c r="A19" s="16"/>
      <c r="B19" s="440"/>
      <c r="C19" s="441"/>
      <c r="D19" s="424"/>
      <c r="E19" s="424"/>
      <c r="F19" s="425"/>
      <c r="G19" s="16"/>
      <c r="H19" s="440"/>
      <c r="I19" s="441"/>
      <c r="J19" s="423"/>
      <c r="K19" s="424"/>
      <c r="L19" s="425"/>
      <c r="M19" s="16"/>
      <c r="N19" s="440"/>
      <c r="O19" s="441"/>
      <c r="P19" s="423"/>
      <c r="Q19" s="424"/>
      <c r="R19" s="425"/>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row>
    <row r="20" spans="1:42" ht="15" customHeight="1" x14ac:dyDescent="0.3">
      <c r="A20" s="16"/>
      <c r="B20" s="426" t="s">
        <v>81</v>
      </c>
      <c r="C20" s="427"/>
      <c r="D20" s="430">
        <f>'Training Plan'!D167</f>
        <v>0</v>
      </c>
      <c r="E20" s="431"/>
      <c r="F20" s="432"/>
      <c r="G20" s="16"/>
      <c r="H20" s="426" t="s">
        <v>81</v>
      </c>
      <c r="I20" s="427"/>
      <c r="J20" s="430">
        <f>'Training Plan'!D175</f>
        <v>0</v>
      </c>
      <c r="K20" s="431"/>
      <c r="L20" s="432"/>
      <c r="M20" s="16"/>
      <c r="N20" s="426" t="s">
        <v>81</v>
      </c>
      <c r="O20" s="427"/>
      <c r="P20" s="430">
        <f>'Training Plan'!D183</f>
        <v>0</v>
      </c>
      <c r="Q20" s="431"/>
      <c r="R20" s="432"/>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row>
    <row r="21" spans="1:42" ht="15" customHeight="1" thickBot="1" x14ac:dyDescent="0.35">
      <c r="A21" s="16"/>
      <c r="B21" s="428"/>
      <c r="C21" s="429"/>
      <c r="D21" s="433"/>
      <c r="E21" s="434"/>
      <c r="F21" s="435"/>
      <c r="G21" s="16"/>
      <c r="H21" s="428"/>
      <c r="I21" s="429"/>
      <c r="J21" s="433"/>
      <c r="K21" s="434"/>
      <c r="L21" s="435"/>
      <c r="M21" s="16"/>
      <c r="N21" s="428"/>
      <c r="O21" s="429"/>
      <c r="P21" s="433"/>
      <c r="Q21" s="434"/>
      <c r="R21" s="435"/>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row>
    <row r="22" spans="1:42" ht="30" customHeight="1" thickBot="1" x14ac:dyDescent="0.35">
      <c r="A22" s="16"/>
      <c r="B22" s="163" t="s">
        <v>180</v>
      </c>
      <c r="C22" s="163" t="s">
        <v>0</v>
      </c>
      <c r="D22" s="163" t="s">
        <v>41</v>
      </c>
      <c r="E22" s="163" t="s">
        <v>181</v>
      </c>
      <c r="F22" s="164" t="s">
        <v>182</v>
      </c>
      <c r="G22" s="16"/>
      <c r="H22" s="163" t="s">
        <v>180</v>
      </c>
      <c r="I22" s="163" t="s">
        <v>0</v>
      </c>
      <c r="J22" s="163" t="s">
        <v>41</v>
      </c>
      <c r="K22" s="163" t="s">
        <v>181</v>
      </c>
      <c r="L22" s="164" t="s">
        <v>182</v>
      </c>
      <c r="M22" s="16"/>
      <c r="N22" s="163" t="s">
        <v>180</v>
      </c>
      <c r="O22" s="163" t="s">
        <v>0</v>
      </c>
      <c r="P22" s="163" t="s">
        <v>41</v>
      </c>
      <c r="Q22" s="163" t="s">
        <v>181</v>
      </c>
      <c r="R22" s="164" t="s">
        <v>182</v>
      </c>
      <c r="S22" s="16"/>
      <c r="T22" s="16"/>
      <c r="U22" s="16"/>
      <c r="V22" s="16"/>
      <c r="W22" s="16"/>
      <c r="X22" s="16"/>
      <c r="Y22" s="16"/>
      <c r="Z22" s="16"/>
      <c r="AA22" s="16"/>
      <c r="AB22" s="16"/>
      <c r="AC22" s="16"/>
      <c r="AD22" s="16"/>
      <c r="AE22" s="16"/>
      <c r="AF22" s="16"/>
      <c r="AG22" s="16"/>
      <c r="AH22" s="16"/>
      <c r="AI22" s="16"/>
      <c r="AJ22" s="16"/>
      <c r="AK22" s="16"/>
      <c r="AL22" s="16"/>
      <c r="AM22" s="16"/>
      <c r="AN22" s="16"/>
      <c r="AO22" s="16"/>
      <c r="AP22" s="16"/>
    </row>
    <row r="23" spans="1:42" ht="15" customHeight="1" thickBot="1" x14ac:dyDescent="0.35">
      <c r="A23" s="16"/>
      <c r="B23" s="165">
        <v>1</v>
      </c>
      <c r="C23" s="166"/>
      <c r="D23" s="167"/>
      <c r="E23" s="168"/>
      <c r="F23" s="169">
        <f>IF(ISNUMBER(D23),D23/B35,)</f>
        <v>0</v>
      </c>
      <c r="G23" s="16"/>
      <c r="H23" s="165">
        <v>1</v>
      </c>
      <c r="I23" s="166"/>
      <c r="J23" s="167"/>
      <c r="K23" s="168"/>
      <c r="L23" s="169">
        <f>IF(ISNUMBER(J23),J23/H35,)</f>
        <v>0</v>
      </c>
      <c r="M23" s="16"/>
      <c r="N23" s="165">
        <v>1</v>
      </c>
      <c r="O23" s="166"/>
      <c r="P23" s="167"/>
      <c r="Q23" s="168"/>
      <c r="R23" s="169">
        <f>IF(ISNUMBER(P23),P23/N35,)</f>
        <v>0</v>
      </c>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row>
    <row r="24" spans="1:42" ht="15" customHeight="1" thickBot="1" x14ac:dyDescent="0.35">
      <c r="A24" s="16"/>
      <c r="B24" s="165">
        <v>2</v>
      </c>
      <c r="C24" s="170"/>
      <c r="D24" s="171"/>
      <c r="E24" s="172"/>
      <c r="F24" s="173">
        <f>IF(ISNUMBER(D24),D24/B35,)</f>
        <v>0</v>
      </c>
      <c r="G24" s="16"/>
      <c r="H24" s="165">
        <v>2</v>
      </c>
      <c r="I24" s="170"/>
      <c r="J24" s="171"/>
      <c r="K24" s="172"/>
      <c r="L24" s="174">
        <f>IF(ISNUMBER(J24),J24/H35,)</f>
        <v>0</v>
      </c>
      <c r="M24" s="16"/>
      <c r="N24" s="165">
        <v>2</v>
      </c>
      <c r="O24" s="170"/>
      <c r="P24" s="171"/>
      <c r="Q24" s="172"/>
      <c r="R24" s="174">
        <f>IF(ISNUMBER(P24),P24/N35,)</f>
        <v>0</v>
      </c>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row>
    <row r="25" spans="1:42" ht="15" customHeight="1" thickBot="1" x14ac:dyDescent="0.35">
      <c r="A25" s="16"/>
      <c r="B25" s="165">
        <v>3</v>
      </c>
      <c r="C25" s="170"/>
      <c r="D25" s="171"/>
      <c r="E25" s="172"/>
      <c r="F25" s="173">
        <f>IF(ISNUMBER(D25),D25/B35,)</f>
        <v>0</v>
      </c>
      <c r="G25" s="16"/>
      <c r="H25" s="165">
        <v>3</v>
      </c>
      <c r="I25" s="170"/>
      <c r="J25" s="171"/>
      <c r="K25" s="172"/>
      <c r="L25" s="174">
        <f>IF(ISNUMBER(J25),J25/H35,)</f>
        <v>0</v>
      </c>
      <c r="M25" s="175"/>
      <c r="N25" s="165">
        <v>3</v>
      </c>
      <c r="O25" s="170"/>
      <c r="P25" s="171"/>
      <c r="Q25" s="172"/>
      <c r="R25" s="174">
        <f>IF(ISNUMBER(P25),P25/N35,)</f>
        <v>0</v>
      </c>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row>
    <row r="26" spans="1:42" ht="15" customHeight="1" thickBot="1" x14ac:dyDescent="0.35">
      <c r="A26" s="16"/>
      <c r="B26" s="165">
        <v>4</v>
      </c>
      <c r="C26" s="170"/>
      <c r="D26" s="171"/>
      <c r="E26" s="172"/>
      <c r="F26" s="173">
        <f>IF(ISNUMBER(D26),D26/B35,)</f>
        <v>0</v>
      </c>
      <c r="G26" s="16"/>
      <c r="H26" s="165">
        <v>4</v>
      </c>
      <c r="I26" s="170"/>
      <c r="J26" s="171"/>
      <c r="K26" s="172"/>
      <c r="L26" s="174">
        <f>IF(ISNUMBER(J26),J26/H35,)</f>
        <v>0</v>
      </c>
      <c r="M26" s="13"/>
      <c r="N26" s="165">
        <v>4</v>
      </c>
      <c r="O26" s="170"/>
      <c r="P26" s="171"/>
      <c r="Q26" s="172"/>
      <c r="R26" s="174">
        <f>IF(ISNUMBER(P26),P26/N35,)</f>
        <v>0</v>
      </c>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row>
    <row r="27" spans="1:42" ht="15" customHeight="1" thickBot="1" x14ac:dyDescent="0.35">
      <c r="A27" s="16"/>
      <c r="B27" s="165">
        <v>5</v>
      </c>
      <c r="C27" s="170"/>
      <c r="D27" s="171"/>
      <c r="E27" s="172"/>
      <c r="F27" s="173">
        <f>IF(ISNUMBER(D27),D27/B35,)</f>
        <v>0</v>
      </c>
      <c r="G27" s="16"/>
      <c r="H27" s="165">
        <v>5</v>
      </c>
      <c r="I27" s="170"/>
      <c r="J27" s="171"/>
      <c r="K27" s="172"/>
      <c r="L27" s="174">
        <f>IF(ISNUMBER(J27),J27/H35,)</f>
        <v>0</v>
      </c>
      <c r="M27" s="176"/>
      <c r="N27" s="165">
        <v>5</v>
      </c>
      <c r="O27" s="170"/>
      <c r="P27" s="171"/>
      <c r="Q27" s="172"/>
      <c r="R27" s="174">
        <f>IF(ISNUMBER(P27),P27/N35,)</f>
        <v>0</v>
      </c>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row>
    <row r="28" spans="1:42" ht="15" customHeight="1" thickBot="1" x14ac:dyDescent="0.35">
      <c r="A28" s="16"/>
      <c r="B28" s="165">
        <v>6</v>
      </c>
      <c r="C28" s="170"/>
      <c r="D28" s="171"/>
      <c r="E28" s="172"/>
      <c r="F28" s="173">
        <f>IF(ISNUMBER(D28),D28/B35,)</f>
        <v>0</v>
      </c>
      <c r="G28" s="16"/>
      <c r="H28" s="165">
        <v>6</v>
      </c>
      <c r="I28" s="170"/>
      <c r="J28" s="171"/>
      <c r="K28" s="172"/>
      <c r="L28" s="174">
        <f>IF(ISNUMBER(J28),J28/H35,)</f>
        <v>0</v>
      </c>
      <c r="M28" s="176"/>
      <c r="N28" s="165">
        <v>6</v>
      </c>
      <c r="O28" s="170"/>
      <c r="P28" s="171"/>
      <c r="Q28" s="172"/>
      <c r="R28" s="174">
        <f>IF(ISNUMBER(P28),P28/N35,)</f>
        <v>0</v>
      </c>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row>
    <row r="29" spans="1:42" ht="15" customHeight="1" thickBot="1" x14ac:dyDescent="0.35">
      <c r="A29" s="16"/>
      <c r="B29" s="165">
        <v>7</v>
      </c>
      <c r="C29" s="170"/>
      <c r="D29" s="171"/>
      <c r="E29" s="172"/>
      <c r="F29" s="173">
        <f>IF(ISNUMBER(D29),D29/B35,)</f>
        <v>0</v>
      </c>
      <c r="G29" s="16"/>
      <c r="H29" s="165">
        <v>7</v>
      </c>
      <c r="I29" s="170"/>
      <c r="J29" s="171"/>
      <c r="K29" s="172"/>
      <c r="L29" s="174">
        <f>IF(ISNUMBER(J29),J29/H35,)</f>
        <v>0</v>
      </c>
      <c r="M29" s="176"/>
      <c r="N29" s="165">
        <v>7</v>
      </c>
      <c r="O29" s="170"/>
      <c r="P29" s="171"/>
      <c r="Q29" s="172"/>
      <c r="R29" s="174">
        <f>IF(ISNUMBER(P29),P29/N35,)</f>
        <v>0</v>
      </c>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row>
    <row r="30" spans="1:42" ht="15" customHeight="1" thickBot="1" x14ac:dyDescent="0.35">
      <c r="A30" s="16"/>
      <c r="B30" s="165">
        <v>8</v>
      </c>
      <c r="C30" s="170"/>
      <c r="D30" s="171"/>
      <c r="E30" s="172"/>
      <c r="F30" s="173">
        <f>IF(ISNUMBER(D30),D30/B35,)</f>
        <v>0</v>
      </c>
      <c r="G30" s="16"/>
      <c r="H30" s="165">
        <v>8</v>
      </c>
      <c r="I30" s="170"/>
      <c r="J30" s="171"/>
      <c r="K30" s="172"/>
      <c r="L30" s="174">
        <f>IF(ISNUMBER(J30),J30/H35,)</f>
        <v>0</v>
      </c>
      <c r="M30" s="176"/>
      <c r="N30" s="165">
        <v>8</v>
      </c>
      <c r="O30" s="170"/>
      <c r="P30" s="171"/>
      <c r="Q30" s="172"/>
      <c r="R30" s="174">
        <f>IF(ISNUMBER(P30),P30/N35,)</f>
        <v>0</v>
      </c>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row>
    <row r="31" spans="1:42" ht="15" customHeight="1" thickBot="1" x14ac:dyDescent="0.35">
      <c r="A31" s="16"/>
      <c r="B31" s="165">
        <v>9</v>
      </c>
      <c r="C31" s="170"/>
      <c r="D31" s="171"/>
      <c r="E31" s="172"/>
      <c r="F31" s="173">
        <f>IF(ISNUMBER(D31),D31/B35,)</f>
        <v>0</v>
      </c>
      <c r="G31" s="16"/>
      <c r="H31" s="165">
        <v>9</v>
      </c>
      <c r="I31" s="170"/>
      <c r="J31" s="171"/>
      <c r="K31" s="172"/>
      <c r="L31" s="174">
        <f>IF(ISNUMBER(J31),J31/H35,)</f>
        <v>0</v>
      </c>
      <c r="M31" s="176"/>
      <c r="N31" s="165">
        <v>9</v>
      </c>
      <c r="O31" s="170"/>
      <c r="P31" s="171"/>
      <c r="Q31" s="172"/>
      <c r="R31" s="174">
        <f>IF(ISNUMBER(P31),P31/N35,)</f>
        <v>0</v>
      </c>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row>
    <row r="32" spans="1:42" ht="15" customHeight="1" thickBot="1" x14ac:dyDescent="0.35">
      <c r="A32" s="16"/>
      <c r="B32" s="177">
        <v>10</v>
      </c>
      <c r="C32" s="178"/>
      <c r="D32" s="179"/>
      <c r="E32" s="180"/>
      <c r="F32" s="173">
        <f>IF(ISNUMBER(D32),D32/B35,)</f>
        <v>0</v>
      </c>
      <c r="G32" s="16"/>
      <c r="H32" s="177">
        <v>10</v>
      </c>
      <c r="I32" s="178"/>
      <c r="J32" s="179"/>
      <c r="K32" s="180"/>
      <c r="L32" s="174">
        <f>IF(ISNUMBER(J32),J32/H35,)</f>
        <v>0</v>
      </c>
      <c r="M32" s="176"/>
      <c r="N32" s="177">
        <v>10</v>
      </c>
      <c r="O32" s="178"/>
      <c r="P32" s="179"/>
      <c r="Q32" s="180"/>
      <c r="R32" s="174">
        <f>IF(ISNUMBER(P32),P32/N35,)</f>
        <v>0</v>
      </c>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row>
    <row r="33" spans="1:42" ht="15" customHeight="1" x14ac:dyDescent="0.3">
      <c r="A33" s="16"/>
      <c r="B33" s="413" t="s">
        <v>4</v>
      </c>
      <c r="C33" s="397" t="s">
        <v>60</v>
      </c>
      <c r="D33" s="398"/>
      <c r="E33" s="409">
        <f>IFERROR(IF(COUNT(F23:F32)&gt;0,AVERAGEIF(F23:F32,"&gt;0"),0),)</f>
        <v>0</v>
      </c>
      <c r="F33" s="410"/>
      <c r="G33" s="16"/>
      <c r="H33" s="413" t="s">
        <v>4</v>
      </c>
      <c r="I33" s="397" t="s">
        <v>60</v>
      </c>
      <c r="J33" s="398"/>
      <c r="K33" s="409">
        <f>IFERROR(IF(COUNT(L23:L32)&gt;0,AVERAGEIF(L23:L32,"&gt;0"),0),)</f>
        <v>0</v>
      </c>
      <c r="L33" s="410"/>
      <c r="M33" s="176"/>
      <c r="N33" s="413" t="s">
        <v>4</v>
      </c>
      <c r="O33" s="405" t="s">
        <v>67</v>
      </c>
      <c r="P33" s="415">
        <f>IFERROR(IF(COUNT(R23:R32)&gt;0,AVERAGEIF(R23:R32,"&gt;0"),0),)</f>
        <v>0</v>
      </c>
      <c r="Q33" s="417" t="s">
        <v>107</v>
      </c>
      <c r="R33" s="442" t="str">
        <f>IFERROR(Q37*R37,"")</f>
        <v/>
      </c>
      <c r="S33" s="16"/>
      <c r="T33" s="16"/>
      <c r="U33" s="16"/>
      <c r="V33" s="16"/>
      <c r="W33" s="16"/>
      <c r="X33" s="16"/>
      <c r="Y33" s="16"/>
      <c r="Z33" s="16"/>
      <c r="AA33" s="16"/>
      <c r="AB33" s="16"/>
      <c r="AC33" s="16"/>
      <c r="AD33" s="16"/>
      <c r="AE33" s="16"/>
      <c r="AF33" s="16"/>
      <c r="AG33" s="16"/>
      <c r="AH33" s="16"/>
      <c r="AI33" s="16"/>
      <c r="AJ33" s="16"/>
      <c r="AK33" s="16"/>
      <c r="AL33" s="16"/>
      <c r="AM33" s="16"/>
      <c r="AN33" s="16"/>
      <c r="AO33" s="16"/>
      <c r="AP33" s="16"/>
    </row>
    <row r="34" spans="1:42" ht="15" customHeight="1" thickBot="1" x14ac:dyDescent="0.35">
      <c r="A34" s="16"/>
      <c r="B34" s="414"/>
      <c r="C34" s="406"/>
      <c r="D34" s="419"/>
      <c r="E34" s="411"/>
      <c r="F34" s="412"/>
      <c r="G34" s="16"/>
      <c r="H34" s="414"/>
      <c r="I34" s="406"/>
      <c r="J34" s="419"/>
      <c r="K34" s="411"/>
      <c r="L34" s="412"/>
      <c r="M34" s="176"/>
      <c r="N34" s="414"/>
      <c r="O34" s="406"/>
      <c r="P34" s="416"/>
      <c r="Q34" s="418"/>
      <c r="R34" s="443"/>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row>
    <row r="35" spans="1:42" ht="15" customHeight="1" x14ac:dyDescent="0.3">
      <c r="A35" s="9"/>
      <c r="B35" s="403">
        <f ca="1">IFERROR(ROUNDUP(B37/(0.0005*C37^2-0.0342*C37+1.034),0),)</f>
        <v>0</v>
      </c>
      <c r="C35" s="405" t="s">
        <v>196</v>
      </c>
      <c r="D35" s="407">
        <f>SUM(C23:C32)</f>
        <v>0</v>
      </c>
      <c r="E35" s="397" t="s">
        <v>43</v>
      </c>
      <c r="F35" s="401">
        <f>SUM(C23*D23,C24*D24,C25*D25,C26*D26,C27*D27,C28*D28,C29*D29,C30*D30,C31*D31,C32*D32)</f>
        <v>0</v>
      </c>
      <c r="G35" s="16"/>
      <c r="H35" s="403">
        <f ca="1">IFERROR(ROUNDUP(H37/(0.0005*I37^2-0.0342*I37+1.034),0),)</f>
        <v>0</v>
      </c>
      <c r="I35" s="405" t="s">
        <v>196</v>
      </c>
      <c r="J35" s="407">
        <f>SUM(I23:I32)</f>
        <v>0</v>
      </c>
      <c r="K35" s="397" t="s">
        <v>43</v>
      </c>
      <c r="L35" s="401">
        <f>SUM(I23*J23,I24*J24,I25*J25,I26*J26,I27*J27,I28*J28,I29*J29,I30*J30,I31*J31,I32*J32)</f>
        <v>0</v>
      </c>
      <c r="M35" s="176"/>
      <c r="N35" s="403">
        <f ca="1">IFERROR(ROUNDUP(N37/(0.0005*O37^2-0.0342*O37+1.034),0),)</f>
        <v>0</v>
      </c>
      <c r="O35" s="405" t="s">
        <v>196</v>
      </c>
      <c r="P35" s="407">
        <f>SUM(O23:O32)</f>
        <v>0</v>
      </c>
      <c r="Q35" s="397" t="s">
        <v>43</v>
      </c>
      <c r="R35" s="401">
        <f>SUM(O23*P23,O24*P24,O25*P25,O26*P26,O27*P27,O28*P28,O29*P29,O30*P30,O31*P31,O32*P32)</f>
        <v>0</v>
      </c>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row>
    <row r="36" spans="1:42" ht="15" customHeight="1" thickBot="1" x14ac:dyDescent="0.35">
      <c r="A36" s="9"/>
      <c r="B36" s="404"/>
      <c r="C36" s="406"/>
      <c r="D36" s="408"/>
      <c r="E36" s="406"/>
      <c r="F36" s="402"/>
      <c r="G36" s="16"/>
      <c r="H36" s="404"/>
      <c r="I36" s="406"/>
      <c r="J36" s="408"/>
      <c r="K36" s="406"/>
      <c r="L36" s="402"/>
      <c r="M36" s="176"/>
      <c r="N36" s="404"/>
      <c r="O36" s="406"/>
      <c r="P36" s="408"/>
      <c r="Q36" s="406"/>
      <c r="R36" s="402"/>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row>
    <row r="37" spans="1:42" ht="15" customHeight="1" x14ac:dyDescent="0.3">
      <c r="A37" s="16"/>
      <c r="B37" s="2" t="e">
        <f ca="1">OFFSET(D22,MATCH(MAX(D23:D32),D23:D32,0),0)</f>
        <v>#N/A</v>
      </c>
      <c r="C37" s="181" t="e">
        <f ca="1">OFFSET(C22,MATCH(MAX(D23:D32),D23:D32,0),0)+(10-OFFSET(E22,MATCH(MAX(D23:D32),D23:D32,0),0))</f>
        <v>#N/A</v>
      </c>
      <c r="D37" s="16"/>
      <c r="E37" s="16"/>
      <c r="F37" s="16"/>
      <c r="G37" s="16"/>
      <c r="H37" s="2" t="e">
        <f ca="1">OFFSET(J22,MATCH(MAX(J23:J32),J23:J32,0),0)</f>
        <v>#N/A</v>
      </c>
      <c r="I37" s="181" t="e">
        <f ca="1">OFFSET(I22,MATCH(MAX(J23:J32),J23:J32,0),0)+(10-OFFSET(K22,MATCH(MAX(J23:J32),J23:J32,0),0))</f>
        <v>#N/A</v>
      </c>
      <c r="J37" s="16"/>
      <c r="K37" s="16"/>
      <c r="L37" s="16"/>
      <c r="M37" s="160"/>
      <c r="N37" s="2" t="e">
        <f ca="1">OFFSET(P22,MATCH(MAX(P23:P32),P23:P32,0),0)</f>
        <v>#N/A</v>
      </c>
      <c r="O37" s="181" t="e">
        <f ca="1">OFFSET(O22,MATCH(MAX(P23:P32),P23:P32,0),0)+(10-OFFSET(Q22,MATCH(MAX(P23:P32),P23:P32,0),0))</f>
        <v>#N/A</v>
      </c>
      <c r="P37" s="16"/>
      <c r="Q37" s="183" t="str">
        <f>IFERROR(AVERAGE(AVERAGE(E23:E32),AVERAGE(K23:K32),AVERAGE(Q23:Q32)),"")</f>
        <v/>
      </c>
      <c r="R37" s="184">
        <f>SUM(C23:C32,I23:I32,O23:O32)</f>
        <v>0</v>
      </c>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row>
    <row r="38" spans="1:42" ht="15" customHeight="1" x14ac:dyDescent="0.3">
      <c r="A38" s="16"/>
      <c r="B38" s="16"/>
      <c r="C38" s="1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row>
    <row r="39" spans="1:42" ht="15" customHeight="1" x14ac:dyDescent="0.3">
      <c r="A39" s="16"/>
      <c r="B39" s="400" t="s">
        <v>47</v>
      </c>
      <c r="C39" s="400"/>
      <c r="D39" s="400"/>
      <c r="E39" s="400"/>
      <c r="F39" s="400"/>
      <c r="G39" s="400"/>
      <c r="H39" s="400"/>
      <c r="I39" s="400"/>
      <c r="J39" s="400"/>
      <c r="K39" s="400"/>
      <c r="L39" s="400"/>
      <c r="M39" s="400"/>
      <c r="N39" s="400"/>
      <c r="O39" s="400"/>
      <c r="P39" s="400"/>
      <c r="Q39" s="400"/>
      <c r="R39" s="400"/>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row>
    <row r="40" spans="1:42" ht="15" customHeight="1" x14ac:dyDescent="0.3">
      <c r="A40" s="16"/>
      <c r="B40" s="400"/>
      <c r="C40" s="400"/>
      <c r="D40" s="400"/>
      <c r="E40" s="400"/>
      <c r="F40" s="400"/>
      <c r="G40" s="400"/>
      <c r="H40" s="400"/>
      <c r="I40" s="400"/>
      <c r="J40" s="400"/>
      <c r="K40" s="400"/>
      <c r="L40" s="400"/>
      <c r="M40" s="400"/>
      <c r="N40" s="400"/>
      <c r="O40" s="400"/>
      <c r="P40" s="400"/>
      <c r="Q40" s="400"/>
      <c r="R40" s="400"/>
      <c r="S40" s="16"/>
      <c r="T40" s="16"/>
      <c r="U40" s="16"/>
      <c r="V40" s="16"/>
      <c r="W40" s="16"/>
      <c r="X40" s="16"/>
      <c r="Y40" s="16"/>
      <c r="Z40" s="16"/>
      <c r="AA40" s="16"/>
      <c r="AB40" s="16"/>
      <c r="AC40" s="16"/>
      <c r="AD40" s="16"/>
      <c r="AE40" s="16"/>
      <c r="AF40" s="16"/>
      <c r="AG40" s="16"/>
      <c r="AH40" s="16"/>
      <c r="AI40" s="16"/>
      <c r="AJ40" s="16"/>
      <c r="AK40" s="16"/>
      <c r="AL40" s="16"/>
      <c r="AM40" s="16"/>
      <c r="AN40" s="16"/>
      <c r="AO40" s="16"/>
      <c r="AP40" s="16"/>
    </row>
    <row r="41" spans="1:42" ht="15" customHeight="1" x14ac:dyDescent="0.3">
      <c r="A41" s="16"/>
      <c r="B41" s="400"/>
      <c r="C41" s="400"/>
      <c r="D41" s="400"/>
      <c r="E41" s="400"/>
      <c r="F41" s="400"/>
      <c r="G41" s="400"/>
      <c r="H41" s="400"/>
      <c r="I41" s="400"/>
      <c r="J41" s="400"/>
      <c r="K41" s="400"/>
      <c r="L41" s="400"/>
      <c r="M41" s="400"/>
      <c r="N41" s="400"/>
      <c r="O41" s="400"/>
      <c r="P41" s="400"/>
      <c r="Q41" s="400"/>
      <c r="R41" s="400"/>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row>
    <row r="42" spans="1:42" ht="15" customHeight="1" thickBot="1" x14ac:dyDescent="0.35">
      <c r="A42" s="16"/>
      <c r="B42" s="16"/>
      <c r="C42" s="16"/>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row>
    <row r="43" spans="1:42" ht="15" customHeight="1" x14ac:dyDescent="0.3">
      <c r="A43" s="16"/>
      <c r="B43" s="329">
        <v>1</v>
      </c>
      <c r="C43" s="329">
        <f>'Training Plan'!G161</f>
        <v>0</v>
      </c>
      <c r="D43" s="330"/>
      <c r="E43" s="330"/>
      <c r="F43" s="331"/>
      <c r="G43" s="16"/>
      <c r="H43" s="329">
        <v>2</v>
      </c>
      <c r="I43" s="329">
        <f>'Training Plan'!G169</f>
        <v>0</v>
      </c>
      <c r="J43" s="330"/>
      <c r="K43" s="330"/>
      <c r="L43" s="331"/>
      <c r="M43" s="16"/>
      <c r="N43" s="329">
        <v>3</v>
      </c>
      <c r="O43" s="329">
        <f>'Training Plan'!G177</f>
        <v>0</v>
      </c>
      <c r="P43" s="330"/>
      <c r="Q43" s="330"/>
      <c r="R43" s="331"/>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row>
    <row r="44" spans="1:42" ht="15" customHeight="1" thickBot="1" x14ac:dyDescent="0.35">
      <c r="A44" s="16"/>
      <c r="B44" s="332"/>
      <c r="C44" s="332"/>
      <c r="D44" s="333"/>
      <c r="E44" s="333"/>
      <c r="F44" s="334"/>
      <c r="G44" s="16"/>
      <c r="H44" s="332"/>
      <c r="I44" s="332"/>
      <c r="J44" s="333"/>
      <c r="K44" s="333"/>
      <c r="L44" s="334"/>
      <c r="M44" s="16"/>
      <c r="N44" s="332"/>
      <c r="O44" s="332"/>
      <c r="P44" s="333"/>
      <c r="Q44" s="333"/>
      <c r="R44" s="334"/>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row>
    <row r="45" spans="1:42" ht="15" customHeight="1" x14ac:dyDescent="0.3">
      <c r="A45" s="16"/>
      <c r="B45" s="436" t="s">
        <v>179</v>
      </c>
      <c r="C45" s="437"/>
      <c r="D45" s="420">
        <f>'Training Plan'!G162</f>
        <v>0</v>
      </c>
      <c r="E45" s="421"/>
      <c r="F45" s="422"/>
      <c r="G45" s="16"/>
      <c r="H45" s="436" t="s">
        <v>179</v>
      </c>
      <c r="I45" s="437"/>
      <c r="J45" s="420">
        <f>'Training Plan'!G170</f>
        <v>0</v>
      </c>
      <c r="K45" s="421"/>
      <c r="L45" s="422"/>
      <c r="M45" s="16"/>
      <c r="N45" s="436" t="s">
        <v>179</v>
      </c>
      <c r="O45" s="437"/>
      <c r="P45" s="420">
        <f>'Training Plan'!G178</f>
        <v>0</v>
      </c>
      <c r="Q45" s="421"/>
      <c r="R45" s="422"/>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row>
    <row r="46" spans="1:42" ht="15" customHeight="1" x14ac:dyDescent="0.3">
      <c r="A46" s="16"/>
      <c r="B46" s="438"/>
      <c r="C46" s="439"/>
      <c r="D46" s="423"/>
      <c r="E46" s="424"/>
      <c r="F46" s="425"/>
      <c r="G46" s="16"/>
      <c r="H46" s="438"/>
      <c r="I46" s="439"/>
      <c r="J46" s="423"/>
      <c r="K46" s="424"/>
      <c r="L46" s="425"/>
      <c r="M46" s="16"/>
      <c r="N46" s="438"/>
      <c r="O46" s="439"/>
      <c r="P46" s="423"/>
      <c r="Q46" s="424"/>
      <c r="R46" s="425"/>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row>
    <row r="47" spans="1:42" ht="15" customHeight="1" x14ac:dyDescent="0.3">
      <c r="A47" s="16"/>
      <c r="B47" s="438"/>
      <c r="C47" s="439"/>
      <c r="D47" s="423"/>
      <c r="E47" s="424"/>
      <c r="F47" s="425"/>
      <c r="G47" s="16"/>
      <c r="H47" s="438"/>
      <c r="I47" s="439"/>
      <c r="J47" s="423"/>
      <c r="K47" s="424"/>
      <c r="L47" s="425"/>
      <c r="M47" s="16"/>
      <c r="N47" s="438"/>
      <c r="O47" s="439"/>
      <c r="P47" s="423"/>
      <c r="Q47" s="424"/>
      <c r="R47" s="425"/>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row>
    <row r="48" spans="1:42" ht="15" customHeight="1" x14ac:dyDescent="0.3">
      <c r="A48" s="16"/>
      <c r="B48" s="438"/>
      <c r="C48" s="439"/>
      <c r="D48" s="423"/>
      <c r="E48" s="424"/>
      <c r="F48" s="425"/>
      <c r="G48" s="16"/>
      <c r="H48" s="438"/>
      <c r="I48" s="439"/>
      <c r="J48" s="423"/>
      <c r="K48" s="424"/>
      <c r="L48" s="425"/>
      <c r="M48" s="16"/>
      <c r="N48" s="438"/>
      <c r="O48" s="439"/>
      <c r="P48" s="423"/>
      <c r="Q48" s="424"/>
      <c r="R48" s="425"/>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row>
    <row r="49" spans="1:42" ht="15" customHeight="1" thickBot="1" x14ac:dyDescent="0.35">
      <c r="A49" s="16"/>
      <c r="B49" s="440"/>
      <c r="C49" s="441"/>
      <c r="D49" s="423"/>
      <c r="E49" s="424"/>
      <c r="F49" s="425"/>
      <c r="G49" s="16"/>
      <c r="H49" s="440"/>
      <c r="I49" s="441"/>
      <c r="J49" s="423"/>
      <c r="K49" s="424"/>
      <c r="L49" s="425"/>
      <c r="M49" s="16"/>
      <c r="N49" s="440"/>
      <c r="O49" s="441"/>
      <c r="P49" s="423"/>
      <c r="Q49" s="424"/>
      <c r="R49" s="425"/>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row>
    <row r="50" spans="1:42" ht="15" customHeight="1" x14ac:dyDescent="0.3">
      <c r="A50" s="16"/>
      <c r="B50" s="426" t="s">
        <v>81</v>
      </c>
      <c r="C50" s="427"/>
      <c r="D50" s="430">
        <f>'Training Plan'!H167</f>
        <v>0</v>
      </c>
      <c r="E50" s="431"/>
      <c r="F50" s="432"/>
      <c r="G50" s="16"/>
      <c r="H50" s="426" t="s">
        <v>81</v>
      </c>
      <c r="I50" s="427"/>
      <c r="J50" s="430">
        <f>'Training Plan'!H175</f>
        <v>0</v>
      </c>
      <c r="K50" s="431"/>
      <c r="L50" s="432"/>
      <c r="M50" s="16"/>
      <c r="N50" s="426" t="s">
        <v>81</v>
      </c>
      <c r="O50" s="427"/>
      <c r="P50" s="430">
        <f>'Training Plan'!H183</f>
        <v>0</v>
      </c>
      <c r="Q50" s="431"/>
      <c r="R50" s="432"/>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row>
    <row r="51" spans="1:42" ht="15" customHeight="1" thickBot="1" x14ac:dyDescent="0.35">
      <c r="A51" s="16"/>
      <c r="B51" s="428"/>
      <c r="C51" s="429"/>
      <c r="D51" s="433"/>
      <c r="E51" s="434"/>
      <c r="F51" s="435"/>
      <c r="G51" s="16"/>
      <c r="H51" s="428"/>
      <c r="I51" s="429"/>
      <c r="J51" s="433"/>
      <c r="K51" s="434"/>
      <c r="L51" s="435"/>
      <c r="M51" s="16"/>
      <c r="N51" s="428"/>
      <c r="O51" s="429"/>
      <c r="P51" s="433"/>
      <c r="Q51" s="434"/>
      <c r="R51" s="435"/>
      <c r="S51" s="16"/>
      <c r="T51" s="16"/>
      <c r="U51" s="16"/>
      <c r="V51" s="16"/>
      <c r="W51" s="16"/>
      <c r="X51" s="16"/>
      <c r="Y51" s="16"/>
      <c r="Z51" s="16"/>
      <c r="AA51" s="16"/>
      <c r="AB51" s="16"/>
      <c r="AC51" s="16"/>
      <c r="AD51" s="16"/>
      <c r="AE51" s="16"/>
      <c r="AF51" s="16"/>
      <c r="AG51" s="16"/>
      <c r="AH51" s="16"/>
      <c r="AI51" s="16"/>
      <c r="AJ51" s="16"/>
      <c r="AK51" s="16"/>
      <c r="AL51" s="16"/>
      <c r="AM51" s="16"/>
      <c r="AN51" s="16"/>
      <c r="AO51" s="16"/>
      <c r="AP51" s="16"/>
    </row>
    <row r="52" spans="1:42" ht="30" customHeight="1" thickBot="1" x14ac:dyDescent="0.35">
      <c r="A52" s="16"/>
      <c r="B52" s="163" t="s">
        <v>180</v>
      </c>
      <c r="C52" s="163" t="s">
        <v>0</v>
      </c>
      <c r="D52" s="163" t="s">
        <v>41</v>
      </c>
      <c r="E52" s="163" t="s">
        <v>181</v>
      </c>
      <c r="F52" s="164" t="s">
        <v>182</v>
      </c>
      <c r="G52" s="16"/>
      <c r="H52" s="163" t="s">
        <v>180</v>
      </c>
      <c r="I52" s="163" t="s">
        <v>0</v>
      </c>
      <c r="J52" s="163" t="s">
        <v>41</v>
      </c>
      <c r="K52" s="163" t="s">
        <v>181</v>
      </c>
      <c r="L52" s="164" t="s">
        <v>182</v>
      </c>
      <c r="M52" s="16"/>
      <c r="N52" s="163" t="s">
        <v>180</v>
      </c>
      <c r="O52" s="163" t="s">
        <v>0</v>
      </c>
      <c r="P52" s="163" t="s">
        <v>41</v>
      </c>
      <c r="Q52" s="163" t="s">
        <v>181</v>
      </c>
      <c r="R52" s="164" t="s">
        <v>182</v>
      </c>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row>
    <row r="53" spans="1:42" ht="15" customHeight="1" thickBot="1" x14ac:dyDescent="0.35">
      <c r="A53" s="16"/>
      <c r="B53" s="165">
        <v>1</v>
      </c>
      <c r="C53" s="166"/>
      <c r="D53" s="167"/>
      <c r="E53" s="168"/>
      <c r="F53" s="169">
        <f>IF(ISNUMBER(D53),D53/B65,)</f>
        <v>0</v>
      </c>
      <c r="G53" s="16"/>
      <c r="H53" s="165">
        <v>1</v>
      </c>
      <c r="I53" s="166"/>
      <c r="J53" s="167"/>
      <c r="K53" s="168"/>
      <c r="L53" s="169">
        <f>IF(ISNUMBER(J53),J53/H65,)</f>
        <v>0</v>
      </c>
      <c r="M53" s="16"/>
      <c r="N53" s="165">
        <v>1</v>
      </c>
      <c r="O53" s="166"/>
      <c r="P53" s="167"/>
      <c r="Q53" s="168"/>
      <c r="R53" s="169">
        <f>IF(ISNUMBER(P53),P53/N65,)</f>
        <v>0</v>
      </c>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row>
    <row r="54" spans="1:42" ht="15" customHeight="1" thickBot="1" x14ac:dyDescent="0.35">
      <c r="A54" s="16"/>
      <c r="B54" s="165">
        <v>2</v>
      </c>
      <c r="C54" s="170"/>
      <c r="D54" s="171"/>
      <c r="E54" s="172"/>
      <c r="F54" s="174">
        <f>IF(ISNUMBER(D54),D54/B65,)</f>
        <v>0</v>
      </c>
      <c r="G54" s="16"/>
      <c r="H54" s="165">
        <v>2</v>
      </c>
      <c r="I54" s="170"/>
      <c r="J54" s="171"/>
      <c r="K54" s="172"/>
      <c r="L54" s="174">
        <f>IF(ISNUMBER(J54),J54/H65,)</f>
        <v>0</v>
      </c>
      <c r="M54" s="16"/>
      <c r="N54" s="165">
        <v>2</v>
      </c>
      <c r="O54" s="170"/>
      <c r="P54" s="171"/>
      <c r="Q54" s="172"/>
      <c r="R54" s="174">
        <f>IF(ISNUMBER(P54),P54/N65,)</f>
        <v>0</v>
      </c>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row>
    <row r="55" spans="1:42" ht="15" customHeight="1" thickBot="1" x14ac:dyDescent="0.35">
      <c r="A55" s="16"/>
      <c r="B55" s="165">
        <v>3</v>
      </c>
      <c r="C55" s="170"/>
      <c r="D55" s="171"/>
      <c r="E55" s="172"/>
      <c r="F55" s="174">
        <f>IF(ISNUMBER(D55),D55/B65,)</f>
        <v>0</v>
      </c>
      <c r="G55" s="16"/>
      <c r="H55" s="165">
        <v>3</v>
      </c>
      <c r="I55" s="170"/>
      <c r="J55" s="171"/>
      <c r="K55" s="172"/>
      <c r="L55" s="174">
        <f>IF(ISNUMBER(J55),J55/H65,)</f>
        <v>0</v>
      </c>
      <c r="M55" s="175"/>
      <c r="N55" s="165">
        <v>3</v>
      </c>
      <c r="O55" s="170"/>
      <c r="P55" s="171"/>
      <c r="Q55" s="172"/>
      <c r="R55" s="174">
        <f>IF(ISNUMBER(P55),P55/N65,)</f>
        <v>0</v>
      </c>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row>
    <row r="56" spans="1:42" ht="15" customHeight="1" thickBot="1" x14ac:dyDescent="0.35">
      <c r="A56" s="16"/>
      <c r="B56" s="165">
        <v>4</v>
      </c>
      <c r="C56" s="170"/>
      <c r="D56" s="171"/>
      <c r="E56" s="172"/>
      <c r="F56" s="174">
        <f>IF(ISNUMBER(D56),D56/B65,)</f>
        <v>0</v>
      </c>
      <c r="G56" s="16"/>
      <c r="H56" s="165">
        <v>4</v>
      </c>
      <c r="I56" s="170"/>
      <c r="J56" s="171"/>
      <c r="K56" s="172"/>
      <c r="L56" s="174">
        <f>IF(ISNUMBER(J56),J56/H65,)</f>
        <v>0</v>
      </c>
      <c r="M56" s="13"/>
      <c r="N56" s="165">
        <v>4</v>
      </c>
      <c r="O56" s="170"/>
      <c r="P56" s="171"/>
      <c r="Q56" s="172"/>
      <c r="R56" s="174">
        <f>IF(ISNUMBER(P56),P56/N65,)</f>
        <v>0</v>
      </c>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row>
    <row r="57" spans="1:42" ht="15" customHeight="1" thickBot="1" x14ac:dyDescent="0.35">
      <c r="A57" s="16"/>
      <c r="B57" s="165">
        <v>5</v>
      </c>
      <c r="C57" s="170"/>
      <c r="D57" s="171"/>
      <c r="E57" s="172"/>
      <c r="F57" s="174">
        <f>IF(ISNUMBER(D57),D57/B65,)</f>
        <v>0</v>
      </c>
      <c r="G57" s="16"/>
      <c r="H57" s="165">
        <v>5</v>
      </c>
      <c r="I57" s="170"/>
      <c r="J57" s="171"/>
      <c r="K57" s="172"/>
      <c r="L57" s="174">
        <f>IF(ISNUMBER(J57),J57/H65,)</f>
        <v>0</v>
      </c>
      <c r="M57" s="176"/>
      <c r="N57" s="165">
        <v>5</v>
      </c>
      <c r="O57" s="170"/>
      <c r="P57" s="171"/>
      <c r="Q57" s="172"/>
      <c r="R57" s="174">
        <f>IF(ISNUMBER(P57),P57/N65,)</f>
        <v>0</v>
      </c>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row>
    <row r="58" spans="1:42" ht="15" customHeight="1" thickBot="1" x14ac:dyDescent="0.35">
      <c r="A58" s="16"/>
      <c r="B58" s="165">
        <v>6</v>
      </c>
      <c r="C58" s="170"/>
      <c r="D58" s="171"/>
      <c r="E58" s="172"/>
      <c r="F58" s="174">
        <f>IF(ISNUMBER(D58),D58/B65,)</f>
        <v>0</v>
      </c>
      <c r="G58" s="16"/>
      <c r="H58" s="165">
        <v>6</v>
      </c>
      <c r="I58" s="170"/>
      <c r="J58" s="171"/>
      <c r="K58" s="172"/>
      <c r="L58" s="174">
        <f>IF(ISNUMBER(J58),J58/H65,)</f>
        <v>0</v>
      </c>
      <c r="M58" s="176"/>
      <c r="N58" s="165">
        <v>6</v>
      </c>
      <c r="O58" s="170"/>
      <c r="P58" s="171"/>
      <c r="Q58" s="172"/>
      <c r="R58" s="174">
        <f>IF(ISNUMBER(P58),P58/N65,)</f>
        <v>0</v>
      </c>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row>
    <row r="59" spans="1:42" ht="15" customHeight="1" thickBot="1" x14ac:dyDescent="0.35">
      <c r="A59" s="16"/>
      <c r="B59" s="165">
        <v>7</v>
      </c>
      <c r="C59" s="170"/>
      <c r="D59" s="171"/>
      <c r="E59" s="172"/>
      <c r="F59" s="174">
        <f>IF(ISNUMBER(D59),D59/B65,)</f>
        <v>0</v>
      </c>
      <c r="G59" s="16"/>
      <c r="H59" s="165">
        <v>7</v>
      </c>
      <c r="I59" s="170"/>
      <c r="J59" s="171"/>
      <c r="K59" s="172"/>
      <c r="L59" s="174">
        <f>IF(ISNUMBER(J59),J59/H65,)</f>
        <v>0</v>
      </c>
      <c r="M59" s="176"/>
      <c r="N59" s="165">
        <v>7</v>
      </c>
      <c r="O59" s="170"/>
      <c r="P59" s="171"/>
      <c r="Q59" s="172"/>
      <c r="R59" s="174">
        <f>IF(ISNUMBER(P59),P59/N65,)</f>
        <v>0</v>
      </c>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row>
    <row r="60" spans="1:42" ht="15" customHeight="1" thickBot="1" x14ac:dyDescent="0.35">
      <c r="A60" s="16"/>
      <c r="B60" s="165">
        <v>8</v>
      </c>
      <c r="C60" s="170"/>
      <c r="D60" s="171"/>
      <c r="E60" s="172"/>
      <c r="F60" s="174">
        <f>IF(ISNUMBER(D60),D60/B65,)</f>
        <v>0</v>
      </c>
      <c r="G60" s="16"/>
      <c r="H60" s="165">
        <v>8</v>
      </c>
      <c r="I60" s="170"/>
      <c r="J60" s="171"/>
      <c r="K60" s="172"/>
      <c r="L60" s="174">
        <f>IF(ISNUMBER(J60),J60/H65,)</f>
        <v>0</v>
      </c>
      <c r="M60" s="176"/>
      <c r="N60" s="165">
        <v>8</v>
      </c>
      <c r="O60" s="170"/>
      <c r="P60" s="171"/>
      <c r="Q60" s="172"/>
      <c r="R60" s="174">
        <f>IF(ISNUMBER(P60),P60/N65,)</f>
        <v>0</v>
      </c>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row>
    <row r="61" spans="1:42" ht="15" customHeight="1" thickBot="1" x14ac:dyDescent="0.35">
      <c r="A61" s="16"/>
      <c r="B61" s="165">
        <v>9</v>
      </c>
      <c r="C61" s="170"/>
      <c r="D61" s="171"/>
      <c r="E61" s="172"/>
      <c r="F61" s="174">
        <f>IF(ISNUMBER(D61),D61/B65,)</f>
        <v>0</v>
      </c>
      <c r="G61" s="16"/>
      <c r="H61" s="165">
        <v>9</v>
      </c>
      <c r="I61" s="170"/>
      <c r="J61" s="171"/>
      <c r="K61" s="172"/>
      <c r="L61" s="174">
        <f>IF(ISNUMBER(J61),J61/H65,)</f>
        <v>0</v>
      </c>
      <c r="M61" s="176"/>
      <c r="N61" s="165">
        <v>9</v>
      </c>
      <c r="O61" s="170"/>
      <c r="P61" s="171"/>
      <c r="Q61" s="172"/>
      <c r="R61" s="174">
        <f>IF(ISNUMBER(P61),P61/N65,)</f>
        <v>0</v>
      </c>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row>
    <row r="62" spans="1:42" ht="15" customHeight="1" thickBot="1" x14ac:dyDescent="0.35">
      <c r="A62" s="16"/>
      <c r="B62" s="177">
        <v>10</v>
      </c>
      <c r="C62" s="178"/>
      <c r="D62" s="179"/>
      <c r="E62" s="180"/>
      <c r="F62" s="174">
        <f>IF(ISNUMBER(D62),D62/B65,)</f>
        <v>0</v>
      </c>
      <c r="G62" s="16"/>
      <c r="H62" s="177">
        <v>10</v>
      </c>
      <c r="I62" s="178"/>
      <c r="J62" s="179"/>
      <c r="K62" s="180"/>
      <c r="L62" s="174">
        <f>IF(ISNUMBER(J62),J62/H65,)</f>
        <v>0</v>
      </c>
      <c r="M62" s="176"/>
      <c r="N62" s="177">
        <v>10</v>
      </c>
      <c r="O62" s="178"/>
      <c r="P62" s="179"/>
      <c r="Q62" s="180"/>
      <c r="R62" s="174">
        <f>IF(ISNUMBER(P62),P62/N65,)</f>
        <v>0</v>
      </c>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row>
    <row r="63" spans="1:42" ht="15" customHeight="1" x14ac:dyDescent="0.3">
      <c r="A63" s="16"/>
      <c r="B63" s="413" t="s">
        <v>4</v>
      </c>
      <c r="C63" s="397" t="s">
        <v>60</v>
      </c>
      <c r="D63" s="398"/>
      <c r="E63" s="409">
        <f>IFERROR(IF(COUNT(F53:F62)&gt;0,AVERAGEIF(F53:F62,"&gt;0"),0),)</f>
        <v>0</v>
      </c>
      <c r="F63" s="410"/>
      <c r="G63" s="16"/>
      <c r="H63" s="413" t="s">
        <v>4</v>
      </c>
      <c r="I63" s="397" t="s">
        <v>60</v>
      </c>
      <c r="J63" s="398"/>
      <c r="K63" s="409">
        <f>IFERROR(IF(COUNT(L53:L62)&gt;0,AVERAGEIF(L53:L62,"&gt;0"),0),)</f>
        <v>0</v>
      </c>
      <c r="L63" s="410"/>
      <c r="M63" s="176"/>
      <c r="N63" s="413" t="s">
        <v>4</v>
      </c>
      <c r="O63" s="405" t="s">
        <v>67</v>
      </c>
      <c r="P63" s="415">
        <f>IFERROR(IF(COUNT(R53:R62)&gt;0,AVERAGEIF(R53:R62,"&gt;0"),0),)</f>
        <v>0</v>
      </c>
      <c r="Q63" s="417" t="s">
        <v>107</v>
      </c>
      <c r="R63" s="442" t="str">
        <f>IFERROR(Q67*R67,"")</f>
        <v/>
      </c>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row>
    <row r="64" spans="1:42" ht="15" customHeight="1" thickBot="1" x14ac:dyDescent="0.35">
      <c r="A64" s="16"/>
      <c r="B64" s="414"/>
      <c r="C64" s="406"/>
      <c r="D64" s="419"/>
      <c r="E64" s="411"/>
      <c r="F64" s="412"/>
      <c r="G64" s="16"/>
      <c r="H64" s="414"/>
      <c r="I64" s="406"/>
      <c r="J64" s="419"/>
      <c r="K64" s="411"/>
      <c r="L64" s="412"/>
      <c r="M64" s="176"/>
      <c r="N64" s="414"/>
      <c r="O64" s="444"/>
      <c r="P64" s="416"/>
      <c r="Q64" s="418"/>
      <c r="R64" s="443"/>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row>
    <row r="65" spans="1:42" ht="15" customHeight="1" x14ac:dyDescent="0.3">
      <c r="A65" s="16"/>
      <c r="B65" s="403">
        <f ca="1">IFERROR(ROUNDUP(B67/(0.0005*C67^2-0.0342*C67+1.034),0),)</f>
        <v>0</v>
      </c>
      <c r="C65" s="405" t="s">
        <v>196</v>
      </c>
      <c r="D65" s="407">
        <f>SUM(C53:C62)</f>
        <v>0</v>
      </c>
      <c r="E65" s="397" t="s">
        <v>43</v>
      </c>
      <c r="F65" s="401">
        <f>SUM(C53*D53,C54*D54,C55*D55,C56*D56,C57*D57,C58*D58,C59*D59,C60*D60,C61*D61,C62*D62)</f>
        <v>0</v>
      </c>
      <c r="G65" s="16"/>
      <c r="H65" s="403">
        <f ca="1">IFERROR(ROUNDUP(H67/(0.0005*I67^2-0.0342*I67+1.034),0),)</f>
        <v>0</v>
      </c>
      <c r="I65" s="405" t="s">
        <v>196</v>
      </c>
      <c r="J65" s="407">
        <f>SUM(I53:I62)</f>
        <v>0</v>
      </c>
      <c r="K65" s="397" t="s">
        <v>43</v>
      </c>
      <c r="L65" s="401">
        <f>SUM(I53*J53,I54*J54,I55*J55,I56*J56,I57*J57,I58*J58,I59*J59,I60*J60,I61*J61,I62*J62)</f>
        <v>0</v>
      </c>
      <c r="M65" s="176"/>
      <c r="N65" s="403">
        <f ca="1">IFERROR(ROUNDUP(N67/(0.0005*O67^2-0.0342*O67+1.034),0),)</f>
        <v>0</v>
      </c>
      <c r="O65" s="405" t="s">
        <v>196</v>
      </c>
      <c r="P65" s="407">
        <f>SUM(O53:O62)</f>
        <v>0</v>
      </c>
      <c r="Q65" s="397" t="s">
        <v>43</v>
      </c>
      <c r="R65" s="401">
        <f>SUM(O53*P53,O54*P54,O55*P55,O56*P56,O57*P57,O58*P58,O59*P59,O60*P60,O61*P61,O62*P62)</f>
        <v>0</v>
      </c>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row>
    <row r="66" spans="1:42" ht="15" customHeight="1" thickBot="1" x14ac:dyDescent="0.35">
      <c r="A66" s="16"/>
      <c r="B66" s="404"/>
      <c r="C66" s="406"/>
      <c r="D66" s="408"/>
      <c r="E66" s="406"/>
      <c r="F66" s="402"/>
      <c r="G66" s="16"/>
      <c r="H66" s="404"/>
      <c r="I66" s="406"/>
      <c r="J66" s="408"/>
      <c r="K66" s="406"/>
      <c r="L66" s="402"/>
      <c r="M66" s="176"/>
      <c r="N66" s="404"/>
      <c r="O66" s="406"/>
      <c r="P66" s="408"/>
      <c r="Q66" s="406"/>
      <c r="R66" s="402"/>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row>
    <row r="67" spans="1:42" ht="15" customHeight="1" x14ac:dyDescent="0.3">
      <c r="A67" s="16"/>
      <c r="B67" s="2" t="e">
        <f ca="1">OFFSET(D52,MATCH(MAX(D53:D62),D53:D62,0),0)</f>
        <v>#N/A</v>
      </c>
      <c r="C67" s="181" t="e">
        <f ca="1">OFFSET(C52,MATCH(MAX(D53:D62),D53:D62,0),0)+(10-OFFSET(E52,MATCH(MAX(D53:D62),D53:D62,0),0))</f>
        <v>#N/A</v>
      </c>
      <c r="D67" s="16"/>
      <c r="E67" s="16"/>
      <c r="F67" s="16"/>
      <c r="G67" s="16"/>
      <c r="H67" s="2" t="e">
        <f ca="1">OFFSET(J52,MATCH(MAX(J53:J62),J53:J62,0),0)</f>
        <v>#N/A</v>
      </c>
      <c r="I67" s="181" t="e">
        <f ca="1">OFFSET(I52,MATCH(MAX(J53:J62),J53:J62,0),0)+(10-OFFSET(K52,MATCH(MAX(J53:J62),J53:J62,0),0))</f>
        <v>#N/A</v>
      </c>
      <c r="J67" s="16"/>
      <c r="K67" s="16"/>
      <c r="L67" s="16"/>
      <c r="M67" s="160"/>
      <c r="N67" s="2" t="e">
        <f ca="1">OFFSET(P52,MATCH(MAX(P53:P62),P53:P62,0),0)</f>
        <v>#N/A</v>
      </c>
      <c r="O67" s="181" t="e">
        <f ca="1">OFFSET(O52,MATCH(MAX(P53:P62),P53:P62,0),0)+(10-OFFSET(Q52,MATCH(MAX(P53:P62),P53:P62,0),0))</f>
        <v>#N/A</v>
      </c>
      <c r="P67" s="16"/>
      <c r="Q67" s="183" t="str">
        <f>IFERROR(AVERAGE(AVERAGE(E53:E62),AVERAGE(K53:K62),AVERAGE(Q53:Q62)),"")</f>
        <v/>
      </c>
      <c r="R67" s="184">
        <f>SUM(C53:C62,I53:I62,O53:O62)</f>
        <v>0</v>
      </c>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row>
    <row r="68" spans="1:42" ht="15" customHeight="1" x14ac:dyDescent="0.3">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row>
    <row r="69" spans="1:42" ht="15" customHeight="1" x14ac:dyDescent="0.3">
      <c r="A69" s="16"/>
      <c r="B69" s="400" t="s">
        <v>48</v>
      </c>
      <c r="C69" s="400"/>
      <c r="D69" s="400"/>
      <c r="E69" s="400"/>
      <c r="F69" s="400"/>
      <c r="G69" s="400"/>
      <c r="H69" s="400"/>
      <c r="I69" s="400"/>
      <c r="J69" s="400"/>
      <c r="K69" s="400"/>
      <c r="L69" s="400"/>
      <c r="M69" s="400"/>
      <c r="N69" s="400"/>
      <c r="O69" s="400"/>
      <c r="P69" s="400"/>
      <c r="Q69" s="400"/>
      <c r="R69" s="400"/>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row>
    <row r="70" spans="1:42" ht="15" customHeight="1" x14ac:dyDescent="0.3">
      <c r="A70" s="16"/>
      <c r="B70" s="400"/>
      <c r="C70" s="400"/>
      <c r="D70" s="400"/>
      <c r="E70" s="400"/>
      <c r="F70" s="400"/>
      <c r="G70" s="400"/>
      <c r="H70" s="400"/>
      <c r="I70" s="400"/>
      <c r="J70" s="400"/>
      <c r="K70" s="400"/>
      <c r="L70" s="400"/>
      <c r="M70" s="400"/>
      <c r="N70" s="400"/>
      <c r="O70" s="400"/>
      <c r="P70" s="400"/>
      <c r="Q70" s="400"/>
      <c r="R70" s="400"/>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row>
    <row r="71" spans="1:42" ht="15" customHeight="1" x14ac:dyDescent="0.3">
      <c r="A71" s="16"/>
      <c r="B71" s="400"/>
      <c r="C71" s="400"/>
      <c r="D71" s="400"/>
      <c r="E71" s="400"/>
      <c r="F71" s="400"/>
      <c r="G71" s="400"/>
      <c r="H71" s="400"/>
      <c r="I71" s="400"/>
      <c r="J71" s="400"/>
      <c r="K71" s="400"/>
      <c r="L71" s="400"/>
      <c r="M71" s="400"/>
      <c r="N71" s="400"/>
      <c r="O71" s="400"/>
      <c r="P71" s="400"/>
      <c r="Q71" s="400"/>
      <c r="R71" s="400"/>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row>
    <row r="72" spans="1:42" ht="15" customHeight="1" thickBot="1" x14ac:dyDescent="0.35">
      <c r="A72" s="16"/>
      <c r="B72" s="16"/>
      <c r="C72" s="16"/>
      <c r="D72" s="16"/>
      <c r="E72" s="16"/>
      <c r="F72" s="16"/>
      <c r="G72" s="16"/>
      <c r="H72" s="16"/>
      <c r="I72" s="16"/>
      <c r="J72" s="16"/>
      <c r="K72" s="16"/>
      <c r="L72" s="16"/>
      <c r="M72" s="16"/>
      <c r="N72" s="16"/>
      <c r="O72" s="16"/>
      <c r="P72" s="16"/>
      <c r="Q72" s="16"/>
      <c r="R72" s="16"/>
      <c r="S72" s="16"/>
      <c r="T72" s="16"/>
      <c r="U72" s="16"/>
      <c r="V72" s="16"/>
      <c r="W72" s="16"/>
      <c r="X72" s="16"/>
      <c r="Y72" s="16"/>
      <c r="Z72" s="16"/>
      <c r="AA72" s="16"/>
      <c r="AB72" s="16"/>
      <c r="AC72" s="16"/>
      <c r="AD72" s="16"/>
      <c r="AE72" s="16"/>
      <c r="AF72" s="16"/>
      <c r="AG72" s="16"/>
      <c r="AH72" s="16"/>
      <c r="AI72" s="16"/>
      <c r="AJ72" s="16"/>
      <c r="AK72" s="16"/>
      <c r="AL72" s="16"/>
      <c r="AM72" s="16"/>
      <c r="AN72" s="16"/>
      <c r="AO72" s="16"/>
      <c r="AP72" s="16"/>
    </row>
    <row r="73" spans="1:42" ht="15" customHeight="1" x14ac:dyDescent="0.3">
      <c r="A73" s="16"/>
      <c r="B73" s="329">
        <v>1</v>
      </c>
      <c r="C73" s="329">
        <f>'Training Plan'!K161</f>
        <v>0</v>
      </c>
      <c r="D73" s="330"/>
      <c r="E73" s="330"/>
      <c r="F73" s="331"/>
      <c r="G73" s="16"/>
      <c r="H73" s="329">
        <v>2</v>
      </c>
      <c r="I73" s="329">
        <f>'Training Plan'!K169</f>
        <v>0</v>
      </c>
      <c r="J73" s="330"/>
      <c r="K73" s="330"/>
      <c r="L73" s="331"/>
      <c r="M73" s="16"/>
      <c r="N73" s="329">
        <v>3</v>
      </c>
      <c r="O73" s="329">
        <f>'Training Plan'!K177</f>
        <v>0</v>
      </c>
      <c r="P73" s="330"/>
      <c r="Q73" s="330"/>
      <c r="R73" s="331"/>
      <c r="S73" s="16"/>
      <c r="T73" s="16"/>
      <c r="U73" s="16"/>
      <c r="V73" s="16"/>
      <c r="W73" s="16"/>
      <c r="X73" s="16"/>
      <c r="Y73" s="16"/>
      <c r="Z73" s="16"/>
      <c r="AA73" s="16"/>
      <c r="AB73" s="16"/>
      <c r="AC73" s="16"/>
      <c r="AD73" s="16"/>
      <c r="AE73" s="16"/>
      <c r="AF73" s="16"/>
      <c r="AG73" s="16"/>
      <c r="AH73" s="16"/>
      <c r="AI73" s="16"/>
      <c r="AJ73" s="16"/>
      <c r="AK73" s="16"/>
      <c r="AL73" s="16"/>
      <c r="AM73" s="16"/>
      <c r="AN73" s="16"/>
      <c r="AO73" s="16"/>
      <c r="AP73" s="16"/>
    </row>
    <row r="74" spans="1:42" ht="15" customHeight="1" thickBot="1" x14ac:dyDescent="0.35">
      <c r="A74" s="16"/>
      <c r="B74" s="332"/>
      <c r="C74" s="332"/>
      <c r="D74" s="333"/>
      <c r="E74" s="333"/>
      <c r="F74" s="334"/>
      <c r="G74" s="16"/>
      <c r="H74" s="332"/>
      <c r="I74" s="332"/>
      <c r="J74" s="333"/>
      <c r="K74" s="333"/>
      <c r="L74" s="334"/>
      <c r="M74" s="16"/>
      <c r="N74" s="332"/>
      <c r="O74" s="332"/>
      <c r="P74" s="333"/>
      <c r="Q74" s="333"/>
      <c r="R74" s="334"/>
      <c r="S74" s="16"/>
      <c r="T74" s="16"/>
      <c r="U74" s="16"/>
      <c r="V74" s="16"/>
      <c r="W74" s="16"/>
      <c r="X74" s="16"/>
      <c r="Y74" s="16"/>
      <c r="Z74" s="16"/>
      <c r="AA74" s="16"/>
      <c r="AB74" s="16"/>
      <c r="AC74" s="16"/>
      <c r="AD74" s="16"/>
      <c r="AE74" s="16"/>
      <c r="AF74" s="16"/>
      <c r="AG74" s="16"/>
      <c r="AH74" s="16"/>
      <c r="AI74" s="16"/>
      <c r="AJ74" s="16"/>
      <c r="AK74" s="16"/>
      <c r="AL74" s="16"/>
      <c r="AM74" s="16"/>
      <c r="AN74" s="16"/>
      <c r="AO74" s="16"/>
      <c r="AP74" s="16"/>
    </row>
    <row r="75" spans="1:42" ht="15" customHeight="1" x14ac:dyDescent="0.3">
      <c r="A75" s="16"/>
      <c r="B75" s="436" t="s">
        <v>179</v>
      </c>
      <c r="C75" s="437"/>
      <c r="D75" s="420">
        <f>'Training Plan'!K162</f>
        <v>0</v>
      </c>
      <c r="E75" s="421"/>
      <c r="F75" s="422"/>
      <c r="G75" s="16"/>
      <c r="H75" s="436" t="s">
        <v>179</v>
      </c>
      <c r="I75" s="437"/>
      <c r="J75" s="420">
        <f>'Training Plan'!K170</f>
        <v>0</v>
      </c>
      <c r="K75" s="421"/>
      <c r="L75" s="422"/>
      <c r="M75" s="16"/>
      <c r="N75" s="436" t="s">
        <v>179</v>
      </c>
      <c r="O75" s="437"/>
      <c r="P75" s="420">
        <f>'Training Plan'!K178</f>
        <v>0</v>
      </c>
      <c r="Q75" s="421"/>
      <c r="R75" s="422"/>
      <c r="S75" s="16"/>
      <c r="T75" s="16"/>
      <c r="U75" s="16"/>
      <c r="V75" s="16"/>
      <c r="W75" s="16"/>
      <c r="X75" s="16"/>
      <c r="Y75" s="16"/>
      <c r="Z75" s="16"/>
      <c r="AA75" s="16"/>
      <c r="AB75" s="16"/>
      <c r="AC75" s="16"/>
      <c r="AD75" s="16"/>
      <c r="AE75" s="16"/>
      <c r="AF75" s="16"/>
      <c r="AG75" s="16"/>
      <c r="AH75" s="16"/>
      <c r="AI75" s="16"/>
      <c r="AJ75" s="16"/>
      <c r="AK75" s="16"/>
      <c r="AL75" s="16"/>
      <c r="AM75" s="16"/>
      <c r="AN75" s="16"/>
      <c r="AO75" s="16"/>
      <c r="AP75" s="16"/>
    </row>
    <row r="76" spans="1:42" ht="15" customHeight="1" x14ac:dyDescent="0.3">
      <c r="A76" s="16"/>
      <c r="B76" s="438"/>
      <c r="C76" s="439"/>
      <c r="D76" s="423"/>
      <c r="E76" s="424"/>
      <c r="F76" s="425"/>
      <c r="G76" s="16"/>
      <c r="H76" s="438"/>
      <c r="I76" s="439"/>
      <c r="J76" s="423"/>
      <c r="K76" s="424"/>
      <c r="L76" s="425"/>
      <c r="M76" s="16"/>
      <c r="N76" s="438"/>
      <c r="O76" s="439"/>
      <c r="P76" s="423"/>
      <c r="Q76" s="424"/>
      <c r="R76" s="425"/>
      <c r="S76" s="16"/>
      <c r="T76" s="16"/>
      <c r="U76" s="16"/>
      <c r="V76" s="16"/>
      <c r="W76" s="16"/>
      <c r="X76" s="16"/>
      <c r="Y76" s="16"/>
      <c r="Z76" s="16"/>
      <c r="AA76" s="16"/>
      <c r="AB76" s="16"/>
      <c r="AC76" s="16"/>
      <c r="AD76" s="16"/>
      <c r="AE76" s="16"/>
      <c r="AF76" s="16"/>
      <c r="AG76" s="16"/>
      <c r="AH76" s="16"/>
      <c r="AI76" s="16"/>
      <c r="AJ76" s="16"/>
      <c r="AK76" s="16"/>
      <c r="AL76" s="16"/>
      <c r="AM76" s="16"/>
      <c r="AN76" s="16"/>
      <c r="AO76" s="16"/>
      <c r="AP76" s="16"/>
    </row>
    <row r="77" spans="1:42" ht="15" customHeight="1" x14ac:dyDescent="0.3">
      <c r="A77" s="16"/>
      <c r="B77" s="438"/>
      <c r="C77" s="439"/>
      <c r="D77" s="423"/>
      <c r="E77" s="424"/>
      <c r="F77" s="425"/>
      <c r="G77" s="16"/>
      <c r="H77" s="438"/>
      <c r="I77" s="439"/>
      <c r="J77" s="423"/>
      <c r="K77" s="424"/>
      <c r="L77" s="425"/>
      <c r="M77" s="16"/>
      <c r="N77" s="438"/>
      <c r="O77" s="439"/>
      <c r="P77" s="423"/>
      <c r="Q77" s="424"/>
      <c r="R77" s="425"/>
      <c r="S77" s="16"/>
      <c r="T77" s="16"/>
      <c r="U77" s="16"/>
      <c r="V77" s="16"/>
      <c r="W77" s="16"/>
      <c r="X77" s="16"/>
      <c r="Y77" s="16"/>
      <c r="Z77" s="16"/>
      <c r="AA77" s="16"/>
      <c r="AB77" s="16"/>
      <c r="AC77" s="16"/>
      <c r="AD77" s="16"/>
      <c r="AE77" s="16"/>
      <c r="AF77" s="16"/>
      <c r="AG77" s="16"/>
      <c r="AH77" s="16"/>
      <c r="AI77" s="16"/>
      <c r="AJ77" s="16"/>
      <c r="AK77" s="16"/>
      <c r="AL77" s="16"/>
      <c r="AM77" s="16"/>
      <c r="AN77" s="16"/>
      <c r="AO77" s="16"/>
      <c r="AP77" s="16"/>
    </row>
    <row r="78" spans="1:42" ht="15" customHeight="1" x14ac:dyDescent="0.3">
      <c r="A78" s="16"/>
      <c r="B78" s="438"/>
      <c r="C78" s="439"/>
      <c r="D78" s="423"/>
      <c r="E78" s="424"/>
      <c r="F78" s="425"/>
      <c r="G78" s="16"/>
      <c r="H78" s="438"/>
      <c r="I78" s="439"/>
      <c r="J78" s="423"/>
      <c r="K78" s="424"/>
      <c r="L78" s="425"/>
      <c r="M78" s="16"/>
      <c r="N78" s="438"/>
      <c r="O78" s="439"/>
      <c r="P78" s="423"/>
      <c r="Q78" s="424"/>
      <c r="R78" s="425"/>
      <c r="S78" s="16"/>
      <c r="T78" s="16"/>
      <c r="U78" s="16"/>
      <c r="V78" s="16"/>
      <c r="W78" s="16"/>
      <c r="X78" s="16"/>
      <c r="Y78" s="16"/>
      <c r="Z78" s="16"/>
      <c r="AA78" s="16"/>
      <c r="AB78" s="16"/>
      <c r="AC78" s="16"/>
      <c r="AD78" s="16"/>
      <c r="AE78" s="16"/>
      <c r="AF78" s="16"/>
      <c r="AG78" s="16"/>
      <c r="AH78" s="16"/>
      <c r="AI78" s="16"/>
      <c r="AJ78" s="16"/>
      <c r="AK78" s="16"/>
      <c r="AL78" s="16"/>
      <c r="AM78" s="16"/>
      <c r="AN78" s="16"/>
      <c r="AO78" s="16"/>
      <c r="AP78" s="16"/>
    </row>
    <row r="79" spans="1:42" ht="15" customHeight="1" thickBot="1" x14ac:dyDescent="0.35">
      <c r="A79" s="16"/>
      <c r="B79" s="440"/>
      <c r="C79" s="441"/>
      <c r="D79" s="423"/>
      <c r="E79" s="424"/>
      <c r="F79" s="425"/>
      <c r="G79" s="16"/>
      <c r="H79" s="440"/>
      <c r="I79" s="441"/>
      <c r="J79" s="423"/>
      <c r="K79" s="424"/>
      <c r="L79" s="425"/>
      <c r="M79" s="16"/>
      <c r="N79" s="440"/>
      <c r="O79" s="441"/>
      <c r="P79" s="423"/>
      <c r="Q79" s="424"/>
      <c r="R79" s="425"/>
      <c r="S79" s="16"/>
      <c r="T79" s="16"/>
      <c r="U79" s="16"/>
      <c r="V79" s="16"/>
      <c r="W79" s="16"/>
      <c r="X79" s="16"/>
      <c r="Y79" s="16"/>
      <c r="Z79" s="16"/>
      <c r="AA79" s="16"/>
      <c r="AB79" s="16"/>
      <c r="AC79" s="16"/>
      <c r="AD79" s="16"/>
      <c r="AE79" s="16"/>
      <c r="AF79" s="16"/>
      <c r="AG79" s="16"/>
      <c r="AH79" s="16"/>
      <c r="AI79" s="16"/>
      <c r="AJ79" s="16"/>
      <c r="AK79" s="16"/>
      <c r="AL79" s="16"/>
      <c r="AM79" s="16"/>
      <c r="AN79" s="16"/>
      <c r="AO79" s="16"/>
      <c r="AP79" s="16"/>
    </row>
    <row r="80" spans="1:42" ht="15" customHeight="1" x14ac:dyDescent="0.3">
      <c r="A80" s="16"/>
      <c r="B80" s="426" t="s">
        <v>81</v>
      </c>
      <c r="C80" s="427"/>
      <c r="D80" s="430">
        <f>'Training Plan'!L167</f>
        <v>0</v>
      </c>
      <c r="E80" s="431"/>
      <c r="F80" s="432"/>
      <c r="G80" s="16"/>
      <c r="H80" s="426" t="s">
        <v>81</v>
      </c>
      <c r="I80" s="427"/>
      <c r="J80" s="430">
        <f>'Training Plan'!L175</f>
        <v>0</v>
      </c>
      <c r="K80" s="431"/>
      <c r="L80" s="432"/>
      <c r="M80" s="16"/>
      <c r="N80" s="426" t="s">
        <v>81</v>
      </c>
      <c r="O80" s="427"/>
      <c r="P80" s="430">
        <f>'Training Plan'!L183</f>
        <v>0</v>
      </c>
      <c r="Q80" s="431"/>
      <c r="R80" s="432"/>
      <c r="S80" s="16"/>
      <c r="T80" s="16"/>
      <c r="U80" s="16"/>
      <c r="V80" s="16"/>
      <c r="W80" s="16"/>
      <c r="X80" s="16"/>
      <c r="Y80" s="16"/>
      <c r="Z80" s="16"/>
      <c r="AA80" s="16"/>
      <c r="AB80" s="16"/>
      <c r="AC80" s="16"/>
      <c r="AD80" s="16"/>
      <c r="AE80" s="16"/>
      <c r="AF80" s="16"/>
      <c r="AG80" s="16"/>
      <c r="AH80" s="16"/>
      <c r="AI80" s="16"/>
      <c r="AJ80" s="16"/>
      <c r="AK80" s="16"/>
      <c r="AL80" s="16"/>
      <c r="AM80" s="16"/>
      <c r="AN80" s="16"/>
      <c r="AO80" s="16"/>
      <c r="AP80" s="16"/>
    </row>
    <row r="81" spans="1:42" ht="15" customHeight="1" thickBot="1" x14ac:dyDescent="0.35">
      <c r="A81" s="16"/>
      <c r="B81" s="428"/>
      <c r="C81" s="429"/>
      <c r="D81" s="433"/>
      <c r="E81" s="434"/>
      <c r="F81" s="435"/>
      <c r="G81" s="16"/>
      <c r="H81" s="428"/>
      <c r="I81" s="429"/>
      <c r="J81" s="433"/>
      <c r="K81" s="434"/>
      <c r="L81" s="435"/>
      <c r="M81" s="16"/>
      <c r="N81" s="428"/>
      <c r="O81" s="429"/>
      <c r="P81" s="433"/>
      <c r="Q81" s="434"/>
      <c r="R81" s="435"/>
      <c r="S81" s="16"/>
      <c r="T81" s="16"/>
      <c r="U81" s="16"/>
      <c r="V81" s="16"/>
      <c r="W81" s="16"/>
      <c r="X81" s="16"/>
      <c r="Y81" s="16"/>
      <c r="Z81" s="16"/>
      <c r="AA81" s="16"/>
      <c r="AB81" s="16"/>
      <c r="AC81" s="16"/>
      <c r="AD81" s="16"/>
      <c r="AE81" s="16"/>
      <c r="AF81" s="16"/>
      <c r="AG81" s="16"/>
      <c r="AH81" s="16"/>
      <c r="AI81" s="16"/>
      <c r="AJ81" s="16"/>
      <c r="AK81" s="16"/>
      <c r="AL81" s="16"/>
      <c r="AM81" s="16"/>
      <c r="AN81" s="16"/>
      <c r="AO81" s="16"/>
      <c r="AP81" s="16"/>
    </row>
    <row r="82" spans="1:42" ht="30" customHeight="1" thickBot="1" x14ac:dyDescent="0.35">
      <c r="A82" s="16"/>
      <c r="B82" s="163" t="s">
        <v>180</v>
      </c>
      <c r="C82" s="163" t="s">
        <v>0</v>
      </c>
      <c r="D82" s="163" t="s">
        <v>41</v>
      </c>
      <c r="E82" s="163" t="s">
        <v>181</v>
      </c>
      <c r="F82" s="164" t="s">
        <v>182</v>
      </c>
      <c r="G82" s="16"/>
      <c r="H82" s="163" t="s">
        <v>180</v>
      </c>
      <c r="I82" s="163" t="s">
        <v>0</v>
      </c>
      <c r="J82" s="163" t="s">
        <v>41</v>
      </c>
      <c r="K82" s="163" t="s">
        <v>181</v>
      </c>
      <c r="L82" s="164" t="s">
        <v>182</v>
      </c>
      <c r="M82" s="16"/>
      <c r="N82" s="163" t="s">
        <v>180</v>
      </c>
      <c r="O82" s="163" t="s">
        <v>0</v>
      </c>
      <c r="P82" s="163" t="s">
        <v>41</v>
      </c>
      <c r="Q82" s="163" t="s">
        <v>181</v>
      </c>
      <c r="R82" s="164" t="s">
        <v>182</v>
      </c>
      <c r="S82" s="16"/>
      <c r="T82" s="16"/>
      <c r="U82" s="16"/>
      <c r="V82" s="16"/>
      <c r="W82" s="16"/>
      <c r="X82" s="16"/>
      <c r="Y82" s="16"/>
      <c r="Z82" s="16"/>
      <c r="AA82" s="16"/>
      <c r="AB82" s="16"/>
      <c r="AC82" s="16"/>
      <c r="AD82" s="16"/>
      <c r="AE82" s="16"/>
      <c r="AF82" s="16"/>
      <c r="AG82" s="16"/>
      <c r="AH82" s="16"/>
      <c r="AI82" s="16"/>
      <c r="AJ82" s="16"/>
      <c r="AK82" s="16"/>
      <c r="AL82" s="16"/>
      <c r="AM82" s="16"/>
      <c r="AN82" s="16"/>
      <c r="AO82" s="16"/>
      <c r="AP82" s="16"/>
    </row>
    <row r="83" spans="1:42" ht="15" customHeight="1" thickBot="1" x14ac:dyDescent="0.35">
      <c r="A83" s="16"/>
      <c r="B83" s="165">
        <v>1</v>
      </c>
      <c r="C83" s="166"/>
      <c r="D83" s="167"/>
      <c r="E83" s="168"/>
      <c r="F83" s="169">
        <f>IF(ISNUMBER(D83),D83/B95,)</f>
        <v>0</v>
      </c>
      <c r="G83" s="16"/>
      <c r="H83" s="165">
        <v>1</v>
      </c>
      <c r="I83" s="166"/>
      <c r="J83" s="167"/>
      <c r="K83" s="168"/>
      <c r="L83" s="169">
        <f>IF(ISNUMBER(J83),J83/H95,)</f>
        <v>0</v>
      </c>
      <c r="M83" s="16"/>
      <c r="N83" s="165">
        <v>1</v>
      </c>
      <c r="O83" s="166"/>
      <c r="P83" s="167"/>
      <c r="Q83" s="168"/>
      <c r="R83" s="169">
        <f>IF(ISNUMBER(P83),P83/N95,)</f>
        <v>0</v>
      </c>
      <c r="S83" s="16"/>
      <c r="T83" s="16"/>
      <c r="U83" s="16"/>
      <c r="V83" s="16"/>
      <c r="W83" s="16"/>
      <c r="X83" s="16"/>
      <c r="Y83" s="16"/>
      <c r="Z83" s="16"/>
      <c r="AA83" s="16"/>
      <c r="AB83" s="16"/>
      <c r="AC83" s="16"/>
      <c r="AD83" s="16"/>
      <c r="AE83" s="16"/>
      <c r="AF83" s="16"/>
      <c r="AG83" s="16"/>
      <c r="AH83" s="16"/>
      <c r="AI83" s="16"/>
      <c r="AJ83" s="16"/>
      <c r="AK83" s="16"/>
      <c r="AL83" s="16"/>
      <c r="AM83" s="16"/>
      <c r="AN83" s="16"/>
      <c r="AO83" s="16"/>
      <c r="AP83" s="16"/>
    </row>
    <row r="84" spans="1:42" ht="15" customHeight="1" thickBot="1" x14ac:dyDescent="0.35">
      <c r="A84" s="16"/>
      <c r="B84" s="165">
        <v>2</v>
      </c>
      <c r="C84" s="170"/>
      <c r="D84" s="171"/>
      <c r="E84" s="172"/>
      <c r="F84" s="174">
        <f>IF(ISNUMBER(D84),D84/B95,)</f>
        <v>0</v>
      </c>
      <c r="G84" s="16"/>
      <c r="H84" s="165">
        <v>2</v>
      </c>
      <c r="I84" s="170"/>
      <c r="J84" s="171"/>
      <c r="K84" s="172"/>
      <c r="L84" s="174">
        <f>IF(ISNUMBER(J84),J84/H95,)</f>
        <v>0</v>
      </c>
      <c r="M84" s="16"/>
      <c r="N84" s="165">
        <v>2</v>
      </c>
      <c r="O84" s="170"/>
      <c r="P84" s="171"/>
      <c r="Q84" s="172"/>
      <c r="R84" s="174">
        <f>IF(ISNUMBER(P84),P84/N95,)</f>
        <v>0</v>
      </c>
      <c r="S84" s="16"/>
      <c r="T84" s="16"/>
      <c r="U84" s="16"/>
      <c r="V84" s="16"/>
      <c r="W84" s="16"/>
      <c r="X84" s="16"/>
      <c r="Y84" s="16"/>
      <c r="Z84" s="16"/>
      <c r="AA84" s="16"/>
      <c r="AB84" s="16"/>
      <c r="AC84" s="16"/>
      <c r="AD84" s="16"/>
      <c r="AE84" s="16"/>
      <c r="AF84" s="16"/>
      <c r="AG84" s="16"/>
      <c r="AH84" s="16"/>
      <c r="AI84" s="16"/>
      <c r="AJ84" s="16"/>
      <c r="AK84" s="16"/>
      <c r="AL84" s="16"/>
      <c r="AM84" s="16"/>
      <c r="AN84" s="16"/>
      <c r="AO84" s="16"/>
      <c r="AP84" s="16"/>
    </row>
    <row r="85" spans="1:42" ht="15" customHeight="1" thickBot="1" x14ac:dyDescent="0.35">
      <c r="A85" s="16"/>
      <c r="B85" s="165">
        <v>3</v>
      </c>
      <c r="C85" s="170"/>
      <c r="D85" s="171"/>
      <c r="E85" s="172"/>
      <c r="F85" s="174">
        <f>IF(ISNUMBER(D85),D85/B95,)</f>
        <v>0</v>
      </c>
      <c r="G85" s="16"/>
      <c r="H85" s="165">
        <v>3</v>
      </c>
      <c r="I85" s="170"/>
      <c r="J85" s="171"/>
      <c r="K85" s="172"/>
      <c r="L85" s="174">
        <f>IF(ISNUMBER(J85),J85/H95,)</f>
        <v>0</v>
      </c>
      <c r="M85" s="175"/>
      <c r="N85" s="165">
        <v>3</v>
      </c>
      <c r="O85" s="170"/>
      <c r="P85" s="171"/>
      <c r="Q85" s="172"/>
      <c r="R85" s="174">
        <f>IF(ISNUMBER(P85),P85/N95,)</f>
        <v>0</v>
      </c>
      <c r="S85" s="16"/>
      <c r="T85" s="16"/>
      <c r="U85" s="16"/>
      <c r="V85" s="16"/>
      <c r="W85" s="16"/>
      <c r="X85" s="16"/>
      <c r="Y85" s="16"/>
      <c r="Z85" s="16"/>
      <c r="AA85" s="16"/>
      <c r="AB85" s="16"/>
      <c r="AC85" s="16"/>
      <c r="AD85" s="16"/>
      <c r="AE85" s="16"/>
      <c r="AF85" s="16"/>
      <c r="AG85" s="16"/>
      <c r="AH85" s="16"/>
      <c r="AI85" s="16"/>
      <c r="AJ85" s="16"/>
      <c r="AK85" s="16"/>
      <c r="AL85" s="16"/>
      <c r="AM85" s="16"/>
      <c r="AN85" s="16"/>
      <c r="AO85" s="16"/>
      <c r="AP85" s="16"/>
    </row>
    <row r="86" spans="1:42" ht="15" customHeight="1" thickBot="1" x14ac:dyDescent="0.35">
      <c r="A86" s="16"/>
      <c r="B86" s="165">
        <v>4</v>
      </c>
      <c r="C86" s="170"/>
      <c r="D86" s="171"/>
      <c r="E86" s="172"/>
      <c r="F86" s="174">
        <f>IF(ISNUMBER(D86),D86/B95,)</f>
        <v>0</v>
      </c>
      <c r="G86" s="16"/>
      <c r="H86" s="165">
        <v>4</v>
      </c>
      <c r="I86" s="170"/>
      <c r="J86" s="171"/>
      <c r="K86" s="172"/>
      <c r="L86" s="174">
        <f>IF(ISNUMBER(J86),J86/H95,)</f>
        <v>0</v>
      </c>
      <c r="M86" s="13"/>
      <c r="N86" s="165">
        <v>4</v>
      </c>
      <c r="O86" s="170"/>
      <c r="P86" s="171"/>
      <c r="Q86" s="172"/>
      <c r="R86" s="174">
        <f>IF(ISNUMBER(P86),P86/N95,)</f>
        <v>0</v>
      </c>
      <c r="S86" s="16"/>
      <c r="T86" s="16"/>
      <c r="U86" s="16"/>
      <c r="V86" s="16"/>
      <c r="W86" s="16"/>
      <c r="X86" s="16"/>
      <c r="Y86" s="16"/>
      <c r="Z86" s="16"/>
      <c r="AA86" s="16"/>
      <c r="AB86" s="16"/>
      <c r="AC86" s="16"/>
      <c r="AD86" s="16"/>
      <c r="AE86" s="16"/>
      <c r="AF86" s="16"/>
      <c r="AG86" s="16"/>
      <c r="AH86" s="16"/>
      <c r="AI86" s="16"/>
      <c r="AJ86" s="16"/>
      <c r="AK86" s="16"/>
      <c r="AL86" s="16"/>
      <c r="AM86" s="16"/>
      <c r="AN86" s="16"/>
      <c r="AO86" s="16"/>
      <c r="AP86" s="16"/>
    </row>
    <row r="87" spans="1:42" ht="15" customHeight="1" thickBot="1" x14ac:dyDescent="0.35">
      <c r="A87" s="16"/>
      <c r="B87" s="165">
        <v>5</v>
      </c>
      <c r="C87" s="170"/>
      <c r="D87" s="171"/>
      <c r="E87" s="172"/>
      <c r="F87" s="174">
        <f>IF(ISNUMBER(D87),D87/B95,)</f>
        <v>0</v>
      </c>
      <c r="G87" s="16"/>
      <c r="H87" s="165">
        <v>5</v>
      </c>
      <c r="I87" s="170"/>
      <c r="J87" s="171"/>
      <c r="K87" s="172"/>
      <c r="L87" s="174">
        <f>IF(ISNUMBER(J87),J87/H95,)</f>
        <v>0</v>
      </c>
      <c r="M87" s="176"/>
      <c r="N87" s="165">
        <v>5</v>
      </c>
      <c r="O87" s="170"/>
      <c r="P87" s="171"/>
      <c r="Q87" s="172"/>
      <c r="R87" s="174">
        <f>IF(ISNUMBER(P87),P87/N95,)</f>
        <v>0</v>
      </c>
      <c r="S87" s="16"/>
      <c r="T87" s="16"/>
      <c r="U87" s="16"/>
      <c r="V87" s="16"/>
      <c r="W87" s="16"/>
      <c r="X87" s="16"/>
      <c r="Y87" s="16"/>
      <c r="Z87" s="16"/>
      <c r="AA87" s="16"/>
      <c r="AB87" s="16"/>
      <c r="AC87" s="16"/>
      <c r="AD87" s="16"/>
      <c r="AE87" s="16"/>
      <c r="AF87" s="16"/>
      <c r="AG87" s="16"/>
      <c r="AH87" s="16"/>
      <c r="AI87" s="16"/>
      <c r="AJ87" s="16"/>
      <c r="AK87" s="16"/>
      <c r="AL87" s="16"/>
      <c r="AM87" s="16"/>
      <c r="AN87" s="16"/>
      <c r="AO87" s="16"/>
      <c r="AP87" s="16"/>
    </row>
    <row r="88" spans="1:42" ht="15" customHeight="1" thickBot="1" x14ac:dyDescent="0.35">
      <c r="A88" s="16"/>
      <c r="B88" s="165">
        <v>6</v>
      </c>
      <c r="C88" s="170"/>
      <c r="D88" s="171"/>
      <c r="E88" s="172"/>
      <c r="F88" s="174">
        <f>IF(ISNUMBER(D88),D88/B95,)</f>
        <v>0</v>
      </c>
      <c r="G88" s="16"/>
      <c r="H88" s="165">
        <v>6</v>
      </c>
      <c r="I88" s="170"/>
      <c r="J88" s="171"/>
      <c r="K88" s="172"/>
      <c r="L88" s="174">
        <f>IF(ISNUMBER(J88),J88/H95,)</f>
        <v>0</v>
      </c>
      <c r="M88" s="176"/>
      <c r="N88" s="165">
        <v>6</v>
      </c>
      <c r="O88" s="170"/>
      <c r="P88" s="171"/>
      <c r="Q88" s="172"/>
      <c r="R88" s="174">
        <f>IF(ISNUMBER(P88),P88/N95,)</f>
        <v>0</v>
      </c>
      <c r="S88" s="16"/>
      <c r="T88" s="16"/>
      <c r="U88" s="16"/>
      <c r="V88" s="16"/>
      <c r="W88" s="16"/>
      <c r="X88" s="16"/>
      <c r="Y88" s="16"/>
      <c r="Z88" s="16"/>
      <c r="AA88" s="16"/>
      <c r="AB88" s="16"/>
      <c r="AC88" s="16"/>
      <c r="AD88" s="16"/>
      <c r="AE88" s="16"/>
      <c r="AF88" s="16"/>
      <c r="AG88" s="16"/>
      <c r="AH88" s="16"/>
      <c r="AI88" s="16"/>
      <c r="AJ88" s="16"/>
      <c r="AK88" s="16"/>
      <c r="AL88" s="16"/>
      <c r="AM88" s="16"/>
      <c r="AN88" s="16"/>
      <c r="AO88" s="16"/>
      <c r="AP88" s="16"/>
    </row>
    <row r="89" spans="1:42" ht="15" customHeight="1" thickBot="1" x14ac:dyDescent="0.35">
      <c r="A89" s="16"/>
      <c r="B89" s="165">
        <v>7</v>
      </c>
      <c r="C89" s="170"/>
      <c r="D89" s="171"/>
      <c r="E89" s="172"/>
      <c r="F89" s="174">
        <f>IF(ISNUMBER(D89),D89/B95,)</f>
        <v>0</v>
      </c>
      <c r="G89" s="16"/>
      <c r="H89" s="165">
        <v>7</v>
      </c>
      <c r="I89" s="170"/>
      <c r="J89" s="171"/>
      <c r="K89" s="172"/>
      <c r="L89" s="174">
        <f>IF(ISNUMBER(J89),J89/H95,)</f>
        <v>0</v>
      </c>
      <c r="M89" s="176"/>
      <c r="N89" s="165">
        <v>7</v>
      </c>
      <c r="O89" s="170"/>
      <c r="P89" s="171"/>
      <c r="Q89" s="172"/>
      <c r="R89" s="174">
        <f>IF(ISNUMBER(P89),P89/N95,)</f>
        <v>0</v>
      </c>
      <c r="S89" s="16"/>
      <c r="T89" s="16"/>
      <c r="U89" s="16"/>
      <c r="V89" s="16"/>
      <c r="W89" s="16"/>
      <c r="X89" s="16"/>
      <c r="Y89" s="16"/>
      <c r="Z89" s="16"/>
      <c r="AA89" s="16"/>
      <c r="AB89" s="16"/>
      <c r="AC89" s="16"/>
      <c r="AD89" s="16"/>
      <c r="AE89" s="16"/>
      <c r="AF89" s="16"/>
      <c r="AG89" s="16"/>
      <c r="AH89" s="16"/>
      <c r="AI89" s="16"/>
      <c r="AJ89" s="16"/>
      <c r="AK89" s="16"/>
      <c r="AL89" s="16"/>
      <c r="AM89" s="16"/>
      <c r="AN89" s="16"/>
      <c r="AO89" s="16"/>
      <c r="AP89" s="16"/>
    </row>
    <row r="90" spans="1:42" ht="15" customHeight="1" thickBot="1" x14ac:dyDescent="0.35">
      <c r="A90" s="16"/>
      <c r="B90" s="165">
        <v>8</v>
      </c>
      <c r="C90" s="170"/>
      <c r="D90" s="171"/>
      <c r="E90" s="172"/>
      <c r="F90" s="174">
        <f>IF(ISNUMBER(D90),D90/B95,)</f>
        <v>0</v>
      </c>
      <c r="G90" s="16"/>
      <c r="H90" s="165">
        <v>8</v>
      </c>
      <c r="I90" s="170"/>
      <c r="J90" s="171"/>
      <c r="K90" s="172"/>
      <c r="L90" s="174">
        <f>IF(ISNUMBER(J90),J90/H95,)</f>
        <v>0</v>
      </c>
      <c r="M90" s="176"/>
      <c r="N90" s="165">
        <v>8</v>
      </c>
      <c r="O90" s="170"/>
      <c r="P90" s="171"/>
      <c r="Q90" s="172"/>
      <c r="R90" s="174">
        <f>IF(ISNUMBER(P90),P90/N95,)</f>
        <v>0</v>
      </c>
      <c r="S90" s="16"/>
      <c r="T90" s="16"/>
      <c r="U90" s="16"/>
      <c r="V90" s="16"/>
      <c r="W90" s="16"/>
      <c r="X90" s="16"/>
      <c r="Y90" s="16"/>
      <c r="Z90" s="16"/>
      <c r="AA90" s="16"/>
      <c r="AB90" s="16"/>
      <c r="AC90" s="16"/>
      <c r="AD90" s="16"/>
      <c r="AE90" s="16"/>
      <c r="AF90" s="16"/>
      <c r="AG90" s="16"/>
      <c r="AH90" s="16"/>
      <c r="AI90" s="16"/>
      <c r="AJ90" s="16"/>
      <c r="AK90" s="16"/>
      <c r="AL90" s="16"/>
      <c r="AM90" s="16"/>
      <c r="AN90" s="16"/>
      <c r="AO90" s="16"/>
      <c r="AP90" s="16"/>
    </row>
    <row r="91" spans="1:42" ht="15" customHeight="1" thickBot="1" x14ac:dyDescent="0.35">
      <c r="A91" s="16"/>
      <c r="B91" s="165">
        <v>9</v>
      </c>
      <c r="C91" s="170"/>
      <c r="D91" s="171"/>
      <c r="E91" s="172"/>
      <c r="F91" s="174">
        <f>IF(ISNUMBER(D91),D91/B95,)</f>
        <v>0</v>
      </c>
      <c r="G91" s="16"/>
      <c r="H91" s="165">
        <v>9</v>
      </c>
      <c r="I91" s="170"/>
      <c r="J91" s="171"/>
      <c r="K91" s="172"/>
      <c r="L91" s="174">
        <f>IF(ISNUMBER(J91),J91/H95,)</f>
        <v>0</v>
      </c>
      <c r="M91" s="176"/>
      <c r="N91" s="165">
        <v>9</v>
      </c>
      <c r="O91" s="170"/>
      <c r="P91" s="171"/>
      <c r="Q91" s="172"/>
      <c r="R91" s="174">
        <f>IF(ISNUMBER(P91),P91/N95,)</f>
        <v>0</v>
      </c>
      <c r="S91" s="16"/>
      <c r="T91" s="16"/>
      <c r="U91" s="16"/>
      <c r="V91" s="16"/>
      <c r="W91" s="16"/>
      <c r="X91" s="16"/>
      <c r="Y91" s="16"/>
      <c r="Z91" s="16"/>
      <c r="AA91" s="16"/>
      <c r="AB91" s="16"/>
      <c r="AC91" s="16"/>
      <c r="AD91" s="16"/>
      <c r="AE91" s="16"/>
      <c r="AF91" s="16"/>
      <c r="AG91" s="16"/>
      <c r="AH91" s="16"/>
      <c r="AI91" s="16"/>
      <c r="AJ91" s="16"/>
      <c r="AK91" s="16"/>
      <c r="AL91" s="16"/>
      <c r="AM91" s="16"/>
      <c r="AN91" s="16"/>
      <c r="AO91" s="16"/>
      <c r="AP91" s="16"/>
    </row>
    <row r="92" spans="1:42" ht="15" customHeight="1" thickBot="1" x14ac:dyDescent="0.35">
      <c r="A92" s="16"/>
      <c r="B92" s="177">
        <v>10</v>
      </c>
      <c r="C92" s="178"/>
      <c r="D92" s="179"/>
      <c r="E92" s="180"/>
      <c r="F92" s="174">
        <f>IF(ISNUMBER(D92),D92/B95,)</f>
        <v>0</v>
      </c>
      <c r="G92" s="16"/>
      <c r="H92" s="177">
        <v>10</v>
      </c>
      <c r="I92" s="178"/>
      <c r="J92" s="179"/>
      <c r="K92" s="180"/>
      <c r="L92" s="174">
        <f>IF(ISNUMBER(J92),J92/H95,)</f>
        <v>0</v>
      </c>
      <c r="M92" s="176"/>
      <c r="N92" s="177">
        <v>10</v>
      </c>
      <c r="O92" s="178"/>
      <c r="P92" s="179"/>
      <c r="Q92" s="180"/>
      <c r="R92" s="174">
        <f>IF(ISNUMBER(P92),P92/N95,)</f>
        <v>0</v>
      </c>
      <c r="S92" s="16"/>
      <c r="T92" s="16"/>
      <c r="U92" s="16"/>
      <c r="V92" s="16"/>
      <c r="W92" s="16"/>
      <c r="X92" s="16"/>
      <c r="Y92" s="16"/>
      <c r="Z92" s="16"/>
      <c r="AA92" s="16"/>
      <c r="AB92" s="16"/>
      <c r="AC92" s="16"/>
      <c r="AD92" s="16"/>
      <c r="AE92" s="16"/>
      <c r="AF92" s="16"/>
      <c r="AG92" s="16"/>
      <c r="AH92" s="16"/>
      <c r="AI92" s="16"/>
      <c r="AJ92" s="16"/>
      <c r="AK92" s="16"/>
      <c r="AL92" s="16"/>
      <c r="AM92" s="16"/>
      <c r="AN92" s="16"/>
      <c r="AO92" s="16"/>
      <c r="AP92" s="16"/>
    </row>
    <row r="93" spans="1:42" ht="15" customHeight="1" x14ac:dyDescent="0.3">
      <c r="A93" s="16"/>
      <c r="B93" s="413" t="s">
        <v>4</v>
      </c>
      <c r="C93" s="397" t="s">
        <v>60</v>
      </c>
      <c r="D93" s="398"/>
      <c r="E93" s="409">
        <f>IFERROR(IF(COUNT(F83:F92)&gt;0,AVERAGEIF(F83:F92,"&gt;0"),0),)</f>
        <v>0</v>
      </c>
      <c r="F93" s="410"/>
      <c r="G93" s="16"/>
      <c r="H93" s="413" t="s">
        <v>4</v>
      </c>
      <c r="I93" s="397" t="s">
        <v>60</v>
      </c>
      <c r="J93" s="398"/>
      <c r="K93" s="409">
        <f>IFERROR(IF(COUNT(L83:L92)&gt;0,AVERAGEIF(L83:L92,"&gt;0"),0),)</f>
        <v>0</v>
      </c>
      <c r="L93" s="410"/>
      <c r="M93" s="176"/>
      <c r="N93" s="413" t="s">
        <v>4</v>
      </c>
      <c r="O93" s="405" t="s">
        <v>67</v>
      </c>
      <c r="P93" s="415">
        <f>IFERROR(IF(COUNT(R83:R92)&gt;0,AVERAGEIF(R83:R92,"&gt;0"),0),)</f>
        <v>0</v>
      </c>
      <c r="Q93" s="417" t="s">
        <v>107</v>
      </c>
      <c r="R93" s="442" t="str">
        <f>IFERROR(Q97*R97,"")</f>
        <v/>
      </c>
      <c r="S93" s="16"/>
      <c r="T93" s="16"/>
      <c r="U93" s="16"/>
      <c r="V93" s="16"/>
      <c r="W93" s="16"/>
      <c r="X93" s="16"/>
      <c r="Y93" s="16"/>
      <c r="Z93" s="16"/>
      <c r="AA93" s="16"/>
      <c r="AB93" s="16"/>
      <c r="AC93" s="16"/>
      <c r="AD93" s="16"/>
      <c r="AE93" s="16"/>
      <c r="AF93" s="16"/>
      <c r="AG93" s="16"/>
      <c r="AH93" s="16"/>
      <c r="AI93" s="16"/>
      <c r="AJ93" s="16"/>
      <c r="AK93" s="16"/>
      <c r="AL93" s="16"/>
      <c r="AM93" s="16"/>
      <c r="AN93" s="16"/>
      <c r="AO93" s="16"/>
      <c r="AP93" s="16"/>
    </row>
    <row r="94" spans="1:42" ht="15" customHeight="1" thickBot="1" x14ac:dyDescent="0.35">
      <c r="A94" s="16"/>
      <c r="B94" s="414"/>
      <c r="C94" s="406"/>
      <c r="D94" s="419"/>
      <c r="E94" s="411"/>
      <c r="F94" s="412"/>
      <c r="G94" s="16"/>
      <c r="H94" s="414"/>
      <c r="I94" s="406"/>
      <c r="J94" s="419"/>
      <c r="K94" s="411"/>
      <c r="L94" s="412"/>
      <c r="M94" s="176"/>
      <c r="N94" s="414"/>
      <c r="O94" s="406"/>
      <c r="P94" s="416"/>
      <c r="Q94" s="418"/>
      <c r="R94" s="443"/>
      <c r="S94" s="16"/>
      <c r="T94" s="16"/>
      <c r="U94" s="16"/>
      <c r="V94" s="16"/>
      <c r="W94" s="16"/>
      <c r="X94" s="16"/>
      <c r="Y94" s="16"/>
      <c r="Z94" s="16"/>
      <c r="AA94" s="16"/>
      <c r="AB94" s="16"/>
      <c r="AC94" s="16"/>
      <c r="AD94" s="16"/>
      <c r="AE94" s="16"/>
      <c r="AF94" s="16"/>
      <c r="AG94" s="16"/>
      <c r="AH94" s="16"/>
      <c r="AI94" s="16"/>
      <c r="AJ94" s="16"/>
      <c r="AK94" s="16"/>
      <c r="AL94" s="16"/>
      <c r="AM94" s="16"/>
      <c r="AN94" s="16"/>
      <c r="AO94" s="16"/>
      <c r="AP94" s="16"/>
    </row>
    <row r="95" spans="1:42" ht="15" customHeight="1" x14ac:dyDescent="0.3">
      <c r="A95" s="16"/>
      <c r="B95" s="403">
        <f ca="1">IFERROR(ROUNDUP(B97/(0.0005*C97^2-0.0342*C97+1.034),0),)</f>
        <v>0</v>
      </c>
      <c r="C95" s="405" t="s">
        <v>196</v>
      </c>
      <c r="D95" s="407">
        <f>SUM(C83:C92)</f>
        <v>0</v>
      </c>
      <c r="E95" s="397" t="s">
        <v>43</v>
      </c>
      <c r="F95" s="401">
        <f>SUM(C83*D83,C84*D84,C85*D85,C86*D86,C87*D87,C88*D88,C89*D89,C90*D90,C91*D91,C92*D92)</f>
        <v>0</v>
      </c>
      <c r="G95" s="16"/>
      <c r="H95" s="403">
        <f ca="1">IFERROR(ROUNDUP(H97/(0.0005*I97^2-0.0342*I97+1.034),0),)</f>
        <v>0</v>
      </c>
      <c r="I95" s="405" t="s">
        <v>196</v>
      </c>
      <c r="J95" s="407">
        <f>SUM(I83:I92)</f>
        <v>0</v>
      </c>
      <c r="K95" s="397" t="s">
        <v>43</v>
      </c>
      <c r="L95" s="401">
        <f>SUM(I83*J83,I84*J84,I85*J85,I86*J86,I87*J87,I88*J88,I89*J89,I90*J90,I91*J91,I92*J92)</f>
        <v>0</v>
      </c>
      <c r="M95" s="176"/>
      <c r="N95" s="403">
        <f ca="1">IFERROR(ROUNDUP(N97/(0.0005*O97^2-0.0342*O97+1.034),0),)</f>
        <v>0</v>
      </c>
      <c r="O95" s="405" t="s">
        <v>196</v>
      </c>
      <c r="P95" s="407">
        <f>SUM(O83:O92)</f>
        <v>0</v>
      </c>
      <c r="Q95" s="397" t="s">
        <v>43</v>
      </c>
      <c r="R95" s="401">
        <f>SUM(O83*P83,O84*P84,O85*P85,O86*P86,O87*P87,O88*P88,O89*P89,O90*P90,O91*P91,O92*P92)</f>
        <v>0</v>
      </c>
      <c r="S95" s="16"/>
      <c r="T95" s="16"/>
      <c r="U95" s="16"/>
      <c r="V95" s="16"/>
      <c r="W95" s="16"/>
      <c r="X95" s="16"/>
      <c r="Y95" s="16"/>
      <c r="Z95" s="16"/>
      <c r="AA95" s="16"/>
      <c r="AB95" s="16"/>
      <c r="AC95" s="16"/>
      <c r="AD95" s="16"/>
      <c r="AE95" s="16"/>
      <c r="AF95" s="16"/>
      <c r="AG95" s="16"/>
      <c r="AH95" s="16"/>
      <c r="AI95" s="16"/>
      <c r="AJ95" s="16"/>
      <c r="AK95" s="16"/>
      <c r="AL95" s="16"/>
      <c r="AM95" s="16"/>
      <c r="AN95" s="16"/>
      <c r="AO95" s="16"/>
      <c r="AP95" s="16"/>
    </row>
    <row r="96" spans="1:42" ht="15" customHeight="1" thickBot="1" x14ac:dyDescent="0.35">
      <c r="A96" s="16"/>
      <c r="B96" s="404"/>
      <c r="C96" s="406"/>
      <c r="D96" s="408"/>
      <c r="E96" s="406"/>
      <c r="F96" s="402"/>
      <c r="G96" s="16"/>
      <c r="H96" s="404"/>
      <c r="I96" s="406"/>
      <c r="J96" s="408"/>
      <c r="K96" s="406"/>
      <c r="L96" s="402"/>
      <c r="M96" s="176"/>
      <c r="N96" s="404"/>
      <c r="O96" s="406"/>
      <c r="P96" s="408"/>
      <c r="Q96" s="406"/>
      <c r="R96" s="402"/>
      <c r="S96" s="16"/>
      <c r="T96" s="16"/>
      <c r="U96" s="16"/>
      <c r="V96" s="16"/>
      <c r="W96" s="16"/>
      <c r="X96" s="16"/>
      <c r="Y96" s="16"/>
      <c r="Z96" s="16"/>
      <c r="AA96" s="16"/>
      <c r="AB96" s="16"/>
      <c r="AC96" s="16"/>
      <c r="AD96" s="16"/>
      <c r="AE96" s="16"/>
      <c r="AF96" s="16"/>
      <c r="AG96" s="16"/>
      <c r="AH96" s="16"/>
      <c r="AI96" s="16"/>
      <c r="AJ96" s="16"/>
      <c r="AK96" s="16"/>
      <c r="AL96" s="16"/>
      <c r="AM96" s="16"/>
      <c r="AN96" s="16"/>
      <c r="AO96" s="16"/>
      <c r="AP96" s="16"/>
    </row>
    <row r="97" spans="1:42" ht="15" customHeight="1" x14ac:dyDescent="0.3">
      <c r="A97" s="16"/>
      <c r="B97" s="2" t="e">
        <f ca="1">OFFSET(D82,MATCH(MAX(D83:D92),D83:D92,0),0)</f>
        <v>#N/A</v>
      </c>
      <c r="C97" s="181" t="e">
        <f ca="1">OFFSET(C82,MATCH(MAX(D83:D92),D83:D92,0),0)+(10-OFFSET(E82,MATCH(MAX(D83:D92),D83:D92,0),0))</f>
        <v>#N/A</v>
      </c>
      <c r="D97" s="16"/>
      <c r="E97" s="16"/>
      <c r="F97" s="16"/>
      <c r="G97" s="16"/>
      <c r="H97" s="2" t="e">
        <f ca="1">OFFSET(J82,MATCH(MAX(J83:J92),J83:J92,0),0)</f>
        <v>#N/A</v>
      </c>
      <c r="I97" s="181" t="e">
        <f ca="1">OFFSET(I82,MATCH(MAX(J83:J92),J83:J92,0),0)+(10-OFFSET(K82,MATCH(MAX(J83:J92),J83:J92,0),0))</f>
        <v>#N/A</v>
      </c>
      <c r="J97" s="16"/>
      <c r="K97" s="16"/>
      <c r="L97" s="16"/>
      <c r="M97" s="160"/>
      <c r="N97" s="2" t="e">
        <f ca="1">OFFSET(P82,MATCH(MAX(P83:P92),P83:P92,0),0)</f>
        <v>#N/A</v>
      </c>
      <c r="O97" s="181" t="e">
        <f ca="1">OFFSET(O82,MATCH(MAX(P83:P92),P83:P92,0),0)+(10-OFFSET(Q82,MATCH(MAX(P83:P92),P83:P92,0),0))</f>
        <v>#N/A</v>
      </c>
      <c r="P97" s="16"/>
      <c r="Q97" s="183" t="str">
        <f>IFERROR(AVERAGE(AVERAGE(E83:E92),AVERAGE(K83:K92),AVERAGE(Q83:Q92)),"")</f>
        <v/>
      </c>
      <c r="R97" s="184">
        <f>SUM(C83:C92,I83:I92,O83:O92)</f>
        <v>0</v>
      </c>
      <c r="S97" s="16"/>
      <c r="T97" s="16"/>
      <c r="U97" s="16"/>
      <c r="V97" s="16"/>
      <c r="W97" s="16"/>
      <c r="X97" s="16"/>
      <c r="Y97" s="16"/>
      <c r="Z97" s="16"/>
      <c r="AA97" s="16"/>
      <c r="AB97" s="16"/>
      <c r="AC97" s="16"/>
      <c r="AD97" s="16"/>
      <c r="AE97" s="16"/>
      <c r="AF97" s="16"/>
      <c r="AG97" s="16"/>
      <c r="AH97" s="16"/>
      <c r="AI97" s="16"/>
      <c r="AJ97" s="16"/>
      <c r="AK97" s="16"/>
      <c r="AL97" s="16"/>
      <c r="AM97" s="16"/>
      <c r="AN97" s="16"/>
      <c r="AO97" s="16"/>
      <c r="AP97" s="16"/>
    </row>
    <row r="98" spans="1:42" ht="15" customHeight="1" x14ac:dyDescent="0.3">
      <c r="A98" s="16"/>
      <c r="B98" s="16"/>
      <c r="C98" s="16"/>
      <c r="D98" s="16"/>
      <c r="E98" s="16"/>
      <c r="F98" s="16"/>
      <c r="G98" s="16"/>
      <c r="H98" s="16"/>
      <c r="I98" s="16"/>
      <c r="J98" s="16"/>
      <c r="K98" s="16"/>
      <c r="L98" s="16"/>
      <c r="M98" s="16"/>
      <c r="N98" s="16"/>
      <c r="O98" s="16"/>
      <c r="P98" s="16"/>
      <c r="Q98" s="16"/>
      <c r="R98" s="16"/>
      <c r="S98" s="16"/>
      <c r="T98" s="16"/>
      <c r="U98" s="16"/>
      <c r="V98" s="16"/>
      <c r="W98" s="16"/>
      <c r="X98" s="16"/>
      <c r="Y98" s="16"/>
      <c r="Z98" s="16"/>
      <c r="AA98" s="16"/>
      <c r="AB98" s="16"/>
      <c r="AC98" s="16"/>
      <c r="AD98" s="16"/>
      <c r="AE98" s="16"/>
      <c r="AF98" s="16"/>
      <c r="AG98" s="16"/>
      <c r="AH98" s="16"/>
      <c r="AI98" s="16"/>
      <c r="AJ98" s="16"/>
      <c r="AK98" s="16"/>
      <c r="AL98" s="16"/>
      <c r="AM98" s="16"/>
      <c r="AN98" s="16"/>
      <c r="AO98" s="16"/>
      <c r="AP98" s="16"/>
    </row>
    <row r="99" spans="1:42" ht="15" customHeight="1" x14ac:dyDescent="0.3">
      <c r="A99" s="16"/>
      <c r="B99" s="400" t="s">
        <v>183</v>
      </c>
      <c r="C99" s="400"/>
      <c r="D99" s="400"/>
      <c r="E99" s="400"/>
      <c r="F99" s="400"/>
      <c r="G99" s="400"/>
      <c r="H99" s="400"/>
      <c r="I99" s="400"/>
      <c r="J99" s="400"/>
      <c r="K99" s="400"/>
      <c r="L99" s="400"/>
      <c r="M99" s="400"/>
      <c r="N99" s="400"/>
      <c r="O99" s="400"/>
      <c r="P99" s="400"/>
      <c r="Q99" s="400"/>
      <c r="R99" s="400"/>
      <c r="S99" s="16"/>
      <c r="T99" s="16"/>
      <c r="U99" s="16"/>
      <c r="V99" s="16"/>
      <c r="W99" s="16"/>
      <c r="X99" s="16"/>
      <c r="Y99" s="16"/>
      <c r="Z99" s="16"/>
      <c r="AA99" s="16"/>
      <c r="AB99" s="16"/>
      <c r="AC99" s="16"/>
      <c r="AD99" s="16"/>
      <c r="AE99" s="16"/>
      <c r="AF99" s="16"/>
      <c r="AG99" s="16"/>
      <c r="AH99" s="16"/>
      <c r="AI99" s="16"/>
      <c r="AJ99" s="16"/>
      <c r="AK99" s="16"/>
      <c r="AL99" s="16"/>
      <c r="AM99" s="16"/>
      <c r="AN99" s="16"/>
      <c r="AO99" s="16"/>
      <c r="AP99" s="16"/>
    </row>
    <row r="100" spans="1:42" ht="15" customHeight="1" x14ac:dyDescent="0.3">
      <c r="A100" s="16"/>
      <c r="B100" s="400"/>
      <c r="C100" s="400"/>
      <c r="D100" s="400"/>
      <c r="E100" s="400"/>
      <c r="F100" s="400"/>
      <c r="G100" s="400"/>
      <c r="H100" s="400"/>
      <c r="I100" s="400"/>
      <c r="J100" s="400"/>
      <c r="K100" s="400"/>
      <c r="L100" s="400"/>
      <c r="M100" s="400"/>
      <c r="N100" s="400"/>
      <c r="O100" s="400"/>
      <c r="P100" s="400"/>
      <c r="Q100" s="400"/>
      <c r="R100" s="400"/>
      <c r="S100" s="16"/>
      <c r="T100" s="16"/>
      <c r="U100" s="16"/>
      <c r="V100" s="16"/>
      <c r="W100" s="16"/>
      <c r="X100" s="16"/>
      <c r="Y100" s="16"/>
      <c r="Z100" s="16"/>
      <c r="AA100" s="16"/>
      <c r="AB100" s="16"/>
      <c r="AC100" s="16"/>
      <c r="AD100" s="16"/>
      <c r="AE100" s="16"/>
      <c r="AF100" s="16"/>
      <c r="AG100" s="16"/>
      <c r="AH100" s="16"/>
      <c r="AI100" s="16"/>
      <c r="AJ100" s="16"/>
      <c r="AK100" s="16"/>
      <c r="AL100" s="16"/>
      <c r="AM100" s="16"/>
      <c r="AN100" s="16"/>
      <c r="AO100" s="16"/>
      <c r="AP100" s="16"/>
    </row>
    <row r="101" spans="1:42" ht="15" customHeight="1" x14ac:dyDescent="0.3">
      <c r="A101" s="16"/>
      <c r="B101" s="400"/>
      <c r="C101" s="400"/>
      <c r="D101" s="400"/>
      <c r="E101" s="400"/>
      <c r="F101" s="400"/>
      <c r="G101" s="400"/>
      <c r="H101" s="400"/>
      <c r="I101" s="400"/>
      <c r="J101" s="400"/>
      <c r="K101" s="400"/>
      <c r="L101" s="400"/>
      <c r="M101" s="400"/>
      <c r="N101" s="400"/>
      <c r="O101" s="400"/>
      <c r="P101" s="400"/>
      <c r="Q101" s="400"/>
      <c r="R101" s="400"/>
      <c r="S101" s="16"/>
      <c r="T101" s="16"/>
      <c r="U101" s="16"/>
      <c r="V101" s="16"/>
      <c r="W101" s="16"/>
      <c r="X101" s="16"/>
      <c r="Y101" s="16"/>
      <c r="Z101" s="16"/>
      <c r="AA101" s="16"/>
      <c r="AB101" s="16"/>
      <c r="AC101" s="16"/>
      <c r="AD101" s="16"/>
      <c r="AE101" s="16"/>
      <c r="AF101" s="16"/>
      <c r="AG101" s="16"/>
      <c r="AH101" s="16"/>
      <c r="AI101" s="16"/>
      <c r="AJ101" s="16"/>
      <c r="AK101" s="16"/>
      <c r="AL101" s="16"/>
      <c r="AM101" s="16"/>
      <c r="AN101" s="16"/>
      <c r="AO101" s="16"/>
      <c r="AP101" s="16"/>
    </row>
    <row r="102" spans="1:42" ht="15" customHeight="1" thickBot="1" x14ac:dyDescent="0.3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c r="AE102" s="16"/>
      <c r="AF102" s="16"/>
      <c r="AG102" s="16"/>
      <c r="AH102" s="16"/>
      <c r="AI102" s="16"/>
      <c r="AJ102" s="16"/>
      <c r="AK102" s="16"/>
      <c r="AL102" s="16"/>
      <c r="AM102" s="16"/>
      <c r="AN102" s="16"/>
      <c r="AO102" s="16"/>
      <c r="AP102" s="16"/>
    </row>
    <row r="103" spans="1:42" ht="15" customHeight="1" x14ac:dyDescent="0.3">
      <c r="A103" s="16"/>
      <c r="B103" s="16"/>
      <c r="C103" s="284">
        <f>'Training Plan'!O160</f>
        <v>0</v>
      </c>
      <c r="D103" s="285"/>
      <c r="E103" s="286"/>
      <c r="F103" s="284">
        <f>'Training Plan'!O164</f>
        <v>0</v>
      </c>
      <c r="G103" s="285"/>
      <c r="H103" s="286"/>
      <c r="I103" s="284">
        <f>'Training Plan'!O168</f>
        <v>0</v>
      </c>
      <c r="J103" s="285"/>
      <c r="K103" s="286"/>
      <c r="L103" s="284">
        <f>'Training Plan'!O172</f>
        <v>0</v>
      </c>
      <c r="M103" s="285"/>
      <c r="N103" s="286"/>
      <c r="O103" s="284">
        <f>'Training Plan'!O176</f>
        <v>0</v>
      </c>
      <c r="P103" s="285"/>
      <c r="Q103" s="286"/>
      <c r="R103" s="16"/>
      <c r="S103" s="16"/>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row>
    <row r="104" spans="1:42" ht="15" customHeight="1" thickBot="1" x14ac:dyDescent="0.35">
      <c r="A104" s="16"/>
      <c r="B104" s="16"/>
      <c r="C104" s="290"/>
      <c r="D104" s="291"/>
      <c r="E104" s="292"/>
      <c r="F104" s="290"/>
      <c r="G104" s="291"/>
      <c r="H104" s="292"/>
      <c r="I104" s="290"/>
      <c r="J104" s="291"/>
      <c r="K104" s="292"/>
      <c r="L104" s="290"/>
      <c r="M104" s="291"/>
      <c r="N104" s="292"/>
      <c r="O104" s="290"/>
      <c r="P104" s="291"/>
      <c r="Q104" s="292"/>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ht="15" customHeight="1" x14ac:dyDescent="0.3">
      <c r="A105" s="16"/>
      <c r="B105" s="16"/>
      <c r="C105" s="388">
        <f>'Training Plan'!O161</f>
        <v>0</v>
      </c>
      <c r="D105" s="389"/>
      <c r="E105" s="390"/>
      <c r="F105" s="388">
        <f>'Training Plan'!O165</f>
        <v>0</v>
      </c>
      <c r="G105" s="389"/>
      <c r="H105" s="390"/>
      <c r="I105" s="388">
        <f>'Training Plan'!O169</f>
        <v>0</v>
      </c>
      <c r="J105" s="389"/>
      <c r="K105" s="390"/>
      <c r="L105" s="388">
        <f>'Training Plan'!O173</f>
        <v>0</v>
      </c>
      <c r="M105" s="389"/>
      <c r="N105" s="390"/>
      <c r="O105" s="388">
        <f>'Training Plan'!O177</f>
        <v>0</v>
      </c>
      <c r="P105" s="389"/>
      <c r="Q105" s="390"/>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ht="15" customHeight="1" x14ac:dyDescent="0.3">
      <c r="A106" s="16"/>
      <c r="B106" s="16"/>
      <c r="C106" s="391"/>
      <c r="D106" s="392"/>
      <c r="E106" s="393"/>
      <c r="F106" s="391"/>
      <c r="G106" s="392"/>
      <c r="H106" s="393"/>
      <c r="I106" s="391"/>
      <c r="J106" s="392"/>
      <c r="K106" s="393"/>
      <c r="L106" s="391"/>
      <c r="M106" s="392"/>
      <c r="N106" s="393"/>
      <c r="O106" s="391"/>
      <c r="P106" s="392"/>
      <c r="Q106" s="393"/>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ht="15" customHeight="1" thickBot="1" x14ac:dyDescent="0.35">
      <c r="A107" s="16"/>
      <c r="B107" s="16"/>
      <c r="C107" s="394"/>
      <c r="D107" s="395"/>
      <c r="E107" s="396"/>
      <c r="F107" s="394"/>
      <c r="G107" s="395"/>
      <c r="H107" s="396"/>
      <c r="I107" s="394"/>
      <c r="J107" s="395"/>
      <c r="K107" s="396"/>
      <c r="L107" s="394"/>
      <c r="M107" s="395"/>
      <c r="N107" s="396"/>
      <c r="O107" s="394"/>
      <c r="P107" s="395"/>
      <c r="Q107" s="396"/>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ht="15" customHeight="1" thickBot="1" x14ac:dyDescent="0.35">
      <c r="A108" s="16"/>
      <c r="B108" s="16"/>
      <c r="C108" s="397" t="s">
        <v>184</v>
      </c>
      <c r="D108" s="398"/>
      <c r="E108" s="399"/>
      <c r="F108" s="397" t="s">
        <v>184</v>
      </c>
      <c r="G108" s="398"/>
      <c r="H108" s="399"/>
      <c r="I108" s="397" t="s">
        <v>184</v>
      </c>
      <c r="J108" s="398"/>
      <c r="K108" s="399"/>
      <c r="L108" s="397" t="s">
        <v>184</v>
      </c>
      <c r="M108" s="398"/>
      <c r="N108" s="399"/>
      <c r="O108" s="397" t="s">
        <v>184</v>
      </c>
      <c r="P108" s="398"/>
      <c r="Q108" s="399"/>
      <c r="R108" s="16"/>
      <c r="S108" s="16"/>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row>
    <row r="109" spans="1:42" ht="15" customHeight="1" x14ac:dyDescent="0.3">
      <c r="A109" s="16"/>
      <c r="B109" s="16"/>
      <c r="C109" s="388"/>
      <c r="D109" s="389"/>
      <c r="E109" s="390"/>
      <c r="F109" s="388"/>
      <c r="G109" s="389"/>
      <c r="H109" s="390"/>
      <c r="I109" s="388"/>
      <c r="J109" s="389"/>
      <c r="K109" s="390"/>
      <c r="L109" s="388"/>
      <c r="M109" s="389"/>
      <c r="N109" s="390"/>
      <c r="O109" s="388"/>
      <c r="P109" s="389"/>
      <c r="Q109" s="390"/>
      <c r="R109" s="16"/>
      <c r="S109" s="16"/>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row>
    <row r="110" spans="1:42" ht="15" customHeight="1" x14ac:dyDescent="0.3">
      <c r="A110" s="16"/>
      <c r="B110" s="16"/>
      <c r="C110" s="391"/>
      <c r="D110" s="392"/>
      <c r="E110" s="393"/>
      <c r="F110" s="391"/>
      <c r="G110" s="392"/>
      <c r="H110" s="393"/>
      <c r="I110" s="391"/>
      <c r="J110" s="392"/>
      <c r="K110" s="393"/>
      <c r="L110" s="391"/>
      <c r="M110" s="392"/>
      <c r="N110" s="393"/>
      <c r="O110" s="391"/>
      <c r="P110" s="392"/>
      <c r="Q110" s="393"/>
      <c r="R110" s="16"/>
      <c r="S110" s="16"/>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row>
    <row r="111" spans="1:42" ht="15" customHeight="1" thickBot="1" x14ac:dyDescent="0.35">
      <c r="A111" s="16"/>
      <c r="B111" s="16"/>
      <c r="C111" s="394"/>
      <c r="D111" s="395"/>
      <c r="E111" s="396"/>
      <c r="F111" s="394"/>
      <c r="G111" s="395"/>
      <c r="H111" s="396"/>
      <c r="I111" s="394"/>
      <c r="J111" s="395"/>
      <c r="K111" s="396"/>
      <c r="L111" s="394"/>
      <c r="M111" s="395"/>
      <c r="N111" s="396"/>
      <c r="O111" s="394"/>
      <c r="P111" s="395"/>
      <c r="Q111" s="396"/>
      <c r="R111" s="16"/>
      <c r="S111" s="16"/>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row>
    <row r="112" spans="1:42" ht="15" customHeight="1" x14ac:dyDescent="0.3">
      <c r="A112" s="16"/>
      <c r="B112" s="50"/>
      <c r="C112" s="50"/>
      <c r="D112" s="50"/>
      <c r="E112" s="50"/>
      <c r="F112" s="50"/>
      <c r="G112" s="50"/>
      <c r="H112" s="50"/>
      <c r="I112" s="50"/>
      <c r="J112" s="50"/>
      <c r="K112" s="50"/>
      <c r="L112" s="50"/>
      <c r="M112" s="50"/>
      <c r="N112" s="50"/>
      <c r="O112" s="50"/>
      <c r="P112" s="50"/>
      <c r="Q112" s="50"/>
      <c r="R112" s="50"/>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ht="15" customHeight="1" x14ac:dyDescent="0.3">
      <c r="A113" s="16"/>
      <c r="B113" s="50"/>
      <c r="C113" s="50"/>
      <c r="D113" s="50"/>
      <c r="E113" s="50"/>
      <c r="F113" s="50"/>
      <c r="G113" s="50"/>
      <c r="H113" s="50"/>
      <c r="I113" s="50"/>
      <c r="J113" s="50"/>
      <c r="K113" s="50"/>
      <c r="L113" s="50"/>
      <c r="M113" s="50"/>
      <c r="N113" s="50"/>
      <c r="O113" s="50"/>
      <c r="P113" s="50"/>
      <c r="Q113" s="50"/>
      <c r="R113" s="50"/>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ht="15" customHeight="1" x14ac:dyDescent="0.3">
      <c r="A114" s="16"/>
      <c r="B114" s="400" t="s">
        <v>200</v>
      </c>
      <c r="C114" s="400"/>
      <c r="D114" s="400"/>
      <c r="E114" s="400"/>
      <c r="F114" s="400"/>
      <c r="G114" s="400"/>
      <c r="H114" s="400"/>
      <c r="I114" s="400"/>
      <c r="J114" s="400"/>
      <c r="K114" s="400"/>
      <c r="L114" s="400"/>
      <c r="M114" s="400"/>
      <c r="N114" s="400"/>
      <c r="O114" s="400"/>
      <c r="P114" s="400"/>
      <c r="Q114" s="400"/>
      <c r="R114" s="400"/>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400"/>
      <c r="C115" s="400"/>
      <c r="D115" s="400"/>
      <c r="E115" s="400"/>
      <c r="F115" s="400"/>
      <c r="G115" s="400"/>
      <c r="H115" s="400"/>
      <c r="I115" s="400"/>
      <c r="J115" s="400"/>
      <c r="K115" s="400"/>
      <c r="L115" s="400"/>
      <c r="M115" s="400"/>
      <c r="N115" s="400"/>
      <c r="O115" s="400"/>
      <c r="P115" s="400"/>
      <c r="Q115" s="400"/>
      <c r="R115" s="400"/>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6"/>
      <c r="B116" s="400"/>
      <c r="C116" s="400"/>
      <c r="D116" s="400"/>
      <c r="E116" s="400"/>
      <c r="F116" s="400"/>
      <c r="G116" s="400"/>
      <c r="H116" s="400"/>
      <c r="I116" s="400"/>
      <c r="J116" s="400"/>
      <c r="K116" s="400"/>
      <c r="L116" s="400"/>
      <c r="M116" s="400"/>
      <c r="N116" s="400"/>
      <c r="O116" s="400"/>
      <c r="P116" s="400"/>
      <c r="Q116" s="400"/>
      <c r="R116" s="400"/>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ht="15" thickBot="1" x14ac:dyDescent="0.35">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6"/>
      <c r="B118" s="361"/>
      <c r="C118" s="284" t="s">
        <v>109</v>
      </c>
      <c r="D118" s="286"/>
      <c r="E118" s="284" t="s">
        <v>110</v>
      </c>
      <c r="F118" s="286"/>
      <c r="G118" s="284" t="s">
        <v>111</v>
      </c>
      <c r="H118" s="286"/>
      <c r="I118" s="284" t="s">
        <v>131</v>
      </c>
      <c r="J118" s="286"/>
      <c r="K118" s="284" t="s">
        <v>187</v>
      </c>
      <c r="L118" s="286"/>
      <c r="M118" s="284" t="s">
        <v>201</v>
      </c>
      <c r="N118" s="285"/>
      <c r="O118" s="285"/>
      <c r="P118" s="285"/>
      <c r="Q118" s="285"/>
      <c r="R118" s="286"/>
      <c r="S118" s="16"/>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row>
    <row r="119" spans="1:42" ht="15" thickBot="1" x14ac:dyDescent="0.35">
      <c r="A119" s="16"/>
      <c r="B119" s="335"/>
      <c r="C119" s="290"/>
      <c r="D119" s="292"/>
      <c r="E119" s="290"/>
      <c r="F119" s="292"/>
      <c r="G119" s="290"/>
      <c r="H119" s="292"/>
      <c r="I119" s="290"/>
      <c r="J119" s="292"/>
      <c r="K119" s="290"/>
      <c r="L119" s="292"/>
      <c r="M119" s="290"/>
      <c r="N119" s="291"/>
      <c r="O119" s="291"/>
      <c r="P119" s="291"/>
      <c r="Q119" s="291"/>
      <c r="R119" s="292"/>
      <c r="S119" s="16"/>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row>
    <row r="120" spans="1:42" x14ac:dyDescent="0.3">
      <c r="A120" s="16"/>
      <c r="B120" s="361" t="s">
        <v>46</v>
      </c>
      <c r="C120" s="456"/>
      <c r="D120" s="457"/>
      <c r="E120" s="456"/>
      <c r="F120" s="457"/>
      <c r="G120" s="456"/>
      <c r="H120" s="457"/>
      <c r="I120" s="456"/>
      <c r="J120" s="457"/>
      <c r="K120" s="460"/>
      <c r="L120" s="461"/>
      <c r="M120" s="464"/>
      <c r="N120" s="465"/>
      <c r="O120" s="465"/>
      <c r="P120" s="465"/>
      <c r="Q120" s="465"/>
      <c r="R120" s="46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thickBot="1" x14ac:dyDescent="0.35">
      <c r="A121" s="16"/>
      <c r="B121" s="335"/>
      <c r="C121" s="458"/>
      <c r="D121" s="459"/>
      <c r="E121" s="458"/>
      <c r="F121" s="459"/>
      <c r="G121" s="458"/>
      <c r="H121" s="459"/>
      <c r="I121" s="458"/>
      <c r="J121" s="459"/>
      <c r="K121" s="462"/>
      <c r="L121" s="463"/>
      <c r="M121" s="467"/>
      <c r="N121" s="468"/>
      <c r="O121" s="468"/>
      <c r="P121" s="468"/>
      <c r="Q121" s="468"/>
      <c r="R121" s="469"/>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x14ac:dyDescent="0.3">
      <c r="A122" s="16"/>
      <c r="B122" s="284" t="s">
        <v>47</v>
      </c>
      <c r="C122" s="456"/>
      <c r="D122" s="457"/>
      <c r="E122" s="456"/>
      <c r="F122" s="457"/>
      <c r="G122" s="456"/>
      <c r="H122" s="457"/>
      <c r="I122" s="456"/>
      <c r="J122" s="457"/>
      <c r="K122" s="460"/>
      <c r="L122" s="461"/>
      <c r="M122" s="467"/>
      <c r="N122" s="468"/>
      <c r="O122" s="468"/>
      <c r="P122" s="468"/>
      <c r="Q122" s="468"/>
      <c r="R122" s="469"/>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thickBot="1" x14ac:dyDescent="0.35">
      <c r="A123" s="16"/>
      <c r="B123" s="290"/>
      <c r="C123" s="458"/>
      <c r="D123" s="459"/>
      <c r="E123" s="458"/>
      <c r="F123" s="459"/>
      <c r="G123" s="458"/>
      <c r="H123" s="459"/>
      <c r="I123" s="458"/>
      <c r="J123" s="459"/>
      <c r="K123" s="473"/>
      <c r="L123" s="474"/>
      <c r="M123" s="467"/>
      <c r="N123" s="468"/>
      <c r="O123" s="468"/>
      <c r="P123" s="468"/>
      <c r="Q123" s="468"/>
      <c r="R123" s="469"/>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x14ac:dyDescent="0.3">
      <c r="A124" s="16"/>
      <c r="B124" s="284" t="s">
        <v>48</v>
      </c>
      <c r="C124" s="456"/>
      <c r="D124" s="457"/>
      <c r="E124" s="456"/>
      <c r="F124" s="457"/>
      <c r="G124" s="456"/>
      <c r="H124" s="457"/>
      <c r="I124" s="456"/>
      <c r="J124" s="457"/>
      <c r="K124" s="460"/>
      <c r="L124" s="461"/>
      <c r="M124" s="467"/>
      <c r="N124" s="468"/>
      <c r="O124" s="468"/>
      <c r="P124" s="468"/>
      <c r="Q124" s="468"/>
      <c r="R124" s="469"/>
      <c r="S124" s="16"/>
      <c r="T124" s="16"/>
      <c r="U124" s="16"/>
      <c r="V124" s="16"/>
      <c r="W124" s="16"/>
      <c r="X124" s="16"/>
      <c r="Y124" s="16"/>
      <c r="Z124" s="16"/>
      <c r="AA124" s="16"/>
      <c r="AB124" s="16"/>
      <c r="AC124" s="16"/>
      <c r="AD124" s="16"/>
      <c r="AE124" s="16"/>
      <c r="AF124" s="16"/>
      <c r="AG124" s="16"/>
      <c r="AH124" s="16"/>
      <c r="AI124" s="16"/>
      <c r="AJ124" s="16"/>
      <c r="AK124" s="16"/>
      <c r="AL124" s="16"/>
      <c r="AM124" s="16"/>
      <c r="AN124" s="16"/>
      <c r="AO124" s="16"/>
      <c r="AP124" s="16"/>
    </row>
    <row r="125" spans="1:42" ht="15" thickBot="1" x14ac:dyDescent="0.35">
      <c r="A125" s="16"/>
      <c r="B125" s="290"/>
      <c r="C125" s="458"/>
      <c r="D125" s="459"/>
      <c r="E125" s="458"/>
      <c r="F125" s="459"/>
      <c r="G125" s="458"/>
      <c r="H125" s="459"/>
      <c r="I125" s="458"/>
      <c r="J125" s="459"/>
      <c r="K125" s="473"/>
      <c r="L125" s="474"/>
      <c r="M125" s="467"/>
      <c r="N125" s="468"/>
      <c r="O125" s="468"/>
      <c r="P125" s="468"/>
      <c r="Q125" s="468"/>
      <c r="R125" s="469"/>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row>
    <row r="126" spans="1:42" x14ac:dyDescent="0.3">
      <c r="A126" s="16"/>
      <c r="B126" s="284" t="s">
        <v>49</v>
      </c>
      <c r="C126" s="456"/>
      <c r="D126" s="457"/>
      <c r="E126" s="456"/>
      <c r="F126" s="457"/>
      <c r="G126" s="456"/>
      <c r="H126" s="457"/>
      <c r="I126" s="456"/>
      <c r="J126" s="457"/>
      <c r="K126" s="460"/>
      <c r="L126" s="461"/>
      <c r="M126" s="467"/>
      <c r="N126" s="468"/>
      <c r="O126" s="468"/>
      <c r="P126" s="468"/>
      <c r="Q126" s="468"/>
      <c r="R126" s="469"/>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row>
    <row r="127" spans="1:42" ht="15" thickBot="1" x14ac:dyDescent="0.35">
      <c r="A127" s="16"/>
      <c r="B127" s="290"/>
      <c r="C127" s="458"/>
      <c r="D127" s="459"/>
      <c r="E127" s="458"/>
      <c r="F127" s="459"/>
      <c r="G127" s="458"/>
      <c r="H127" s="459"/>
      <c r="I127" s="458"/>
      <c r="J127" s="459"/>
      <c r="K127" s="473"/>
      <c r="L127" s="474"/>
      <c r="M127" s="467"/>
      <c r="N127" s="468"/>
      <c r="O127" s="468"/>
      <c r="P127" s="468"/>
      <c r="Q127" s="468"/>
      <c r="R127" s="469"/>
      <c r="S127" s="16"/>
      <c r="T127" s="16"/>
      <c r="U127" s="16"/>
      <c r="V127" s="16"/>
      <c r="W127" s="16"/>
      <c r="X127" s="16"/>
      <c r="Y127" s="16"/>
      <c r="Z127" s="16"/>
      <c r="AA127" s="16"/>
      <c r="AB127" s="16"/>
      <c r="AC127" s="16"/>
      <c r="AD127" s="16"/>
      <c r="AE127" s="16"/>
      <c r="AF127" s="16"/>
      <c r="AG127" s="16"/>
      <c r="AH127" s="16"/>
      <c r="AI127" s="16"/>
      <c r="AJ127" s="16"/>
      <c r="AK127" s="16"/>
      <c r="AL127" s="16"/>
      <c r="AM127" s="16"/>
      <c r="AN127" s="16"/>
      <c r="AO127" s="16"/>
      <c r="AP127" s="16"/>
    </row>
    <row r="128" spans="1:42" x14ac:dyDescent="0.3">
      <c r="A128" s="16"/>
      <c r="B128" s="284" t="s">
        <v>69</v>
      </c>
      <c r="C128" s="456"/>
      <c r="D128" s="457"/>
      <c r="E128" s="456"/>
      <c r="F128" s="457"/>
      <c r="G128" s="456"/>
      <c r="H128" s="457"/>
      <c r="I128" s="456"/>
      <c r="J128" s="457"/>
      <c r="K128" s="460"/>
      <c r="L128" s="461"/>
      <c r="M128" s="467"/>
      <c r="N128" s="468"/>
      <c r="O128" s="468"/>
      <c r="P128" s="468"/>
      <c r="Q128" s="468"/>
      <c r="R128" s="469"/>
      <c r="S128" s="16"/>
      <c r="T128" s="16"/>
      <c r="U128" s="16"/>
      <c r="V128" s="16"/>
      <c r="W128" s="16"/>
      <c r="X128" s="16"/>
      <c r="Y128" s="16"/>
      <c r="Z128" s="16"/>
      <c r="AA128" s="16"/>
      <c r="AB128" s="16"/>
      <c r="AC128" s="16"/>
      <c r="AD128" s="16"/>
      <c r="AE128" s="16"/>
      <c r="AF128" s="16"/>
      <c r="AG128" s="16"/>
      <c r="AH128" s="16"/>
      <c r="AI128" s="16"/>
      <c r="AJ128" s="16"/>
      <c r="AK128" s="16"/>
      <c r="AL128" s="16"/>
      <c r="AM128" s="16"/>
      <c r="AN128" s="16"/>
      <c r="AO128" s="16"/>
      <c r="AP128" s="16"/>
    </row>
    <row r="129" spans="1:42" ht="15" thickBot="1" x14ac:dyDescent="0.35">
      <c r="A129" s="16"/>
      <c r="B129" s="290"/>
      <c r="C129" s="458"/>
      <c r="D129" s="459"/>
      <c r="E129" s="458"/>
      <c r="F129" s="459"/>
      <c r="G129" s="458"/>
      <c r="H129" s="459"/>
      <c r="I129" s="458"/>
      <c r="J129" s="459"/>
      <c r="K129" s="473"/>
      <c r="L129" s="474"/>
      <c r="M129" s="467"/>
      <c r="N129" s="468"/>
      <c r="O129" s="468"/>
      <c r="P129" s="468"/>
      <c r="Q129" s="468"/>
      <c r="R129" s="469"/>
      <c r="S129" s="16"/>
      <c r="T129" s="16"/>
      <c r="U129" s="16"/>
      <c r="V129" s="16"/>
      <c r="W129" s="16"/>
      <c r="X129" s="16"/>
      <c r="Y129" s="16"/>
      <c r="Z129" s="16"/>
      <c r="AA129" s="16"/>
      <c r="AB129" s="16"/>
      <c r="AC129" s="16"/>
      <c r="AD129" s="16"/>
      <c r="AE129" s="16"/>
      <c r="AF129" s="16"/>
      <c r="AG129" s="16"/>
      <c r="AH129" s="16"/>
      <c r="AI129" s="16"/>
      <c r="AJ129" s="16"/>
      <c r="AK129" s="16"/>
      <c r="AL129" s="16"/>
      <c r="AM129" s="16"/>
      <c r="AN129" s="16"/>
      <c r="AO129" s="16"/>
      <c r="AP129" s="16"/>
    </row>
    <row r="130" spans="1:42" x14ac:dyDescent="0.3">
      <c r="A130" s="16"/>
      <c r="B130" s="284" t="s">
        <v>70</v>
      </c>
      <c r="C130" s="456"/>
      <c r="D130" s="457"/>
      <c r="E130" s="456"/>
      <c r="F130" s="457"/>
      <c r="G130" s="456"/>
      <c r="H130" s="457"/>
      <c r="I130" s="456"/>
      <c r="J130" s="457"/>
      <c r="K130" s="460"/>
      <c r="L130" s="461"/>
      <c r="M130" s="467"/>
      <c r="N130" s="468"/>
      <c r="O130" s="468"/>
      <c r="P130" s="468"/>
      <c r="Q130" s="468"/>
      <c r="R130" s="469"/>
      <c r="S130" s="16"/>
      <c r="T130" s="16"/>
      <c r="U130" s="16"/>
      <c r="V130" s="16"/>
      <c r="W130" s="16"/>
      <c r="X130" s="16"/>
      <c r="Y130" s="16"/>
      <c r="Z130" s="16"/>
      <c r="AA130" s="16"/>
      <c r="AB130" s="16"/>
      <c r="AC130" s="16"/>
      <c r="AD130" s="16"/>
      <c r="AE130" s="16"/>
      <c r="AF130" s="16"/>
      <c r="AG130" s="16"/>
      <c r="AH130" s="16"/>
      <c r="AI130" s="16"/>
      <c r="AJ130" s="16"/>
      <c r="AK130" s="16"/>
      <c r="AL130" s="16"/>
      <c r="AM130" s="16"/>
      <c r="AN130" s="16"/>
      <c r="AO130" s="16"/>
      <c r="AP130" s="16"/>
    </row>
    <row r="131" spans="1:42" ht="15" thickBot="1" x14ac:dyDescent="0.35">
      <c r="A131" s="16"/>
      <c r="B131" s="290"/>
      <c r="C131" s="458"/>
      <c r="D131" s="459"/>
      <c r="E131" s="458"/>
      <c r="F131" s="459"/>
      <c r="G131" s="458"/>
      <c r="H131" s="459"/>
      <c r="I131" s="458"/>
      <c r="J131" s="459"/>
      <c r="K131" s="473"/>
      <c r="L131" s="474"/>
      <c r="M131" s="467"/>
      <c r="N131" s="468"/>
      <c r="O131" s="468"/>
      <c r="P131" s="468"/>
      <c r="Q131" s="468"/>
      <c r="R131" s="469"/>
      <c r="S131" s="16"/>
      <c r="T131" s="16"/>
      <c r="U131" s="16"/>
      <c r="V131" s="16"/>
      <c r="W131" s="16"/>
      <c r="X131" s="16"/>
      <c r="Y131" s="16"/>
      <c r="Z131" s="16"/>
      <c r="AA131" s="16"/>
      <c r="AB131" s="16"/>
      <c r="AC131" s="16"/>
      <c r="AD131" s="16"/>
      <c r="AE131" s="16"/>
      <c r="AF131" s="16"/>
      <c r="AG131" s="16"/>
      <c r="AH131" s="16"/>
      <c r="AI131" s="16"/>
      <c r="AJ131" s="16"/>
      <c r="AK131" s="16"/>
      <c r="AL131" s="16"/>
      <c r="AM131" s="16"/>
      <c r="AN131" s="16"/>
      <c r="AO131" s="16"/>
      <c r="AP131" s="16"/>
    </row>
    <row r="132" spans="1:42" x14ac:dyDescent="0.3">
      <c r="A132" s="16"/>
      <c r="B132" s="284" t="s">
        <v>71</v>
      </c>
      <c r="C132" s="456"/>
      <c r="D132" s="457"/>
      <c r="E132" s="456"/>
      <c r="F132" s="457"/>
      <c r="G132" s="456"/>
      <c r="H132" s="457"/>
      <c r="I132" s="456"/>
      <c r="J132" s="457"/>
      <c r="K132" s="460"/>
      <c r="L132" s="461"/>
      <c r="M132" s="467"/>
      <c r="N132" s="468"/>
      <c r="O132" s="468"/>
      <c r="P132" s="468"/>
      <c r="Q132" s="468"/>
      <c r="R132" s="469"/>
      <c r="S132" s="16"/>
      <c r="T132" s="16"/>
      <c r="U132" s="16"/>
      <c r="V132" s="16"/>
      <c r="W132" s="16"/>
      <c r="X132" s="16"/>
      <c r="Y132" s="16"/>
      <c r="Z132" s="16"/>
      <c r="AA132" s="16"/>
      <c r="AB132" s="16"/>
      <c r="AC132" s="16"/>
      <c r="AD132" s="16"/>
      <c r="AE132" s="16"/>
      <c r="AF132" s="16"/>
      <c r="AG132" s="16"/>
      <c r="AH132" s="16"/>
      <c r="AI132" s="16"/>
      <c r="AJ132" s="16"/>
      <c r="AK132" s="16"/>
      <c r="AL132" s="16"/>
      <c r="AM132" s="16"/>
      <c r="AN132" s="16"/>
      <c r="AO132" s="16"/>
      <c r="AP132" s="16"/>
    </row>
    <row r="133" spans="1:42" ht="15" thickBot="1" x14ac:dyDescent="0.35">
      <c r="A133" s="16"/>
      <c r="B133" s="290"/>
      <c r="C133" s="475"/>
      <c r="D133" s="476"/>
      <c r="E133" s="475"/>
      <c r="F133" s="476"/>
      <c r="G133" s="475"/>
      <c r="H133" s="476"/>
      <c r="I133" s="475"/>
      <c r="J133" s="476"/>
      <c r="K133" s="473"/>
      <c r="L133" s="474"/>
      <c r="M133" s="470"/>
      <c r="N133" s="471"/>
      <c r="O133" s="471"/>
      <c r="P133" s="471"/>
      <c r="Q133" s="471"/>
      <c r="R133" s="472"/>
      <c r="S133" s="16"/>
      <c r="T133" s="16"/>
      <c r="U133" s="16"/>
      <c r="V133" s="16"/>
      <c r="W133" s="16"/>
      <c r="X133" s="16"/>
      <c r="Y133" s="16"/>
      <c r="Z133" s="16"/>
      <c r="AA133" s="16"/>
      <c r="AB133" s="16"/>
      <c r="AC133" s="16"/>
      <c r="AD133" s="16"/>
      <c r="AE133" s="16"/>
      <c r="AF133" s="16"/>
      <c r="AG133" s="16"/>
      <c r="AH133" s="16"/>
      <c r="AI133" s="16"/>
      <c r="AJ133" s="16"/>
      <c r="AK133" s="16"/>
      <c r="AL133" s="16"/>
      <c r="AM133" s="16"/>
      <c r="AN133" s="16"/>
      <c r="AO133" s="16"/>
      <c r="AP133" s="16"/>
    </row>
    <row r="134" spans="1:42" x14ac:dyDescent="0.3">
      <c r="A134" s="16"/>
      <c r="B134" s="16"/>
      <c r="C134" s="16"/>
      <c r="D134" s="16"/>
      <c r="E134" s="16"/>
      <c r="F134" s="16"/>
      <c r="G134" s="16"/>
      <c r="H134" s="16"/>
      <c r="I134" s="16"/>
      <c r="J134" s="16"/>
      <c r="K134" s="16"/>
      <c r="L134" s="16"/>
      <c r="M134" s="16"/>
      <c r="N134" s="16"/>
      <c r="O134" s="16"/>
      <c r="P134" s="16"/>
      <c r="Q134" s="16"/>
      <c r="R134" s="16"/>
      <c r="S134" s="16"/>
      <c r="T134" s="16"/>
      <c r="U134" s="16"/>
      <c r="V134" s="16"/>
      <c r="W134" s="16"/>
      <c r="X134" s="16"/>
      <c r="Y134" s="16"/>
      <c r="Z134" s="16"/>
      <c r="AA134" s="16"/>
      <c r="AB134" s="16"/>
      <c r="AC134" s="16"/>
      <c r="AD134" s="16"/>
      <c r="AE134" s="16"/>
      <c r="AF134" s="16"/>
      <c r="AG134" s="16"/>
      <c r="AH134" s="16"/>
      <c r="AI134" s="16"/>
      <c r="AJ134" s="16"/>
      <c r="AK134" s="16"/>
      <c r="AL134" s="16"/>
      <c r="AM134" s="16"/>
      <c r="AN134" s="16"/>
      <c r="AO134" s="16"/>
      <c r="AP134" s="16"/>
    </row>
    <row r="135" spans="1:42" x14ac:dyDescent="0.3">
      <c r="A135" s="16"/>
      <c r="B135" s="8"/>
      <c r="C135" s="8"/>
      <c r="D135" s="8"/>
      <c r="E135" s="8"/>
      <c r="F135" s="8"/>
      <c r="G135" s="8"/>
      <c r="H135" s="8"/>
      <c r="I135" s="8"/>
      <c r="J135" s="8"/>
      <c r="K135" s="8"/>
      <c r="L135" s="8"/>
      <c r="M135" s="8"/>
      <c r="N135" s="8"/>
      <c r="O135" s="8"/>
      <c r="P135" s="8"/>
      <c r="Q135" s="8"/>
      <c r="R135" s="8"/>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row>
    <row r="136" spans="1:42" x14ac:dyDescent="0.3">
      <c r="A136" s="16"/>
      <c r="B136" s="8"/>
      <c r="C136" s="8"/>
      <c r="D136" s="8"/>
      <c r="E136" s="8"/>
      <c r="F136" s="8"/>
      <c r="G136" s="8"/>
      <c r="H136" s="8"/>
      <c r="I136" s="8"/>
      <c r="J136" s="8"/>
      <c r="K136" s="8"/>
      <c r="L136" s="8"/>
      <c r="M136" s="8"/>
      <c r="N136" s="8"/>
      <c r="O136" s="8"/>
      <c r="P136" s="8"/>
      <c r="Q136" s="8"/>
      <c r="R136" s="8"/>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row>
    <row r="137" spans="1:42" x14ac:dyDescent="0.3">
      <c r="A137" s="16"/>
      <c r="B137" s="8"/>
      <c r="C137" s="8"/>
      <c r="D137" s="8"/>
      <c r="E137" s="8"/>
      <c r="F137" s="8"/>
      <c r="G137" s="8"/>
      <c r="H137" s="8"/>
      <c r="I137" s="8"/>
      <c r="J137" s="8"/>
      <c r="K137" s="8"/>
      <c r="L137" s="8"/>
      <c r="M137" s="8"/>
      <c r="N137" s="8"/>
      <c r="O137" s="8"/>
      <c r="P137" s="8"/>
      <c r="Q137" s="8"/>
      <c r="R137" s="8"/>
      <c r="S137" s="16"/>
      <c r="T137" s="16"/>
      <c r="U137" s="16"/>
      <c r="V137" s="16"/>
      <c r="W137" s="16"/>
      <c r="X137" s="16"/>
      <c r="Y137" s="16"/>
      <c r="Z137" s="16"/>
      <c r="AA137" s="16"/>
      <c r="AB137" s="16"/>
      <c r="AC137" s="16"/>
      <c r="AD137" s="16"/>
      <c r="AE137" s="16"/>
      <c r="AF137" s="16"/>
      <c r="AG137" s="16"/>
      <c r="AH137" s="16"/>
      <c r="AI137" s="16"/>
      <c r="AJ137" s="16"/>
      <c r="AK137" s="16"/>
      <c r="AL137" s="16"/>
      <c r="AM137" s="16"/>
      <c r="AN137" s="16"/>
      <c r="AO137" s="16"/>
      <c r="AP137" s="16"/>
    </row>
    <row r="138" spans="1:42" x14ac:dyDescent="0.3">
      <c r="A138" s="16"/>
      <c r="B138" s="8"/>
      <c r="C138" s="8"/>
      <c r="D138" s="8"/>
      <c r="E138" s="8"/>
      <c r="F138" s="8"/>
      <c r="G138" s="8"/>
      <c r="H138" s="8"/>
      <c r="I138" s="8"/>
      <c r="J138" s="8"/>
      <c r="K138" s="8"/>
      <c r="L138" s="8"/>
      <c r="M138" s="8"/>
      <c r="N138" s="8"/>
      <c r="O138" s="8"/>
      <c r="P138" s="8"/>
      <c r="Q138" s="8"/>
      <c r="R138" s="8"/>
      <c r="S138" s="16"/>
      <c r="T138" s="16"/>
      <c r="U138" s="16"/>
      <c r="V138" s="16"/>
      <c r="W138" s="16"/>
      <c r="X138" s="16"/>
      <c r="Y138" s="16"/>
      <c r="Z138" s="16"/>
      <c r="AA138" s="16"/>
      <c r="AB138" s="16"/>
      <c r="AC138" s="16"/>
      <c r="AD138" s="16"/>
      <c r="AE138" s="16"/>
      <c r="AF138" s="16"/>
      <c r="AG138" s="16"/>
      <c r="AH138" s="16"/>
      <c r="AI138" s="16"/>
      <c r="AJ138" s="16"/>
      <c r="AK138" s="16"/>
      <c r="AL138" s="16"/>
      <c r="AM138" s="16"/>
      <c r="AN138" s="16"/>
      <c r="AO138" s="16"/>
      <c r="AP138" s="16"/>
    </row>
    <row r="139" spans="1:42" x14ac:dyDescent="0.3">
      <c r="A139" s="16"/>
      <c r="B139" s="8"/>
      <c r="C139" s="8"/>
      <c r="D139" s="8"/>
      <c r="E139" s="8"/>
      <c r="F139" s="8"/>
      <c r="G139" s="8"/>
      <c r="H139" s="8"/>
      <c r="I139" s="8"/>
      <c r="J139" s="8"/>
      <c r="K139" s="8"/>
      <c r="L139" s="8"/>
      <c r="M139" s="8"/>
      <c r="N139" s="8"/>
      <c r="O139" s="8"/>
      <c r="P139" s="8"/>
      <c r="Q139" s="8"/>
      <c r="R139" s="8"/>
      <c r="S139" s="16"/>
      <c r="T139" s="16"/>
      <c r="U139" s="16"/>
      <c r="V139" s="16"/>
      <c r="W139" s="16"/>
      <c r="X139" s="16"/>
      <c r="Y139" s="16"/>
      <c r="Z139" s="16"/>
      <c r="AA139" s="16"/>
      <c r="AB139" s="16"/>
      <c r="AC139" s="16"/>
      <c r="AD139" s="16"/>
      <c r="AE139" s="16"/>
      <c r="AF139" s="16"/>
      <c r="AG139" s="16"/>
      <c r="AH139" s="16"/>
      <c r="AI139" s="16"/>
      <c r="AJ139" s="16"/>
      <c r="AK139" s="16"/>
      <c r="AL139" s="16"/>
      <c r="AM139" s="16"/>
      <c r="AN139" s="16"/>
      <c r="AO139" s="16"/>
      <c r="AP139" s="16"/>
    </row>
    <row r="140" spans="1:42" x14ac:dyDescent="0.3">
      <c r="A140" s="16"/>
      <c r="B140" s="8"/>
      <c r="C140" s="8"/>
      <c r="D140" s="8"/>
      <c r="E140" s="8"/>
      <c r="F140" s="8"/>
      <c r="G140" s="8"/>
      <c r="H140" s="8"/>
      <c r="I140" s="8"/>
      <c r="J140" s="8"/>
      <c r="K140" s="8"/>
      <c r="L140" s="8"/>
      <c r="M140" s="8"/>
      <c r="N140" s="8"/>
      <c r="O140" s="8"/>
      <c r="P140" s="8"/>
      <c r="Q140" s="8"/>
      <c r="R140" s="8"/>
      <c r="S140" s="16"/>
      <c r="T140" s="16"/>
      <c r="U140" s="16"/>
      <c r="V140" s="16"/>
      <c r="W140" s="16"/>
      <c r="X140" s="16"/>
      <c r="Y140" s="16"/>
      <c r="Z140" s="16"/>
      <c r="AA140" s="16"/>
      <c r="AB140" s="16"/>
      <c r="AC140" s="16"/>
      <c r="AD140" s="16"/>
      <c r="AE140" s="16"/>
      <c r="AF140" s="16"/>
      <c r="AG140" s="16"/>
      <c r="AH140" s="16"/>
      <c r="AI140" s="16"/>
      <c r="AJ140" s="16"/>
      <c r="AK140" s="16"/>
      <c r="AL140" s="16"/>
      <c r="AM140" s="16"/>
      <c r="AN140" s="16"/>
      <c r="AO140" s="16"/>
      <c r="AP140" s="16"/>
    </row>
    <row r="141" spans="1:42" x14ac:dyDescent="0.3">
      <c r="A141" s="16"/>
      <c r="B141" s="8"/>
      <c r="C141" s="8"/>
      <c r="D141" s="8"/>
      <c r="E141" s="8"/>
      <c r="F141" s="8"/>
      <c r="G141" s="8"/>
      <c r="H141" s="8"/>
      <c r="I141" s="8"/>
      <c r="J141" s="8"/>
      <c r="K141" s="8"/>
      <c r="L141" s="8"/>
      <c r="M141" s="8"/>
      <c r="N141" s="8"/>
      <c r="O141" s="8"/>
      <c r="P141" s="8"/>
      <c r="Q141" s="8"/>
      <c r="R141" s="8"/>
      <c r="S141" s="16"/>
      <c r="T141" s="16"/>
      <c r="U141" s="16"/>
      <c r="V141" s="16"/>
      <c r="W141" s="16"/>
      <c r="X141" s="16"/>
      <c r="Y141" s="16"/>
      <c r="Z141" s="16"/>
      <c r="AA141" s="16"/>
      <c r="AB141" s="16"/>
      <c r="AC141" s="16"/>
      <c r="AD141" s="16"/>
      <c r="AE141" s="16"/>
      <c r="AF141" s="16"/>
      <c r="AG141" s="16"/>
      <c r="AH141" s="16"/>
      <c r="AI141" s="16"/>
      <c r="AJ141" s="16"/>
      <c r="AK141" s="16"/>
      <c r="AL141" s="16"/>
      <c r="AM141" s="16"/>
      <c r="AN141" s="16"/>
      <c r="AO141" s="16"/>
      <c r="AP141" s="16"/>
    </row>
    <row r="142" spans="1:42" x14ac:dyDescent="0.3">
      <c r="A142" s="16"/>
      <c r="B142" s="8"/>
      <c r="C142" s="8"/>
      <c r="D142" s="8"/>
      <c r="E142" s="8"/>
      <c r="F142" s="2"/>
      <c r="G142" s="2"/>
      <c r="H142" s="2"/>
      <c r="I142" s="2"/>
      <c r="J142" s="2"/>
      <c r="K142" s="2"/>
      <c r="L142" s="2"/>
      <c r="M142" s="2"/>
      <c r="N142" s="2"/>
      <c r="O142" s="2"/>
      <c r="P142" s="2"/>
      <c r="Q142" s="2"/>
      <c r="R142" s="2"/>
      <c r="S142" s="2"/>
      <c r="T142" s="16"/>
      <c r="U142" s="16"/>
      <c r="V142" s="16"/>
      <c r="W142" s="16"/>
      <c r="X142" s="16"/>
      <c r="Y142" s="16"/>
      <c r="Z142" s="16"/>
      <c r="AA142" s="16"/>
      <c r="AB142" s="16"/>
      <c r="AC142" s="16"/>
      <c r="AD142" s="16"/>
      <c r="AE142" s="16"/>
      <c r="AF142" s="16"/>
      <c r="AG142" s="16"/>
      <c r="AH142" s="16"/>
      <c r="AI142" s="16"/>
      <c r="AJ142" s="16"/>
      <c r="AK142" s="16"/>
      <c r="AL142" s="16"/>
      <c r="AM142" s="16"/>
      <c r="AN142" s="16"/>
      <c r="AO142" s="16"/>
      <c r="AP142" s="16"/>
    </row>
    <row r="143" spans="1:42" x14ac:dyDescent="0.3">
      <c r="A143" s="16"/>
      <c r="B143" s="8"/>
      <c r="C143" s="8"/>
      <c r="D143" s="8"/>
      <c r="E143" s="8"/>
      <c r="F143" s="2"/>
      <c r="G143" s="2"/>
      <c r="H143" s="2"/>
      <c r="I143" s="2"/>
      <c r="J143" s="2"/>
      <c r="K143" s="2"/>
      <c r="L143" s="2"/>
      <c r="M143" s="2"/>
      <c r="N143" s="2"/>
      <c r="O143" s="2"/>
      <c r="P143" s="2"/>
      <c r="Q143" s="2"/>
      <c r="R143" s="2"/>
      <c r="S143" s="2"/>
      <c r="T143" s="16"/>
      <c r="U143" s="16"/>
      <c r="V143" s="16"/>
      <c r="W143" s="16"/>
      <c r="X143" s="16"/>
      <c r="Y143" s="16"/>
      <c r="Z143" s="16"/>
      <c r="AA143" s="16"/>
      <c r="AB143" s="16"/>
      <c r="AC143" s="16"/>
      <c r="AD143" s="16"/>
      <c r="AE143" s="16"/>
      <c r="AF143" s="16"/>
      <c r="AG143" s="16"/>
      <c r="AH143" s="16"/>
      <c r="AI143" s="16"/>
      <c r="AJ143" s="16"/>
      <c r="AK143" s="16"/>
      <c r="AL143" s="16"/>
      <c r="AM143" s="16"/>
      <c r="AN143" s="16"/>
      <c r="AO143" s="16"/>
      <c r="AP143" s="16"/>
    </row>
    <row r="144" spans="1:42" x14ac:dyDescent="0.3">
      <c r="A144" s="16"/>
      <c r="B144" s="8"/>
      <c r="C144" s="8"/>
      <c r="D144" s="8"/>
      <c r="E144" s="8"/>
      <c r="F144" s="2"/>
      <c r="G144" s="2"/>
      <c r="H144" s="2"/>
      <c r="I144" s="2"/>
      <c r="J144" s="2"/>
      <c r="K144" s="2"/>
      <c r="L144" s="2"/>
      <c r="M144" s="2"/>
      <c r="N144" s="2"/>
      <c r="O144" s="2"/>
      <c r="P144" s="2"/>
      <c r="Q144" s="2"/>
      <c r="R144" s="2"/>
      <c r="S144" s="2"/>
      <c r="T144" s="16"/>
      <c r="U144" s="16"/>
      <c r="V144" s="16"/>
      <c r="W144" s="16"/>
      <c r="X144" s="16"/>
      <c r="Y144" s="16"/>
      <c r="Z144" s="16"/>
      <c r="AA144" s="16"/>
      <c r="AB144" s="16"/>
      <c r="AC144" s="16"/>
      <c r="AD144" s="16"/>
      <c r="AE144" s="16"/>
      <c r="AF144" s="16"/>
      <c r="AG144" s="16"/>
      <c r="AH144" s="16"/>
      <c r="AI144" s="16"/>
      <c r="AJ144" s="16"/>
      <c r="AK144" s="16"/>
      <c r="AL144" s="16"/>
      <c r="AM144" s="16"/>
      <c r="AN144" s="16"/>
      <c r="AO144" s="16"/>
      <c r="AP144" s="16"/>
    </row>
    <row r="145" spans="1:42" x14ac:dyDescent="0.3">
      <c r="A145" s="16"/>
      <c r="B145" s="8"/>
      <c r="C145" s="8"/>
      <c r="D145" s="8"/>
      <c r="E145" s="8"/>
      <c r="F145" s="2"/>
      <c r="G145" s="2"/>
      <c r="H145" s="2"/>
      <c r="I145" s="2"/>
      <c r="J145" s="2"/>
      <c r="K145" s="2"/>
      <c r="L145" s="2"/>
      <c r="M145" s="2"/>
      <c r="N145" s="2"/>
      <c r="O145" s="2"/>
      <c r="P145" s="2"/>
      <c r="Q145" s="2"/>
      <c r="R145" s="2"/>
      <c r="S145" s="2"/>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row>
    <row r="146" spans="1:42" x14ac:dyDescent="0.3">
      <c r="A146" s="16"/>
      <c r="B146" s="8"/>
      <c r="C146" s="8"/>
      <c r="D146" s="8"/>
      <c r="E146" s="8"/>
      <c r="F146" s="2"/>
      <c r="G146" s="369" t="s">
        <v>109</v>
      </c>
      <c r="H146" s="369"/>
      <c r="I146" s="369"/>
      <c r="J146" s="369"/>
      <c r="K146" s="2"/>
      <c r="L146" s="2"/>
      <c r="M146" s="2"/>
      <c r="N146" s="2"/>
      <c r="O146" s="2"/>
      <c r="P146" s="2"/>
      <c r="Q146" s="2"/>
      <c r="R146" s="2"/>
      <c r="S146" s="2"/>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row>
    <row r="147" spans="1:42" x14ac:dyDescent="0.3">
      <c r="A147" s="16"/>
      <c r="B147" s="8"/>
      <c r="C147" s="8"/>
      <c r="D147" s="8"/>
      <c r="E147" s="8"/>
      <c r="F147" s="2"/>
      <c r="G147" s="2"/>
      <c r="H147" s="2" t="s">
        <v>117</v>
      </c>
      <c r="I147" s="2">
        <v>0.2</v>
      </c>
      <c r="J147" s="2"/>
      <c r="K147" s="2"/>
      <c r="L147" s="2"/>
      <c r="M147" s="2"/>
      <c r="N147" s="2"/>
      <c r="O147" s="2"/>
      <c r="P147" s="2"/>
      <c r="Q147" s="2"/>
      <c r="R147" s="2"/>
      <c r="S147" s="2"/>
      <c r="T147" s="16"/>
      <c r="U147" s="16"/>
      <c r="V147" s="16"/>
      <c r="W147" s="16"/>
      <c r="X147" s="16"/>
      <c r="Y147" s="16"/>
      <c r="Z147" s="16"/>
      <c r="AA147" s="16"/>
      <c r="AB147" s="16"/>
      <c r="AC147" s="16"/>
      <c r="AD147" s="16"/>
      <c r="AE147" s="16"/>
      <c r="AF147" s="16"/>
      <c r="AG147" s="16"/>
      <c r="AH147" s="16"/>
      <c r="AI147" s="16"/>
      <c r="AJ147" s="16"/>
      <c r="AK147" s="16"/>
      <c r="AL147" s="16"/>
      <c r="AM147" s="16"/>
      <c r="AN147" s="16"/>
      <c r="AO147" s="16"/>
      <c r="AP147" s="16"/>
    </row>
    <row r="148" spans="1:42" x14ac:dyDescent="0.3">
      <c r="A148" s="16"/>
      <c r="B148" s="8"/>
      <c r="C148" s="8"/>
      <c r="D148" s="8"/>
      <c r="E148" s="8"/>
      <c r="F148" s="2"/>
      <c r="G148" s="2"/>
      <c r="H148" s="2" t="s">
        <v>118</v>
      </c>
      <c r="I148" s="2">
        <v>0.4</v>
      </c>
      <c r="J148" s="2"/>
      <c r="K148" s="2"/>
      <c r="L148" s="204"/>
      <c r="M148" s="205"/>
      <c r="N148" s="205"/>
      <c r="O148" s="205"/>
      <c r="P148" s="205"/>
      <c r="Q148" s="2"/>
      <c r="R148" s="2"/>
      <c r="S148" s="2"/>
      <c r="T148" s="16"/>
      <c r="U148" s="16"/>
      <c r="V148" s="16"/>
      <c r="W148" s="16"/>
      <c r="X148" s="16"/>
      <c r="Y148" s="16"/>
      <c r="Z148" s="16"/>
      <c r="AA148" s="16"/>
      <c r="AB148" s="16"/>
      <c r="AC148" s="16"/>
      <c r="AD148" s="16"/>
      <c r="AE148" s="16"/>
      <c r="AF148" s="16"/>
      <c r="AG148" s="16"/>
      <c r="AH148" s="16"/>
      <c r="AI148" s="16"/>
      <c r="AJ148" s="16"/>
      <c r="AK148" s="16"/>
      <c r="AL148" s="16"/>
      <c r="AM148" s="16"/>
      <c r="AN148" s="16"/>
      <c r="AO148" s="16"/>
      <c r="AP148" s="16"/>
    </row>
    <row r="149" spans="1:42" x14ac:dyDescent="0.3">
      <c r="A149" s="16"/>
      <c r="B149" s="8"/>
      <c r="C149" s="8"/>
      <c r="D149" s="8"/>
      <c r="E149" s="8"/>
      <c r="F149" s="2"/>
      <c r="G149" s="2"/>
      <c r="H149" s="2" t="s">
        <v>119</v>
      </c>
      <c r="I149" s="2">
        <v>0.6</v>
      </c>
      <c r="J149" s="2"/>
      <c r="K149" s="2"/>
      <c r="L149" s="204"/>
      <c r="M149" s="204" t="s">
        <v>133</v>
      </c>
      <c r="N149" s="204" t="s">
        <v>132</v>
      </c>
      <c r="O149" s="204" t="s">
        <v>134</v>
      </c>
      <c r="P149" s="204" t="s">
        <v>135</v>
      </c>
      <c r="Q149" s="2"/>
      <c r="R149" s="2"/>
      <c r="S149" s="2"/>
      <c r="T149" s="16"/>
      <c r="U149" s="16"/>
      <c r="V149" s="16"/>
      <c r="W149" s="16"/>
      <c r="X149" s="16"/>
      <c r="Y149" s="16"/>
      <c r="Z149" s="16"/>
      <c r="AA149" s="16"/>
      <c r="AB149" s="16"/>
      <c r="AC149" s="16"/>
      <c r="AD149" s="16"/>
      <c r="AE149" s="16"/>
      <c r="AF149" s="16"/>
      <c r="AG149" s="16"/>
      <c r="AH149" s="16"/>
      <c r="AI149" s="16"/>
      <c r="AJ149" s="16"/>
      <c r="AK149" s="16"/>
      <c r="AL149" s="16"/>
      <c r="AM149" s="16"/>
      <c r="AN149" s="16"/>
      <c r="AO149" s="16"/>
      <c r="AP149" s="16"/>
    </row>
    <row r="150" spans="1:42" x14ac:dyDescent="0.3">
      <c r="A150" s="16"/>
      <c r="B150" s="8"/>
      <c r="C150" s="8"/>
      <c r="D150" s="8"/>
      <c r="E150" s="8"/>
      <c r="F150" s="2"/>
      <c r="G150" s="2"/>
      <c r="H150" s="2" t="s">
        <v>120</v>
      </c>
      <c r="I150" s="2">
        <v>0.8</v>
      </c>
      <c r="J150" s="2"/>
      <c r="K150" s="2"/>
      <c r="L150" s="204">
        <v>1</v>
      </c>
      <c r="M150" s="204" t="str">
        <f>IF(C120="","",VLOOKUP(C120,H147:I151,2,0))</f>
        <v/>
      </c>
      <c r="N150" s="204" t="str">
        <f>IF(E120="","",VLOOKUP(E120,H154:I158,2,0))</f>
        <v/>
      </c>
      <c r="O150" s="204" t="str">
        <f>IF(G120="","",VLOOKUP(G120,H161:I165,2,0))</f>
        <v/>
      </c>
      <c r="P150" s="204" t="str">
        <f>IF(I120="","",VLOOKUP(I120,H168:I172,2,0))</f>
        <v/>
      </c>
      <c r="Q150" s="2"/>
      <c r="R150" s="2"/>
      <c r="S150" s="2"/>
      <c r="T150" s="16"/>
      <c r="U150" s="16"/>
      <c r="V150" s="16"/>
      <c r="W150" s="16"/>
      <c r="X150" s="16"/>
      <c r="Y150" s="16"/>
      <c r="Z150" s="16"/>
      <c r="AA150" s="16"/>
      <c r="AB150" s="16"/>
      <c r="AC150" s="16"/>
      <c r="AD150" s="16"/>
      <c r="AE150" s="16"/>
      <c r="AF150" s="16"/>
      <c r="AG150" s="16"/>
      <c r="AH150" s="16"/>
      <c r="AI150" s="16"/>
      <c r="AJ150" s="16"/>
      <c r="AK150" s="16"/>
      <c r="AL150" s="16"/>
      <c r="AM150" s="16"/>
      <c r="AN150" s="16"/>
      <c r="AO150" s="16"/>
      <c r="AP150" s="16"/>
    </row>
    <row r="151" spans="1:42" x14ac:dyDescent="0.3">
      <c r="A151" s="16"/>
      <c r="B151" s="8"/>
      <c r="C151" s="8"/>
      <c r="D151" s="8"/>
      <c r="E151" s="8"/>
      <c r="F151" s="2"/>
      <c r="G151" s="2"/>
      <c r="H151" s="2" t="s">
        <v>121</v>
      </c>
      <c r="I151" s="2">
        <v>1</v>
      </c>
      <c r="J151" s="2"/>
      <c r="K151" s="2"/>
      <c r="L151" s="204">
        <v>2</v>
      </c>
      <c r="M151" s="204" t="str">
        <f>IF(C122="","",VLOOKUP(C122,H147:I151,2,0))</f>
        <v/>
      </c>
      <c r="N151" s="204" t="str">
        <f>IF(E122="","",VLOOKUP(E122,H154:I158,2,0))</f>
        <v/>
      </c>
      <c r="O151" s="204" t="str">
        <f>IF(G122="","",VLOOKUP(G122,H161:I165,2,0))</f>
        <v/>
      </c>
      <c r="P151" s="204" t="str">
        <f>IF(I122="","",VLOOKUP(I122,H168:I172,2,0))</f>
        <v/>
      </c>
      <c r="Q151" s="2"/>
      <c r="R151" s="2"/>
      <c r="S151" s="2"/>
      <c r="T151" s="16"/>
      <c r="U151" s="16"/>
      <c r="V151" s="16"/>
      <c r="W151" s="16"/>
      <c r="X151" s="16"/>
      <c r="Y151" s="16"/>
      <c r="Z151" s="16"/>
      <c r="AA151" s="16"/>
      <c r="AB151" s="16"/>
      <c r="AC151" s="16"/>
      <c r="AD151" s="16"/>
      <c r="AE151" s="16"/>
      <c r="AF151" s="16"/>
      <c r="AG151" s="16"/>
      <c r="AH151" s="16"/>
      <c r="AI151" s="16"/>
      <c r="AJ151" s="16"/>
      <c r="AK151" s="16"/>
      <c r="AL151" s="16"/>
      <c r="AM151" s="16"/>
      <c r="AN151" s="16"/>
      <c r="AO151" s="16"/>
      <c r="AP151" s="16"/>
    </row>
    <row r="152" spans="1:42" x14ac:dyDescent="0.3">
      <c r="A152" s="16"/>
      <c r="B152" s="8"/>
      <c r="C152" s="8"/>
      <c r="D152" s="8"/>
      <c r="E152" s="8"/>
      <c r="F152" s="2"/>
      <c r="G152" s="2"/>
      <c r="H152" s="2"/>
      <c r="I152" s="2"/>
      <c r="J152" s="2"/>
      <c r="K152" s="2"/>
      <c r="L152" s="204">
        <v>3</v>
      </c>
      <c r="M152" s="204" t="str">
        <f>IF(C124="","",VLOOKUP(C124,H147:I151,2,0))</f>
        <v/>
      </c>
      <c r="N152" s="204" t="str">
        <f>IF(E124="","",VLOOKUP(E124,H154:I158,2,0))</f>
        <v/>
      </c>
      <c r="O152" s="204" t="str">
        <f>IF(G124="","",VLOOKUP(G124,H161:I165,2,0))</f>
        <v/>
      </c>
      <c r="P152" s="204" t="str">
        <f>IF(I124="","",VLOOKUP(I124,H168:I172,2,0))</f>
        <v/>
      </c>
      <c r="Q152" s="2"/>
      <c r="R152" s="2"/>
      <c r="S152" s="2"/>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row>
    <row r="153" spans="1:42" x14ac:dyDescent="0.3">
      <c r="A153" s="16"/>
      <c r="B153" s="8"/>
      <c r="C153" s="8"/>
      <c r="D153" s="8"/>
      <c r="E153" s="8"/>
      <c r="F153" s="2"/>
      <c r="G153" s="369" t="s">
        <v>110</v>
      </c>
      <c r="H153" s="369"/>
      <c r="I153" s="369"/>
      <c r="J153" s="369"/>
      <c r="K153" s="2"/>
      <c r="L153" s="204">
        <v>4</v>
      </c>
      <c r="M153" s="204" t="str">
        <f>IF(C126="","",VLOOKUP(C126,H147:I151,2,0))</f>
        <v/>
      </c>
      <c r="N153" s="204" t="str">
        <f>IF(E126="","",VLOOKUP(E126,H154:I158,2,0))</f>
        <v/>
      </c>
      <c r="O153" s="204" t="str">
        <f>IF(G126="","",VLOOKUP(G126,H161:I165,2,0))</f>
        <v/>
      </c>
      <c r="P153" s="204" t="str">
        <f>IF(I126="","",VLOOKUP(I126,H168:I172,2,0))</f>
        <v/>
      </c>
      <c r="Q153" s="2"/>
      <c r="R153" s="2"/>
      <c r="S153" s="2"/>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row>
    <row r="154" spans="1:42" x14ac:dyDescent="0.3">
      <c r="A154" s="16"/>
      <c r="B154" s="8"/>
      <c r="C154" s="8"/>
      <c r="D154" s="8"/>
      <c r="E154" s="8"/>
      <c r="F154" s="2"/>
      <c r="G154" s="2"/>
      <c r="H154" s="2" t="s">
        <v>112</v>
      </c>
      <c r="I154" s="2">
        <v>0.1</v>
      </c>
      <c r="J154" s="2"/>
      <c r="K154" s="2"/>
      <c r="L154" s="204">
        <v>5</v>
      </c>
      <c r="M154" s="204" t="str">
        <f>IF(C128="","",VLOOKUP(C128,H147:I151,2,0))</f>
        <v/>
      </c>
      <c r="N154" s="204" t="str">
        <f>IF(E128="","",VLOOKUP(E128,H154:I158,2,0))</f>
        <v/>
      </c>
      <c r="O154" s="204" t="str">
        <f>IF(G128="","",VLOOKUP(G128,H161:I165,2,0))</f>
        <v/>
      </c>
      <c r="P154" s="204" t="str">
        <f>IF(I128="","",VLOOKUP(I128,H168:I172,2,0))</f>
        <v/>
      </c>
      <c r="Q154" s="2"/>
      <c r="R154" s="2"/>
      <c r="S154" s="2"/>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row>
    <row r="155" spans="1:42" x14ac:dyDescent="0.3">
      <c r="A155" s="16"/>
      <c r="B155" s="8"/>
      <c r="C155" s="8"/>
      <c r="D155" s="8"/>
      <c r="E155" s="8"/>
      <c r="F155" s="2"/>
      <c r="G155" s="2"/>
      <c r="H155" s="2" t="s">
        <v>113</v>
      </c>
      <c r="I155" s="2">
        <v>0.2</v>
      </c>
      <c r="J155" s="2"/>
      <c r="K155" s="2"/>
      <c r="L155" s="204">
        <v>6</v>
      </c>
      <c r="M155" s="204" t="str">
        <f>IF(C130="","",VLOOKUP(C130,H147:I151,2,0))</f>
        <v/>
      </c>
      <c r="N155" s="204" t="str">
        <f>IF(E130="","",VLOOKUP(E130,H154:I158,2,0))</f>
        <v/>
      </c>
      <c r="O155" s="204" t="str">
        <f>IF(G130="","",VLOOKUP(G130,H161:I165,2,0))</f>
        <v/>
      </c>
      <c r="P155" s="204" t="str">
        <f>IF(I130="","",VLOOKUP(I130,H168:I172,2,0))</f>
        <v/>
      </c>
      <c r="Q155" s="2"/>
      <c r="R155" s="2"/>
      <c r="S155" s="2"/>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row>
    <row r="156" spans="1:42" x14ac:dyDescent="0.3">
      <c r="A156" s="16"/>
      <c r="B156" s="8"/>
      <c r="C156" s="8"/>
      <c r="D156" s="8"/>
      <c r="E156" s="8"/>
      <c r="F156" s="2"/>
      <c r="G156" s="2"/>
      <c r="H156" s="2" t="s">
        <v>65</v>
      </c>
      <c r="I156" s="2">
        <v>0.3</v>
      </c>
      <c r="J156" s="2"/>
      <c r="K156" s="2"/>
      <c r="L156" s="204">
        <v>7</v>
      </c>
      <c r="M156" s="204" t="str">
        <f>IF(C132="","",VLOOKUP(C132,H147:I151,2,0))</f>
        <v/>
      </c>
      <c r="N156" s="204" t="str">
        <f>IF(E132="","",VLOOKUP(E132,H154:I158,2,0))</f>
        <v/>
      </c>
      <c r="O156" s="204" t="str">
        <f>IF(G132="","",VLOOKUP(G132,H161:I165,2,0))</f>
        <v/>
      </c>
      <c r="P156" s="204" t="str">
        <f>IF(I132="","",VLOOKUP(I132,H168:I172,2,0))</f>
        <v/>
      </c>
      <c r="Q156" s="2"/>
      <c r="R156" s="2"/>
      <c r="S156" s="2"/>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row>
    <row r="157" spans="1:42" x14ac:dyDescent="0.3">
      <c r="A157" s="16"/>
      <c r="B157" s="8"/>
      <c r="C157" s="8"/>
      <c r="D157" s="8"/>
      <c r="E157" s="8"/>
      <c r="F157" s="2"/>
      <c r="G157" s="2"/>
      <c r="H157" s="2" t="s">
        <v>114</v>
      </c>
      <c r="I157" s="2">
        <v>0.4</v>
      </c>
      <c r="J157" s="2"/>
      <c r="K157" s="2"/>
      <c r="L157" s="2"/>
      <c r="M157" s="2"/>
      <c r="N157" s="2"/>
      <c r="O157" s="2"/>
      <c r="P157" s="2"/>
      <c r="Q157" s="2"/>
      <c r="R157" s="2"/>
      <c r="S157" s="2"/>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row>
    <row r="158" spans="1:42" x14ac:dyDescent="0.3">
      <c r="A158" s="16"/>
      <c r="B158" s="8"/>
      <c r="C158" s="8"/>
      <c r="D158" s="8"/>
      <c r="E158" s="8"/>
      <c r="F158" s="2"/>
      <c r="G158" s="2"/>
      <c r="H158" s="2" t="s">
        <v>115</v>
      </c>
      <c r="I158" s="2">
        <v>0.5</v>
      </c>
      <c r="J158" s="2"/>
      <c r="K158" s="2"/>
      <c r="L158" s="2"/>
      <c r="M158" s="2"/>
      <c r="N158" s="2"/>
      <c r="O158" s="2"/>
      <c r="P158" s="2"/>
      <c r="Q158" s="2"/>
      <c r="R158" s="2"/>
      <c r="S158" s="2"/>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x14ac:dyDescent="0.3">
      <c r="A159" s="16"/>
      <c r="B159" s="8"/>
      <c r="C159" s="8"/>
      <c r="D159" s="8"/>
      <c r="E159" s="8"/>
      <c r="F159" s="2"/>
      <c r="G159" s="2"/>
      <c r="H159" s="2"/>
      <c r="I159" s="2"/>
      <c r="J159" s="2"/>
      <c r="K159" s="2"/>
      <c r="L159" s="2"/>
      <c r="M159" s="2"/>
      <c r="N159" s="2"/>
      <c r="O159" s="2"/>
      <c r="P159" s="2"/>
      <c r="Q159" s="2"/>
      <c r="R159" s="2"/>
      <c r="S159" s="2"/>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x14ac:dyDescent="0.3">
      <c r="A160" s="16"/>
      <c r="B160" s="8"/>
      <c r="C160" s="8"/>
      <c r="D160" s="8"/>
      <c r="E160" s="8"/>
      <c r="F160" s="2"/>
      <c r="G160" s="369" t="s">
        <v>111</v>
      </c>
      <c r="H160" s="369"/>
      <c r="I160" s="369"/>
      <c r="J160" s="369"/>
      <c r="K160" s="2"/>
      <c r="L160" s="2"/>
      <c r="M160" s="2"/>
      <c r="N160" s="206" t="str">
        <f>IFERROR(AVERAGE(K120:L133),"0,0 kg")</f>
        <v>0,0 kg</v>
      </c>
      <c r="O160" s="2"/>
      <c r="P160" s="2"/>
      <c r="Q160" s="2"/>
      <c r="R160" s="2"/>
      <c r="S160" s="2"/>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x14ac:dyDescent="0.3">
      <c r="A161" s="16"/>
      <c r="B161" s="8"/>
      <c r="C161" s="8"/>
      <c r="D161" s="8"/>
      <c r="E161" s="8"/>
      <c r="F161" s="2"/>
      <c r="G161" s="2"/>
      <c r="H161" s="2" t="s">
        <v>125</v>
      </c>
      <c r="I161" s="2">
        <v>0.1</v>
      </c>
      <c r="J161" s="2"/>
      <c r="K161" s="2"/>
      <c r="L161" s="2"/>
      <c r="M161" s="2"/>
      <c r="N161" s="2"/>
      <c r="O161" s="2"/>
      <c r="P161" s="2"/>
      <c r="Q161" s="2"/>
      <c r="R161" s="2"/>
      <c r="S161" s="2"/>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x14ac:dyDescent="0.3">
      <c r="A162" s="16"/>
      <c r="B162" s="8"/>
      <c r="C162" s="8"/>
      <c r="D162" s="8"/>
      <c r="E162" s="8"/>
      <c r="F162" s="2"/>
      <c r="G162" s="2"/>
      <c r="H162" s="2" t="s">
        <v>116</v>
      </c>
      <c r="I162" s="2">
        <v>0.2</v>
      </c>
      <c r="J162" s="2"/>
      <c r="K162" s="2"/>
      <c r="L162" s="2"/>
      <c r="M162" s="2"/>
      <c r="N162" s="2"/>
      <c r="O162" s="2"/>
      <c r="P162" s="2"/>
      <c r="Q162" s="2"/>
      <c r="R162" s="2"/>
      <c r="S162" s="2"/>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x14ac:dyDescent="0.3">
      <c r="A163" s="16"/>
      <c r="B163" s="8"/>
      <c r="C163" s="8"/>
      <c r="D163" s="8"/>
      <c r="E163" s="8"/>
      <c r="F163" s="2"/>
      <c r="G163" s="2"/>
      <c r="H163" s="2" t="s">
        <v>122</v>
      </c>
      <c r="I163" s="2">
        <v>0.3</v>
      </c>
      <c r="J163" s="2"/>
      <c r="K163" s="2"/>
      <c r="L163" s="2"/>
      <c r="M163" s="2"/>
      <c r="N163" s="2"/>
      <c r="O163" s="2"/>
      <c r="P163" s="2"/>
      <c r="Q163" s="2"/>
      <c r="R163" s="2"/>
      <c r="S163" s="2"/>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x14ac:dyDescent="0.3">
      <c r="A164" s="16"/>
      <c r="B164" s="8"/>
      <c r="C164" s="8"/>
      <c r="D164" s="8"/>
      <c r="E164" s="8"/>
      <c r="F164" s="2"/>
      <c r="G164" s="2"/>
      <c r="H164" s="2" t="s">
        <v>123</v>
      </c>
      <c r="I164" s="2">
        <v>0.4</v>
      </c>
      <c r="J164" s="2"/>
      <c r="K164" s="2"/>
      <c r="L164" s="2"/>
      <c r="M164" s="2"/>
      <c r="N164" s="2"/>
      <c r="O164" s="2"/>
      <c r="P164" s="2"/>
      <c r="Q164" s="2"/>
      <c r="R164" s="2"/>
      <c r="S164" s="2"/>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x14ac:dyDescent="0.3">
      <c r="A165" s="16"/>
      <c r="B165" s="8"/>
      <c r="C165" s="8"/>
      <c r="D165" s="8"/>
      <c r="E165" s="8"/>
      <c r="F165" s="2"/>
      <c r="G165" s="2"/>
      <c r="H165" s="2" t="s">
        <v>124</v>
      </c>
      <c r="I165" s="2">
        <v>0.5</v>
      </c>
      <c r="J165" s="2"/>
      <c r="K165" s="2"/>
      <c r="L165" s="2"/>
      <c r="M165" s="2"/>
      <c r="N165" s="2"/>
      <c r="O165" s="2"/>
      <c r="P165" s="2"/>
      <c r="Q165" s="2"/>
      <c r="R165" s="2"/>
      <c r="S165" s="2"/>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x14ac:dyDescent="0.3">
      <c r="A166" s="16"/>
      <c r="B166" s="8"/>
      <c r="C166" s="8"/>
      <c r="D166" s="8"/>
      <c r="E166" s="8"/>
      <c r="F166" s="2"/>
      <c r="G166" s="2"/>
      <c r="H166" s="2"/>
      <c r="I166" s="2"/>
      <c r="J166" s="2"/>
      <c r="K166" s="2"/>
      <c r="L166" s="2"/>
      <c r="M166" s="2"/>
      <c r="N166" s="2"/>
      <c r="O166" s="2"/>
      <c r="P166" s="2"/>
      <c r="Q166" s="2"/>
      <c r="R166" s="2"/>
      <c r="S166" s="2"/>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x14ac:dyDescent="0.3">
      <c r="A167" s="16"/>
      <c r="B167" s="8"/>
      <c r="C167" s="8"/>
      <c r="D167" s="8"/>
      <c r="E167" s="8"/>
      <c r="F167" s="2"/>
      <c r="G167" s="369" t="s">
        <v>108</v>
      </c>
      <c r="H167" s="369"/>
      <c r="I167" s="369"/>
      <c r="J167" s="369"/>
      <c r="K167" s="2"/>
      <c r="L167" s="2"/>
      <c r="M167" s="2"/>
      <c r="N167" s="2"/>
      <c r="O167" s="2"/>
      <c r="P167" s="2"/>
      <c r="Q167" s="2"/>
      <c r="R167" s="2"/>
      <c r="S167" s="2"/>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x14ac:dyDescent="0.3">
      <c r="A168" s="16"/>
      <c r="B168" s="8"/>
      <c r="C168" s="8"/>
      <c r="D168" s="8"/>
      <c r="E168" s="8"/>
      <c r="F168" s="2"/>
      <c r="G168" s="2"/>
      <c r="H168" s="2" t="s">
        <v>126</v>
      </c>
      <c r="I168" s="2">
        <v>0.2</v>
      </c>
      <c r="J168" s="2"/>
      <c r="K168" s="2"/>
      <c r="L168" s="2"/>
      <c r="M168" s="2"/>
      <c r="N168" s="2"/>
      <c r="O168" s="2"/>
      <c r="P168" s="2"/>
      <c r="Q168" s="2"/>
      <c r="R168" s="2"/>
      <c r="S168" s="2"/>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x14ac:dyDescent="0.3">
      <c r="A169" s="16"/>
      <c r="B169" s="8"/>
      <c r="C169" s="8"/>
      <c r="D169" s="8"/>
      <c r="E169" s="8"/>
      <c r="F169" s="2"/>
      <c r="G169" s="2"/>
      <c r="H169" s="2" t="s">
        <v>127</v>
      </c>
      <c r="I169" s="2">
        <v>0.4</v>
      </c>
      <c r="J169" s="2"/>
      <c r="K169" s="2"/>
      <c r="L169" s="2"/>
      <c r="M169" s="2"/>
      <c r="N169" s="2"/>
      <c r="O169" s="2"/>
      <c r="P169" s="2"/>
      <c r="Q169" s="2"/>
      <c r="R169" s="2"/>
      <c r="S169" s="2"/>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x14ac:dyDescent="0.3">
      <c r="A170" s="16"/>
      <c r="B170" s="8"/>
      <c r="C170" s="8"/>
      <c r="D170" s="8"/>
      <c r="E170" s="8"/>
      <c r="F170" s="2"/>
      <c r="G170" s="2"/>
      <c r="H170" s="2" t="s">
        <v>128</v>
      </c>
      <c r="I170" s="2">
        <v>0.6</v>
      </c>
      <c r="J170" s="2"/>
      <c r="K170" s="2"/>
      <c r="L170" s="2"/>
      <c r="M170" s="2"/>
      <c r="N170" s="2"/>
      <c r="O170" s="2"/>
      <c r="P170" s="2"/>
      <c r="Q170" s="2"/>
      <c r="R170" s="2"/>
      <c r="S170" s="2"/>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x14ac:dyDescent="0.3">
      <c r="A171" s="16"/>
      <c r="B171" s="8"/>
      <c r="C171" s="8"/>
      <c r="D171" s="8"/>
      <c r="E171" s="8"/>
      <c r="F171" s="2"/>
      <c r="G171" s="2"/>
      <c r="H171" s="2" t="s">
        <v>129</v>
      </c>
      <c r="I171" s="2">
        <v>0.8</v>
      </c>
      <c r="J171" s="2"/>
      <c r="K171" s="2"/>
      <c r="L171" s="2"/>
      <c r="M171" s="2"/>
      <c r="N171" s="2"/>
      <c r="O171" s="2"/>
      <c r="P171" s="2"/>
      <c r="Q171" s="2"/>
      <c r="R171" s="2"/>
      <c r="S171" s="2"/>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x14ac:dyDescent="0.3">
      <c r="A172" s="16"/>
      <c r="B172" s="8"/>
      <c r="C172" s="8"/>
      <c r="D172" s="8"/>
      <c r="E172" s="8"/>
      <c r="F172" s="2"/>
      <c r="G172" s="2"/>
      <c r="H172" s="2" t="s">
        <v>130</v>
      </c>
      <c r="I172" s="2">
        <v>1</v>
      </c>
      <c r="J172" s="2"/>
      <c r="K172" s="2"/>
      <c r="L172" s="2"/>
      <c r="M172" s="2"/>
      <c r="N172" s="2"/>
      <c r="O172" s="2"/>
      <c r="P172" s="2"/>
      <c r="Q172" s="2"/>
      <c r="R172" s="2"/>
      <c r="S172" s="2"/>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x14ac:dyDescent="0.3">
      <c r="A173" s="16"/>
      <c r="B173" s="8"/>
      <c r="C173" s="8"/>
      <c r="D173" s="8"/>
      <c r="E173" s="8"/>
      <c r="F173" s="2"/>
      <c r="G173" s="2"/>
      <c r="H173" s="2"/>
      <c r="I173" s="2"/>
      <c r="J173" s="2"/>
      <c r="K173" s="2"/>
      <c r="L173" s="2"/>
      <c r="M173" s="2"/>
      <c r="N173" s="2"/>
      <c r="O173" s="2"/>
      <c r="P173" s="2"/>
      <c r="Q173" s="2"/>
      <c r="R173" s="2"/>
      <c r="S173" s="2"/>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x14ac:dyDescent="0.3">
      <c r="A174" s="16"/>
      <c r="B174" s="8"/>
      <c r="C174" s="8"/>
      <c r="D174" s="8"/>
      <c r="E174" s="8"/>
      <c r="F174" s="2"/>
      <c r="G174" s="2"/>
      <c r="H174" s="2"/>
      <c r="I174" s="2"/>
      <c r="J174" s="2"/>
      <c r="K174" s="2"/>
      <c r="L174" s="2"/>
      <c r="M174" s="2"/>
      <c r="N174" s="2"/>
      <c r="O174" s="2"/>
      <c r="P174" s="2"/>
      <c r="Q174" s="2"/>
      <c r="R174" s="2"/>
      <c r="S174" s="2"/>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x14ac:dyDescent="0.3">
      <c r="A175" s="16"/>
      <c r="B175" s="8"/>
      <c r="C175" s="8"/>
      <c r="D175" s="8"/>
      <c r="E175" s="8"/>
      <c r="F175" s="2"/>
      <c r="G175" s="2"/>
      <c r="H175" s="2"/>
      <c r="I175" s="2"/>
      <c r="J175" s="2"/>
      <c r="K175" s="2"/>
      <c r="L175" s="2"/>
      <c r="M175" s="2"/>
      <c r="N175" s="2"/>
      <c r="O175" s="2"/>
      <c r="P175" s="2"/>
      <c r="Q175" s="2"/>
      <c r="R175" s="2"/>
      <c r="S175" s="2"/>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x14ac:dyDescent="0.3">
      <c r="A176" s="16"/>
      <c r="B176" s="8"/>
      <c r="C176" s="8"/>
      <c r="D176" s="8"/>
      <c r="E176" s="8"/>
      <c r="F176" s="2"/>
      <c r="G176" s="2"/>
      <c r="H176" s="2"/>
      <c r="I176" s="2"/>
      <c r="J176" s="2"/>
      <c r="K176" s="2"/>
      <c r="L176" s="2"/>
      <c r="M176" s="2"/>
      <c r="N176" s="2"/>
      <c r="O176" s="2"/>
      <c r="P176" s="2"/>
      <c r="Q176" s="2"/>
      <c r="R176" s="2"/>
      <c r="S176" s="2"/>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x14ac:dyDescent="0.3">
      <c r="A177" s="16"/>
      <c r="B177" s="8"/>
      <c r="C177" s="8"/>
      <c r="D177" s="8"/>
      <c r="E177" s="8"/>
      <c r="F177" s="2"/>
      <c r="G177" s="2"/>
      <c r="H177" s="2"/>
      <c r="I177" s="2"/>
      <c r="J177" s="2"/>
      <c r="K177" s="2"/>
      <c r="L177" s="2"/>
      <c r="M177" s="2"/>
      <c r="N177" s="2"/>
      <c r="O177" s="2"/>
      <c r="P177" s="2"/>
      <c r="Q177" s="2"/>
      <c r="R177" s="2"/>
      <c r="S177" s="2"/>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x14ac:dyDescent="0.3">
      <c r="A178" s="16"/>
      <c r="B178" s="8"/>
      <c r="C178" s="8"/>
      <c r="D178" s="8"/>
      <c r="E178" s="8"/>
      <c r="F178" s="8"/>
      <c r="G178" s="8"/>
      <c r="H178" s="8"/>
      <c r="I178" s="8"/>
      <c r="J178" s="8"/>
      <c r="K178" s="8"/>
      <c r="L178" s="8"/>
      <c r="M178" s="8"/>
      <c r="N178" s="8"/>
      <c r="O178" s="8"/>
      <c r="P178" s="8"/>
      <c r="Q178" s="8"/>
      <c r="R178" s="8"/>
      <c r="S178" s="2"/>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x14ac:dyDescent="0.3">
      <c r="A179" s="16"/>
      <c r="B179" s="8"/>
      <c r="C179" s="8"/>
      <c r="D179" s="8"/>
      <c r="E179" s="8"/>
      <c r="F179" s="8"/>
      <c r="G179" s="8"/>
      <c r="H179" s="8"/>
      <c r="I179" s="8"/>
      <c r="J179" s="8"/>
      <c r="K179" s="8"/>
      <c r="L179" s="8"/>
      <c r="M179" s="8"/>
      <c r="N179" s="8"/>
      <c r="O179" s="8"/>
      <c r="P179" s="8"/>
      <c r="Q179" s="8"/>
      <c r="R179" s="8"/>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x14ac:dyDescent="0.3">
      <c r="A180" s="16"/>
      <c r="B180" s="8"/>
      <c r="C180" s="8"/>
      <c r="D180" s="8"/>
      <c r="E180" s="8"/>
      <c r="F180" s="8"/>
      <c r="G180" s="8"/>
      <c r="H180" s="8"/>
      <c r="I180" s="8"/>
      <c r="J180" s="8"/>
      <c r="K180" s="8"/>
      <c r="L180" s="8"/>
      <c r="M180" s="8"/>
      <c r="N180" s="8"/>
      <c r="O180" s="8"/>
      <c r="P180" s="8"/>
      <c r="Q180" s="8"/>
      <c r="R180" s="8"/>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x14ac:dyDescent="0.3">
      <c r="A181" s="16"/>
      <c r="B181" s="8"/>
      <c r="C181" s="8"/>
      <c r="D181" s="8"/>
      <c r="E181" s="8"/>
      <c r="F181" s="8"/>
      <c r="G181" s="8"/>
      <c r="H181" s="8"/>
      <c r="I181" s="8"/>
      <c r="J181" s="8"/>
      <c r="K181" s="8"/>
      <c r="L181" s="8"/>
      <c r="M181" s="8"/>
      <c r="N181" s="8"/>
      <c r="O181" s="8"/>
      <c r="P181" s="8"/>
      <c r="Q181" s="8"/>
      <c r="R181" s="8"/>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x14ac:dyDescent="0.3">
      <c r="A182" s="16"/>
      <c r="B182" s="8"/>
      <c r="C182" s="8"/>
      <c r="D182" s="8"/>
      <c r="E182" s="8"/>
      <c r="F182" s="8"/>
      <c r="G182" s="8"/>
      <c r="H182" s="8"/>
      <c r="I182" s="8"/>
      <c r="J182" s="8"/>
      <c r="K182" s="8"/>
      <c r="L182" s="8"/>
      <c r="M182" s="8"/>
      <c r="N182" s="8"/>
      <c r="O182" s="8"/>
      <c r="P182" s="8"/>
      <c r="Q182" s="8"/>
      <c r="R182" s="8"/>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x14ac:dyDescent="0.3">
      <c r="A183" s="16"/>
      <c r="B183" s="8"/>
      <c r="C183" s="8"/>
      <c r="D183" s="8"/>
      <c r="E183" s="8"/>
      <c r="F183" s="8"/>
      <c r="G183" s="8"/>
      <c r="H183" s="8"/>
      <c r="I183" s="8"/>
      <c r="J183" s="8"/>
      <c r="K183" s="8"/>
      <c r="L183" s="8"/>
      <c r="M183" s="8"/>
      <c r="N183" s="8"/>
      <c r="O183" s="8"/>
      <c r="P183" s="8"/>
      <c r="Q183" s="8"/>
      <c r="R183" s="8"/>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x14ac:dyDescent="0.3">
      <c r="A184" s="16"/>
      <c r="B184" s="8"/>
      <c r="C184" s="8"/>
      <c r="D184" s="8"/>
      <c r="E184" s="8"/>
      <c r="F184" s="8"/>
      <c r="G184" s="8"/>
      <c r="H184" s="8"/>
      <c r="I184" s="8"/>
      <c r="J184" s="8"/>
      <c r="K184" s="8"/>
      <c r="L184" s="8"/>
      <c r="M184" s="8"/>
      <c r="N184" s="8"/>
      <c r="O184" s="8"/>
      <c r="P184" s="8"/>
      <c r="Q184" s="8"/>
      <c r="R184" s="8"/>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x14ac:dyDescent="0.3">
      <c r="A185" s="16"/>
      <c r="B185" s="8"/>
      <c r="C185" s="8"/>
      <c r="D185" s="8"/>
      <c r="E185" s="8"/>
      <c r="F185" s="8"/>
      <c r="G185" s="8"/>
      <c r="H185" s="8"/>
      <c r="I185" s="8"/>
      <c r="J185" s="8"/>
      <c r="K185" s="8"/>
      <c r="L185" s="8"/>
      <c r="M185" s="8"/>
      <c r="N185" s="8"/>
      <c r="O185" s="8"/>
      <c r="P185" s="8"/>
      <c r="Q185" s="8"/>
      <c r="R185" s="8"/>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x14ac:dyDescent="0.3">
      <c r="A186" s="16"/>
      <c r="B186" s="8"/>
      <c r="C186" s="8"/>
      <c r="D186" s="8"/>
      <c r="E186" s="8"/>
      <c r="F186" s="8"/>
      <c r="G186" s="8"/>
      <c r="H186" s="8"/>
      <c r="I186" s="8"/>
      <c r="J186" s="8"/>
      <c r="K186" s="8"/>
      <c r="L186" s="8"/>
      <c r="M186" s="8"/>
      <c r="N186" s="8"/>
      <c r="O186" s="8"/>
      <c r="P186" s="8"/>
      <c r="Q186" s="8"/>
      <c r="R186" s="8"/>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x14ac:dyDescent="0.3">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x14ac:dyDescent="0.3">
      <c r="A188" s="16"/>
      <c r="B188" s="16"/>
      <c r="C188" s="16"/>
      <c r="D188" s="16"/>
      <c r="E188" s="16"/>
      <c r="F188" s="16"/>
      <c r="G188" s="16"/>
      <c r="H188" s="16"/>
      <c r="I188" s="16"/>
      <c r="J188" s="16"/>
      <c r="K188" s="16"/>
      <c r="L188" s="16"/>
      <c r="M188" s="16"/>
      <c r="N188" s="16"/>
      <c r="O188" s="16"/>
      <c r="P188" s="16"/>
      <c r="Q188" s="16"/>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x14ac:dyDescent="0.3">
      <c r="A189" s="16"/>
      <c r="B189" s="16"/>
      <c r="C189" s="16"/>
      <c r="D189" s="16"/>
      <c r="E189" s="16"/>
      <c r="F189" s="16"/>
      <c r="G189" s="16"/>
      <c r="H189" s="16"/>
      <c r="I189" s="16"/>
      <c r="J189" s="16"/>
      <c r="K189" s="16"/>
      <c r="L189" s="16"/>
      <c r="M189" s="16"/>
      <c r="N189" s="16"/>
      <c r="O189" s="16"/>
      <c r="P189" s="16"/>
      <c r="Q189" s="16"/>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x14ac:dyDescent="0.3">
      <c r="A190" s="16"/>
      <c r="B190" s="16"/>
      <c r="C190" s="16"/>
      <c r="D190" s="16"/>
      <c r="E190" s="16"/>
      <c r="F190" s="16"/>
      <c r="G190" s="16"/>
      <c r="H190" s="16"/>
      <c r="I190" s="16"/>
      <c r="J190" s="16"/>
      <c r="K190" s="16"/>
      <c r="L190" s="16"/>
      <c r="M190" s="16"/>
      <c r="N190" s="16"/>
      <c r="O190" s="16"/>
      <c r="P190" s="16"/>
      <c r="Q190" s="16"/>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x14ac:dyDescent="0.3">
      <c r="A191" s="16"/>
      <c r="B191" s="16"/>
      <c r="C191" s="16"/>
      <c r="D191" s="16"/>
      <c r="E191" s="16"/>
      <c r="F191" s="16"/>
      <c r="G191" s="16"/>
      <c r="H191" s="16"/>
      <c r="I191" s="16"/>
      <c r="J191" s="16"/>
      <c r="K191" s="16"/>
      <c r="L191" s="16"/>
      <c r="M191" s="16"/>
      <c r="N191" s="16"/>
      <c r="O191" s="16"/>
      <c r="P191" s="16"/>
      <c r="Q191" s="16"/>
      <c r="R191" s="16"/>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x14ac:dyDescent="0.3">
      <c r="A192" s="16"/>
      <c r="B192" s="16"/>
      <c r="C192" s="16"/>
      <c r="D192" s="16"/>
      <c r="E192" s="16"/>
      <c r="F192" s="16"/>
      <c r="G192" s="16"/>
      <c r="H192" s="16"/>
      <c r="I192" s="16"/>
      <c r="J192" s="16"/>
      <c r="K192" s="16"/>
      <c r="L192" s="16"/>
      <c r="M192" s="16"/>
      <c r="N192" s="16"/>
      <c r="O192" s="16"/>
      <c r="P192" s="16"/>
      <c r="Q192" s="16"/>
      <c r="R192" s="16"/>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x14ac:dyDescent="0.3">
      <c r="A193" s="16"/>
      <c r="B193" s="16"/>
      <c r="C193" s="16"/>
      <c r="D193" s="16"/>
      <c r="E193" s="16"/>
      <c r="F193" s="16"/>
      <c r="G193" s="16"/>
      <c r="H193" s="16"/>
      <c r="I193" s="16"/>
      <c r="J193" s="16"/>
      <c r="K193" s="16"/>
      <c r="L193" s="16"/>
      <c r="M193" s="16"/>
      <c r="N193" s="16"/>
      <c r="O193" s="16"/>
      <c r="P193" s="16"/>
      <c r="Q193" s="16"/>
      <c r="R193" s="16"/>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x14ac:dyDescent="0.3">
      <c r="A194" s="16"/>
      <c r="B194" s="16"/>
      <c r="C194" s="16"/>
      <c r="D194" s="16"/>
      <c r="E194" s="16"/>
      <c r="F194" s="16"/>
      <c r="G194" s="16"/>
      <c r="H194" s="16"/>
      <c r="I194" s="16"/>
      <c r="J194" s="16"/>
      <c r="K194" s="16"/>
      <c r="L194" s="16"/>
      <c r="M194" s="16"/>
      <c r="N194" s="16"/>
      <c r="O194" s="16"/>
      <c r="P194" s="16"/>
      <c r="Q194" s="16"/>
      <c r="R194" s="16"/>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x14ac:dyDescent="0.3">
      <c r="A195" s="16"/>
      <c r="B195" s="16"/>
      <c r="C195" s="16"/>
      <c r="D195" s="16"/>
      <c r="E195" s="16"/>
      <c r="F195" s="16"/>
      <c r="G195" s="16"/>
      <c r="H195" s="16"/>
      <c r="I195" s="16"/>
      <c r="J195" s="16"/>
      <c r="K195" s="16"/>
      <c r="L195" s="16"/>
      <c r="M195" s="16"/>
      <c r="N195" s="16"/>
      <c r="O195" s="16"/>
      <c r="P195" s="16"/>
      <c r="Q195" s="16"/>
      <c r="R195" s="16"/>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x14ac:dyDescent="0.3">
      <c r="A196" s="16"/>
      <c r="B196" s="16"/>
      <c r="C196" s="16"/>
      <c r="D196" s="16"/>
      <c r="E196" s="16"/>
      <c r="F196" s="16"/>
      <c r="G196" s="16"/>
      <c r="H196" s="16"/>
      <c r="I196" s="16"/>
      <c r="J196" s="16"/>
      <c r="K196" s="16"/>
      <c r="L196" s="16"/>
      <c r="M196" s="16"/>
      <c r="N196" s="16"/>
      <c r="O196" s="16"/>
      <c r="P196" s="16"/>
      <c r="Q196" s="16"/>
      <c r="R196" s="16"/>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x14ac:dyDescent="0.3">
      <c r="A197" s="16"/>
      <c r="B197" s="16"/>
      <c r="C197" s="16"/>
      <c r="D197" s="16"/>
      <c r="E197" s="16"/>
      <c r="F197" s="16"/>
      <c r="G197" s="16"/>
      <c r="H197" s="16"/>
      <c r="I197" s="16"/>
      <c r="J197" s="16"/>
      <c r="K197" s="16"/>
      <c r="L197" s="16"/>
      <c r="M197" s="16"/>
      <c r="N197" s="16"/>
      <c r="O197" s="16"/>
      <c r="P197" s="16"/>
      <c r="Q197" s="16"/>
      <c r="R197" s="16"/>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x14ac:dyDescent="0.3">
      <c r="A198" s="16"/>
      <c r="B198" s="16"/>
      <c r="C198" s="16"/>
      <c r="D198" s="16"/>
      <c r="E198" s="16"/>
      <c r="F198" s="16"/>
      <c r="G198" s="16"/>
      <c r="H198" s="16"/>
      <c r="I198" s="16"/>
      <c r="J198" s="16"/>
      <c r="K198" s="16"/>
      <c r="L198" s="16"/>
      <c r="M198" s="16"/>
      <c r="N198" s="16"/>
      <c r="O198" s="16"/>
      <c r="P198" s="16"/>
      <c r="Q198" s="16"/>
      <c r="R198" s="16"/>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x14ac:dyDescent="0.3">
      <c r="A199" s="16"/>
      <c r="B199" s="16"/>
      <c r="C199" s="16"/>
      <c r="D199" s="16"/>
      <c r="E199" s="16"/>
      <c r="F199" s="16"/>
      <c r="G199" s="16"/>
      <c r="H199" s="16"/>
      <c r="I199" s="16"/>
      <c r="J199" s="16"/>
      <c r="K199" s="16"/>
      <c r="L199" s="16"/>
      <c r="M199" s="16"/>
      <c r="N199" s="16"/>
      <c r="O199" s="16"/>
      <c r="P199" s="16"/>
      <c r="Q199" s="16"/>
      <c r="R199" s="16"/>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x14ac:dyDescent="0.3">
      <c r="A200" s="16"/>
      <c r="B200" s="16"/>
      <c r="C200" s="16"/>
      <c r="D200" s="16"/>
      <c r="E200" s="16"/>
      <c r="F200" s="16"/>
      <c r="G200" s="16"/>
      <c r="H200" s="16"/>
      <c r="I200" s="16"/>
      <c r="J200" s="16"/>
      <c r="K200" s="16"/>
      <c r="L200" s="16"/>
      <c r="M200" s="16"/>
      <c r="N200" s="16"/>
      <c r="O200" s="16"/>
      <c r="P200" s="16"/>
      <c r="Q200" s="16"/>
      <c r="R200" s="16"/>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x14ac:dyDescent="0.3">
      <c r="A201" s="16"/>
      <c r="B201" s="16"/>
      <c r="C201" s="16"/>
      <c r="D201" s="16"/>
      <c r="E201" s="16"/>
      <c r="F201" s="16"/>
      <c r="G201" s="16"/>
      <c r="H201" s="16"/>
      <c r="I201" s="16"/>
      <c r="J201" s="16"/>
      <c r="K201" s="16"/>
      <c r="L201" s="16"/>
      <c r="M201" s="16"/>
      <c r="N201" s="16"/>
      <c r="O201" s="16"/>
      <c r="P201" s="16"/>
      <c r="Q201" s="16"/>
      <c r="R201" s="16"/>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x14ac:dyDescent="0.3">
      <c r="A202" s="16"/>
      <c r="B202" s="16"/>
      <c r="C202" s="16"/>
      <c r="D202" s="16"/>
      <c r="E202" s="16"/>
      <c r="F202" s="16"/>
      <c r="G202" s="16"/>
      <c r="H202" s="16"/>
      <c r="I202" s="16"/>
      <c r="J202" s="16"/>
      <c r="K202" s="16"/>
      <c r="L202" s="16"/>
      <c r="M202" s="16"/>
      <c r="N202" s="16"/>
      <c r="O202" s="16"/>
      <c r="P202" s="16"/>
      <c r="Q202" s="16"/>
      <c r="R202" s="16"/>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x14ac:dyDescent="0.3">
      <c r="A203" s="16"/>
      <c r="B203" s="16"/>
      <c r="C203" s="16"/>
      <c r="D203" s="16"/>
      <c r="E203" s="16"/>
      <c r="F203" s="16"/>
      <c r="G203" s="16"/>
      <c r="H203" s="16"/>
      <c r="I203" s="16"/>
      <c r="J203" s="16"/>
      <c r="K203" s="16"/>
      <c r="L203" s="16"/>
      <c r="M203" s="16"/>
      <c r="N203" s="16"/>
      <c r="O203" s="16"/>
      <c r="P203" s="16"/>
      <c r="Q203" s="16"/>
      <c r="R203" s="16"/>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x14ac:dyDescent="0.3">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x14ac:dyDescent="0.3">
      <c r="A205" s="16"/>
      <c r="B205" s="16"/>
      <c r="C205" s="16"/>
      <c r="D205" s="16"/>
      <c r="E205" s="16"/>
      <c r="F205" s="16"/>
      <c r="G205" s="16"/>
      <c r="H205" s="16"/>
      <c r="I205" s="16"/>
      <c r="J205" s="16"/>
      <c r="K205" s="16"/>
      <c r="L205" s="16"/>
      <c r="M205" s="16"/>
      <c r="N205" s="16"/>
      <c r="O205" s="16"/>
      <c r="P205" s="16"/>
      <c r="Q205" s="16"/>
      <c r="R205" s="16"/>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x14ac:dyDescent="0.3">
      <c r="A206" s="16"/>
      <c r="B206" s="16"/>
      <c r="C206" s="16"/>
      <c r="D206" s="16"/>
      <c r="E206" s="16"/>
      <c r="F206" s="16"/>
      <c r="G206" s="16"/>
      <c r="H206" s="16"/>
      <c r="I206" s="16"/>
      <c r="J206" s="16"/>
      <c r="K206" s="16"/>
      <c r="L206" s="16"/>
      <c r="M206" s="16"/>
      <c r="N206" s="16"/>
      <c r="O206" s="16"/>
      <c r="P206" s="16"/>
      <c r="Q206" s="16"/>
      <c r="R206" s="16"/>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x14ac:dyDescent="0.3">
      <c r="A207" s="16"/>
      <c r="B207" s="16"/>
      <c r="C207" s="16"/>
      <c r="D207" s="16"/>
      <c r="E207" s="16"/>
      <c r="F207" s="16"/>
      <c r="G207" s="16"/>
      <c r="H207" s="16"/>
      <c r="I207" s="16"/>
      <c r="J207" s="16"/>
      <c r="K207" s="16"/>
      <c r="L207" s="16"/>
      <c r="M207" s="16"/>
      <c r="N207" s="16"/>
      <c r="O207" s="16"/>
      <c r="P207" s="16"/>
      <c r="Q207" s="16"/>
      <c r="R207" s="16"/>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x14ac:dyDescent="0.3">
      <c r="A208" s="16"/>
      <c r="B208" s="16"/>
      <c r="C208" s="16"/>
      <c r="D208" s="16"/>
      <c r="E208" s="16"/>
      <c r="F208" s="16"/>
      <c r="G208" s="16"/>
      <c r="H208" s="16"/>
      <c r="I208" s="16"/>
      <c r="J208" s="16"/>
      <c r="K208" s="16"/>
      <c r="L208" s="16"/>
      <c r="M208" s="16"/>
      <c r="N208" s="16"/>
      <c r="O208" s="16"/>
      <c r="P208" s="16"/>
      <c r="Q208" s="16"/>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x14ac:dyDescent="0.3">
      <c r="A209" s="16"/>
      <c r="B209" s="16"/>
      <c r="C209" s="16"/>
      <c r="D209" s="16"/>
      <c r="E209" s="16"/>
      <c r="F209" s="16"/>
      <c r="G209" s="16"/>
      <c r="H209" s="16"/>
      <c r="I209" s="16"/>
      <c r="J209" s="16"/>
      <c r="K209" s="16"/>
      <c r="L209" s="16"/>
      <c r="M209" s="16"/>
      <c r="N209" s="16"/>
      <c r="O209" s="16"/>
      <c r="P209" s="16"/>
      <c r="Q209" s="16"/>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x14ac:dyDescent="0.3">
      <c r="A210" s="16"/>
      <c r="B210" s="16"/>
      <c r="C210" s="16"/>
      <c r="D210" s="16"/>
      <c r="E210" s="16"/>
      <c r="F210" s="16"/>
      <c r="G210" s="16"/>
      <c r="H210" s="16"/>
      <c r="I210" s="16"/>
      <c r="J210" s="16"/>
      <c r="K210" s="16"/>
      <c r="L210" s="16"/>
      <c r="M210" s="16"/>
      <c r="N210" s="16"/>
      <c r="O210" s="16"/>
      <c r="P210" s="16"/>
      <c r="Q210" s="16"/>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x14ac:dyDescent="0.3">
      <c r="A211" s="16"/>
      <c r="B211" s="16"/>
      <c r="C211" s="16"/>
      <c r="D211" s="16"/>
      <c r="E211" s="16"/>
      <c r="F211" s="16"/>
      <c r="G211" s="16"/>
      <c r="H211" s="16"/>
      <c r="I211" s="16"/>
      <c r="J211" s="16"/>
      <c r="K211" s="16"/>
      <c r="L211" s="16"/>
      <c r="M211" s="16"/>
      <c r="N211" s="16"/>
      <c r="O211" s="16"/>
      <c r="P211" s="16"/>
      <c r="Q211" s="16"/>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x14ac:dyDescent="0.3">
      <c r="A212" s="16"/>
      <c r="B212" s="16"/>
      <c r="C212" s="16"/>
      <c r="D212" s="16"/>
      <c r="E212" s="16"/>
      <c r="F212" s="16"/>
      <c r="G212" s="16"/>
      <c r="H212" s="16"/>
      <c r="I212" s="16"/>
      <c r="J212" s="16"/>
      <c r="K212" s="16"/>
      <c r="L212" s="16"/>
      <c r="M212" s="16"/>
      <c r="N212" s="16"/>
      <c r="O212" s="16"/>
      <c r="P212" s="16"/>
      <c r="Q212" s="1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x14ac:dyDescent="0.3">
      <c r="A213" s="16"/>
      <c r="B213" s="16"/>
      <c r="C213" s="16"/>
      <c r="D213" s="16"/>
      <c r="E213" s="16"/>
      <c r="F213" s="16"/>
      <c r="G213" s="16"/>
      <c r="H213" s="16"/>
      <c r="I213" s="16"/>
      <c r="J213" s="16"/>
      <c r="K213" s="16"/>
      <c r="L213" s="16"/>
      <c r="M213" s="16"/>
      <c r="N213" s="16"/>
      <c r="O213" s="16"/>
      <c r="P213" s="16"/>
      <c r="Q213" s="16"/>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x14ac:dyDescent="0.3">
      <c r="A214" s="16"/>
      <c r="B214" s="16"/>
      <c r="C214" s="16"/>
      <c r="D214" s="16"/>
      <c r="E214" s="16"/>
      <c r="F214" s="16"/>
      <c r="G214" s="16"/>
      <c r="H214" s="16"/>
      <c r="I214" s="16"/>
      <c r="J214" s="16"/>
      <c r="K214" s="16"/>
      <c r="L214" s="16"/>
      <c r="M214" s="16"/>
      <c r="N214" s="16"/>
      <c r="O214" s="16"/>
      <c r="P214" s="16"/>
      <c r="Q214" s="16"/>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x14ac:dyDescent="0.3">
      <c r="A215" s="16"/>
      <c r="B215" s="16"/>
      <c r="C215" s="16"/>
      <c r="D215" s="16"/>
      <c r="E215" s="16"/>
      <c r="F215" s="16"/>
      <c r="G215" s="16"/>
      <c r="H215" s="16"/>
      <c r="I215" s="16"/>
      <c r="J215" s="16"/>
      <c r="K215" s="16"/>
      <c r="L215" s="16"/>
      <c r="M215" s="16"/>
      <c r="N215" s="16"/>
      <c r="O215" s="16"/>
      <c r="P215" s="16"/>
      <c r="Q215" s="16"/>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x14ac:dyDescent="0.3">
      <c r="A216" s="16"/>
      <c r="B216" s="16"/>
      <c r="C216" s="16"/>
      <c r="D216" s="16"/>
      <c r="E216" s="16"/>
      <c r="F216" s="16"/>
      <c r="G216" s="16"/>
      <c r="H216" s="16"/>
      <c r="I216" s="16"/>
      <c r="J216" s="16"/>
      <c r="K216" s="16"/>
      <c r="L216" s="16"/>
      <c r="M216" s="16"/>
      <c r="N216" s="16"/>
      <c r="O216" s="16"/>
      <c r="P216" s="16"/>
      <c r="Q216" s="16"/>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x14ac:dyDescent="0.3">
      <c r="A217" s="16"/>
      <c r="B217" s="16"/>
      <c r="C217" s="16"/>
      <c r="D217" s="16"/>
      <c r="E217" s="16"/>
      <c r="F217" s="16"/>
      <c r="G217" s="16"/>
      <c r="H217" s="16"/>
      <c r="I217" s="16"/>
      <c r="J217" s="16"/>
      <c r="K217" s="16"/>
      <c r="L217" s="16"/>
      <c r="M217" s="16"/>
      <c r="N217" s="16"/>
      <c r="O217" s="16"/>
      <c r="P217" s="16"/>
      <c r="Q217" s="16"/>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x14ac:dyDescent="0.3">
      <c r="A218" s="16"/>
      <c r="B218" s="16"/>
      <c r="C218" s="16"/>
      <c r="D218" s="16"/>
      <c r="E218" s="16"/>
      <c r="F218" s="16"/>
      <c r="G218" s="16"/>
      <c r="H218" s="16"/>
      <c r="I218" s="16"/>
      <c r="J218" s="16"/>
      <c r="K218" s="16"/>
      <c r="L218" s="16"/>
      <c r="M218" s="16"/>
      <c r="N218" s="16"/>
      <c r="O218" s="16"/>
      <c r="P218" s="16"/>
      <c r="Q218" s="16"/>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x14ac:dyDescent="0.3">
      <c r="A219" s="16"/>
      <c r="B219" s="16"/>
      <c r="C219" s="16"/>
      <c r="D219" s="16"/>
      <c r="E219" s="16"/>
      <c r="F219" s="16"/>
      <c r="G219" s="16"/>
      <c r="H219" s="16"/>
      <c r="I219" s="16"/>
      <c r="J219" s="16"/>
      <c r="K219" s="16"/>
      <c r="L219" s="16"/>
      <c r="M219" s="16"/>
      <c r="N219" s="16"/>
      <c r="O219" s="16"/>
      <c r="P219" s="16"/>
      <c r="Q219" s="16"/>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x14ac:dyDescent="0.3">
      <c r="A220" s="16"/>
      <c r="B220" s="16"/>
      <c r="C220" s="16"/>
      <c r="D220" s="16"/>
      <c r="E220" s="16"/>
      <c r="F220" s="16"/>
      <c r="G220" s="16"/>
      <c r="H220" s="16"/>
      <c r="I220" s="16"/>
      <c r="J220" s="16"/>
      <c r="K220" s="16"/>
      <c r="L220" s="16"/>
      <c r="M220" s="16"/>
      <c r="N220" s="16"/>
      <c r="O220" s="16"/>
      <c r="P220" s="16"/>
      <c r="Q220" s="16"/>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x14ac:dyDescent="0.3">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x14ac:dyDescent="0.3">
      <c r="A222" s="16"/>
      <c r="B222" s="16"/>
      <c r="C222" s="16"/>
      <c r="D222" s="16"/>
      <c r="E222" s="16"/>
      <c r="F222" s="16"/>
      <c r="G222" s="16"/>
      <c r="H222" s="16"/>
      <c r="I222" s="16"/>
      <c r="J222" s="16"/>
      <c r="K222" s="16"/>
      <c r="L222" s="16"/>
      <c r="M222" s="16"/>
      <c r="N222" s="16"/>
      <c r="O222" s="16"/>
      <c r="P222" s="16"/>
      <c r="Q222" s="16"/>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16"/>
      <c r="C223" s="16"/>
      <c r="D223" s="16"/>
      <c r="E223" s="16"/>
      <c r="F223" s="16"/>
      <c r="G223" s="16"/>
      <c r="H223" s="16"/>
      <c r="I223" s="16"/>
      <c r="J223" s="16"/>
      <c r="K223" s="16"/>
      <c r="L223" s="16"/>
      <c r="M223" s="16"/>
      <c r="N223" s="16"/>
      <c r="O223" s="16"/>
      <c r="P223" s="16"/>
      <c r="Q223" s="16"/>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16"/>
      <c r="C224" s="16"/>
      <c r="D224" s="16"/>
      <c r="E224" s="16"/>
      <c r="F224" s="16"/>
      <c r="G224" s="16"/>
      <c r="H224" s="16"/>
      <c r="I224" s="16"/>
      <c r="J224" s="16"/>
      <c r="K224" s="16"/>
      <c r="L224" s="16"/>
      <c r="M224" s="16"/>
      <c r="N224" s="16"/>
      <c r="O224" s="16"/>
      <c r="P224" s="16"/>
      <c r="Q224" s="16"/>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16"/>
      <c r="C225" s="16"/>
      <c r="D225" s="16"/>
      <c r="E225" s="16"/>
      <c r="F225" s="16"/>
      <c r="G225" s="16"/>
      <c r="H225" s="16"/>
      <c r="I225" s="16"/>
      <c r="J225" s="16"/>
      <c r="K225" s="16"/>
      <c r="L225" s="16"/>
      <c r="M225" s="16"/>
      <c r="N225" s="16"/>
      <c r="O225" s="16"/>
      <c r="P225" s="16"/>
      <c r="Q225" s="16"/>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x14ac:dyDescent="0.3">
      <c r="A226" s="16"/>
      <c r="B226" s="16"/>
      <c r="C226" s="16"/>
      <c r="D226" s="16"/>
      <c r="E226" s="16"/>
      <c r="F226" s="16"/>
      <c r="G226" s="16"/>
      <c r="H226" s="16"/>
      <c r="I226" s="16"/>
      <c r="J226" s="16"/>
      <c r="K226" s="16"/>
      <c r="L226" s="16"/>
      <c r="M226" s="16"/>
      <c r="N226" s="16"/>
      <c r="O226" s="16"/>
      <c r="P226" s="16"/>
      <c r="Q226" s="16"/>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16"/>
      <c r="C227" s="16"/>
      <c r="D227" s="16"/>
      <c r="E227" s="16"/>
      <c r="F227" s="16"/>
      <c r="G227" s="16"/>
      <c r="H227" s="16"/>
      <c r="I227" s="16"/>
      <c r="J227" s="16"/>
      <c r="K227" s="16"/>
      <c r="L227" s="16"/>
      <c r="M227" s="16"/>
      <c r="N227" s="16"/>
      <c r="O227" s="16"/>
      <c r="P227" s="16"/>
      <c r="Q227" s="16"/>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x14ac:dyDescent="0.3">
      <c r="A228" s="16"/>
      <c r="B228" s="16"/>
      <c r="C228" s="16"/>
      <c r="D228" s="16"/>
      <c r="E228" s="16"/>
      <c r="F228" s="16"/>
      <c r="G228" s="16"/>
      <c r="H228" s="16"/>
      <c r="I228" s="16"/>
      <c r="J228" s="16"/>
      <c r="K228" s="16"/>
      <c r="L228" s="16"/>
      <c r="M228" s="16"/>
      <c r="N228" s="16"/>
      <c r="O228" s="16"/>
      <c r="P228" s="16"/>
      <c r="Q228" s="16"/>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16"/>
      <c r="C229" s="16"/>
      <c r="D229" s="16"/>
      <c r="E229" s="16"/>
      <c r="F229" s="16"/>
      <c r="G229" s="16"/>
      <c r="H229" s="16"/>
      <c r="I229" s="16"/>
      <c r="J229" s="16"/>
      <c r="K229" s="16"/>
      <c r="L229" s="16"/>
      <c r="M229" s="16"/>
      <c r="N229" s="16"/>
      <c r="O229" s="16"/>
      <c r="P229" s="16"/>
      <c r="Q229" s="16"/>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x14ac:dyDescent="0.3">
      <c r="A230" s="16"/>
      <c r="B230" s="16"/>
      <c r="C230" s="16"/>
      <c r="D230" s="16"/>
      <c r="E230" s="16"/>
      <c r="F230" s="16"/>
      <c r="G230" s="16"/>
      <c r="H230" s="16"/>
      <c r="I230" s="16"/>
      <c r="J230" s="16"/>
      <c r="K230" s="16"/>
      <c r="L230" s="16"/>
      <c r="M230" s="16"/>
      <c r="N230" s="16"/>
      <c r="O230" s="16"/>
      <c r="P230" s="16"/>
      <c r="Q230" s="16"/>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x14ac:dyDescent="0.3">
      <c r="A231" s="16"/>
      <c r="B231" s="16"/>
      <c r="C231" s="16"/>
      <c r="D231" s="16"/>
      <c r="E231" s="16"/>
      <c r="F231" s="16"/>
      <c r="G231" s="16"/>
      <c r="H231" s="16"/>
      <c r="I231" s="16"/>
      <c r="J231" s="16"/>
      <c r="K231" s="16"/>
      <c r="L231" s="16"/>
      <c r="M231" s="16"/>
      <c r="N231" s="16"/>
      <c r="O231" s="16"/>
      <c r="P231" s="16"/>
      <c r="Q231" s="16"/>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x14ac:dyDescent="0.3">
      <c r="A232" s="16"/>
      <c r="B232" s="16"/>
      <c r="C232" s="16"/>
      <c r="D232" s="16"/>
      <c r="E232" s="16"/>
      <c r="F232" s="16"/>
      <c r="G232" s="16"/>
      <c r="H232" s="16"/>
      <c r="I232" s="16"/>
      <c r="J232" s="16"/>
      <c r="K232" s="16"/>
      <c r="L232" s="16"/>
      <c r="M232" s="16"/>
      <c r="N232" s="16"/>
      <c r="O232" s="16"/>
      <c r="P232" s="16"/>
      <c r="Q232" s="16"/>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16"/>
      <c r="C233" s="16"/>
      <c r="D233" s="16"/>
      <c r="E233" s="16"/>
      <c r="F233" s="16"/>
      <c r="G233" s="16"/>
      <c r="H233" s="16"/>
      <c r="I233" s="16"/>
      <c r="J233" s="16"/>
      <c r="K233" s="16"/>
      <c r="L233" s="16"/>
      <c r="M233" s="16"/>
      <c r="N233" s="16"/>
      <c r="O233" s="16"/>
      <c r="P233" s="16"/>
      <c r="Q233" s="16"/>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16"/>
      <c r="C234" s="16"/>
      <c r="D234" s="16"/>
      <c r="E234" s="16"/>
      <c r="F234" s="16"/>
      <c r="G234" s="16"/>
      <c r="H234" s="16"/>
      <c r="I234" s="16"/>
      <c r="J234" s="16"/>
      <c r="K234" s="16"/>
      <c r="L234" s="16"/>
      <c r="M234" s="16"/>
      <c r="N234" s="16"/>
      <c r="O234" s="16"/>
      <c r="P234" s="16"/>
      <c r="Q234" s="16"/>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16"/>
      <c r="C235" s="16"/>
      <c r="D235" s="16"/>
      <c r="E235" s="16"/>
      <c r="F235" s="16"/>
      <c r="G235" s="16"/>
      <c r="H235" s="16"/>
      <c r="I235" s="16"/>
      <c r="J235" s="16"/>
      <c r="K235" s="16"/>
      <c r="L235" s="16"/>
      <c r="M235" s="16"/>
      <c r="N235" s="16"/>
      <c r="O235" s="16"/>
      <c r="P235" s="16"/>
      <c r="Q235" s="16"/>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16"/>
      <c r="C236" s="16"/>
      <c r="D236" s="16"/>
      <c r="E236" s="16"/>
      <c r="F236" s="16"/>
      <c r="G236" s="16"/>
      <c r="H236" s="16"/>
      <c r="I236" s="16"/>
      <c r="J236" s="16"/>
      <c r="K236" s="16"/>
      <c r="L236" s="16"/>
      <c r="M236" s="16"/>
      <c r="N236" s="16"/>
      <c r="O236" s="16"/>
      <c r="P236" s="16"/>
      <c r="Q236" s="16"/>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16"/>
      <c r="C237" s="16"/>
      <c r="D237" s="16"/>
      <c r="E237" s="16"/>
      <c r="F237" s="16"/>
      <c r="G237" s="16"/>
      <c r="H237" s="16"/>
      <c r="I237" s="16"/>
      <c r="J237" s="16"/>
      <c r="K237" s="16"/>
      <c r="L237" s="16"/>
      <c r="M237" s="16"/>
      <c r="N237" s="16"/>
      <c r="O237" s="16"/>
      <c r="P237" s="16"/>
      <c r="Q237" s="16"/>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x14ac:dyDescent="0.3">
      <c r="A239" s="16"/>
      <c r="B239" s="16"/>
      <c r="C239" s="16"/>
      <c r="D239" s="16"/>
      <c r="E239" s="16"/>
      <c r="F239" s="16"/>
      <c r="G239" s="16"/>
      <c r="H239" s="16"/>
      <c r="I239" s="16"/>
      <c r="J239" s="16"/>
      <c r="K239" s="16"/>
      <c r="L239" s="16"/>
      <c r="M239" s="16"/>
      <c r="N239" s="16"/>
      <c r="O239" s="16"/>
      <c r="P239" s="16"/>
      <c r="Q239" s="16"/>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16"/>
      <c r="C240" s="16"/>
      <c r="D240" s="16"/>
      <c r="E240" s="16"/>
      <c r="F240" s="16"/>
      <c r="G240" s="16"/>
      <c r="H240" s="16"/>
      <c r="I240" s="16"/>
      <c r="J240" s="16"/>
      <c r="K240" s="16"/>
      <c r="L240" s="16"/>
      <c r="M240" s="16"/>
      <c r="N240" s="16"/>
      <c r="O240" s="16"/>
      <c r="P240" s="16"/>
      <c r="Q240" s="16"/>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16"/>
      <c r="C241" s="16"/>
      <c r="D241" s="16"/>
      <c r="E241" s="16"/>
      <c r="F241" s="16"/>
      <c r="G241" s="16"/>
      <c r="H241" s="16"/>
      <c r="I241" s="16"/>
      <c r="J241" s="16"/>
      <c r="K241" s="16"/>
      <c r="L241" s="16"/>
      <c r="M241" s="16"/>
      <c r="N241" s="16"/>
      <c r="O241" s="16"/>
      <c r="P241" s="16"/>
      <c r="Q241" s="16"/>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16"/>
      <c r="C242" s="16"/>
      <c r="D242" s="16"/>
      <c r="E242" s="16"/>
      <c r="F242" s="16"/>
      <c r="G242" s="16"/>
      <c r="H242" s="16"/>
      <c r="I242" s="16"/>
      <c r="J242" s="16"/>
      <c r="K242" s="16"/>
      <c r="L242" s="16"/>
      <c r="M242" s="16"/>
      <c r="N242" s="16"/>
      <c r="O242" s="16"/>
      <c r="P242" s="16"/>
      <c r="Q242" s="16"/>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16"/>
      <c r="C243" s="16"/>
      <c r="D243" s="16"/>
      <c r="E243" s="16"/>
      <c r="F243" s="16"/>
      <c r="G243" s="16"/>
      <c r="H243" s="16"/>
      <c r="I243" s="16"/>
      <c r="J243" s="16"/>
      <c r="K243" s="16"/>
      <c r="L243" s="16"/>
      <c r="M243" s="16"/>
      <c r="N243" s="16"/>
      <c r="O243" s="16"/>
      <c r="P243" s="16"/>
      <c r="Q243" s="16"/>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16"/>
      <c r="C244" s="16"/>
      <c r="D244" s="16"/>
      <c r="E244" s="16"/>
      <c r="F244" s="16"/>
      <c r="G244" s="16"/>
      <c r="H244" s="16"/>
      <c r="I244" s="16"/>
      <c r="J244" s="16"/>
      <c r="K244" s="16"/>
      <c r="L244" s="16"/>
      <c r="M244" s="16"/>
      <c r="N244" s="16"/>
      <c r="O244" s="16"/>
      <c r="P244" s="16"/>
      <c r="Q244" s="16"/>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16"/>
      <c r="C245" s="16"/>
      <c r="D245" s="16"/>
      <c r="E245" s="16"/>
      <c r="F245" s="16"/>
      <c r="G245" s="16"/>
      <c r="H245" s="16"/>
      <c r="I245" s="16"/>
      <c r="J245" s="16"/>
      <c r="K245" s="16"/>
      <c r="L245" s="16"/>
      <c r="M245" s="16"/>
      <c r="N245" s="16"/>
      <c r="O245" s="16"/>
      <c r="P245" s="16"/>
      <c r="Q245" s="16"/>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16"/>
      <c r="C246" s="16"/>
      <c r="D246" s="16"/>
      <c r="E246" s="16"/>
      <c r="F246" s="16"/>
      <c r="G246" s="16"/>
      <c r="H246" s="16"/>
      <c r="I246" s="16"/>
      <c r="J246" s="16"/>
      <c r="K246" s="16"/>
      <c r="L246" s="16"/>
      <c r="M246" s="16"/>
      <c r="N246" s="16"/>
      <c r="O246" s="16"/>
      <c r="P246" s="16"/>
      <c r="Q246" s="16"/>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x14ac:dyDescent="0.3">
      <c r="A247" s="16"/>
      <c r="B247" s="16"/>
      <c r="C247" s="16"/>
      <c r="D247" s="16"/>
      <c r="E247" s="16"/>
      <c r="F247" s="16"/>
      <c r="G247" s="16"/>
      <c r="H247" s="16"/>
      <c r="I247" s="16"/>
      <c r="J247" s="16"/>
      <c r="K247" s="16"/>
      <c r="L247" s="16"/>
      <c r="M247" s="16"/>
      <c r="N247" s="16"/>
      <c r="O247" s="16"/>
      <c r="P247" s="16"/>
      <c r="Q247" s="16"/>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x14ac:dyDescent="0.3">
      <c r="A248" s="16"/>
      <c r="B248" s="16"/>
      <c r="C248" s="16"/>
      <c r="D248" s="16"/>
      <c r="E248" s="16"/>
      <c r="F248" s="16"/>
      <c r="G248" s="16"/>
      <c r="H248" s="16"/>
      <c r="I248" s="16"/>
      <c r="J248" s="16"/>
      <c r="K248" s="16"/>
      <c r="L248" s="16"/>
      <c r="M248" s="16"/>
      <c r="N248" s="16"/>
      <c r="O248" s="16"/>
      <c r="P248" s="16"/>
      <c r="Q248" s="16"/>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x14ac:dyDescent="0.3">
      <c r="A249" s="16"/>
      <c r="B249" s="16"/>
      <c r="C249" s="16"/>
      <c r="D249" s="16"/>
      <c r="E249" s="16"/>
      <c r="F249" s="16"/>
      <c r="G249" s="16"/>
      <c r="H249" s="16"/>
      <c r="I249" s="16"/>
      <c r="J249" s="16"/>
      <c r="K249" s="16"/>
      <c r="L249" s="16"/>
      <c r="M249" s="16"/>
      <c r="N249" s="16"/>
      <c r="O249" s="16"/>
      <c r="P249" s="16"/>
      <c r="Q249" s="16"/>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16"/>
      <c r="C250" s="16"/>
      <c r="D250" s="16"/>
      <c r="E250" s="16"/>
      <c r="F250" s="16"/>
      <c r="G250" s="16"/>
      <c r="H250" s="16"/>
      <c r="I250" s="16"/>
      <c r="J250" s="16"/>
      <c r="K250" s="16"/>
      <c r="L250" s="16"/>
      <c r="M250" s="16"/>
      <c r="N250" s="16"/>
      <c r="O250" s="16"/>
      <c r="P250" s="16"/>
      <c r="Q250" s="16"/>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16"/>
      <c r="C251" s="16"/>
      <c r="D251" s="16"/>
      <c r="E251" s="16"/>
      <c r="F251" s="16"/>
      <c r="G251" s="16"/>
      <c r="H251" s="16"/>
      <c r="I251" s="16"/>
      <c r="J251" s="16"/>
      <c r="K251" s="16"/>
      <c r="L251" s="16"/>
      <c r="M251" s="16"/>
      <c r="N251" s="16"/>
      <c r="O251" s="16"/>
      <c r="P251" s="16"/>
      <c r="Q251" s="16"/>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16"/>
      <c r="C252" s="16"/>
      <c r="D252" s="16"/>
      <c r="E252" s="16"/>
      <c r="F252" s="16"/>
      <c r="G252" s="16"/>
      <c r="H252" s="16"/>
      <c r="I252" s="16"/>
      <c r="J252" s="16"/>
      <c r="K252" s="16"/>
      <c r="L252" s="16"/>
      <c r="M252" s="16"/>
      <c r="N252" s="16"/>
      <c r="O252" s="16"/>
      <c r="P252" s="16"/>
      <c r="Q252" s="16"/>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16"/>
      <c r="C253" s="16"/>
      <c r="D253" s="16"/>
      <c r="E253" s="16"/>
      <c r="F253" s="16"/>
      <c r="G253" s="16"/>
      <c r="H253" s="16"/>
      <c r="I253" s="16"/>
      <c r="J253" s="16"/>
      <c r="K253" s="16"/>
      <c r="L253" s="16"/>
      <c r="M253" s="16"/>
      <c r="N253" s="16"/>
      <c r="O253" s="16"/>
      <c r="P253" s="16"/>
      <c r="Q253" s="16"/>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16"/>
      <c r="C254" s="16"/>
      <c r="D254" s="16"/>
      <c r="E254" s="16"/>
      <c r="F254" s="16"/>
      <c r="G254" s="16"/>
      <c r="H254" s="16"/>
      <c r="I254" s="16"/>
      <c r="J254" s="16"/>
      <c r="K254" s="16"/>
      <c r="L254" s="16"/>
      <c r="M254" s="16"/>
      <c r="N254" s="16"/>
      <c r="O254" s="16"/>
      <c r="P254" s="16"/>
      <c r="Q254" s="16"/>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x14ac:dyDescent="0.3">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x14ac:dyDescent="0.3">
      <c r="A256" s="16"/>
      <c r="B256" s="16"/>
      <c r="C256" s="16"/>
      <c r="D256" s="16"/>
      <c r="E256" s="16"/>
      <c r="F256" s="16"/>
      <c r="G256" s="16"/>
      <c r="H256" s="16"/>
      <c r="I256" s="16"/>
      <c r="J256" s="16"/>
      <c r="K256" s="16"/>
      <c r="L256" s="16"/>
      <c r="M256" s="16"/>
      <c r="N256" s="16"/>
      <c r="O256" s="16"/>
      <c r="P256" s="16"/>
      <c r="Q256" s="16"/>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16"/>
      <c r="C257" s="16"/>
      <c r="D257" s="16"/>
      <c r="E257" s="16"/>
      <c r="F257" s="16"/>
      <c r="G257" s="16"/>
      <c r="H257" s="16"/>
      <c r="I257" s="16"/>
      <c r="J257" s="16"/>
      <c r="K257" s="16"/>
      <c r="L257" s="16"/>
      <c r="M257" s="16"/>
      <c r="N257" s="16"/>
      <c r="O257" s="16"/>
      <c r="P257" s="16"/>
      <c r="Q257" s="16"/>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16"/>
      <c r="C258" s="16"/>
      <c r="D258" s="16"/>
      <c r="E258" s="16"/>
      <c r="F258" s="16"/>
      <c r="G258" s="16"/>
      <c r="H258" s="16"/>
      <c r="I258" s="16"/>
      <c r="J258" s="16"/>
      <c r="K258" s="16"/>
      <c r="L258" s="16"/>
      <c r="M258" s="16"/>
      <c r="N258" s="16"/>
      <c r="O258" s="16"/>
      <c r="P258" s="16"/>
      <c r="Q258" s="16"/>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16"/>
      <c r="C259" s="16"/>
      <c r="D259" s="16"/>
      <c r="E259" s="16"/>
      <c r="F259" s="16"/>
      <c r="G259" s="16"/>
      <c r="H259" s="16"/>
      <c r="I259" s="16"/>
      <c r="J259" s="16"/>
      <c r="K259" s="16"/>
      <c r="L259" s="16"/>
      <c r="M259" s="16"/>
      <c r="N259" s="16"/>
      <c r="O259" s="16"/>
      <c r="P259" s="16"/>
      <c r="Q259" s="16"/>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16"/>
      <c r="C260" s="16"/>
      <c r="D260" s="16"/>
      <c r="E260" s="16"/>
      <c r="F260" s="16"/>
      <c r="G260" s="16"/>
      <c r="H260" s="16"/>
      <c r="I260" s="16"/>
      <c r="J260" s="16"/>
      <c r="K260" s="16"/>
      <c r="L260" s="16"/>
      <c r="M260" s="16"/>
      <c r="N260" s="16"/>
      <c r="O260" s="16"/>
      <c r="P260" s="16"/>
      <c r="Q260" s="16"/>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16"/>
      <c r="C261" s="16"/>
      <c r="D261" s="16"/>
      <c r="E261" s="16"/>
      <c r="F261" s="16"/>
      <c r="G261" s="16"/>
      <c r="H261" s="16"/>
      <c r="I261" s="16"/>
      <c r="J261" s="16"/>
      <c r="K261" s="16"/>
      <c r="L261" s="16"/>
      <c r="M261" s="16"/>
      <c r="N261" s="16"/>
      <c r="O261" s="16"/>
      <c r="P261" s="16"/>
      <c r="Q261" s="16"/>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16"/>
      <c r="C262" s="16"/>
      <c r="D262" s="16"/>
      <c r="E262" s="16"/>
      <c r="F262" s="16"/>
      <c r="G262" s="16"/>
      <c r="H262" s="16"/>
      <c r="I262" s="16"/>
      <c r="J262" s="16"/>
      <c r="K262" s="16"/>
      <c r="L262" s="16"/>
      <c r="M262" s="16"/>
      <c r="N262" s="16"/>
      <c r="O262" s="16"/>
      <c r="P262" s="16"/>
      <c r="Q262" s="1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16"/>
      <c r="C263" s="16"/>
      <c r="D263" s="16"/>
      <c r="E263" s="16"/>
      <c r="F263" s="16"/>
      <c r="G263" s="16"/>
      <c r="H263" s="16"/>
      <c r="I263" s="16"/>
      <c r="J263" s="16"/>
      <c r="K263" s="16"/>
      <c r="L263" s="16"/>
      <c r="M263" s="16"/>
      <c r="N263" s="16"/>
      <c r="O263" s="16"/>
      <c r="P263" s="16"/>
      <c r="Q263" s="16"/>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x14ac:dyDescent="0.3">
      <c r="A264" s="16"/>
      <c r="B264" s="16"/>
      <c r="C264" s="16"/>
      <c r="D264" s="16"/>
      <c r="E264" s="16"/>
      <c r="F264" s="16"/>
      <c r="G264" s="16"/>
      <c r="H264" s="16"/>
      <c r="I264" s="16"/>
      <c r="J264" s="16"/>
      <c r="K264" s="16"/>
      <c r="L264" s="16"/>
      <c r="M264" s="16"/>
      <c r="N264" s="16"/>
      <c r="O264" s="16"/>
      <c r="P264" s="16"/>
      <c r="Q264" s="16"/>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x14ac:dyDescent="0.3">
      <c r="A265" s="16"/>
      <c r="B265" s="16"/>
      <c r="C265" s="16"/>
      <c r="D265" s="16"/>
      <c r="E265" s="16"/>
      <c r="F265" s="16"/>
      <c r="G265" s="16"/>
      <c r="H265" s="16"/>
      <c r="I265" s="16"/>
      <c r="J265" s="16"/>
      <c r="K265" s="16"/>
      <c r="L265" s="16"/>
      <c r="M265" s="16"/>
      <c r="N265" s="16"/>
      <c r="O265" s="16"/>
      <c r="P265" s="16"/>
      <c r="Q265" s="16"/>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x14ac:dyDescent="0.3">
      <c r="A266" s="16"/>
      <c r="B266" s="16"/>
      <c r="C266" s="16"/>
      <c r="D266" s="16"/>
      <c r="E266" s="16"/>
      <c r="F266" s="16"/>
      <c r="G266" s="16"/>
      <c r="H266" s="16"/>
      <c r="I266" s="16"/>
      <c r="J266" s="16"/>
      <c r="K266" s="16"/>
      <c r="L266" s="16"/>
      <c r="M266" s="16"/>
      <c r="N266" s="16"/>
      <c r="O266" s="16"/>
      <c r="P266" s="16"/>
      <c r="Q266" s="16"/>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16"/>
      <c r="C267" s="16"/>
      <c r="D267" s="16"/>
      <c r="E267" s="16"/>
      <c r="F267" s="16"/>
      <c r="G267" s="16"/>
      <c r="H267" s="16"/>
      <c r="I267" s="16"/>
      <c r="J267" s="16"/>
      <c r="K267" s="16"/>
      <c r="L267" s="16"/>
      <c r="M267" s="16"/>
      <c r="N267" s="16"/>
      <c r="O267" s="16"/>
      <c r="P267" s="16"/>
      <c r="Q267" s="16"/>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16"/>
      <c r="C268" s="16"/>
      <c r="D268" s="16"/>
      <c r="E268" s="16"/>
      <c r="F268" s="16"/>
      <c r="G268" s="16"/>
      <c r="H268" s="16"/>
      <c r="I268" s="16"/>
      <c r="J268" s="16"/>
      <c r="K268" s="16"/>
      <c r="L268" s="16"/>
      <c r="M268" s="16"/>
      <c r="N268" s="16"/>
      <c r="O268" s="16"/>
      <c r="P268" s="16"/>
      <c r="Q268" s="16"/>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16"/>
      <c r="C269" s="16"/>
      <c r="D269" s="16"/>
      <c r="E269" s="16"/>
      <c r="F269" s="16"/>
      <c r="G269" s="16"/>
      <c r="H269" s="16"/>
      <c r="I269" s="16"/>
      <c r="J269" s="16"/>
      <c r="K269" s="16"/>
      <c r="L269" s="16"/>
      <c r="M269" s="16"/>
      <c r="N269" s="16"/>
      <c r="O269" s="16"/>
      <c r="P269" s="16"/>
      <c r="Q269" s="16"/>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16"/>
      <c r="C270" s="16"/>
      <c r="D270" s="16"/>
      <c r="E270" s="16"/>
      <c r="F270" s="16"/>
      <c r="G270" s="16"/>
      <c r="H270" s="16"/>
      <c r="I270" s="16"/>
      <c r="J270" s="16"/>
      <c r="K270" s="16"/>
      <c r="L270" s="16"/>
      <c r="M270" s="16"/>
      <c r="N270" s="16"/>
      <c r="O270" s="16"/>
      <c r="P270" s="16"/>
      <c r="Q270" s="16"/>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sheetData>
  <mergeCells count="213">
    <mergeCell ref="G167:J167"/>
    <mergeCell ref="B132:B133"/>
    <mergeCell ref="C132:D133"/>
    <mergeCell ref="E132:F133"/>
    <mergeCell ref="G132:H133"/>
    <mergeCell ref="I132:J133"/>
    <mergeCell ref="K132:L133"/>
    <mergeCell ref="G146:J146"/>
    <mergeCell ref="G153:J153"/>
    <mergeCell ref="G160:J160"/>
    <mergeCell ref="B128:B129"/>
    <mergeCell ref="C128:D129"/>
    <mergeCell ref="E128:F129"/>
    <mergeCell ref="G128:H129"/>
    <mergeCell ref="I128:J129"/>
    <mergeCell ref="K128:L129"/>
    <mergeCell ref="B130:B131"/>
    <mergeCell ref="C130:D131"/>
    <mergeCell ref="E130:F131"/>
    <mergeCell ref="G130:H131"/>
    <mergeCell ref="I130:J131"/>
    <mergeCell ref="K130:L131"/>
    <mergeCell ref="G124:H125"/>
    <mergeCell ref="I124:J125"/>
    <mergeCell ref="K124:L125"/>
    <mergeCell ref="B126:B127"/>
    <mergeCell ref="C126:D127"/>
    <mergeCell ref="E126:F127"/>
    <mergeCell ref="G126:H127"/>
    <mergeCell ref="I126:J127"/>
    <mergeCell ref="K126:L127"/>
    <mergeCell ref="B114:R116"/>
    <mergeCell ref="B118:B119"/>
    <mergeCell ref="C118:D119"/>
    <mergeCell ref="E118:F119"/>
    <mergeCell ref="G118:H119"/>
    <mergeCell ref="I118:J119"/>
    <mergeCell ref="K118:L119"/>
    <mergeCell ref="M118:R119"/>
    <mergeCell ref="B120:B121"/>
    <mergeCell ref="C120:D121"/>
    <mergeCell ref="E120:F121"/>
    <mergeCell ref="G120:H121"/>
    <mergeCell ref="I120:J121"/>
    <mergeCell ref="K120:L121"/>
    <mergeCell ref="M120:R133"/>
    <mergeCell ref="B122:B123"/>
    <mergeCell ref="C122:D123"/>
    <mergeCell ref="E122:F123"/>
    <mergeCell ref="G122:H123"/>
    <mergeCell ref="I122:J123"/>
    <mergeCell ref="K122:L123"/>
    <mergeCell ref="B124:B125"/>
    <mergeCell ref="C124:D125"/>
    <mergeCell ref="E124:F125"/>
    <mergeCell ref="C3:D6"/>
    <mergeCell ref="E3:Q6"/>
    <mergeCell ref="B9:R11"/>
    <mergeCell ref="B13:B14"/>
    <mergeCell ref="C13:F14"/>
    <mergeCell ref="H13:H14"/>
    <mergeCell ref="I13:L14"/>
    <mergeCell ref="N13:N14"/>
    <mergeCell ref="O13:R14"/>
    <mergeCell ref="P15:R19"/>
    <mergeCell ref="B20:C21"/>
    <mergeCell ref="D20:F21"/>
    <mergeCell ref="H20:I21"/>
    <mergeCell ref="J20:L21"/>
    <mergeCell ref="N20:O21"/>
    <mergeCell ref="P20:R21"/>
    <mergeCell ref="B15:C19"/>
    <mergeCell ref="D15:F19"/>
    <mergeCell ref="H15:I19"/>
    <mergeCell ref="J15:L19"/>
    <mergeCell ref="N15:O19"/>
    <mergeCell ref="N33:N34"/>
    <mergeCell ref="O33:O34"/>
    <mergeCell ref="P33:P34"/>
    <mergeCell ref="Q33:Q34"/>
    <mergeCell ref="B33:B34"/>
    <mergeCell ref="C33:D34"/>
    <mergeCell ref="E33:F34"/>
    <mergeCell ref="H33:H34"/>
    <mergeCell ref="I33:J34"/>
    <mergeCell ref="B39:R41"/>
    <mergeCell ref="B43:B44"/>
    <mergeCell ref="C43:F44"/>
    <mergeCell ref="H43:H44"/>
    <mergeCell ref="I43:L44"/>
    <mergeCell ref="N43:N44"/>
    <mergeCell ref="O43:R44"/>
    <mergeCell ref="R33:R34"/>
    <mergeCell ref="B35:B36"/>
    <mergeCell ref="C35:C36"/>
    <mergeCell ref="D35:D36"/>
    <mergeCell ref="E35:E36"/>
    <mergeCell ref="F35:F36"/>
    <mergeCell ref="H35:H36"/>
    <mergeCell ref="I35:I36"/>
    <mergeCell ref="J35:J36"/>
    <mergeCell ref="K35:K36"/>
    <mergeCell ref="L35:L36"/>
    <mergeCell ref="N35:N36"/>
    <mergeCell ref="O35:O36"/>
    <mergeCell ref="P35:P36"/>
    <mergeCell ref="Q35:Q36"/>
    <mergeCell ref="R35:R36"/>
    <mergeCell ref="K33:L34"/>
    <mergeCell ref="P45:R49"/>
    <mergeCell ref="B50:C51"/>
    <mergeCell ref="D50:F51"/>
    <mergeCell ref="H50:I51"/>
    <mergeCell ref="J50:L51"/>
    <mergeCell ref="N50:O51"/>
    <mergeCell ref="P50:R51"/>
    <mergeCell ref="B45:C49"/>
    <mergeCell ref="D45:F49"/>
    <mergeCell ref="H45:I49"/>
    <mergeCell ref="J45:L49"/>
    <mergeCell ref="N45:O49"/>
    <mergeCell ref="N63:N64"/>
    <mergeCell ref="O63:O64"/>
    <mergeCell ref="P63:P64"/>
    <mergeCell ref="Q63:Q64"/>
    <mergeCell ref="B63:B64"/>
    <mergeCell ref="C63:D64"/>
    <mergeCell ref="E63:F64"/>
    <mergeCell ref="H63:H64"/>
    <mergeCell ref="I63:J64"/>
    <mergeCell ref="B69:R71"/>
    <mergeCell ref="B73:B74"/>
    <mergeCell ref="C73:F74"/>
    <mergeCell ref="H73:H74"/>
    <mergeCell ref="I73:L74"/>
    <mergeCell ref="N73:N74"/>
    <mergeCell ref="O73:R74"/>
    <mergeCell ref="R63:R64"/>
    <mergeCell ref="B65:B66"/>
    <mergeCell ref="C65:C66"/>
    <mergeCell ref="D65:D66"/>
    <mergeCell ref="E65:E66"/>
    <mergeCell ref="F65:F66"/>
    <mergeCell ref="H65:H66"/>
    <mergeCell ref="I65:I66"/>
    <mergeCell ref="J65:J66"/>
    <mergeCell ref="K65:K66"/>
    <mergeCell ref="L65:L66"/>
    <mergeCell ref="N65:N66"/>
    <mergeCell ref="O65:O66"/>
    <mergeCell ref="P65:P66"/>
    <mergeCell ref="Q65:Q66"/>
    <mergeCell ref="R65:R66"/>
    <mergeCell ref="K63:L64"/>
    <mergeCell ref="H93:H94"/>
    <mergeCell ref="I93:J94"/>
    <mergeCell ref="P75:R79"/>
    <mergeCell ref="B80:C81"/>
    <mergeCell ref="D80:F81"/>
    <mergeCell ref="H80:I81"/>
    <mergeCell ref="J80:L81"/>
    <mergeCell ref="N80:O81"/>
    <mergeCell ref="P80:R81"/>
    <mergeCell ref="B75:C79"/>
    <mergeCell ref="D75:F79"/>
    <mergeCell ref="H75:I79"/>
    <mergeCell ref="J75:L79"/>
    <mergeCell ref="N75:O79"/>
    <mergeCell ref="R93:R94"/>
    <mergeCell ref="B93:B94"/>
    <mergeCell ref="C93:D94"/>
    <mergeCell ref="E93:F94"/>
    <mergeCell ref="B95:B96"/>
    <mergeCell ref="C95:C96"/>
    <mergeCell ref="D95:D96"/>
    <mergeCell ref="E95:E96"/>
    <mergeCell ref="F95:F96"/>
    <mergeCell ref="H95:H96"/>
    <mergeCell ref="I95:I96"/>
    <mergeCell ref="J95:J96"/>
    <mergeCell ref="K95:K96"/>
    <mergeCell ref="L95:L96"/>
    <mergeCell ref="N95:N96"/>
    <mergeCell ref="O95:O96"/>
    <mergeCell ref="P95:P96"/>
    <mergeCell ref="Q95:Q96"/>
    <mergeCell ref="R95:R96"/>
    <mergeCell ref="K93:L94"/>
    <mergeCell ref="N93:N94"/>
    <mergeCell ref="O93:O94"/>
    <mergeCell ref="P93:P94"/>
    <mergeCell ref="Q93:Q94"/>
    <mergeCell ref="C105:E107"/>
    <mergeCell ref="F105:H107"/>
    <mergeCell ref="I105:K107"/>
    <mergeCell ref="L105:N107"/>
    <mergeCell ref="O105:Q107"/>
    <mergeCell ref="B99:R101"/>
    <mergeCell ref="C103:E104"/>
    <mergeCell ref="F103:H104"/>
    <mergeCell ref="I103:K104"/>
    <mergeCell ref="L103:N104"/>
    <mergeCell ref="O103:Q104"/>
    <mergeCell ref="C109:E111"/>
    <mergeCell ref="F109:H111"/>
    <mergeCell ref="I109:K111"/>
    <mergeCell ref="L109:N111"/>
    <mergeCell ref="O109:Q111"/>
    <mergeCell ref="C108:E108"/>
    <mergeCell ref="F108:H108"/>
    <mergeCell ref="I108:K108"/>
    <mergeCell ref="L108:N108"/>
    <mergeCell ref="O108:Q108"/>
  </mergeCells>
  <dataValidations count="4">
    <dataValidation type="list" allowBlank="1" showInputMessage="1" showErrorMessage="1" sqref="I120:J133">
      <formula1>$H$168:$H$172</formula1>
    </dataValidation>
    <dataValidation type="list" allowBlank="1" showInputMessage="1" showErrorMessage="1" sqref="G120:H133">
      <formula1>$H$161:$H$165</formula1>
    </dataValidation>
    <dataValidation type="list" allowBlank="1" showInputMessage="1" showErrorMessage="1" sqref="E120:F133">
      <formula1>$H$154:$H$158</formula1>
    </dataValidation>
    <dataValidation type="list" allowBlank="1" showInputMessage="1" showErrorMessage="1" sqref="C120:D133">
      <formula1>$H$147:$H$151</formula1>
    </dataValidation>
  </dataValidations>
  <pageMargins left="0.7" right="0.7" top="0.75" bottom="0.75" header="0.3" footer="0.3"/>
  <pageSetup paperSize="9" orientation="portrait" horizontalDpi="0" verticalDpi="0" r:id="rId1"/>
  <ignoredErrors>
    <ignoredError sqref="B37:C37 H37:I37 N37:O37 N67:O67 H67:I67 B67:C67 B97:C97 H97:I97 N97:O97" evalError="1"/>
  </ignoredErrors>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270"/>
  <sheetViews>
    <sheetView showGridLines="0" showZeros="0" zoomScaleNormal="100" workbookViewId="0"/>
  </sheetViews>
  <sheetFormatPr baseColWidth="10" defaultRowHeight="14.4" x14ac:dyDescent="0.3"/>
  <cols>
    <col min="1" max="1" width="5.33203125" customWidth="1"/>
    <col min="4" max="4" width="11.5546875" customWidth="1"/>
  </cols>
  <sheetData>
    <row r="1" spans="1:42" ht="15" customHeight="1" x14ac:dyDescent="0.3">
      <c r="A1" s="16"/>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row>
    <row r="2" spans="1:42" ht="15" customHeight="1" thickBot="1" x14ac:dyDescent="0.35">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row>
    <row r="3" spans="1:42" ht="15" customHeight="1" x14ac:dyDescent="0.3">
      <c r="A3" s="16"/>
      <c r="B3" s="16"/>
      <c r="C3" s="445">
        <f>'Training Plan'!B186</f>
        <v>0</v>
      </c>
      <c r="D3" s="446"/>
      <c r="E3" s="451" t="s">
        <v>195</v>
      </c>
      <c r="F3" s="451"/>
      <c r="G3" s="451"/>
      <c r="H3" s="451"/>
      <c r="I3" s="451"/>
      <c r="J3" s="451"/>
      <c r="K3" s="451"/>
      <c r="L3" s="451"/>
      <c r="M3" s="451"/>
      <c r="N3" s="451"/>
      <c r="O3" s="451"/>
      <c r="P3" s="451"/>
      <c r="Q3" s="452"/>
      <c r="R3" s="16"/>
      <c r="S3" s="16"/>
      <c r="T3" s="16"/>
      <c r="U3" s="16"/>
      <c r="V3" s="16"/>
      <c r="W3" s="16"/>
      <c r="X3" s="16"/>
      <c r="Y3" s="16"/>
      <c r="Z3" s="16"/>
      <c r="AA3" s="16"/>
      <c r="AB3" s="16"/>
      <c r="AC3" s="16"/>
      <c r="AD3" s="16"/>
      <c r="AE3" s="16"/>
      <c r="AF3" s="16"/>
      <c r="AG3" s="16"/>
      <c r="AH3" s="16"/>
      <c r="AI3" s="16"/>
      <c r="AJ3" s="16"/>
      <c r="AK3" s="16"/>
      <c r="AL3" s="16"/>
      <c r="AM3" s="16"/>
      <c r="AN3" s="16"/>
      <c r="AO3" s="16"/>
      <c r="AP3" s="16"/>
    </row>
    <row r="4" spans="1:42" ht="15" customHeight="1" x14ac:dyDescent="0.3">
      <c r="A4" s="16"/>
      <c r="B4" s="16"/>
      <c r="C4" s="447"/>
      <c r="D4" s="448"/>
      <c r="E4" s="307"/>
      <c r="F4" s="307"/>
      <c r="G4" s="307"/>
      <c r="H4" s="307"/>
      <c r="I4" s="307"/>
      <c r="J4" s="307"/>
      <c r="K4" s="307"/>
      <c r="L4" s="307"/>
      <c r="M4" s="307"/>
      <c r="N4" s="307"/>
      <c r="O4" s="307"/>
      <c r="P4" s="307"/>
      <c r="Q4" s="453"/>
      <c r="R4" s="16"/>
      <c r="S4" s="16"/>
      <c r="T4" s="16"/>
      <c r="U4" s="16"/>
      <c r="V4" s="16"/>
      <c r="W4" s="16"/>
      <c r="X4" s="16"/>
      <c r="Y4" s="16"/>
      <c r="Z4" s="16"/>
      <c r="AA4" s="16"/>
      <c r="AB4" s="16"/>
      <c r="AC4" s="16"/>
      <c r="AD4" s="16"/>
      <c r="AE4" s="16"/>
      <c r="AF4" s="16"/>
      <c r="AG4" s="16"/>
      <c r="AH4" s="16"/>
      <c r="AI4" s="16"/>
      <c r="AJ4" s="16"/>
      <c r="AK4" s="16"/>
      <c r="AL4" s="16"/>
      <c r="AM4" s="16"/>
      <c r="AN4" s="16"/>
      <c r="AO4" s="16"/>
      <c r="AP4" s="16"/>
    </row>
    <row r="5" spans="1:42" ht="15" customHeight="1" x14ac:dyDescent="0.3">
      <c r="A5" s="16"/>
      <c r="B5" s="16"/>
      <c r="C5" s="447"/>
      <c r="D5" s="448"/>
      <c r="E5" s="307"/>
      <c r="F5" s="307"/>
      <c r="G5" s="307"/>
      <c r="H5" s="307"/>
      <c r="I5" s="307"/>
      <c r="J5" s="307"/>
      <c r="K5" s="307"/>
      <c r="L5" s="307"/>
      <c r="M5" s="307"/>
      <c r="N5" s="307"/>
      <c r="O5" s="307"/>
      <c r="P5" s="307"/>
      <c r="Q5" s="453"/>
      <c r="R5" s="16"/>
      <c r="S5" s="16"/>
      <c r="T5" s="16"/>
      <c r="U5" s="16"/>
      <c r="V5" s="16"/>
      <c r="W5" s="16"/>
      <c r="X5" s="16"/>
      <c r="Y5" s="16"/>
      <c r="Z5" s="16"/>
      <c r="AA5" s="16"/>
      <c r="AB5" s="16"/>
      <c r="AC5" s="16"/>
      <c r="AD5" s="16"/>
      <c r="AE5" s="16"/>
      <c r="AF5" s="16"/>
      <c r="AG5" s="16"/>
      <c r="AH5" s="16"/>
      <c r="AI5" s="16"/>
      <c r="AJ5" s="16"/>
      <c r="AK5" s="16"/>
      <c r="AL5" s="16"/>
      <c r="AM5" s="16"/>
      <c r="AN5" s="16"/>
      <c r="AO5" s="16"/>
      <c r="AP5" s="16"/>
    </row>
    <row r="6" spans="1:42" ht="15" customHeight="1" thickBot="1" x14ac:dyDescent="0.35">
      <c r="A6" s="16"/>
      <c r="B6" s="16"/>
      <c r="C6" s="449"/>
      <c r="D6" s="450"/>
      <c r="E6" s="454"/>
      <c r="F6" s="454"/>
      <c r="G6" s="454"/>
      <c r="H6" s="454"/>
      <c r="I6" s="454"/>
      <c r="J6" s="454"/>
      <c r="K6" s="454"/>
      <c r="L6" s="454"/>
      <c r="M6" s="454"/>
      <c r="N6" s="454"/>
      <c r="O6" s="454"/>
      <c r="P6" s="454"/>
      <c r="Q6" s="455"/>
      <c r="R6" s="16"/>
      <c r="S6" s="16"/>
      <c r="T6" s="16"/>
      <c r="U6" s="16"/>
      <c r="V6" s="16"/>
      <c r="W6" s="16"/>
      <c r="X6" s="16"/>
      <c r="Y6" s="16"/>
      <c r="Z6" s="16"/>
      <c r="AA6" s="16"/>
      <c r="AB6" s="16"/>
      <c r="AC6" s="16"/>
      <c r="AD6" s="16"/>
      <c r="AE6" s="16"/>
      <c r="AF6" s="16"/>
      <c r="AG6" s="16"/>
      <c r="AH6" s="16"/>
      <c r="AI6" s="16"/>
      <c r="AJ6" s="16"/>
      <c r="AK6" s="16"/>
      <c r="AL6" s="16"/>
      <c r="AM6" s="16"/>
      <c r="AN6" s="16"/>
      <c r="AO6" s="16"/>
      <c r="AP6" s="16"/>
    </row>
    <row r="7" spans="1:42" ht="15" customHeight="1" x14ac:dyDescent="0.3">
      <c r="A7" s="16"/>
      <c r="B7" s="16"/>
      <c r="C7" s="16"/>
      <c r="D7" s="16"/>
      <c r="E7" s="16"/>
      <c r="F7" s="16"/>
      <c r="G7" s="16"/>
      <c r="H7" s="16"/>
      <c r="I7" s="16"/>
      <c r="J7" s="16"/>
      <c r="K7" s="16"/>
      <c r="L7" s="16"/>
      <c r="M7" s="16"/>
      <c r="N7" s="16"/>
      <c r="O7" s="16"/>
      <c r="P7" s="16"/>
      <c r="Q7" s="16"/>
      <c r="R7" s="16"/>
      <c r="S7" s="16"/>
      <c r="T7" s="16"/>
      <c r="U7" s="16"/>
      <c r="V7" s="16"/>
      <c r="W7" s="16"/>
      <c r="X7" s="16"/>
      <c r="Y7" s="16"/>
      <c r="Z7" s="16"/>
      <c r="AA7" s="16"/>
      <c r="AB7" s="16"/>
      <c r="AC7" s="16"/>
      <c r="AD7" s="16"/>
      <c r="AE7" s="16"/>
      <c r="AF7" s="16"/>
      <c r="AG7" s="16"/>
      <c r="AH7" s="16"/>
      <c r="AI7" s="16"/>
      <c r="AJ7" s="16"/>
      <c r="AK7" s="16"/>
      <c r="AL7" s="16"/>
      <c r="AM7" s="16"/>
      <c r="AN7" s="16"/>
      <c r="AO7" s="16"/>
      <c r="AP7" s="16"/>
    </row>
    <row r="8" spans="1:42" ht="15" customHeight="1" x14ac:dyDescent="0.3">
      <c r="A8" s="16"/>
      <c r="B8" s="16"/>
      <c r="C8" s="16"/>
      <c r="D8" s="16"/>
      <c r="E8" s="16"/>
      <c r="F8" s="16"/>
      <c r="G8" s="16"/>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c r="AJ8" s="16"/>
      <c r="AK8" s="16"/>
      <c r="AL8" s="16"/>
      <c r="AM8" s="16"/>
      <c r="AN8" s="16"/>
      <c r="AO8" s="16"/>
      <c r="AP8" s="16"/>
    </row>
    <row r="9" spans="1:42" ht="15" customHeight="1" x14ac:dyDescent="0.3">
      <c r="A9" s="16"/>
      <c r="B9" s="400" t="s">
        <v>46</v>
      </c>
      <c r="C9" s="400"/>
      <c r="D9" s="400"/>
      <c r="E9" s="400"/>
      <c r="F9" s="400"/>
      <c r="G9" s="400"/>
      <c r="H9" s="400"/>
      <c r="I9" s="400"/>
      <c r="J9" s="400"/>
      <c r="K9" s="400"/>
      <c r="L9" s="400"/>
      <c r="M9" s="400"/>
      <c r="N9" s="400"/>
      <c r="O9" s="400"/>
      <c r="P9" s="400"/>
      <c r="Q9" s="400"/>
      <c r="R9" s="400"/>
      <c r="S9" s="16"/>
      <c r="T9" s="16"/>
      <c r="U9" s="16"/>
      <c r="V9" s="16"/>
      <c r="W9" s="16"/>
      <c r="X9" s="16"/>
      <c r="Y9" s="16"/>
      <c r="Z9" s="16"/>
      <c r="AA9" s="16"/>
      <c r="AB9" s="16"/>
      <c r="AC9" s="16"/>
      <c r="AD9" s="16"/>
      <c r="AE9" s="16"/>
      <c r="AF9" s="16"/>
      <c r="AG9" s="16"/>
      <c r="AH9" s="16"/>
      <c r="AI9" s="16"/>
      <c r="AJ9" s="16"/>
      <c r="AK9" s="16"/>
      <c r="AL9" s="16"/>
      <c r="AM9" s="16"/>
      <c r="AN9" s="16"/>
      <c r="AO9" s="16"/>
      <c r="AP9" s="16"/>
    </row>
    <row r="10" spans="1:42" ht="15" customHeight="1" x14ac:dyDescent="0.3">
      <c r="A10" s="16"/>
      <c r="B10" s="400"/>
      <c r="C10" s="400"/>
      <c r="D10" s="400"/>
      <c r="E10" s="400"/>
      <c r="F10" s="400"/>
      <c r="G10" s="400"/>
      <c r="H10" s="400"/>
      <c r="I10" s="400"/>
      <c r="J10" s="400"/>
      <c r="K10" s="400"/>
      <c r="L10" s="400"/>
      <c r="M10" s="400"/>
      <c r="N10" s="400"/>
      <c r="O10" s="400"/>
      <c r="P10" s="400"/>
      <c r="Q10" s="400"/>
      <c r="R10" s="400"/>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row>
    <row r="11" spans="1:42" ht="15" customHeight="1" x14ac:dyDescent="0.3">
      <c r="A11" s="16"/>
      <c r="B11" s="400"/>
      <c r="C11" s="400"/>
      <c r="D11" s="400"/>
      <c r="E11" s="400"/>
      <c r="F11" s="400"/>
      <c r="G11" s="400"/>
      <c r="H11" s="400"/>
      <c r="I11" s="400"/>
      <c r="J11" s="400"/>
      <c r="K11" s="400"/>
      <c r="L11" s="400"/>
      <c r="M11" s="400"/>
      <c r="N11" s="400"/>
      <c r="O11" s="400"/>
      <c r="P11" s="400"/>
      <c r="Q11" s="400"/>
      <c r="R11" s="400"/>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row>
    <row r="12" spans="1:42" ht="15" customHeight="1" thickBot="1" x14ac:dyDescent="0.35">
      <c r="A12" s="16"/>
      <c r="B12" s="16"/>
      <c r="C12" s="16"/>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row>
    <row r="13" spans="1:42" ht="15" customHeight="1" x14ac:dyDescent="0.3">
      <c r="A13" s="16"/>
      <c r="B13" s="329">
        <v>1</v>
      </c>
      <c r="C13" s="329">
        <f>'Training Plan'!C190</f>
        <v>0</v>
      </c>
      <c r="D13" s="330"/>
      <c r="E13" s="330"/>
      <c r="F13" s="331"/>
      <c r="G13" s="16"/>
      <c r="H13" s="329">
        <v>2</v>
      </c>
      <c r="I13" s="329">
        <f>'Training Plan'!C198</f>
        <v>0</v>
      </c>
      <c r="J13" s="330"/>
      <c r="K13" s="330"/>
      <c r="L13" s="331"/>
      <c r="M13" s="16"/>
      <c r="N13" s="329">
        <v>3</v>
      </c>
      <c r="O13" s="329">
        <f>'Training Plan'!C206</f>
        <v>0</v>
      </c>
      <c r="P13" s="330"/>
      <c r="Q13" s="330"/>
      <c r="R13" s="331"/>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row>
    <row r="14" spans="1:42" ht="15" customHeight="1" thickBot="1" x14ac:dyDescent="0.35">
      <c r="A14" s="16"/>
      <c r="B14" s="332"/>
      <c r="C14" s="332"/>
      <c r="D14" s="333"/>
      <c r="E14" s="333"/>
      <c r="F14" s="334"/>
      <c r="G14" s="16"/>
      <c r="H14" s="332"/>
      <c r="I14" s="332"/>
      <c r="J14" s="333"/>
      <c r="K14" s="333"/>
      <c r="L14" s="334"/>
      <c r="M14" s="16"/>
      <c r="N14" s="332"/>
      <c r="O14" s="332"/>
      <c r="P14" s="333"/>
      <c r="Q14" s="333"/>
      <c r="R14" s="334"/>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row>
    <row r="15" spans="1:42" ht="15" customHeight="1" x14ac:dyDescent="0.3">
      <c r="A15" s="16"/>
      <c r="B15" s="436" t="s">
        <v>179</v>
      </c>
      <c r="C15" s="437"/>
      <c r="D15" s="421">
        <f>'Training Plan'!C191</f>
        <v>0</v>
      </c>
      <c r="E15" s="421"/>
      <c r="F15" s="422"/>
      <c r="G15" s="16"/>
      <c r="H15" s="436" t="s">
        <v>179</v>
      </c>
      <c r="I15" s="437"/>
      <c r="J15" s="420">
        <f>'Training Plan'!C199</f>
        <v>0</v>
      </c>
      <c r="K15" s="421"/>
      <c r="L15" s="422"/>
      <c r="M15" s="16"/>
      <c r="N15" s="436" t="s">
        <v>179</v>
      </c>
      <c r="O15" s="437"/>
      <c r="P15" s="420">
        <f>'Training Plan'!C207</f>
        <v>0</v>
      </c>
      <c r="Q15" s="421"/>
      <c r="R15" s="422"/>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row>
    <row r="16" spans="1:42" ht="15" customHeight="1" x14ac:dyDescent="0.3">
      <c r="A16" s="16"/>
      <c r="B16" s="438"/>
      <c r="C16" s="439"/>
      <c r="D16" s="424"/>
      <c r="E16" s="424"/>
      <c r="F16" s="425"/>
      <c r="G16" s="16"/>
      <c r="H16" s="438"/>
      <c r="I16" s="439"/>
      <c r="J16" s="423"/>
      <c r="K16" s="424"/>
      <c r="L16" s="425"/>
      <c r="M16" s="16"/>
      <c r="N16" s="438"/>
      <c r="O16" s="439"/>
      <c r="P16" s="423"/>
      <c r="Q16" s="424"/>
      <c r="R16" s="425"/>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row>
    <row r="17" spans="1:42" ht="15" customHeight="1" x14ac:dyDescent="0.3">
      <c r="A17" s="16"/>
      <c r="B17" s="438"/>
      <c r="C17" s="439"/>
      <c r="D17" s="424"/>
      <c r="E17" s="424"/>
      <c r="F17" s="425"/>
      <c r="G17" s="16"/>
      <c r="H17" s="438"/>
      <c r="I17" s="439"/>
      <c r="J17" s="423"/>
      <c r="K17" s="424"/>
      <c r="L17" s="425"/>
      <c r="M17" s="16"/>
      <c r="N17" s="438"/>
      <c r="O17" s="439"/>
      <c r="P17" s="423"/>
      <c r="Q17" s="424"/>
      <c r="R17" s="425"/>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row>
    <row r="18" spans="1:42" ht="15" customHeight="1" x14ac:dyDescent="0.3">
      <c r="A18" s="16"/>
      <c r="B18" s="438"/>
      <c r="C18" s="439"/>
      <c r="D18" s="424"/>
      <c r="E18" s="424"/>
      <c r="F18" s="425"/>
      <c r="G18" s="16"/>
      <c r="H18" s="438"/>
      <c r="I18" s="439"/>
      <c r="J18" s="423"/>
      <c r="K18" s="424"/>
      <c r="L18" s="425"/>
      <c r="M18" s="16"/>
      <c r="N18" s="438"/>
      <c r="O18" s="439"/>
      <c r="P18" s="423"/>
      <c r="Q18" s="424"/>
      <c r="R18" s="425"/>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row>
    <row r="19" spans="1:42" ht="15" customHeight="1" thickBot="1" x14ac:dyDescent="0.35">
      <c r="A19" s="16"/>
      <c r="B19" s="440"/>
      <c r="C19" s="441"/>
      <c r="D19" s="424"/>
      <c r="E19" s="424"/>
      <c r="F19" s="425"/>
      <c r="G19" s="16"/>
      <c r="H19" s="440"/>
      <c r="I19" s="441"/>
      <c r="J19" s="423"/>
      <c r="K19" s="424"/>
      <c r="L19" s="425"/>
      <c r="M19" s="16"/>
      <c r="N19" s="440"/>
      <c r="O19" s="441"/>
      <c r="P19" s="423"/>
      <c r="Q19" s="424"/>
      <c r="R19" s="425"/>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row>
    <row r="20" spans="1:42" ht="15" customHeight="1" x14ac:dyDescent="0.3">
      <c r="A20" s="16"/>
      <c r="B20" s="426" t="s">
        <v>81</v>
      </c>
      <c r="C20" s="427"/>
      <c r="D20" s="430">
        <f>'Training Plan'!D196</f>
        <v>0</v>
      </c>
      <c r="E20" s="431"/>
      <c r="F20" s="432"/>
      <c r="G20" s="16"/>
      <c r="H20" s="426" t="s">
        <v>81</v>
      </c>
      <c r="I20" s="427"/>
      <c r="J20" s="430">
        <f>'Training Plan'!D204</f>
        <v>0</v>
      </c>
      <c r="K20" s="431"/>
      <c r="L20" s="432"/>
      <c r="M20" s="16"/>
      <c r="N20" s="426" t="s">
        <v>81</v>
      </c>
      <c r="O20" s="427"/>
      <c r="P20" s="430">
        <f>'Training Plan'!D212</f>
        <v>0</v>
      </c>
      <c r="Q20" s="431"/>
      <c r="R20" s="432"/>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row>
    <row r="21" spans="1:42" ht="15" customHeight="1" thickBot="1" x14ac:dyDescent="0.35">
      <c r="A21" s="16"/>
      <c r="B21" s="428"/>
      <c r="C21" s="429"/>
      <c r="D21" s="433"/>
      <c r="E21" s="434"/>
      <c r="F21" s="435"/>
      <c r="G21" s="16"/>
      <c r="H21" s="428"/>
      <c r="I21" s="429"/>
      <c r="J21" s="433"/>
      <c r="K21" s="434"/>
      <c r="L21" s="435"/>
      <c r="M21" s="16"/>
      <c r="N21" s="428"/>
      <c r="O21" s="429"/>
      <c r="P21" s="433"/>
      <c r="Q21" s="434"/>
      <c r="R21" s="435"/>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row>
    <row r="22" spans="1:42" ht="30" customHeight="1" thickBot="1" x14ac:dyDescent="0.35">
      <c r="A22" s="16"/>
      <c r="B22" s="163" t="s">
        <v>180</v>
      </c>
      <c r="C22" s="163" t="s">
        <v>0</v>
      </c>
      <c r="D22" s="163" t="s">
        <v>41</v>
      </c>
      <c r="E22" s="163" t="s">
        <v>181</v>
      </c>
      <c r="F22" s="164" t="s">
        <v>182</v>
      </c>
      <c r="G22" s="16"/>
      <c r="H22" s="163" t="s">
        <v>180</v>
      </c>
      <c r="I22" s="163" t="s">
        <v>0</v>
      </c>
      <c r="J22" s="163" t="s">
        <v>41</v>
      </c>
      <c r="K22" s="163" t="s">
        <v>181</v>
      </c>
      <c r="L22" s="164" t="s">
        <v>182</v>
      </c>
      <c r="M22" s="16"/>
      <c r="N22" s="163" t="s">
        <v>180</v>
      </c>
      <c r="O22" s="163" t="s">
        <v>0</v>
      </c>
      <c r="P22" s="163" t="s">
        <v>41</v>
      </c>
      <c r="Q22" s="163" t="s">
        <v>181</v>
      </c>
      <c r="R22" s="164" t="s">
        <v>182</v>
      </c>
      <c r="S22" s="16"/>
      <c r="T22" s="16"/>
      <c r="U22" s="16"/>
      <c r="V22" s="16"/>
      <c r="W22" s="16"/>
      <c r="X22" s="16"/>
      <c r="Y22" s="16"/>
      <c r="Z22" s="16"/>
      <c r="AA22" s="16"/>
      <c r="AB22" s="16"/>
      <c r="AC22" s="16"/>
      <c r="AD22" s="16"/>
      <c r="AE22" s="16"/>
      <c r="AF22" s="16"/>
      <c r="AG22" s="16"/>
      <c r="AH22" s="16"/>
      <c r="AI22" s="16"/>
      <c r="AJ22" s="16"/>
      <c r="AK22" s="16"/>
      <c r="AL22" s="16"/>
      <c r="AM22" s="16"/>
      <c r="AN22" s="16"/>
      <c r="AO22" s="16"/>
      <c r="AP22" s="16"/>
    </row>
    <row r="23" spans="1:42" ht="15" customHeight="1" thickBot="1" x14ac:dyDescent="0.35">
      <c r="A23" s="16"/>
      <c r="B23" s="165">
        <v>1</v>
      </c>
      <c r="C23" s="166"/>
      <c r="D23" s="167"/>
      <c r="E23" s="168"/>
      <c r="F23" s="169">
        <f>IF(ISNUMBER(D23),D23/B35,)</f>
        <v>0</v>
      </c>
      <c r="G23" s="16"/>
      <c r="H23" s="165">
        <v>1</v>
      </c>
      <c r="I23" s="166"/>
      <c r="J23" s="167"/>
      <c r="K23" s="168"/>
      <c r="L23" s="169">
        <f>IF(ISNUMBER(J23),J23/H35,)</f>
        <v>0</v>
      </c>
      <c r="M23" s="16"/>
      <c r="N23" s="165">
        <v>1</v>
      </c>
      <c r="O23" s="166"/>
      <c r="P23" s="167"/>
      <c r="Q23" s="168"/>
      <c r="R23" s="169">
        <f>IF(ISNUMBER(P23),P23/N35,)</f>
        <v>0</v>
      </c>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row>
    <row r="24" spans="1:42" ht="15" customHeight="1" thickBot="1" x14ac:dyDescent="0.35">
      <c r="A24" s="16"/>
      <c r="B24" s="165">
        <v>2</v>
      </c>
      <c r="C24" s="170"/>
      <c r="D24" s="171"/>
      <c r="E24" s="172"/>
      <c r="F24" s="173">
        <f>IF(ISNUMBER(D24),D24/B35,)</f>
        <v>0</v>
      </c>
      <c r="G24" s="16"/>
      <c r="H24" s="165">
        <v>2</v>
      </c>
      <c r="I24" s="170"/>
      <c r="J24" s="171"/>
      <c r="K24" s="172"/>
      <c r="L24" s="174">
        <f>IF(ISNUMBER(J24),J24/H35,)</f>
        <v>0</v>
      </c>
      <c r="M24" s="16"/>
      <c r="N24" s="165">
        <v>2</v>
      </c>
      <c r="O24" s="170"/>
      <c r="P24" s="171"/>
      <c r="Q24" s="172"/>
      <c r="R24" s="174">
        <f>IF(ISNUMBER(P24),P24/N35,)</f>
        <v>0</v>
      </c>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row>
    <row r="25" spans="1:42" ht="15" customHeight="1" thickBot="1" x14ac:dyDescent="0.35">
      <c r="A25" s="16"/>
      <c r="B25" s="165">
        <v>3</v>
      </c>
      <c r="C25" s="170"/>
      <c r="D25" s="171"/>
      <c r="E25" s="172"/>
      <c r="F25" s="173">
        <f>IF(ISNUMBER(D25),D25/B35,)</f>
        <v>0</v>
      </c>
      <c r="G25" s="16"/>
      <c r="H25" s="165">
        <v>3</v>
      </c>
      <c r="I25" s="170"/>
      <c r="J25" s="171"/>
      <c r="K25" s="172"/>
      <c r="L25" s="174">
        <f>IF(ISNUMBER(J25),J25/H35,)</f>
        <v>0</v>
      </c>
      <c r="M25" s="175"/>
      <c r="N25" s="165">
        <v>3</v>
      </c>
      <c r="O25" s="170"/>
      <c r="P25" s="171"/>
      <c r="Q25" s="172"/>
      <c r="R25" s="174">
        <f>IF(ISNUMBER(P25),P25/N35,)</f>
        <v>0</v>
      </c>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row>
    <row r="26" spans="1:42" ht="15" customHeight="1" thickBot="1" x14ac:dyDescent="0.35">
      <c r="A26" s="16"/>
      <c r="B26" s="165">
        <v>4</v>
      </c>
      <c r="C26" s="170"/>
      <c r="D26" s="171"/>
      <c r="E26" s="172"/>
      <c r="F26" s="173">
        <f>IF(ISNUMBER(D26),D26/B35,)</f>
        <v>0</v>
      </c>
      <c r="G26" s="16"/>
      <c r="H26" s="165">
        <v>4</v>
      </c>
      <c r="I26" s="170"/>
      <c r="J26" s="171"/>
      <c r="K26" s="172"/>
      <c r="L26" s="174">
        <f>IF(ISNUMBER(J26),J26/H35,)</f>
        <v>0</v>
      </c>
      <c r="M26" s="13"/>
      <c r="N26" s="165">
        <v>4</v>
      </c>
      <c r="O26" s="170"/>
      <c r="P26" s="171"/>
      <c r="Q26" s="172"/>
      <c r="R26" s="174">
        <f>IF(ISNUMBER(P26),P26/N35,)</f>
        <v>0</v>
      </c>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row>
    <row r="27" spans="1:42" ht="15" customHeight="1" thickBot="1" x14ac:dyDescent="0.35">
      <c r="A27" s="16"/>
      <c r="B27" s="165">
        <v>5</v>
      </c>
      <c r="C27" s="170"/>
      <c r="D27" s="171"/>
      <c r="E27" s="172"/>
      <c r="F27" s="173">
        <f>IF(ISNUMBER(D27),D27/B35,)</f>
        <v>0</v>
      </c>
      <c r="G27" s="16"/>
      <c r="H27" s="165">
        <v>5</v>
      </c>
      <c r="I27" s="170"/>
      <c r="J27" s="171"/>
      <c r="K27" s="172"/>
      <c r="L27" s="174">
        <f>IF(ISNUMBER(J27),J27/H35,)</f>
        <v>0</v>
      </c>
      <c r="M27" s="176"/>
      <c r="N27" s="165">
        <v>5</v>
      </c>
      <c r="O27" s="170"/>
      <c r="P27" s="171"/>
      <c r="Q27" s="172"/>
      <c r="R27" s="174">
        <f>IF(ISNUMBER(P27),P27/N35,)</f>
        <v>0</v>
      </c>
      <c r="S27" s="16"/>
      <c r="T27" s="16"/>
      <c r="U27" s="16"/>
      <c r="V27" s="16"/>
      <c r="W27" s="16"/>
      <c r="X27" s="16"/>
      <c r="Y27" s="16"/>
      <c r="Z27" s="16"/>
      <c r="AA27" s="16"/>
      <c r="AB27" s="16"/>
      <c r="AC27" s="16"/>
      <c r="AD27" s="16"/>
      <c r="AE27" s="16"/>
      <c r="AF27" s="16"/>
      <c r="AG27" s="16"/>
      <c r="AH27" s="16"/>
      <c r="AI27" s="16"/>
      <c r="AJ27" s="16"/>
      <c r="AK27" s="16"/>
      <c r="AL27" s="16"/>
      <c r="AM27" s="16"/>
      <c r="AN27" s="16"/>
      <c r="AO27" s="16"/>
      <c r="AP27" s="16"/>
    </row>
    <row r="28" spans="1:42" ht="15" customHeight="1" thickBot="1" x14ac:dyDescent="0.35">
      <c r="A28" s="16"/>
      <c r="B28" s="165">
        <v>6</v>
      </c>
      <c r="C28" s="170"/>
      <c r="D28" s="171"/>
      <c r="E28" s="172"/>
      <c r="F28" s="173">
        <f>IF(ISNUMBER(D28),D28/B35,)</f>
        <v>0</v>
      </c>
      <c r="G28" s="16"/>
      <c r="H28" s="165">
        <v>6</v>
      </c>
      <c r="I28" s="170"/>
      <c r="J28" s="171"/>
      <c r="K28" s="172"/>
      <c r="L28" s="174">
        <f>IF(ISNUMBER(J28),J28/H35,)</f>
        <v>0</v>
      </c>
      <c r="M28" s="176"/>
      <c r="N28" s="165">
        <v>6</v>
      </c>
      <c r="O28" s="170"/>
      <c r="P28" s="171"/>
      <c r="Q28" s="172"/>
      <c r="R28" s="174">
        <f>IF(ISNUMBER(P28),P28/N35,)</f>
        <v>0</v>
      </c>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row>
    <row r="29" spans="1:42" ht="15" customHeight="1" thickBot="1" x14ac:dyDescent="0.35">
      <c r="A29" s="16"/>
      <c r="B29" s="165">
        <v>7</v>
      </c>
      <c r="C29" s="170"/>
      <c r="D29" s="171"/>
      <c r="E29" s="172"/>
      <c r="F29" s="173">
        <f>IF(ISNUMBER(D29),D29/B35,)</f>
        <v>0</v>
      </c>
      <c r="G29" s="16"/>
      <c r="H29" s="165">
        <v>7</v>
      </c>
      <c r="I29" s="170"/>
      <c r="J29" s="171"/>
      <c r="K29" s="172"/>
      <c r="L29" s="174">
        <f>IF(ISNUMBER(J29),J29/H35,)</f>
        <v>0</v>
      </c>
      <c r="M29" s="176"/>
      <c r="N29" s="165">
        <v>7</v>
      </c>
      <c r="O29" s="170"/>
      <c r="P29" s="171"/>
      <c r="Q29" s="172"/>
      <c r="R29" s="174">
        <f>IF(ISNUMBER(P29),P29/N35,)</f>
        <v>0</v>
      </c>
      <c r="S29" s="16"/>
      <c r="T29" s="16"/>
      <c r="U29" s="16"/>
      <c r="V29" s="16"/>
      <c r="W29" s="16"/>
      <c r="X29" s="16"/>
      <c r="Y29" s="16"/>
      <c r="Z29" s="16"/>
      <c r="AA29" s="16"/>
      <c r="AB29" s="16"/>
      <c r="AC29" s="16"/>
      <c r="AD29" s="16"/>
      <c r="AE29" s="16"/>
      <c r="AF29" s="16"/>
      <c r="AG29" s="16"/>
      <c r="AH29" s="16"/>
      <c r="AI29" s="16"/>
      <c r="AJ29" s="16"/>
      <c r="AK29" s="16"/>
      <c r="AL29" s="16"/>
      <c r="AM29" s="16"/>
      <c r="AN29" s="16"/>
      <c r="AO29" s="16"/>
      <c r="AP29" s="16"/>
    </row>
    <row r="30" spans="1:42" ht="15" customHeight="1" thickBot="1" x14ac:dyDescent="0.35">
      <c r="A30" s="16"/>
      <c r="B30" s="165">
        <v>8</v>
      </c>
      <c r="C30" s="170"/>
      <c r="D30" s="171"/>
      <c r="E30" s="172"/>
      <c r="F30" s="173">
        <f>IF(ISNUMBER(D30),D30/B35,)</f>
        <v>0</v>
      </c>
      <c r="G30" s="16"/>
      <c r="H30" s="165">
        <v>8</v>
      </c>
      <c r="I30" s="170"/>
      <c r="J30" s="171"/>
      <c r="K30" s="172"/>
      <c r="L30" s="174">
        <f>IF(ISNUMBER(J30),J30/H35,)</f>
        <v>0</v>
      </c>
      <c r="M30" s="176"/>
      <c r="N30" s="165">
        <v>8</v>
      </c>
      <c r="O30" s="170"/>
      <c r="P30" s="171"/>
      <c r="Q30" s="172"/>
      <c r="R30" s="174">
        <f>IF(ISNUMBER(P30),P30/N35,)</f>
        <v>0</v>
      </c>
      <c r="S30" s="16"/>
      <c r="T30" s="16"/>
      <c r="U30" s="16"/>
      <c r="V30" s="16"/>
      <c r="W30" s="16"/>
      <c r="X30" s="16"/>
      <c r="Y30" s="16"/>
      <c r="Z30" s="16"/>
      <c r="AA30" s="16"/>
      <c r="AB30" s="16"/>
      <c r="AC30" s="16"/>
      <c r="AD30" s="16"/>
      <c r="AE30" s="16"/>
      <c r="AF30" s="16"/>
      <c r="AG30" s="16"/>
      <c r="AH30" s="16"/>
      <c r="AI30" s="16"/>
      <c r="AJ30" s="16"/>
      <c r="AK30" s="16"/>
      <c r="AL30" s="16"/>
      <c r="AM30" s="16"/>
      <c r="AN30" s="16"/>
      <c r="AO30" s="16"/>
      <c r="AP30" s="16"/>
    </row>
    <row r="31" spans="1:42" ht="15" customHeight="1" thickBot="1" x14ac:dyDescent="0.35">
      <c r="A31" s="16"/>
      <c r="B31" s="165">
        <v>9</v>
      </c>
      <c r="C31" s="170"/>
      <c r="D31" s="171"/>
      <c r="E31" s="172"/>
      <c r="F31" s="173">
        <f>IF(ISNUMBER(D31),D31/B35,)</f>
        <v>0</v>
      </c>
      <c r="G31" s="16"/>
      <c r="H31" s="165">
        <v>9</v>
      </c>
      <c r="I31" s="170"/>
      <c r="J31" s="171"/>
      <c r="K31" s="172"/>
      <c r="L31" s="174">
        <f>IF(ISNUMBER(J31),J31/H35,)</f>
        <v>0</v>
      </c>
      <c r="M31" s="176"/>
      <c r="N31" s="165">
        <v>9</v>
      </c>
      <c r="O31" s="170"/>
      <c r="P31" s="171"/>
      <c r="Q31" s="172"/>
      <c r="R31" s="174">
        <f>IF(ISNUMBER(P31),P31/N35,)</f>
        <v>0</v>
      </c>
      <c r="S31" s="16"/>
      <c r="T31" s="16"/>
      <c r="U31" s="16"/>
      <c r="V31" s="16"/>
      <c r="W31" s="16"/>
      <c r="X31" s="16"/>
      <c r="Y31" s="16"/>
      <c r="Z31" s="16"/>
      <c r="AA31" s="16"/>
      <c r="AB31" s="16"/>
      <c r="AC31" s="16"/>
      <c r="AD31" s="16"/>
      <c r="AE31" s="16"/>
      <c r="AF31" s="16"/>
      <c r="AG31" s="16"/>
      <c r="AH31" s="16"/>
      <c r="AI31" s="16"/>
      <c r="AJ31" s="16"/>
      <c r="AK31" s="16"/>
      <c r="AL31" s="16"/>
      <c r="AM31" s="16"/>
      <c r="AN31" s="16"/>
      <c r="AO31" s="16"/>
      <c r="AP31" s="16"/>
    </row>
    <row r="32" spans="1:42" ht="15" customHeight="1" thickBot="1" x14ac:dyDescent="0.35">
      <c r="A32" s="16"/>
      <c r="B32" s="195">
        <v>10</v>
      </c>
      <c r="C32" s="178"/>
      <c r="D32" s="179"/>
      <c r="E32" s="180"/>
      <c r="F32" s="173">
        <f>IF(ISNUMBER(D32),D32/B35,)</f>
        <v>0</v>
      </c>
      <c r="G32" s="16"/>
      <c r="H32" s="195">
        <v>10</v>
      </c>
      <c r="I32" s="178"/>
      <c r="J32" s="179"/>
      <c r="K32" s="180"/>
      <c r="L32" s="174">
        <f>IF(ISNUMBER(J32),J32/H35,)</f>
        <v>0</v>
      </c>
      <c r="M32" s="176"/>
      <c r="N32" s="195">
        <v>10</v>
      </c>
      <c r="O32" s="178"/>
      <c r="P32" s="179"/>
      <c r="Q32" s="180"/>
      <c r="R32" s="174">
        <f>IF(ISNUMBER(P32),P32/N35,)</f>
        <v>0</v>
      </c>
      <c r="S32" s="16"/>
      <c r="T32" s="16"/>
      <c r="U32" s="16"/>
      <c r="V32" s="16"/>
      <c r="W32" s="16"/>
      <c r="X32" s="16"/>
      <c r="Y32" s="16"/>
      <c r="Z32" s="16"/>
      <c r="AA32" s="16"/>
      <c r="AB32" s="16"/>
      <c r="AC32" s="16"/>
      <c r="AD32" s="16"/>
      <c r="AE32" s="16"/>
      <c r="AF32" s="16"/>
      <c r="AG32" s="16"/>
      <c r="AH32" s="16"/>
      <c r="AI32" s="16"/>
      <c r="AJ32" s="16"/>
      <c r="AK32" s="16"/>
      <c r="AL32" s="16"/>
      <c r="AM32" s="16"/>
      <c r="AN32" s="16"/>
      <c r="AO32" s="16"/>
      <c r="AP32" s="16"/>
    </row>
    <row r="33" spans="1:42" ht="15" customHeight="1" x14ac:dyDescent="0.3">
      <c r="A33" s="16"/>
      <c r="B33" s="413" t="s">
        <v>4</v>
      </c>
      <c r="C33" s="397" t="s">
        <v>60</v>
      </c>
      <c r="D33" s="398"/>
      <c r="E33" s="409">
        <f>IFERROR(IF(COUNT(F23:F32)&gt;0,AVERAGEIF(F23:F32,"&gt;0"),0),)</f>
        <v>0</v>
      </c>
      <c r="F33" s="410"/>
      <c r="G33" s="16"/>
      <c r="H33" s="413" t="s">
        <v>4</v>
      </c>
      <c r="I33" s="397" t="s">
        <v>60</v>
      </c>
      <c r="J33" s="398"/>
      <c r="K33" s="409">
        <f>IFERROR(IF(COUNT(L23:L32)&gt;0,AVERAGEIF(L23:L32,"&gt;0"),0),)</f>
        <v>0</v>
      </c>
      <c r="L33" s="410"/>
      <c r="M33" s="176"/>
      <c r="N33" s="413" t="s">
        <v>4</v>
      </c>
      <c r="O33" s="405" t="s">
        <v>67</v>
      </c>
      <c r="P33" s="415">
        <f>IFERROR(IF(COUNT(R23:R32)&gt;0,AVERAGEIF(R23:R32,"&gt;0"),0),)</f>
        <v>0</v>
      </c>
      <c r="Q33" s="417" t="s">
        <v>107</v>
      </c>
      <c r="R33" s="442" t="str">
        <f>IFERROR(Q37*R37,"")</f>
        <v/>
      </c>
      <c r="S33" s="16"/>
      <c r="T33" s="16"/>
      <c r="U33" s="16"/>
      <c r="V33" s="16"/>
      <c r="W33" s="16"/>
      <c r="X33" s="16"/>
      <c r="Y33" s="16"/>
      <c r="Z33" s="16"/>
      <c r="AA33" s="16"/>
      <c r="AB33" s="16"/>
      <c r="AC33" s="16"/>
      <c r="AD33" s="16"/>
      <c r="AE33" s="16"/>
      <c r="AF33" s="16"/>
      <c r="AG33" s="16"/>
      <c r="AH33" s="16"/>
      <c r="AI33" s="16"/>
      <c r="AJ33" s="16"/>
      <c r="AK33" s="16"/>
      <c r="AL33" s="16"/>
      <c r="AM33" s="16"/>
      <c r="AN33" s="16"/>
      <c r="AO33" s="16"/>
      <c r="AP33" s="16"/>
    </row>
    <row r="34" spans="1:42" ht="15" customHeight="1" thickBot="1" x14ac:dyDescent="0.35">
      <c r="A34" s="16"/>
      <c r="B34" s="414"/>
      <c r="C34" s="406"/>
      <c r="D34" s="419"/>
      <c r="E34" s="411"/>
      <c r="F34" s="412"/>
      <c r="G34" s="16"/>
      <c r="H34" s="414"/>
      <c r="I34" s="406"/>
      <c r="J34" s="419"/>
      <c r="K34" s="411"/>
      <c r="L34" s="412"/>
      <c r="M34" s="176"/>
      <c r="N34" s="414"/>
      <c r="O34" s="406"/>
      <c r="P34" s="416"/>
      <c r="Q34" s="418"/>
      <c r="R34" s="443"/>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row>
    <row r="35" spans="1:42" ht="15" customHeight="1" x14ac:dyDescent="0.3">
      <c r="A35" s="9"/>
      <c r="B35" s="403">
        <f ca="1">IFERROR(ROUNDUP(B37/(0.0005*C37^2-0.0342*C37+1.034),0),)</f>
        <v>0</v>
      </c>
      <c r="C35" s="405" t="s">
        <v>196</v>
      </c>
      <c r="D35" s="407">
        <f>SUM(C23:C32)</f>
        <v>0</v>
      </c>
      <c r="E35" s="397" t="s">
        <v>43</v>
      </c>
      <c r="F35" s="401">
        <f>SUM(C23*D23,C24*D24,C25*D25,C26*D26,C27*D27,C28*D28,C29*D29,C30*D30,C31*D31,C32*D32)</f>
        <v>0</v>
      </c>
      <c r="G35" s="16"/>
      <c r="H35" s="403">
        <f ca="1">IFERROR(ROUNDUP(H37/(0.0005*I37^2-0.0342*I37+1.034),0),)</f>
        <v>0</v>
      </c>
      <c r="I35" s="405" t="s">
        <v>196</v>
      </c>
      <c r="J35" s="407">
        <f>SUM(I23:I32)</f>
        <v>0</v>
      </c>
      <c r="K35" s="397" t="s">
        <v>43</v>
      </c>
      <c r="L35" s="401">
        <f>SUM(I23*J23,I24*J24,I25*J25,I26*J26,I27*J27,I28*J28,I29*J29,I30*J30,I31*J31,I32*J32)</f>
        <v>0</v>
      </c>
      <c r="M35" s="176"/>
      <c r="N35" s="403">
        <f ca="1">IFERROR(ROUNDUP(N37/(0.0005*O37^2-0.0342*O37+1.034),0),)</f>
        <v>0</v>
      </c>
      <c r="O35" s="405" t="s">
        <v>196</v>
      </c>
      <c r="P35" s="407">
        <f>SUM(O23:O32)</f>
        <v>0</v>
      </c>
      <c r="Q35" s="397" t="s">
        <v>43</v>
      </c>
      <c r="R35" s="401">
        <f>SUM(O23*P23,O24*P24,O25*P25,O26*P26,O27*P27,O28*P28,O29*P29,O30*P30,O31*P31,O32*P32)</f>
        <v>0</v>
      </c>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row>
    <row r="36" spans="1:42" ht="15" customHeight="1" thickBot="1" x14ac:dyDescent="0.35">
      <c r="A36" s="9"/>
      <c r="B36" s="404"/>
      <c r="C36" s="406"/>
      <c r="D36" s="408"/>
      <c r="E36" s="406"/>
      <c r="F36" s="402"/>
      <c r="G36" s="16"/>
      <c r="H36" s="404"/>
      <c r="I36" s="406"/>
      <c r="J36" s="408"/>
      <c r="K36" s="406"/>
      <c r="L36" s="402"/>
      <c r="M36" s="176"/>
      <c r="N36" s="404"/>
      <c r="O36" s="406"/>
      <c r="P36" s="408"/>
      <c r="Q36" s="406"/>
      <c r="R36" s="402"/>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row>
    <row r="37" spans="1:42" ht="15" customHeight="1" x14ac:dyDescent="0.3">
      <c r="A37" s="16"/>
      <c r="B37" s="2" t="e">
        <f ca="1">OFFSET(D22,MATCH(MAX(D23:D32),D23:D32,0),0)</f>
        <v>#N/A</v>
      </c>
      <c r="C37" s="181" t="e">
        <f ca="1">OFFSET(C22,MATCH(MAX(D23:D32),D23:D32,0),0)+(10-OFFSET(E22,MATCH(MAX(D23:D32),D23:D32,0),0))</f>
        <v>#N/A</v>
      </c>
      <c r="D37" s="16"/>
      <c r="E37" s="16"/>
      <c r="F37" s="16"/>
      <c r="G37" s="16"/>
      <c r="H37" s="2" t="e">
        <f ca="1">OFFSET(J22,MATCH(MAX(J23:J32),J23:J32,0),0)</f>
        <v>#N/A</v>
      </c>
      <c r="I37" s="181" t="e">
        <f ca="1">OFFSET(I22,MATCH(MAX(J23:J32),J23:J32,0),0)+(10-OFFSET(K22,MATCH(MAX(J23:J32),J23:J32,0),0))</f>
        <v>#N/A</v>
      </c>
      <c r="J37" s="16"/>
      <c r="K37" s="16"/>
      <c r="L37" s="16"/>
      <c r="M37" s="194"/>
      <c r="N37" s="2" t="e">
        <f ca="1">OFFSET(P22,MATCH(MAX(P23:P32),P23:P32,0),0)</f>
        <v>#N/A</v>
      </c>
      <c r="O37" s="181" t="e">
        <f ca="1">OFFSET(O22,MATCH(MAX(P23:P32),P23:P32,0),0)+(10-OFFSET(Q22,MATCH(MAX(P23:P32),P23:P32,0),0))</f>
        <v>#N/A</v>
      </c>
      <c r="P37" s="16"/>
      <c r="Q37" s="183" t="str">
        <f>IFERROR(AVERAGE(AVERAGE(E23:E32),AVERAGE(K23:K32),AVERAGE(Q23:Q32)),"")</f>
        <v/>
      </c>
      <c r="R37" s="184">
        <f>SUM(C23:C32,I23:I32,O23:O32)</f>
        <v>0</v>
      </c>
      <c r="S37" s="16"/>
      <c r="T37" s="16"/>
      <c r="U37" s="16"/>
      <c r="V37" s="16"/>
      <c r="W37" s="16"/>
      <c r="X37" s="16"/>
      <c r="Y37" s="16"/>
      <c r="Z37" s="16"/>
      <c r="AA37" s="16"/>
      <c r="AB37" s="16"/>
      <c r="AC37" s="16"/>
      <c r="AD37" s="16"/>
      <c r="AE37" s="16"/>
      <c r="AF37" s="16"/>
      <c r="AG37" s="16"/>
      <c r="AH37" s="16"/>
      <c r="AI37" s="16"/>
      <c r="AJ37" s="16"/>
      <c r="AK37" s="16"/>
      <c r="AL37" s="16"/>
      <c r="AM37" s="16"/>
      <c r="AN37" s="16"/>
      <c r="AO37" s="16"/>
      <c r="AP37" s="16"/>
    </row>
    <row r="38" spans="1:42" ht="15" customHeight="1" x14ac:dyDescent="0.3">
      <c r="A38" s="16"/>
      <c r="B38" s="16"/>
      <c r="C38" s="16"/>
      <c r="D38" s="16"/>
      <c r="E38" s="16"/>
      <c r="F38" s="16"/>
      <c r="G38" s="16"/>
      <c r="H38" s="16"/>
      <c r="I38" s="16"/>
      <c r="J38" s="16"/>
      <c r="K38" s="16"/>
      <c r="L38" s="16"/>
      <c r="M38" s="16"/>
      <c r="N38" s="16"/>
      <c r="O38" s="16"/>
      <c r="P38" s="16"/>
      <c r="Q38" s="16"/>
      <c r="R38" s="16"/>
      <c r="S38" s="16"/>
      <c r="T38" s="16"/>
      <c r="U38" s="16"/>
      <c r="V38" s="16"/>
      <c r="W38" s="16"/>
      <c r="X38" s="16"/>
      <c r="Y38" s="16"/>
      <c r="Z38" s="16"/>
      <c r="AA38" s="16"/>
      <c r="AB38" s="16"/>
      <c r="AC38" s="16"/>
      <c r="AD38" s="16"/>
      <c r="AE38" s="16"/>
      <c r="AF38" s="16"/>
      <c r="AG38" s="16"/>
      <c r="AH38" s="16"/>
      <c r="AI38" s="16"/>
      <c r="AJ38" s="16"/>
      <c r="AK38" s="16"/>
      <c r="AL38" s="16"/>
      <c r="AM38" s="16"/>
      <c r="AN38" s="16"/>
      <c r="AO38" s="16"/>
      <c r="AP38" s="16"/>
    </row>
    <row r="39" spans="1:42" ht="15" customHeight="1" x14ac:dyDescent="0.3">
      <c r="A39" s="16"/>
      <c r="B39" s="400" t="s">
        <v>47</v>
      </c>
      <c r="C39" s="400"/>
      <c r="D39" s="400"/>
      <c r="E39" s="400"/>
      <c r="F39" s="400"/>
      <c r="G39" s="400"/>
      <c r="H39" s="400"/>
      <c r="I39" s="400"/>
      <c r="J39" s="400"/>
      <c r="K39" s="400"/>
      <c r="L39" s="400"/>
      <c r="M39" s="400"/>
      <c r="N39" s="400"/>
      <c r="O39" s="400"/>
      <c r="P39" s="400"/>
      <c r="Q39" s="400"/>
      <c r="R39" s="400"/>
      <c r="S39" s="16"/>
      <c r="T39" s="16"/>
      <c r="U39" s="16"/>
      <c r="V39" s="16"/>
      <c r="W39" s="16"/>
      <c r="X39" s="16"/>
      <c r="Y39" s="16"/>
      <c r="Z39" s="16"/>
      <c r="AA39" s="16"/>
      <c r="AB39" s="16"/>
      <c r="AC39" s="16"/>
      <c r="AD39" s="16"/>
      <c r="AE39" s="16"/>
      <c r="AF39" s="16"/>
      <c r="AG39" s="16"/>
      <c r="AH39" s="16"/>
      <c r="AI39" s="16"/>
      <c r="AJ39" s="16"/>
      <c r="AK39" s="16"/>
      <c r="AL39" s="16"/>
      <c r="AM39" s="16"/>
      <c r="AN39" s="16"/>
      <c r="AO39" s="16"/>
      <c r="AP39" s="16"/>
    </row>
    <row r="40" spans="1:42" ht="15" customHeight="1" x14ac:dyDescent="0.3">
      <c r="A40" s="16"/>
      <c r="B40" s="400"/>
      <c r="C40" s="400"/>
      <c r="D40" s="400"/>
      <c r="E40" s="400"/>
      <c r="F40" s="400"/>
      <c r="G40" s="400"/>
      <c r="H40" s="400"/>
      <c r="I40" s="400"/>
      <c r="J40" s="400"/>
      <c r="K40" s="400"/>
      <c r="L40" s="400"/>
      <c r="M40" s="400"/>
      <c r="N40" s="400"/>
      <c r="O40" s="400"/>
      <c r="P40" s="400"/>
      <c r="Q40" s="400"/>
      <c r="R40" s="400"/>
      <c r="S40" s="16"/>
      <c r="T40" s="16"/>
      <c r="U40" s="16"/>
      <c r="V40" s="16"/>
      <c r="W40" s="16"/>
      <c r="X40" s="16"/>
      <c r="Y40" s="16"/>
      <c r="Z40" s="16"/>
      <c r="AA40" s="16"/>
      <c r="AB40" s="16"/>
      <c r="AC40" s="16"/>
      <c r="AD40" s="16"/>
      <c r="AE40" s="16"/>
      <c r="AF40" s="16"/>
      <c r="AG40" s="16"/>
      <c r="AH40" s="16"/>
      <c r="AI40" s="16"/>
      <c r="AJ40" s="16"/>
      <c r="AK40" s="16"/>
      <c r="AL40" s="16"/>
      <c r="AM40" s="16"/>
      <c r="AN40" s="16"/>
      <c r="AO40" s="16"/>
      <c r="AP40" s="16"/>
    </row>
    <row r="41" spans="1:42" ht="15" customHeight="1" x14ac:dyDescent="0.3">
      <c r="A41" s="16"/>
      <c r="B41" s="400"/>
      <c r="C41" s="400"/>
      <c r="D41" s="400"/>
      <c r="E41" s="400"/>
      <c r="F41" s="400"/>
      <c r="G41" s="400"/>
      <c r="H41" s="400"/>
      <c r="I41" s="400"/>
      <c r="J41" s="400"/>
      <c r="K41" s="400"/>
      <c r="L41" s="400"/>
      <c r="M41" s="400"/>
      <c r="N41" s="400"/>
      <c r="O41" s="400"/>
      <c r="P41" s="400"/>
      <c r="Q41" s="400"/>
      <c r="R41" s="400"/>
      <c r="S41" s="16"/>
      <c r="T41" s="16"/>
      <c r="U41" s="16"/>
      <c r="V41" s="16"/>
      <c r="W41" s="16"/>
      <c r="X41" s="16"/>
      <c r="Y41" s="16"/>
      <c r="Z41" s="16"/>
      <c r="AA41" s="16"/>
      <c r="AB41" s="16"/>
      <c r="AC41" s="16"/>
      <c r="AD41" s="16"/>
      <c r="AE41" s="16"/>
      <c r="AF41" s="16"/>
      <c r="AG41" s="16"/>
      <c r="AH41" s="16"/>
      <c r="AI41" s="16"/>
      <c r="AJ41" s="16"/>
      <c r="AK41" s="16"/>
      <c r="AL41" s="16"/>
      <c r="AM41" s="16"/>
      <c r="AN41" s="16"/>
      <c r="AO41" s="16"/>
      <c r="AP41" s="16"/>
    </row>
    <row r="42" spans="1:42" ht="15" customHeight="1" thickBot="1" x14ac:dyDescent="0.35">
      <c r="A42" s="16"/>
      <c r="B42" s="16"/>
      <c r="C42" s="16"/>
      <c r="D42" s="16"/>
      <c r="E42" s="16"/>
      <c r="F42" s="16"/>
      <c r="G42" s="16"/>
      <c r="H42" s="16"/>
      <c r="I42" s="16"/>
      <c r="J42" s="16"/>
      <c r="K42" s="16"/>
      <c r="L42" s="16"/>
      <c r="M42" s="16"/>
      <c r="N42" s="16"/>
      <c r="O42" s="16"/>
      <c r="P42" s="16"/>
      <c r="Q42" s="16"/>
      <c r="R42" s="16"/>
      <c r="S42" s="16"/>
      <c r="T42" s="16"/>
      <c r="U42" s="16"/>
      <c r="V42" s="16"/>
      <c r="W42" s="16"/>
      <c r="X42" s="16"/>
      <c r="Y42" s="16"/>
      <c r="Z42" s="16"/>
      <c r="AA42" s="16"/>
      <c r="AB42" s="16"/>
      <c r="AC42" s="16"/>
      <c r="AD42" s="16"/>
      <c r="AE42" s="16"/>
      <c r="AF42" s="16"/>
      <c r="AG42" s="16"/>
      <c r="AH42" s="16"/>
      <c r="AI42" s="16"/>
      <c r="AJ42" s="16"/>
      <c r="AK42" s="16"/>
      <c r="AL42" s="16"/>
      <c r="AM42" s="16"/>
      <c r="AN42" s="16"/>
      <c r="AO42" s="16"/>
      <c r="AP42" s="16"/>
    </row>
    <row r="43" spans="1:42" ht="15" customHeight="1" x14ac:dyDescent="0.3">
      <c r="A43" s="16"/>
      <c r="B43" s="329">
        <v>1</v>
      </c>
      <c r="C43" s="329">
        <f>'Training Plan'!G190</f>
        <v>0</v>
      </c>
      <c r="D43" s="330"/>
      <c r="E43" s="330"/>
      <c r="F43" s="331"/>
      <c r="G43" s="16"/>
      <c r="H43" s="329">
        <v>2</v>
      </c>
      <c r="I43" s="329">
        <f>'Training Plan'!G198</f>
        <v>0</v>
      </c>
      <c r="J43" s="330"/>
      <c r="K43" s="330"/>
      <c r="L43" s="331"/>
      <c r="M43" s="16"/>
      <c r="N43" s="329">
        <v>3</v>
      </c>
      <c r="O43" s="329">
        <f>'Training Plan'!G206</f>
        <v>0</v>
      </c>
      <c r="P43" s="330"/>
      <c r="Q43" s="330"/>
      <c r="R43" s="331"/>
      <c r="S43" s="16"/>
      <c r="T43" s="16"/>
      <c r="U43" s="16"/>
      <c r="V43" s="16"/>
      <c r="W43" s="16"/>
      <c r="X43" s="16"/>
      <c r="Y43" s="16"/>
      <c r="Z43" s="16"/>
      <c r="AA43" s="16"/>
      <c r="AB43" s="16"/>
      <c r="AC43" s="16"/>
      <c r="AD43" s="16"/>
      <c r="AE43" s="16"/>
      <c r="AF43" s="16"/>
      <c r="AG43" s="16"/>
      <c r="AH43" s="16"/>
      <c r="AI43" s="16"/>
      <c r="AJ43" s="16"/>
      <c r="AK43" s="16"/>
      <c r="AL43" s="16"/>
      <c r="AM43" s="16"/>
      <c r="AN43" s="16"/>
      <c r="AO43" s="16"/>
      <c r="AP43" s="16"/>
    </row>
    <row r="44" spans="1:42" ht="15" customHeight="1" thickBot="1" x14ac:dyDescent="0.35">
      <c r="A44" s="16"/>
      <c r="B44" s="332"/>
      <c r="C44" s="332"/>
      <c r="D44" s="333"/>
      <c r="E44" s="333"/>
      <c r="F44" s="334"/>
      <c r="G44" s="16"/>
      <c r="H44" s="332"/>
      <c r="I44" s="332"/>
      <c r="J44" s="333"/>
      <c r="K44" s="333"/>
      <c r="L44" s="334"/>
      <c r="M44" s="16"/>
      <c r="N44" s="332"/>
      <c r="O44" s="332"/>
      <c r="P44" s="333"/>
      <c r="Q44" s="333"/>
      <c r="R44" s="334"/>
      <c r="S44" s="16"/>
      <c r="T44" s="16"/>
      <c r="U44" s="16"/>
      <c r="V44" s="16"/>
      <c r="W44" s="16"/>
      <c r="X44" s="16"/>
      <c r="Y44" s="16"/>
      <c r="Z44" s="16"/>
      <c r="AA44" s="16"/>
      <c r="AB44" s="16"/>
      <c r="AC44" s="16"/>
      <c r="AD44" s="16"/>
      <c r="AE44" s="16"/>
      <c r="AF44" s="16"/>
      <c r="AG44" s="16"/>
      <c r="AH44" s="16"/>
      <c r="AI44" s="16"/>
      <c r="AJ44" s="16"/>
      <c r="AK44" s="16"/>
      <c r="AL44" s="16"/>
      <c r="AM44" s="16"/>
      <c r="AN44" s="16"/>
      <c r="AO44" s="16"/>
      <c r="AP44" s="16"/>
    </row>
    <row r="45" spans="1:42" ht="15" customHeight="1" x14ac:dyDescent="0.3">
      <c r="A45" s="16"/>
      <c r="B45" s="436" t="s">
        <v>179</v>
      </c>
      <c r="C45" s="437"/>
      <c r="D45" s="420">
        <f>'Training Plan'!G191</f>
        <v>0</v>
      </c>
      <c r="E45" s="421"/>
      <c r="F45" s="422"/>
      <c r="G45" s="16"/>
      <c r="H45" s="436" t="s">
        <v>179</v>
      </c>
      <c r="I45" s="437"/>
      <c r="J45" s="420">
        <f>'Training Plan'!G199</f>
        <v>0</v>
      </c>
      <c r="K45" s="421"/>
      <c r="L45" s="422"/>
      <c r="M45" s="16"/>
      <c r="N45" s="436" t="s">
        <v>179</v>
      </c>
      <c r="O45" s="437"/>
      <c r="P45" s="420">
        <f>'Training Plan'!G207</f>
        <v>0</v>
      </c>
      <c r="Q45" s="421"/>
      <c r="R45" s="422"/>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row>
    <row r="46" spans="1:42" ht="15" customHeight="1" x14ac:dyDescent="0.3">
      <c r="A46" s="16"/>
      <c r="B46" s="438"/>
      <c r="C46" s="439"/>
      <c r="D46" s="423"/>
      <c r="E46" s="424"/>
      <c r="F46" s="425"/>
      <c r="G46" s="16"/>
      <c r="H46" s="438"/>
      <c r="I46" s="439"/>
      <c r="J46" s="423"/>
      <c r="K46" s="424"/>
      <c r="L46" s="425"/>
      <c r="M46" s="16"/>
      <c r="N46" s="438"/>
      <c r="O46" s="439"/>
      <c r="P46" s="423"/>
      <c r="Q46" s="424"/>
      <c r="R46" s="425"/>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row>
    <row r="47" spans="1:42" ht="15" customHeight="1" x14ac:dyDescent="0.3">
      <c r="A47" s="16"/>
      <c r="B47" s="438"/>
      <c r="C47" s="439"/>
      <c r="D47" s="423"/>
      <c r="E47" s="424"/>
      <c r="F47" s="425"/>
      <c r="G47" s="16"/>
      <c r="H47" s="438"/>
      <c r="I47" s="439"/>
      <c r="J47" s="423"/>
      <c r="K47" s="424"/>
      <c r="L47" s="425"/>
      <c r="M47" s="16"/>
      <c r="N47" s="438"/>
      <c r="O47" s="439"/>
      <c r="P47" s="423"/>
      <c r="Q47" s="424"/>
      <c r="R47" s="425"/>
      <c r="S47" s="16"/>
      <c r="T47" s="16"/>
      <c r="U47" s="16"/>
      <c r="V47" s="16"/>
      <c r="W47" s="16"/>
      <c r="X47" s="16"/>
      <c r="Y47" s="16"/>
      <c r="Z47" s="16"/>
      <c r="AA47" s="16"/>
      <c r="AB47" s="16"/>
      <c r="AC47" s="16"/>
      <c r="AD47" s="16"/>
      <c r="AE47" s="16"/>
      <c r="AF47" s="16"/>
      <c r="AG47" s="16"/>
      <c r="AH47" s="16"/>
      <c r="AI47" s="16"/>
      <c r="AJ47" s="16"/>
      <c r="AK47" s="16"/>
      <c r="AL47" s="16"/>
      <c r="AM47" s="16"/>
      <c r="AN47" s="16"/>
      <c r="AO47" s="16"/>
      <c r="AP47" s="16"/>
    </row>
    <row r="48" spans="1:42" ht="15" customHeight="1" x14ac:dyDescent="0.3">
      <c r="A48" s="16"/>
      <c r="B48" s="438"/>
      <c r="C48" s="439"/>
      <c r="D48" s="423"/>
      <c r="E48" s="424"/>
      <c r="F48" s="425"/>
      <c r="G48" s="16"/>
      <c r="H48" s="438"/>
      <c r="I48" s="439"/>
      <c r="J48" s="423"/>
      <c r="K48" s="424"/>
      <c r="L48" s="425"/>
      <c r="M48" s="16"/>
      <c r="N48" s="438"/>
      <c r="O48" s="439"/>
      <c r="P48" s="423"/>
      <c r="Q48" s="424"/>
      <c r="R48" s="425"/>
      <c r="S48" s="16"/>
      <c r="T48" s="16"/>
      <c r="U48" s="16"/>
      <c r="V48" s="16"/>
      <c r="W48" s="16"/>
      <c r="X48" s="16"/>
      <c r="Y48" s="16"/>
      <c r="Z48" s="16"/>
      <c r="AA48" s="16"/>
      <c r="AB48" s="16"/>
      <c r="AC48" s="16"/>
      <c r="AD48" s="16"/>
      <c r="AE48" s="16"/>
      <c r="AF48" s="16"/>
      <c r="AG48" s="16"/>
      <c r="AH48" s="16"/>
      <c r="AI48" s="16"/>
      <c r="AJ48" s="16"/>
      <c r="AK48" s="16"/>
      <c r="AL48" s="16"/>
      <c r="AM48" s="16"/>
      <c r="AN48" s="16"/>
      <c r="AO48" s="16"/>
      <c r="AP48" s="16"/>
    </row>
    <row r="49" spans="1:42" ht="15" customHeight="1" thickBot="1" x14ac:dyDescent="0.35">
      <c r="A49" s="16"/>
      <c r="B49" s="440"/>
      <c r="C49" s="441"/>
      <c r="D49" s="423"/>
      <c r="E49" s="424"/>
      <c r="F49" s="425"/>
      <c r="G49" s="16"/>
      <c r="H49" s="440"/>
      <c r="I49" s="441"/>
      <c r="J49" s="423"/>
      <c r="K49" s="424"/>
      <c r="L49" s="425"/>
      <c r="M49" s="16"/>
      <c r="N49" s="440"/>
      <c r="O49" s="441"/>
      <c r="P49" s="423"/>
      <c r="Q49" s="424"/>
      <c r="R49" s="425"/>
      <c r="S49" s="16"/>
      <c r="T49" s="16"/>
      <c r="U49" s="16"/>
      <c r="V49" s="16"/>
      <c r="W49" s="16"/>
      <c r="X49" s="16"/>
      <c r="Y49" s="16"/>
      <c r="Z49" s="16"/>
      <c r="AA49" s="16"/>
      <c r="AB49" s="16"/>
      <c r="AC49" s="16"/>
      <c r="AD49" s="16"/>
      <c r="AE49" s="16"/>
      <c r="AF49" s="16"/>
      <c r="AG49" s="16"/>
      <c r="AH49" s="16"/>
      <c r="AI49" s="16"/>
      <c r="AJ49" s="16"/>
      <c r="AK49" s="16"/>
      <c r="AL49" s="16"/>
      <c r="AM49" s="16"/>
      <c r="AN49" s="16"/>
      <c r="AO49" s="16"/>
      <c r="AP49" s="16"/>
    </row>
    <row r="50" spans="1:42" ht="15" customHeight="1" x14ac:dyDescent="0.3">
      <c r="A50" s="16"/>
      <c r="B50" s="426" t="s">
        <v>81</v>
      </c>
      <c r="C50" s="427"/>
      <c r="D50" s="430">
        <f>'Training Plan'!H196</f>
        <v>0</v>
      </c>
      <c r="E50" s="431"/>
      <c r="F50" s="432"/>
      <c r="G50" s="16"/>
      <c r="H50" s="426" t="s">
        <v>81</v>
      </c>
      <c r="I50" s="427"/>
      <c r="J50" s="430">
        <f>'Training Plan'!H204</f>
        <v>0</v>
      </c>
      <c r="K50" s="431"/>
      <c r="L50" s="432"/>
      <c r="M50" s="16"/>
      <c r="N50" s="426" t="s">
        <v>81</v>
      </c>
      <c r="O50" s="427"/>
      <c r="P50" s="430">
        <f>'Training Plan'!H212</f>
        <v>0</v>
      </c>
      <c r="Q50" s="431"/>
      <c r="R50" s="432"/>
      <c r="S50" s="16"/>
      <c r="T50" s="16"/>
      <c r="U50" s="16"/>
      <c r="V50" s="16"/>
      <c r="W50" s="16"/>
      <c r="X50" s="16"/>
      <c r="Y50" s="16"/>
      <c r="Z50" s="16"/>
      <c r="AA50" s="16"/>
      <c r="AB50" s="16"/>
      <c r="AC50" s="16"/>
      <c r="AD50" s="16"/>
      <c r="AE50" s="16"/>
      <c r="AF50" s="16"/>
      <c r="AG50" s="16"/>
      <c r="AH50" s="16"/>
      <c r="AI50" s="16"/>
      <c r="AJ50" s="16"/>
      <c r="AK50" s="16"/>
      <c r="AL50" s="16"/>
      <c r="AM50" s="16"/>
      <c r="AN50" s="16"/>
      <c r="AO50" s="16"/>
      <c r="AP50" s="16"/>
    </row>
    <row r="51" spans="1:42" ht="15" customHeight="1" thickBot="1" x14ac:dyDescent="0.35">
      <c r="A51" s="16"/>
      <c r="B51" s="428"/>
      <c r="C51" s="429"/>
      <c r="D51" s="433"/>
      <c r="E51" s="434"/>
      <c r="F51" s="435"/>
      <c r="G51" s="16"/>
      <c r="H51" s="428"/>
      <c r="I51" s="429"/>
      <c r="J51" s="433"/>
      <c r="K51" s="434"/>
      <c r="L51" s="435"/>
      <c r="M51" s="16"/>
      <c r="N51" s="428"/>
      <c r="O51" s="429"/>
      <c r="P51" s="433"/>
      <c r="Q51" s="434"/>
      <c r="R51" s="435"/>
      <c r="S51" s="16"/>
      <c r="T51" s="16"/>
      <c r="U51" s="16"/>
      <c r="V51" s="16"/>
      <c r="W51" s="16"/>
      <c r="X51" s="16"/>
      <c r="Y51" s="16"/>
      <c r="Z51" s="16"/>
      <c r="AA51" s="16"/>
      <c r="AB51" s="16"/>
      <c r="AC51" s="16"/>
      <c r="AD51" s="16"/>
      <c r="AE51" s="16"/>
      <c r="AF51" s="16"/>
      <c r="AG51" s="16"/>
      <c r="AH51" s="16"/>
      <c r="AI51" s="16"/>
      <c r="AJ51" s="16"/>
      <c r="AK51" s="16"/>
      <c r="AL51" s="16"/>
      <c r="AM51" s="16"/>
      <c r="AN51" s="16"/>
      <c r="AO51" s="16"/>
      <c r="AP51" s="16"/>
    </row>
    <row r="52" spans="1:42" ht="30" customHeight="1" thickBot="1" x14ac:dyDescent="0.35">
      <c r="A52" s="16"/>
      <c r="B52" s="163" t="s">
        <v>180</v>
      </c>
      <c r="C52" s="163" t="s">
        <v>0</v>
      </c>
      <c r="D52" s="163" t="s">
        <v>41</v>
      </c>
      <c r="E52" s="163" t="s">
        <v>181</v>
      </c>
      <c r="F52" s="164" t="s">
        <v>182</v>
      </c>
      <c r="G52" s="16"/>
      <c r="H52" s="163" t="s">
        <v>180</v>
      </c>
      <c r="I52" s="163" t="s">
        <v>0</v>
      </c>
      <c r="J52" s="163" t="s">
        <v>41</v>
      </c>
      <c r="K52" s="163" t="s">
        <v>181</v>
      </c>
      <c r="L52" s="164" t="s">
        <v>182</v>
      </c>
      <c r="M52" s="16"/>
      <c r="N52" s="163" t="s">
        <v>180</v>
      </c>
      <c r="O52" s="163" t="s">
        <v>0</v>
      </c>
      <c r="P52" s="163" t="s">
        <v>41</v>
      </c>
      <c r="Q52" s="163" t="s">
        <v>181</v>
      </c>
      <c r="R52" s="164" t="s">
        <v>182</v>
      </c>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row>
    <row r="53" spans="1:42" ht="15" customHeight="1" thickBot="1" x14ac:dyDescent="0.35">
      <c r="A53" s="16"/>
      <c r="B53" s="165">
        <v>1</v>
      </c>
      <c r="C53" s="166"/>
      <c r="D53" s="167"/>
      <c r="E53" s="168"/>
      <c r="F53" s="169">
        <f>IF(ISNUMBER(D53),D53/B65,)</f>
        <v>0</v>
      </c>
      <c r="G53" s="16"/>
      <c r="H53" s="165">
        <v>1</v>
      </c>
      <c r="I53" s="166"/>
      <c r="J53" s="167"/>
      <c r="K53" s="168"/>
      <c r="L53" s="169">
        <f>IF(ISNUMBER(J53),J53/H65,)</f>
        <v>0</v>
      </c>
      <c r="M53" s="16"/>
      <c r="N53" s="165">
        <v>1</v>
      </c>
      <c r="O53" s="166"/>
      <c r="P53" s="167"/>
      <c r="Q53" s="168"/>
      <c r="R53" s="169">
        <f>IF(ISNUMBER(P53),P53/N65,)</f>
        <v>0</v>
      </c>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row>
    <row r="54" spans="1:42" ht="15" customHeight="1" thickBot="1" x14ac:dyDescent="0.35">
      <c r="A54" s="16"/>
      <c r="B54" s="165">
        <v>2</v>
      </c>
      <c r="C54" s="170"/>
      <c r="D54" s="171"/>
      <c r="E54" s="172"/>
      <c r="F54" s="174">
        <f>IF(ISNUMBER(D54),D54/B65,)</f>
        <v>0</v>
      </c>
      <c r="G54" s="16"/>
      <c r="H54" s="165">
        <v>2</v>
      </c>
      <c r="I54" s="170"/>
      <c r="J54" s="171"/>
      <c r="K54" s="172"/>
      <c r="L54" s="174">
        <f>IF(ISNUMBER(J54),J54/H65,)</f>
        <v>0</v>
      </c>
      <c r="M54" s="16"/>
      <c r="N54" s="165">
        <v>2</v>
      </c>
      <c r="O54" s="170"/>
      <c r="P54" s="171"/>
      <c r="Q54" s="172"/>
      <c r="R54" s="174">
        <f>IF(ISNUMBER(P54),P54/N65,)</f>
        <v>0</v>
      </c>
      <c r="S54" s="16"/>
      <c r="T54" s="16"/>
      <c r="U54" s="16"/>
      <c r="V54" s="16"/>
      <c r="W54" s="16"/>
      <c r="X54" s="16"/>
      <c r="Y54" s="16"/>
      <c r="Z54" s="16"/>
      <c r="AA54" s="16"/>
      <c r="AB54" s="16"/>
      <c r="AC54" s="16"/>
      <c r="AD54" s="16"/>
      <c r="AE54" s="16"/>
      <c r="AF54" s="16"/>
      <c r="AG54" s="16"/>
      <c r="AH54" s="16"/>
      <c r="AI54" s="16"/>
      <c r="AJ54" s="16"/>
      <c r="AK54" s="16"/>
      <c r="AL54" s="16"/>
      <c r="AM54" s="16"/>
      <c r="AN54" s="16"/>
      <c r="AO54" s="16"/>
      <c r="AP54" s="16"/>
    </row>
    <row r="55" spans="1:42" ht="15" customHeight="1" thickBot="1" x14ac:dyDescent="0.35">
      <c r="A55" s="16"/>
      <c r="B55" s="165">
        <v>3</v>
      </c>
      <c r="C55" s="170"/>
      <c r="D55" s="171"/>
      <c r="E55" s="172"/>
      <c r="F55" s="174">
        <f>IF(ISNUMBER(D55),D55/B65,)</f>
        <v>0</v>
      </c>
      <c r="G55" s="16"/>
      <c r="H55" s="165">
        <v>3</v>
      </c>
      <c r="I55" s="170"/>
      <c r="J55" s="171"/>
      <c r="K55" s="172"/>
      <c r="L55" s="174">
        <f>IF(ISNUMBER(J55),J55/H65,)</f>
        <v>0</v>
      </c>
      <c r="M55" s="175"/>
      <c r="N55" s="165">
        <v>3</v>
      </c>
      <c r="O55" s="170"/>
      <c r="P55" s="171"/>
      <c r="Q55" s="172"/>
      <c r="R55" s="174">
        <f>IF(ISNUMBER(P55),P55/N65,)</f>
        <v>0</v>
      </c>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row>
    <row r="56" spans="1:42" ht="15" customHeight="1" thickBot="1" x14ac:dyDescent="0.35">
      <c r="A56" s="16"/>
      <c r="B56" s="165">
        <v>4</v>
      </c>
      <c r="C56" s="170"/>
      <c r="D56" s="171"/>
      <c r="E56" s="172"/>
      <c r="F56" s="174">
        <f>IF(ISNUMBER(D56),D56/B65,)</f>
        <v>0</v>
      </c>
      <c r="G56" s="16"/>
      <c r="H56" s="165">
        <v>4</v>
      </c>
      <c r="I56" s="170"/>
      <c r="J56" s="171"/>
      <c r="K56" s="172"/>
      <c r="L56" s="174">
        <f>IF(ISNUMBER(J56),J56/H65,)</f>
        <v>0</v>
      </c>
      <c r="M56" s="13"/>
      <c r="N56" s="165">
        <v>4</v>
      </c>
      <c r="O56" s="170"/>
      <c r="P56" s="171"/>
      <c r="Q56" s="172"/>
      <c r="R56" s="174">
        <f>IF(ISNUMBER(P56),P56/N65,)</f>
        <v>0</v>
      </c>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row>
    <row r="57" spans="1:42" ht="15" customHeight="1" thickBot="1" x14ac:dyDescent="0.35">
      <c r="A57" s="16"/>
      <c r="B57" s="165">
        <v>5</v>
      </c>
      <c r="C57" s="170"/>
      <c r="D57" s="171"/>
      <c r="E57" s="172"/>
      <c r="F57" s="174">
        <f>IF(ISNUMBER(D57),D57/B65,)</f>
        <v>0</v>
      </c>
      <c r="G57" s="16"/>
      <c r="H57" s="165">
        <v>5</v>
      </c>
      <c r="I57" s="170"/>
      <c r="J57" s="171"/>
      <c r="K57" s="172"/>
      <c r="L57" s="174">
        <f>IF(ISNUMBER(J57),J57/H65,)</f>
        <v>0</v>
      </c>
      <c r="M57" s="176"/>
      <c r="N57" s="165">
        <v>5</v>
      </c>
      <c r="O57" s="170"/>
      <c r="P57" s="171"/>
      <c r="Q57" s="172"/>
      <c r="R57" s="174">
        <f>IF(ISNUMBER(P57),P57/N65,)</f>
        <v>0</v>
      </c>
      <c r="S57" s="16"/>
      <c r="T57" s="16"/>
      <c r="U57" s="16"/>
      <c r="V57" s="16"/>
      <c r="W57" s="16"/>
      <c r="X57" s="16"/>
      <c r="Y57" s="16"/>
      <c r="Z57" s="16"/>
      <c r="AA57" s="16"/>
      <c r="AB57" s="16"/>
      <c r="AC57" s="16"/>
      <c r="AD57" s="16"/>
      <c r="AE57" s="16"/>
      <c r="AF57" s="16"/>
      <c r="AG57" s="16"/>
      <c r="AH57" s="16"/>
      <c r="AI57" s="16"/>
      <c r="AJ57" s="16"/>
      <c r="AK57" s="16"/>
      <c r="AL57" s="16"/>
      <c r="AM57" s="16"/>
      <c r="AN57" s="16"/>
      <c r="AO57" s="16"/>
      <c r="AP57" s="16"/>
    </row>
    <row r="58" spans="1:42" ht="15" customHeight="1" thickBot="1" x14ac:dyDescent="0.35">
      <c r="A58" s="16"/>
      <c r="B58" s="165">
        <v>6</v>
      </c>
      <c r="C58" s="170"/>
      <c r="D58" s="171"/>
      <c r="E58" s="172"/>
      <c r="F58" s="174">
        <f>IF(ISNUMBER(D58),D58/B65,)</f>
        <v>0</v>
      </c>
      <c r="G58" s="16"/>
      <c r="H58" s="165">
        <v>6</v>
      </c>
      <c r="I58" s="170"/>
      <c r="J58" s="171"/>
      <c r="K58" s="172"/>
      <c r="L58" s="174">
        <f>IF(ISNUMBER(J58),J58/H65,)</f>
        <v>0</v>
      </c>
      <c r="M58" s="176"/>
      <c r="N58" s="165">
        <v>6</v>
      </c>
      <c r="O58" s="170"/>
      <c r="P58" s="171"/>
      <c r="Q58" s="172"/>
      <c r="R58" s="174">
        <f>IF(ISNUMBER(P58),P58/N65,)</f>
        <v>0</v>
      </c>
      <c r="S58" s="16"/>
      <c r="T58" s="16"/>
      <c r="U58" s="16"/>
      <c r="V58" s="16"/>
      <c r="W58" s="16"/>
      <c r="X58" s="16"/>
      <c r="Y58" s="16"/>
      <c r="Z58" s="16"/>
      <c r="AA58" s="16"/>
      <c r="AB58" s="16"/>
      <c r="AC58" s="16"/>
      <c r="AD58" s="16"/>
      <c r="AE58" s="16"/>
      <c r="AF58" s="16"/>
      <c r="AG58" s="16"/>
      <c r="AH58" s="16"/>
      <c r="AI58" s="16"/>
      <c r="AJ58" s="16"/>
      <c r="AK58" s="16"/>
      <c r="AL58" s="16"/>
      <c r="AM58" s="16"/>
      <c r="AN58" s="16"/>
      <c r="AO58" s="16"/>
      <c r="AP58" s="16"/>
    </row>
    <row r="59" spans="1:42" ht="15" customHeight="1" thickBot="1" x14ac:dyDescent="0.35">
      <c r="A59" s="16"/>
      <c r="B59" s="165">
        <v>7</v>
      </c>
      <c r="C59" s="170"/>
      <c r="D59" s="171"/>
      <c r="E59" s="172"/>
      <c r="F59" s="174">
        <f>IF(ISNUMBER(D59),D59/B65,)</f>
        <v>0</v>
      </c>
      <c r="G59" s="16"/>
      <c r="H59" s="165">
        <v>7</v>
      </c>
      <c r="I59" s="170"/>
      <c r="J59" s="171"/>
      <c r="K59" s="172"/>
      <c r="L59" s="174">
        <f>IF(ISNUMBER(J59),J59/H65,)</f>
        <v>0</v>
      </c>
      <c r="M59" s="176"/>
      <c r="N59" s="165">
        <v>7</v>
      </c>
      <c r="O59" s="170"/>
      <c r="P59" s="171"/>
      <c r="Q59" s="172"/>
      <c r="R59" s="174">
        <f>IF(ISNUMBER(P59),P59/N65,)</f>
        <v>0</v>
      </c>
      <c r="S59" s="16"/>
      <c r="T59" s="16"/>
      <c r="U59" s="16"/>
      <c r="V59" s="16"/>
      <c r="W59" s="16"/>
      <c r="X59" s="16"/>
      <c r="Y59" s="16"/>
      <c r="Z59" s="16"/>
      <c r="AA59" s="16"/>
      <c r="AB59" s="16"/>
      <c r="AC59" s="16"/>
      <c r="AD59" s="16"/>
      <c r="AE59" s="16"/>
      <c r="AF59" s="16"/>
      <c r="AG59" s="16"/>
      <c r="AH59" s="16"/>
      <c r="AI59" s="16"/>
      <c r="AJ59" s="16"/>
      <c r="AK59" s="16"/>
      <c r="AL59" s="16"/>
      <c r="AM59" s="16"/>
      <c r="AN59" s="16"/>
      <c r="AO59" s="16"/>
      <c r="AP59" s="16"/>
    </row>
    <row r="60" spans="1:42" ht="15" customHeight="1" thickBot="1" x14ac:dyDescent="0.35">
      <c r="A60" s="16"/>
      <c r="B60" s="165">
        <v>8</v>
      </c>
      <c r="C60" s="170"/>
      <c r="D60" s="171"/>
      <c r="E60" s="172"/>
      <c r="F60" s="174">
        <f>IF(ISNUMBER(D60),D60/B65,)</f>
        <v>0</v>
      </c>
      <c r="G60" s="16"/>
      <c r="H60" s="165">
        <v>8</v>
      </c>
      <c r="I60" s="170"/>
      <c r="J60" s="171"/>
      <c r="K60" s="172"/>
      <c r="L60" s="174">
        <f>IF(ISNUMBER(J60),J60/H65,)</f>
        <v>0</v>
      </c>
      <c r="M60" s="176"/>
      <c r="N60" s="165">
        <v>8</v>
      </c>
      <c r="O60" s="170"/>
      <c r="P60" s="171"/>
      <c r="Q60" s="172"/>
      <c r="R60" s="174">
        <f>IF(ISNUMBER(P60),P60/N65,)</f>
        <v>0</v>
      </c>
      <c r="S60" s="16"/>
      <c r="T60" s="16"/>
      <c r="U60" s="16"/>
      <c r="V60" s="16"/>
      <c r="W60" s="16"/>
      <c r="X60" s="16"/>
      <c r="Y60" s="16"/>
      <c r="Z60" s="16"/>
      <c r="AA60" s="16"/>
      <c r="AB60" s="16"/>
      <c r="AC60" s="16"/>
      <c r="AD60" s="16"/>
      <c r="AE60" s="16"/>
      <c r="AF60" s="16"/>
      <c r="AG60" s="16"/>
      <c r="AH60" s="16"/>
      <c r="AI60" s="16"/>
      <c r="AJ60" s="16"/>
      <c r="AK60" s="16"/>
      <c r="AL60" s="16"/>
      <c r="AM60" s="16"/>
      <c r="AN60" s="16"/>
      <c r="AO60" s="16"/>
      <c r="AP60" s="16"/>
    </row>
    <row r="61" spans="1:42" ht="15" customHeight="1" thickBot="1" x14ac:dyDescent="0.35">
      <c r="A61" s="16"/>
      <c r="B61" s="165">
        <v>9</v>
      </c>
      <c r="C61" s="170"/>
      <c r="D61" s="171"/>
      <c r="E61" s="172"/>
      <c r="F61" s="174">
        <f>IF(ISNUMBER(D61),D61/B65,)</f>
        <v>0</v>
      </c>
      <c r="G61" s="16"/>
      <c r="H61" s="165">
        <v>9</v>
      </c>
      <c r="I61" s="170"/>
      <c r="J61" s="171"/>
      <c r="K61" s="172"/>
      <c r="L61" s="174">
        <f>IF(ISNUMBER(J61),J61/H65,)</f>
        <v>0</v>
      </c>
      <c r="M61" s="176"/>
      <c r="N61" s="165">
        <v>9</v>
      </c>
      <c r="O61" s="170"/>
      <c r="P61" s="171"/>
      <c r="Q61" s="172"/>
      <c r="R61" s="174">
        <f>IF(ISNUMBER(P61),P61/N65,)</f>
        <v>0</v>
      </c>
      <c r="S61" s="16"/>
      <c r="T61" s="16"/>
      <c r="U61" s="16"/>
      <c r="V61" s="16"/>
      <c r="W61" s="16"/>
      <c r="X61" s="16"/>
      <c r="Y61" s="16"/>
      <c r="Z61" s="16"/>
      <c r="AA61" s="16"/>
      <c r="AB61" s="16"/>
      <c r="AC61" s="16"/>
      <c r="AD61" s="16"/>
      <c r="AE61" s="16"/>
      <c r="AF61" s="16"/>
      <c r="AG61" s="16"/>
      <c r="AH61" s="16"/>
      <c r="AI61" s="16"/>
      <c r="AJ61" s="16"/>
      <c r="AK61" s="16"/>
      <c r="AL61" s="16"/>
      <c r="AM61" s="16"/>
      <c r="AN61" s="16"/>
      <c r="AO61" s="16"/>
      <c r="AP61" s="16"/>
    </row>
    <row r="62" spans="1:42" ht="15" customHeight="1" thickBot="1" x14ac:dyDescent="0.35">
      <c r="A62" s="16"/>
      <c r="B62" s="195">
        <v>10</v>
      </c>
      <c r="C62" s="178"/>
      <c r="D62" s="179"/>
      <c r="E62" s="180"/>
      <c r="F62" s="174">
        <f>IF(ISNUMBER(D62),D62/B65,)</f>
        <v>0</v>
      </c>
      <c r="G62" s="16"/>
      <c r="H62" s="195">
        <v>10</v>
      </c>
      <c r="I62" s="178"/>
      <c r="J62" s="179"/>
      <c r="K62" s="180"/>
      <c r="L62" s="174">
        <f>IF(ISNUMBER(J62),J62/H65,)</f>
        <v>0</v>
      </c>
      <c r="M62" s="176"/>
      <c r="N62" s="195">
        <v>10</v>
      </c>
      <c r="O62" s="178"/>
      <c r="P62" s="179"/>
      <c r="Q62" s="180"/>
      <c r="R62" s="174">
        <f>IF(ISNUMBER(P62),P62/N65,)</f>
        <v>0</v>
      </c>
      <c r="S62" s="16"/>
      <c r="T62" s="16"/>
      <c r="U62" s="16"/>
      <c r="V62" s="16"/>
      <c r="W62" s="16"/>
      <c r="X62" s="16"/>
      <c r="Y62" s="16"/>
      <c r="Z62" s="16"/>
      <c r="AA62" s="16"/>
      <c r="AB62" s="16"/>
      <c r="AC62" s="16"/>
      <c r="AD62" s="16"/>
      <c r="AE62" s="16"/>
      <c r="AF62" s="16"/>
      <c r="AG62" s="16"/>
      <c r="AH62" s="16"/>
      <c r="AI62" s="16"/>
      <c r="AJ62" s="16"/>
      <c r="AK62" s="16"/>
      <c r="AL62" s="16"/>
      <c r="AM62" s="16"/>
      <c r="AN62" s="16"/>
      <c r="AO62" s="16"/>
      <c r="AP62" s="16"/>
    </row>
    <row r="63" spans="1:42" ht="15" customHeight="1" x14ac:dyDescent="0.3">
      <c r="A63" s="16"/>
      <c r="B63" s="413" t="s">
        <v>4</v>
      </c>
      <c r="C63" s="397" t="s">
        <v>60</v>
      </c>
      <c r="D63" s="398"/>
      <c r="E63" s="409">
        <f>IFERROR(IF(COUNT(F53:F62)&gt;0,AVERAGEIF(F53:F62,"&gt;0"),0),)</f>
        <v>0</v>
      </c>
      <c r="F63" s="410"/>
      <c r="G63" s="16"/>
      <c r="H63" s="413" t="s">
        <v>4</v>
      </c>
      <c r="I63" s="397" t="s">
        <v>60</v>
      </c>
      <c r="J63" s="398"/>
      <c r="K63" s="409">
        <f>IFERROR(IF(COUNT(L53:L62)&gt;0,AVERAGEIF(L53:L62,"&gt;0"),0),)</f>
        <v>0</v>
      </c>
      <c r="L63" s="410"/>
      <c r="M63" s="176"/>
      <c r="N63" s="413" t="s">
        <v>4</v>
      </c>
      <c r="O63" s="405" t="s">
        <v>67</v>
      </c>
      <c r="P63" s="415">
        <f>IFERROR(IF(COUNT(R53:R62)&gt;0,AVERAGEIF(R53:R62,"&gt;0"),0),)</f>
        <v>0</v>
      </c>
      <c r="Q63" s="417" t="s">
        <v>107</v>
      </c>
      <c r="R63" s="442" t="str">
        <f>IFERROR(Q67*R67,"")</f>
        <v/>
      </c>
      <c r="S63" s="16"/>
      <c r="T63" s="16"/>
      <c r="U63" s="16"/>
      <c r="V63" s="16"/>
      <c r="W63" s="16"/>
      <c r="X63" s="16"/>
      <c r="Y63" s="16"/>
      <c r="Z63" s="16"/>
      <c r="AA63" s="16"/>
      <c r="AB63" s="16"/>
      <c r="AC63" s="16"/>
      <c r="AD63" s="16"/>
      <c r="AE63" s="16"/>
      <c r="AF63" s="16"/>
      <c r="AG63" s="16"/>
      <c r="AH63" s="16"/>
      <c r="AI63" s="16"/>
      <c r="AJ63" s="16"/>
      <c r="AK63" s="16"/>
      <c r="AL63" s="16"/>
      <c r="AM63" s="16"/>
      <c r="AN63" s="16"/>
      <c r="AO63" s="16"/>
      <c r="AP63" s="16"/>
    </row>
    <row r="64" spans="1:42" ht="15" customHeight="1" thickBot="1" x14ac:dyDescent="0.35">
      <c r="A64" s="16"/>
      <c r="B64" s="414"/>
      <c r="C64" s="406"/>
      <c r="D64" s="419"/>
      <c r="E64" s="411"/>
      <c r="F64" s="412"/>
      <c r="G64" s="16"/>
      <c r="H64" s="414"/>
      <c r="I64" s="406"/>
      <c r="J64" s="419"/>
      <c r="K64" s="411"/>
      <c r="L64" s="412"/>
      <c r="M64" s="176"/>
      <c r="N64" s="414"/>
      <c r="O64" s="444"/>
      <c r="P64" s="416"/>
      <c r="Q64" s="418"/>
      <c r="R64" s="443"/>
      <c r="S64" s="16"/>
      <c r="T64" s="16"/>
      <c r="U64" s="16"/>
      <c r="V64" s="16"/>
      <c r="W64" s="16"/>
      <c r="X64" s="16"/>
      <c r="Y64" s="16"/>
      <c r="Z64" s="16"/>
      <c r="AA64" s="16"/>
      <c r="AB64" s="16"/>
      <c r="AC64" s="16"/>
      <c r="AD64" s="16"/>
      <c r="AE64" s="16"/>
      <c r="AF64" s="16"/>
      <c r="AG64" s="16"/>
      <c r="AH64" s="16"/>
      <c r="AI64" s="16"/>
      <c r="AJ64" s="16"/>
      <c r="AK64" s="16"/>
      <c r="AL64" s="16"/>
      <c r="AM64" s="16"/>
      <c r="AN64" s="16"/>
      <c r="AO64" s="16"/>
      <c r="AP64" s="16"/>
    </row>
    <row r="65" spans="1:42" ht="15" customHeight="1" x14ac:dyDescent="0.3">
      <c r="A65" s="16"/>
      <c r="B65" s="403">
        <f ca="1">IFERROR(ROUNDUP(B67/(0.0005*C67^2-0.0342*C67+1.034),0),)</f>
        <v>0</v>
      </c>
      <c r="C65" s="405" t="s">
        <v>196</v>
      </c>
      <c r="D65" s="407">
        <f>SUM(C53:C62)</f>
        <v>0</v>
      </c>
      <c r="E65" s="397" t="s">
        <v>43</v>
      </c>
      <c r="F65" s="401">
        <f>SUM(C53*D53,C54*D54,C55*D55,C56*D56,C57*D57,C58*D58,C59*D59,C60*D60,C61*D61,C62*D62)</f>
        <v>0</v>
      </c>
      <c r="G65" s="16"/>
      <c r="H65" s="403">
        <f ca="1">IFERROR(ROUNDUP(H67/(0.0005*I67^2-0.0342*I67+1.034),0),)</f>
        <v>0</v>
      </c>
      <c r="I65" s="405" t="s">
        <v>196</v>
      </c>
      <c r="J65" s="407">
        <f>SUM(I53:I62)</f>
        <v>0</v>
      </c>
      <c r="K65" s="397" t="s">
        <v>43</v>
      </c>
      <c r="L65" s="401">
        <f>SUM(I53*J53,I54*J54,I55*J55,I56*J56,I57*J57,I58*J58,I59*J59,I60*J60,I61*J61,I62*J62)</f>
        <v>0</v>
      </c>
      <c r="M65" s="176"/>
      <c r="N65" s="403">
        <f ca="1">IFERROR(ROUNDUP(N67/(0.0005*O67^2-0.0342*O67+1.034),0),)</f>
        <v>0</v>
      </c>
      <c r="O65" s="405" t="s">
        <v>196</v>
      </c>
      <c r="P65" s="407">
        <f>SUM(O53:O62)</f>
        <v>0</v>
      </c>
      <c r="Q65" s="397" t="s">
        <v>43</v>
      </c>
      <c r="R65" s="401">
        <f>SUM(O53*P53,O54*P54,O55*P55,O56*P56,O57*P57,O58*P58,O59*P59,O60*P60,O61*P61,O62*P62)</f>
        <v>0</v>
      </c>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row>
    <row r="66" spans="1:42" ht="15" customHeight="1" thickBot="1" x14ac:dyDescent="0.35">
      <c r="A66" s="16"/>
      <c r="B66" s="404"/>
      <c r="C66" s="406"/>
      <c r="D66" s="408"/>
      <c r="E66" s="406"/>
      <c r="F66" s="402"/>
      <c r="G66" s="16"/>
      <c r="H66" s="404"/>
      <c r="I66" s="406"/>
      <c r="J66" s="408"/>
      <c r="K66" s="406"/>
      <c r="L66" s="402"/>
      <c r="M66" s="176"/>
      <c r="N66" s="404"/>
      <c r="O66" s="406"/>
      <c r="P66" s="408"/>
      <c r="Q66" s="406"/>
      <c r="R66" s="402"/>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row>
    <row r="67" spans="1:42" ht="15" customHeight="1" x14ac:dyDescent="0.3">
      <c r="A67" s="16"/>
      <c r="B67" s="2" t="e">
        <f ca="1">OFFSET(D52,MATCH(MAX(D53:D62),D53:D62,0),0)</f>
        <v>#N/A</v>
      </c>
      <c r="C67" s="181" t="e">
        <f ca="1">OFFSET(C52,MATCH(MAX(D53:D62),D53:D62,0),0)+(10-OFFSET(E52,MATCH(MAX(D53:D62),D53:D62,0),0))</f>
        <v>#N/A</v>
      </c>
      <c r="D67" s="16"/>
      <c r="E67" s="16"/>
      <c r="F67" s="16"/>
      <c r="G67" s="16"/>
      <c r="H67" s="2" t="e">
        <f ca="1">OFFSET(J52,MATCH(MAX(J53:J62),J53:J62,0),0)</f>
        <v>#N/A</v>
      </c>
      <c r="I67" s="181" t="e">
        <f ca="1">OFFSET(I52,MATCH(MAX(J53:J62),J53:J62,0),0)+(10-OFFSET(K52,MATCH(MAX(J53:J62),J53:J62,0),0))</f>
        <v>#N/A</v>
      </c>
      <c r="J67" s="16"/>
      <c r="K67" s="16"/>
      <c r="L67" s="16"/>
      <c r="M67" s="194"/>
      <c r="N67" s="2" t="e">
        <f ca="1">OFFSET(P52,MATCH(MAX(P53:P62),P53:P62,0),0)</f>
        <v>#N/A</v>
      </c>
      <c r="O67" s="181" t="e">
        <f ca="1">OFFSET(O52,MATCH(MAX(P53:P62),P53:P62,0),0)+(10-OFFSET(Q52,MATCH(MAX(P53:P62),P53:P62,0),0))</f>
        <v>#N/A</v>
      </c>
      <c r="P67" s="16"/>
      <c r="Q67" s="183" t="str">
        <f>IFERROR(AVERAGE(AVERAGE(E53:E62),AVERAGE(K53:K62),AVERAGE(Q53:Q62)),"")</f>
        <v/>
      </c>
      <c r="R67" s="184">
        <f>SUM(C53:C62,I53:I62,O53:O62)</f>
        <v>0</v>
      </c>
      <c r="S67" s="16"/>
      <c r="T67" s="16"/>
      <c r="U67" s="16"/>
      <c r="V67" s="16"/>
      <c r="W67" s="16"/>
      <c r="X67" s="16"/>
      <c r="Y67" s="16"/>
      <c r="Z67" s="16"/>
      <c r="AA67" s="16"/>
      <c r="AB67" s="16"/>
      <c r="AC67" s="16"/>
      <c r="AD67" s="16"/>
      <c r="AE67" s="16"/>
      <c r="AF67" s="16"/>
      <c r="AG67" s="16"/>
      <c r="AH67" s="16"/>
      <c r="AI67" s="16"/>
      <c r="AJ67" s="16"/>
      <c r="AK67" s="16"/>
      <c r="AL67" s="16"/>
      <c r="AM67" s="16"/>
      <c r="AN67" s="16"/>
      <c r="AO67" s="16"/>
      <c r="AP67" s="16"/>
    </row>
    <row r="68" spans="1:42" ht="15" customHeight="1" x14ac:dyDescent="0.3">
      <c r="A68" s="16"/>
      <c r="B68" s="16"/>
      <c r="C68" s="16"/>
      <c r="D68" s="16"/>
      <c r="E68" s="16"/>
      <c r="F68" s="16"/>
      <c r="G68" s="16"/>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c r="AJ68" s="16"/>
      <c r="AK68" s="16"/>
      <c r="AL68" s="16"/>
      <c r="AM68" s="16"/>
      <c r="AN68" s="16"/>
      <c r="AO68" s="16"/>
      <c r="AP68" s="16"/>
    </row>
    <row r="69" spans="1:42" ht="15" customHeight="1" x14ac:dyDescent="0.3">
      <c r="A69" s="16"/>
      <c r="B69" s="400" t="s">
        <v>48</v>
      </c>
      <c r="C69" s="400"/>
      <c r="D69" s="400"/>
      <c r="E69" s="400"/>
      <c r="F69" s="400"/>
      <c r="G69" s="400"/>
      <c r="H69" s="400"/>
      <c r="I69" s="400"/>
      <c r="J69" s="400"/>
      <c r="K69" s="400"/>
      <c r="L69" s="400"/>
      <c r="M69" s="400"/>
      <c r="N69" s="400"/>
      <c r="O69" s="400"/>
      <c r="P69" s="400"/>
      <c r="Q69" s="400"/>
      <c r="R69" s="400"/>
      <c r="S69" s="16"/>
      <c r="T69" s="16"/>
      <c r="U69" s="16"/>
      <c r="V69" s="16"/>
      <c r="W69" s="16"/>
      <c r="X69" s="16"/>
      <c r="Y69" s="16"/>
      <c r="Z69" s="16"/>
      <c r="AA69" s="16"/>
      <c r="AB69" s="16"/>
      <c r="AC69" s="16"/>
      <c r="AD69" s="16"/>
      <c r="AE69" s="16"/>
      <c r="AF69" s="16"/>
      <c r="AG69" s="16"/>
      <c r="AH69" s="16"/>
      <c r="AI69" s="16"/>
      <c r="AJ69" s="16"/>
      <c r="AK69" s="16"/>
      <c r="AL69" s="16"/>
      <c r="AM69" s="16"/>
      <c r="AN69" s="16"/>
      <c r="AO69" s="16"/>
      <c r="AP69" s="16"/>
    </row>
    <row r="70" spans="1:42" ht="15" customHeight="1" x14ac:dyDescent="0.3">
      <c r="A70" s="16"/>
      <c r="B70" s="400"/>
      <c r="C70" s="400"/>
      <c r="D70" s="400"/>
      <c r="E70" s="400"/>
      <c r="F70" s="400"/>
      <c r="G70" s="400"/>
      <c r="H70" s="400"/>
      <c r="I70" s="400"/>
      <c r="J70" s="400"/>
      <c r="K70" s="400"/>
      <c r="L70" s="400"/>
      <c r="M70" s="400"/>
      <c r="N70" s="400"/>
      <c r="O70" s="400"/>
      <c r="P70" s="400"/>
      <c r="Q70" s="400"/>
      <c r="R70" s="400"/>
      <c r="S70" s="16"/>
      <c r="T70" s="16"/>
      <c r="U70" s="16"/>
      <c r="V70" s="16"/>
      <c r="W70" s="16"/>
      <c r="X70" s="16"/>
      <c r="Y70" s="16"/>
      <c r="Z70" s="16"/>
      <c r="AA70" s="16"/>
      <c r="AB70" s="16"/>
      <c r="AC70" s="16"/>
      <c r="AD70" s="16"/>
      <c r="AE70" s="16"/>
      <c r="AF70" s="16"/>
      <c r="AG70" s="16"/>
      <c r="AH70" s="16"/>
      <c r="AI70" s="16"/>
      <c r="AJ70" s="16"/>
      <c r="AK70" s="16"/>
      <c r="AL70" s="16"/>
      <c r="AM70" s="16"/>
      <c r="AN70" s="16"/>
      <c r="AO70" s="16"/>
      <c r="AP70" s="16"/>
    </row>
    <row r="71" spans="1:42" ht="15" customHeight="1" x14ac:dyDescent="0.3">
      <c r="A71" s="16"/>
      <c r="B71" s="400"/>
      <c r="C71" s="400"/>
      <c r="D71" s="400"/>
      <c r="E71" s="400"/>
      <c r="F71" s="400"/>
      <c r="G71" s="400"/>
      <c r="H71" s="400"/>
      <c r="I71" s="400"/>
      <c r="J71" s="400"/>
      <c r="K71" s="400"/>
      <c r="L71" s="400"/>
      <c r="M71" s="400"/>
      <c r="N71" s="400"/>
      <c r="O71" s="400"/>
      <c r="P71" s="400"/>
      <c r="Q71" s="400"/>
      <c r="R71" s="400"/>
      <c r="S71" s="16"/>
      <c r="T71" s="16"/>
      <c r="U71" s="16"/>
      <c r="V71" s="16"/>
      <c r="W71" s="16"/>
      <c r="X71" s="16"/>
      <c r="Y71" s="16"/>
      <c r="Z71" s="16"/>
      <c r="AA71" s="16"/>
      <c r="AB71" s="16"/>
      <c r="AC71" s="16"/>
      <c r="AD71" s="16"/>
      <c r="AE71" s="16"/>
      <c r="AF71" s="16"/>
      <c r="AG71" s="16"/>
      <c r="AH71" s="16"/>
      <c r="AI71" s="16"/>
      <c r="AJ71" s="16"/>
      <c r="AK71" s="16"/>
      <c r="AL71" s="16"/>
      <c r="AM71" s="16"/>
      <c r="AN71" s="16"/>
      <c r="AO71" s="16"/>
      <c r="AP71" s="16"/>
    </row>
    <row r="72" spans="1:42" ht="15" customHeight="1" thickBot="1" x14ac:dyDescent="0.35">
      <c r="A72" s="16"/>
      <c r="B72" s="16"/>
      <c r="C72" s="16"/>
      <c r="D72" s="16"/>
      <c r="E72" s="16"/>
      <c r="F72" s="16"/>
      <c r="G72" s="16"/>
      <c r="H72" s="16"/>
      <c r="I72" s="16"/>
      <c r="J72" s="16"/>
      <c r="K72" s="16"/>
      <c r="L72" s="16"/>
      <c r="M72" s="16"/>
      <c r="N72" s="16"/>
      <c r="O72" s="16"/>
      <c r="P72" s="16"/>
      <c r="Q72" s="16"/>
      <c r="R72" s="16"/>
      <c r="S72" s="16"/>
      <c r="T72" s="16"/>
      <c r="U72" s="16"/>
      <c r="V72" s="16"/>
      <c r="W72" s="16"/>
      <c r="X72" s="16"/>
      <c r="Y72" s="16"/>
      <c r="Z72" s="16"/>
      <c r="AA72" s="16"/>
      <c r="AB72" s="16"/>
      <c r="AC72" s="16"/>
      <c r="AD72" s="16"/>
      <c r="AE72" s="16"/>
      <c r="AF72" s="16"/>
      <c r="AG72" s="16"/>
      <c r="AH72" s="16"/>
      <c r="AI72" s="16"/>
      <c r="AJ72" s="16"/>
      <c r="AK72" s="16"/>
      <c r="AL72" s="16"/>
      <c r="AM72" s="16"/>
      <c r="AN72" s="16"/>
      <c r="AO72" s="16"/>
      <c r="AP72" s="16"/>
    </row>
    <row r="73" spans="1:42" ht="15" customHeight="1" x14ac:dyDescent="0.3">
      <c r="A73" s="16"/>
      <c r="B73" s="329">
        <v>1</v>
      </c>
      <c r="C73" s="329">
        <f>'Training Plan'!K190</f>
        <v>0</v>
      </c>
      <c r="D73" s="330"/>
      <c r="E73" s="330"/>
      <c r="F73" s="331"/>
      <c r="G73" s="16"/>
      <c r="H73" s="329">
        <v>2</v>
      </c>
      <c r="I73" s="329">
        <f>'Training Plan'!K198</f>
        <v>0</v>
      </c>
      <c r="J73" s="330"/>
      <c r="K73" s="330"/>
      <c r="L73" s="331"/>
      <c r="M73" s="16"/>
      <c r="N73" s="329">
        <v>3</v>
      </c>
      <c r="O73" s="329">
        <f>'Training Plan'!K206</f>
        <v>0</v>
      </c>
      <c r="P73" s="330"/>
      <c r="Q73" s="330"/>
      <c r="R73" s="331"/>
      <c r="S73" s="16"/>
      <c r="T73" s="16"/>
      <c r="U73" s="16"/>
      <c r="V73" s="16"/>
      <c r="W73" s="16"/>
      <c r="X73" s="16"/>
      <c r="Y73" s="16"/>
      <c r="Z73" s="16"/>
      <c r="AA73" s="16"/>
      <c r="AB73" s="16"/>
      <c r="AC73" s="16"/>
      <c r="AD73" s="16"/>
      <c r="AE73" s="16"/>
      <c r="AF73" s="16"/>
      <c r="AG73" s="16"/>
      <c r="AH73" s="16"/>
      <c r="AI73" s="16"/>
      <c r="AJ73" s="16"/>
      <c r="AK73" s="16"/>
      <c r="AL73" s="16"/>
      <c r="AM73" s="16"/>
      <c r="AN73" s="16"/>
      <c r="AO73" s="16"/>
      <c r="AP73" s="16"/>
    </row>
    <row r="74" spans="1:42" ht="15" customHeight="1" thickBot="1" x14ac:dyDescent="0.35">
      <c r="A74" s="16"/>
      <c r="B74" s="332"/>
      <c r="C74" s="332"/>
      <c r="D74" s="333"/>
      <c r="E74" s="333"/>
      <c r="F74" s="334"/>
      <c r="G74" s="16"/>
      <c r="H74" s="332"/>
      <c r="I74" s="332"/>
      <c r="J74" s="333"/>
      <c r="K74" s="333"/>
      <c r="L74" s="334"/>
      <c r="M74" s="16"/>
      <c r="N74" s="332"/>
      <c r="O74" s="332"/>
      <c r="P74" s="333"/>
      <c r="Q74" s="333"/>
      <c r="R74" s="334"/>
      <c r="S74" s="16"/>
      <c r="T74" s="16"/>
      <c r="U74" s="16"/>
      <c r="V74" s="16"/>
      <c r="W74" s="16"/>
      <c r="X74" s="16"/>
      <c r="Y74" s="16"/>
      <c r="Z74" s="16"/>
      <c r="AA74" s="16"/>
      <c r="AB74" s="16"/>
      <c r="AC74" s="16"/>
      <c r="AD74" s="16"/>
      <c r="AE74" s="16"/>
      <c r="AF74" s="16"/>
      <c r="AG74" s="16"/>
      <c r="AH74" s="16"/>
      <c r="AI74" s="16"/>
      <c r="AJ74" s="16"/>
      <c r="AK74" s="16"/>
      <c r="AL74" s="16"/>
      <c r="AM74" s="16"/>
      <c r="AN74" s="16"/>
      <c r="AO74" s="16"/>
      <c r="AP74" s="16"/>
    </row>
    <row r="75" spans="1:42" ht="15" customHeight="1" x14ac:dyDescent="0.3">
      <c r="A75" s="16"/>
      <c r="B75" s="436" t="s">
        <v>179</v>
      </c>
      <c r="C75" s="437"/>
      <c r="D75" s="420">
        <f>'Training Plan'!K191</f>
        <v>0</v>
      </c>
      <c r="E75" s="421"/>
      <c r="F75" s="422"/>
      <c r="G75" s="16"/>
      <c r="H75" s="436" t="s">
        <v>179</v>
      </c>
      <c r="I75" s="437"/>
      <c r="J75" s="420">
        <f>'Training Plan'!K199</f>
        <v>0</v>
      </c>
      <c r="K75" s="421"/>
      <c r="L75" s="422"/>
      <c r="M75" s="16"/>
      <c r="N75" s="436" t="s">
        <v>179</v>
      </c>
      <c r="O75" s="437"/>
      <c r="P75" s="420">
        <f>'Training Plan'!K207</f>
        <v>0</v>
      </c>
      <c r="Q75" s="421"/>
      <c r="R75" s="422"/>
      <c r="S75" s="16"/>
      <c r="T75" s="16"/>
      <c r="U75" s="16"/>
      <c r="V75" s="16"/>
      <c r="W75" s="16"/>
      <c r="X75" s="16"/>
      <c r="Y75" s="16"/>
      <c r="Z75" s="16"/>
      <c r="AA75" s="16"/>
      <c r="AB75" s="16"/>
      <c r="AC75" s="16"/>
      <c r="AD75" s="16"/>
      <c r="AE75" s="16"/>
      <c r="AF75" s="16"/>
      <c r="AG75" s="16"/>
      <c r="AH75" s="16"/>
      <c r="AI75" s="16"/>
      <c r="AJ75" s="16"/>
      <c r="AK75" s="16"/>
      <c r="AL75" s="16"/>
      <c r="AM75" s="16"/>
      <c r="AN75" s="16"/>
      <c r="AO75" s="16"/>
      <c r="AP75" s="16"/>
    </row>
    <row r="76" spans="1:42" ht="15" customHeight="1" x14ac:dyDescent="0.3">
      <c r="A76" s="16"/>
      <c r="B76" s="438"/>
      <c r="C76" s="439"/>
      <c r="D76" s="423"/>
      <c r="E76" s="424"/>
      <c r="F76" s="425"/>
      <c r="G76" s="16"/>
      <c r="H76" s="438"/>
      <c r="I76" s="439"/>
      <c r="J76" s="423"/>
      <c r="K76" s="424"/>
      <c r="L76" s="425"/>
      <c r="M76" s="16"/>
      <c r="N76" s="438"/>
      <c r="O76" s="439"/>
      <c r="P76" s="423"/>
      <c r="Q76" s="424"/>
      <c r="R76" s="425"/>
      <c r="S76" s="16"/>
      <c r="T76" s="16"/>
      <c r="U76" s="16"/>
      <c r="V76" s="16"/>
      <c r="W76" s="16"/>
      <c r="X76" s="16"/>
      <c r="Y76" s="16"/>
      <c r="Z76" s="16"/>
      <c r="AA76" s="16"/>
      <c r="AB76" s="16"/>
      <c r="AC76" s="16"/>
      <c r="AD76" s="16"/>
      <c r="AE76" s="16"/>
      <c r="AF76" s="16"/>
      <c r="AG76" s="16"/>
      <c r="AH76" s="16"/>
      <c r="AI76" s="16"/>
      <c r="AJ76" s="16"/>
      <c r="AK76" s="16"/>
      <c r="AL76" s="16"/>
      <c r="AM76" s="16"/>
      <c r="AN76" s="16"/>
      <c r="AO76" s="16"/>
      <c r="AP76" s="16"/>
    </row>
    <row r="77" spans="1:42" ht="15" customHeight="1" x14ac:dyDescent="0.3">
      <c r="A77" s="16"/>
      <c r="B77" s="438"/>
      <c r="C77" s="439"/>
      <c r="D77" s="423"/>
      <c r="E77" s="424"/>
      <c r="F77" s="425"/>
      <c r="G77" s="16"/>
      <c r="H77" s="438"/>
      <c r="I77" s="439"/>
      <c r="J77" s="423"/>
      <c r="K77" s="424"/>
      <c r="L77" s="425"/>
      <c r="M77" s="16"/>
      <c r="N77" s="438"/>
      <c r="O77" s="439"/>
      <c r="P77" s="423"/>
      <c r="Q77" s="424"/>
      <c r="R77" s="425"/>
      <c r="S77" s="16"/>
      <c r="T77" s="16"/>
      <c r="U77" s="16"/>
      <c r="V77" s="16"/>
      <c r="W77" s="16"/>
      <c r="X77" s="16"/>
      <c r="Y77" s="16"/>
      <c r="Z77" s="16"/>
      <c r="AA77" s="16"/>
      <c r="AB77" s="16"/>
      <c r="AC77" s="16"/>
      <c r="AD77" s="16"/>
      <c r="AE77" s="16"/>
      <c r="AF77" s="16"/>
      <c r="AG77" s="16"/>
      <c r="AH77" s="16"/>
      <c r="AI77" s="16"/>
      <c r="AJ77" s="16"/>
      <c r="AK77" s="16"/>
      <c r="AL77" s="16"/>
      <c r="AM77" s="16"/>
      <c r="AN77" s="16"/>
      <c r="AO77" s="16"/>
      <c r="AP77" s="16"/>
    </row>
    <row r="78" spans="1:42" ht="15" customHeight="1" x14ac:dyDescent="0.3">
      <c r="A78" s="16"/>
      <c r="B78" s="438"/>
      <c r="C78" s="439"/>
      <c r="D78" s="423"/>
      <c r="E78" s="424"/>
      <c r="F78" s="425"/>
      <c r="G78" s="16"/>
      <c r="H78" s="438"/>
      <c r="I78" s="439"/>
      <c r="J78" s="423"/>
      <c r="K78" s="424"/>
      <c r="L78" s="425"/>
      <c r="M78" s="16"/>
      <c r="N78" s="438"/>
      <c r="O78" s="439"/>
      <c r="P78" s="423"/>
      <c r="Q78" s="424"/>
      <c r="R78" s="425"/>
      <c r="S78" s="16"/>
      <c r="T78" s="16"/>
      <c r="U78" s="16"/>
      <c r="V78" s="16"/>
      <c r="W78" s="16"/>
      <c r="X78" s="16"/>
      <c r="Y78" s="16"/>
      <c r="Z78" s="16"/>
      <c r="AA78" s="16"/>
      <c r="AB78" s="16"/>
      <c r="AC78" s="16"/>
      <c r="AD78" s="16"/>
      <c r="AE78" s="16"/>
      <c r="AF78" s="16"/>
      <c r="AG78" s="16"/>
      <c r="AH78" s="16"/>
      <c r="AI78" s="16"/>
      <c r="AJ78" s="16"/>
      <c r="AK78" s="16"/>
      <c r="AL78" s="16"/>
      <c r="AM78" s="16"/>
      <c r="AN78" s="16"/>
      <c r="AO78" s="16"/>
      <c r="AP78" s="16"/>
    </row>
    <row r="79" spans="1:42" ht="15" customHeight="1" thickBot="1" x14ac:dyDescent="0.35">
      <c r="A79" s="16"/>
      <c r="B79" s="440"/>
      <c r="C79" s="441"/>
      <c r="D79" s="423"/>
      <c r="E79" s="424"/>
      <c r="F79" s="425"/>
      <c r="G79" s="16"/>
      <c r="H79" s="440"/>
      <c r="I79" s="441"/>
      <c r="J79" s="423"/>
      <c r="K79" s="424"/>
      <c r="L79" s="425"/>
      <c r="M79" s="16"/>
      <c r="N79" s="440"/>
      <c r="O79" s="441"/>
      <c r="P79" s="423"/>
      <c r="Q79" s="424"/>
      <c r="R79" s="425"/>
      <c r="S79" s="16"/>
      <c r="T79" s="16"/>
      <c r="U79" s="16"/>
      <c r="V79" s="16"/>
      <c r="W79" s="16"/>
      <c r="X79" s="16"/>
      <c r="Y79" s="16"/>
      <c r="Z79" s="16"/>
      <c r="AA79" s="16"/>
      <c r="AB79" s="16"/>
      <c r="AC79" s="16"/>
      <c r="AD79" s="16"/>
      <c r="AE79" s="16"/>
      <c r="AF79" s="16"/>
      <c r="AG79" s="16"/>
      <c r="AH79" s="16"/>
      <c r="AI79" s="16"/>
      <c r="AJ79" s="16"/>
      <c r="AK79" s="16"/>
      <c r="AL79" s="16"/>
      <c r="AM79" s="16"/>
      <c r="AN79" s="16"/>
      <c r="AO79" s="16"/>
      <c r="AP79" s="16"/>
    </row>
    <row r="80" spans="1:42" ht="15" customHeight="1" x14ac:dyDescent="0.3">
      <c r="A80" s="16"/>
      <c r="B80" s="426" t="s">
        <v>81</v>
      </c>
      <c r="C80" s="427"/>
      <c r="D80" s="430">
        <f>'Training Plan'!L196</f>
        <v>0</v>
      </c>
      <c r="E80" s="431"/>
      <c r="F80" s="432"/>
      <c r="G80" s="16"/>
      <c r="H80" s="426" t="s">
        <v>81</v>
      </c>
      <c r="I80" s="427"/>
      <c r="J80" s="430">
        <f>'Training Plan'!L204</f>
        <v>0</v>
      </c>
      <c r="K80" s="431"/>
      <c r="L80" s="432"/>
      <c r="M80" s="16"/>
      <c r="N80" s="426" t="s">
        <v>81</v>
      </c>
      <c r="O80" s="427"/>
      <c r="P80" s="430">
        <f>'Training Plan'!L212</f>
        <v>0</v>
      </c>
      <c r="Q80" s="431"/>
      <c r="R80" s="432"/>
      <c r="S80" s="16"/>
      <c r="T80" s="16"/>
      <c r="U80" s="16"/>
      <c r="V80" s="16"/>
      <c r="W80" s="16"/>
      <c r="X80" s="16"/>
      <c r="Y80" s="16"/>
      <c r="Z80" s="16"/>
      <c r="AA80" s="16"/>
      <c r="AB80" s="16"/>
      <c r="AC80" s="16"/>
      <c r="AD80" s="16"/>
      <c r="AE80" s="16"/>
      <c r="AF80" s="16"/>
      <c r="AG80" s="16"/>
      <c r="AH80" s="16"/>
      <c r="AI80" s="16"/>
      <c r="AJ80" s="16"/>
      <c r="AK80" s="16"/>
      <c r="AL80" s="16"/>
      <c r="AM80" s="16"/>
      <c r="AN80" s="16"/>
      <c r="AO80" s="16"/>
      <c r="AP80" s="16"/>
    </row>
    <row r="81" spans="1:42" ht="15" customHeight="1" thickBot="1" x14ac:dyDescent="0.35">
      <c r="A81" s="16"/>
      <c r="B81" s="428"/>
      <c r="C81" s="429"/>
      <c r="D81" s="433"/>
      <c r="E81" s="434"/>
      <c r="F81" s="435"/>
      <c r="G81" s="16"/>
      <c r="H81" s="428"/>
      <c r="I81" s="429"/>
      <c r="J81" s="433"/>
      <c r="K81" s="434"/>
      <c r="L81" s="435"/>
      <c r="M81" s="16"/>
      <c r="N81" s="428"/>
      <c r="O81" s="429"/>
      <c r="P81" s="433"/>
      <c r="Q81" s="434"/>
      <c r="R81" s="435"/>
      <c r="S81" s="16"/>
      <c r="T81" s="16"/>
      <c r="U81" s="16"/>
      <c r="V81" s="16"/>
      <c r="W81" s="16"/>
      <c r="X81" s="16"/>
      <c r="Y81" s="16"/>
      <c r="Z81" s="16"/>
      <c r="AA81" s="16"/>
      <c r="AB81" s="16"/>
      <c r="AC81" s="16"/>
      <c r="AD81" s="16"/>
      <c r="AE81" s="16"/>
      <c r="AF81" s="16"/>
      <c r="AG81" s="16"/>
      <c r="AH81" s="16"/>
      <c r="AI81" s="16"/>
      <c r="AJ81" s="16"/>
      <c r="AK81" s="16"/>
      <c r="AL81" s="16"/>
      <c r="AM81" s="16"/>
      <c r="AN81" s="16"/>
      <c r="AO81" s="16"/>
      <c r="AP81" s="16"/>
    </row>
    <row r="82" spans="1:42" ht="30" customHeight="1" thickBot="1" x14ac:dyDescent="0.35">
      <c r="A82" s="16"/>
      <c r="B82" s="163" t="s">
        <v>180</v>
      </c>
      <c r="C82" s="163" t="s">
        <v>0</v>
      </c>
      <c r="D82" s="163" t="s">
        <v>41</v>
      </c>
      <c r="E82" s="163" t="s">
        <v>181</v>
      </c>
      <c r="F82" s="164" t="s">
        <v>182</v>
      </c>
      <c r="G82" s="16"/>
      <c r="H82" s="163" t="s">
        <v>180</v>
      </c>
      <c r="I82" s="163" t="s">
        <v>0</v>
      </c>
      <c r="J82" s="163" t="s">
        <v>41</v>
      </c>
      <c r="K82" s="163" t="s">
        <v>181</v>
      </c>
      <c r="L82" s="164" t="s">
        <v>182</v>
      </c>
      <c r="M82" s="16"/>
      <c r="N82" s="163" t="s">
        <v>180</v>
      </c>
      <c r="O82" s="163" t="s">
        <v>0</v>
      </c>
      <c r="P82" s="163" t="s">
        <v>41</v>
      </c>
      <c r="Q82" s="163" t="s">
        <v>181</v>
      </c>
      <c r="R82" s="164" t="s">
        <v>182</v>
      </c>
      <c r="S82" s="16"/>
      <c r="T82" s="16"/>
      <c r="U82" s="16"/>
      <c r="V82" s="16"/>
      <c r="W82" s="16"/>
      <c r="X82" s="16"/>
      <c r="Y82" s="16"/>
      <c r="Z82" s="16"/>
      <c r="AA82" s="16"/>
      <c r="AB82" s="16"/>
      <c r="AC82" s="16"/>
      <c r="AD82" s="16"/>
      <c r="AE82" s="16"/>
      <c r="AF82" s="16"/>
      <c r="AG82" s="16"/>
      <c r="AH82" s="16"/>
      <c r="AI82" s="16"/>
      <c r="AJ82" s="16"/>
      <c r="AK82" s="16"/>
      <c r="AL82" s="16"/>
      <c r="AM82" s="16"/>
      <c r="AN82" s="16"/>
      <c r="AO82" s="16"/>
      <c r="AP82" s="16"/>
    </row>
    <row r="83" spans="1:42" ht="15" customHeight="1" thickBot="1" x14ac:dyDescent="0.35">
      <c r="A83" s="16"/>
      <c r="B83" s="165">
        <v>1</v>
      </c>
      <c r="C83" s="166"/>
      <c r="D83" s="167"/>
      <c r="E83" s="168"/>
      <c r="F83" s="169">
        <f>IF(ISNUMBER(D83),D83/B95,)</f>
        <v>0</v>
      </c>
      <c r="G83" s="16"/>
      <c r="H83" s="165">
        <v>1</v>
      </c>
      <c r="I83" s="166"/>
      <c r="J83" s="167"/>
      <c r="K83" s="168"/>
      <c r="L83" s="169">
        <f>IF(ISNUMBER(J83),J83/H95,)</f>
        <v>0</v>
      </c>
      <c r="M83" s="16"/>
      <c r="N83" s="165">
        <v>1</v>
      </c>
      <c r="O83" s="166"/>
      <c r="P83" s="167"/>
      <c r="Q83" s="168"/>
      <c r="R83" s="169">
        <f>IF(ISNUMBER(P83),P83/N95,)</f>
        <v>0</v>
      </c>
      <c r="S83" s="16"/>
      <c r="T83" s="16"/>
      <c r="U83" s="16"/>
      <c r="V83" s="16"/>
      <c r="W83" s="16"/>
      <c r="X83" s="16"/>
      <c r="Y83" s="16"/>
      <c r="Z83" s="16"/>
      <c r="AA83" s="16"/>
      <c r="AB83" s="16"/>
      <c r="AC83" s="16"/>
      <c r="AD83" s="16"/>
      <c r="AE83" s="16"/>
      <c r="AF83" s="16"/>
      <c r="AG83" s="16"/>
      <c r="AH83" s="16"/>
      <c r="AI83" s="16"/>
      <c r="AJ83" s="16"/>
      <c r="AK83" s="16"/>
      <c r="AL83" s="16"/>
      <c r="AM83" s="16"/>
      <c r="AN83" s="16"/>
      <c r="AO83" s="16"/>
      <c r="AP83" s="16"/>
    </row>
    <row r="84" spans="1:42" ht="15" customHeight="1" thickBot="1" x14ac:dyDescent="0.35">
      <c r="A84" s="16"/>
      <c r="B84" s="165">
        <v>2</v>
      </c>
      <c r="C84" s="170"/>
      <c r="D84" s="171"/>
      <c r="E84" s="172"/>
      <c r="F84" s="174">
        <f>IF(ISNUMBER(D84),D84/B95,)</f>
        <v>0</v>
      </c>
      <c r="G84" s="16"/>
      <c r="H84" s="165">
        <v>2</v>
      </c>
      <c r="I84" s="170"/>
      <c r="J84" s="171"/>
      <c r="K84" s="172"/>
      <c r="L84" s="174">
        <f>IF(ISNUMBER(J84),J84/H95,)</f>
        <v>0</v>
      </c>
      <c r="M84" s="16"/>
      <c r="N84" s="165">
        <v>2</v>
      </c>
      <c r="O84" s="170"/>
      <c r="P84" s="171"/>
      <c r="Q84" s="172"/>
      <c r="R84" s="174">
        <f>IF(ISNUMBER(P84),P84/N95,)</f>
        <v>0</v>
      </c>
      <c r="S84" s="16"/>
      <c r="T84" s="16"/>
      <c r="U84" s="16"/>
      <c r="V84" s="16"/>
      <c r="W84" s="16"/>
      <c r="X84" s="16"/>
      <c r="Y84" s="16"/>
      <c r="Z84" s="16"/>
      <c r="AA84" s="16"/>
      <c r="AB84" s="16"/>
      <c r="AC84" s="16"/>
      <c r="AD84" s="16"/>
      <c r="AE84" s="16"/>
      <c r="AF84" s="16"/>
      <c r="AG84" s="16"/>
      <c r="AH84" s="16"/>
      <c r="AI84" s="16"/>
      <c r="AJ84" s="16"/>
      <c r="AK84" s="16"/>
      <c r="AL84" s="16"/>
      <c r="AM84" s="16"/>
      <c r="AN84" s="16"/>
      <c r="AO84" s="16"/>
      <c r="AP84" s="16"/>
    </row>
    <row r="85" spans="1:42" ht="15" customHeight="1" thickBot="1" x14ac:dyDescent="0.35">
      <c r="A85" s="16"/>
      <c r="B85" s="165">
        <v>3</v>
      </c>
      <c r="C85" s="170"/>
      <c r="D85" s="171"/>
      <c r="E85" s="172"/>
      <c r="F85" s="174">
        <f>IF(ISNUMBER(D85),D85/B95,)</f>
        <v>0</v>
      </c>
      <c r="G85" s="16"/>
      <c r="H85" s="165">
        <v>3</v>
      </c>
      <c r="I85" s="170"/>
      <c r="J85" s="171"/>
      <c r="K85" s="172"/>
      <c r="L85" s="174">
        <f>IF(ISNUMBER(J85),J85/H95,)</f>
        <v>0</v>
      </c>
      <c r="M85" s="175"/>
      <c r="N85" s="165">
        <v>3</v>
      </c>
      <c r="O85" s="170"/>
      <c r="P85" s="171"/>
      <c r="Q85" s="172"/>
      <c r="R85" s="174">
        <f>IF(ISNUMBER(P85),P85/N95,)</f>
        <v>0</v>
      </c>
      <c r="S85" s="16"/>
      <c r="T85" s="16"/>
      <c r="U85" s="16"/>
      <c r="V85" s="16"/>
      <c r="W85" s="16"/>
      <c r="X85" s="16"/>
      <c r="Y85" s="16"/>
      <c r="Z85" s="16"/>
      <c r="AA85" s="16"/>
      <c r="AB85" s="16"/>
      <c r="AC85" s="16"/>
      <c r="AD85" s="16"/>
      <c r="AE85" s="16"/>
      <c r="AF85" s="16"/>
      <c r="AG85" s="16"/>
      <c r="AH85" s="16"/>
      <c r="AI85" s="16"/>
      <c r="AJ85" s="16"/>
      <c r="AK85" s="16"/>
      <c r="AL85" s="16"/>
      <c r="AM85" s="16"/>
      <c r="AN85" s="16"/>
      <c r="AO85" s="16"/>
      <c r="AP85" s="16"/>
    </row>
    <row r="86" spans="1:42" ht="15" customHeight="1" thickBot="1" x14ac:dyDescent="0.35">
      <c r="A86" s="16"/>
      <c r="B86" s="165">
        <v>4</v>
      </c>
      <c r="C86" s="170"/>
      <c r="D86" s="171"/>
      <c r="E86" s="172"/>
      <c r="F86" s="174">
        <f>IF(ISNUMBER(D86),D86/B95,)</f>
        <v>0</v>
      </c>
      <c r="G86" s="16"/>
      <c r="H86" s="165">
        <v>4</v>
      </c>
      <c r="I86" s="170"/>
      <c r="J86" s="171"/>
      <c r="K86" s="172"/>
      <c r="L86" s="174">
        <f>IF(ISNUMBER(J86),J86/H95,)</f>
        <v>0</v>
      </c>
      <c r="M86" s="13"/>
      <c r="N86" s="165">
        <v>4</v>
      </c>
      <c r="O86" s="170"/>
      <c r="P86" s="171"/>
      <c r="Q86" s="172"/>
      <c r="R86" s="174">
        <f>IF(ISNUMBER(P86),P86/N95,)</f>
        <v>0</v>
      </c>
      <c r="S86" s="16"/>
      <c r="T86" s="16"/>
      <c r="U86" s="16"/>
      <c r="V86" s="16"/>
      <c r="W86" s="16"/>
      <c r="X86" s="16"/>
      <c r="Y86" s="16"/>
      <c r="Z86" s="16"/>
      <c r="AA86" s="16"/>
      <c r="AB86" s="16"/>
      <c r="AC86" s="16"/>
      <c r="AD86" s="16"/>
      <c r="AE86" s="16"/>
      <c r="AF86" s="16"/>
      <c r="AG86" s="16"/>
      <c r="AH86" s="16"/>
      <c r="AI86" s="16"/>
      <c r="AJ86" s="16"/>
      <c r="AK86" s="16"/>
      <c r="AL86" s="16"/>
      <c r="AM86" s="16"/>
      <c r="AN86" s="16"/>
      <c r="AO86" s="16"/>
      <c r="AP86" s="16"/>
    </row>
    <row r="87" spans="1:42" ht="15" customHeight="1" thickBot="1" x14ac:dyDescent="0.35">
      <c r="A87" s="16"/>
      <c r="B87" s="165">
        <v>5</v>
      </c>
      <c r="C87" s="170"/>
      <c r="D87" s="171"/>
      <c r="E87" s="172"/>
      <c r="F87" s="174">
        <f>IF(ISNUMBER(D87),D87/B95,)</f>
        <v>0</v>
      </c>
      <c r="G87" s="16"/>
      <c r="H87" s="165">
        <v>5</v>
      </c>
      <c r="I87" s="170"/>
      <c r="J87" s="171"/>
      <c r="K87" s="172"/>
      <c r="L87" s="174">
        <f>IF(ISNUMBER(J87),J87/H95,)</f>
        <v>0</v>
      </c>
      <c r="M87" s="176"/>
      <c r="N87" s="165">
        <v>5</v>
      </c>
      <c r="O87" s="170"/>
      <c r="P87" s="171"/>
      <c r="Q87" s="172"/>
      <c r="R87" s="174">
        <f>IF(ISNUMBER(P87),P87/N95,)</f>
        <v>0</v>
      </c>
      <c r="S87" s="16"/>
      <c r="T87" s="16"/>
      <c r="U87" s="16"/>
      <c r="V87" s="16"/>
      <c r="W87" s="16"/>
      <c r="X87" s="16"/>
      <c r="Y87" s="16"/>
      <c r="Z87" s="16"/>
      <c r="AA87" s="16"/>
      <c r="AB87" s="16"/>
      <c r="AC87" s="16"/>
      <c r="AD87" s="16"/>
      <c r="AE87" s="16"/>
      <c r="AF87" s="16"/>
      <c r="AG87" s="16"/>
      <c r="AH87" s="16"/>
      <c r="AI87" s="16"/>
      <c r="AJ87" s="16"/>
      <c r="AK87" s="16"/>
      <c r="AL87" s="16"/>
      <c r="AM87" s="16"/>
      <c r="AN87" s="16"/>
      <c r="AO87" s="16"/>
      <c r="AP87" s="16"/>
    </row>
    <row r="88" spans="1:42" ht="15" customHeight="1" thickBot="1" x14ac:dyDescent="0.35">
      <c r="A88" s="16"/>
      <c r="B88" s="165">
        <v>6</v>
      </c>
      <c r="C88" s="170"/>
      <c r="D88" s="171"/>
      <c r="E88" s="172"/>
      <c r="F88" s="174">
        <f>IF(ISNUMBER(D88),D88/B95,)</f>
        <v>0</v>
      </c>
      <c r="G88" s="16"/>
      <c r="H88" s="165">
        <v>6</v>
      </c>
      <c r="I88" s="170"/>
      <c r="J88" s="171"/>
      <c r="K88" s="172"/>
      <c r="L88" s="174">
        <f>IF(ISNUMBER(J88),J88/H95,)</f>
        <v>0</v>
      </c>
      <c r="M88" s="176"/>
      <c r="N88" s="165">
        <v>6</v>
      </c>
      <c r="O88" s="170"/>
      <c r="P88" s="171"/>
      <c r="Q88" s="172"/>
      <c r="R88" s="174">
        <f>IF(ISNUMBER(P88),P88/N95,)</f>
        <v>0</v>
      </c>
      <c r="S88" s="16"/>
      <c r="T88" s="16"/>
      <c r="U88" s="16"/>
      <c r="V88" s="16"/>
      <c r="W88" s="16"/>
      <c r="X88" s="16"/>
      <c r="Y88" s="16"/>
      <c r="Z88" s="16"/>
      <c r="AA88" s="16"/>
      <c r="AB88" s="16"/>
      <c r="AC88" s="16"/>
      <c r="AD88" s="16"/>
      <c r="AE88" s="16"/>
      <c r="AF88" s="16"/>
      <c r="AG88" s="16"/>
      <c r="AH88" s="16"/>
      <c r="AI88" s="16"/>
      <c r="AJ88" s="16"/>
      <c r="AK88" s="16"/>
      <c r="AL88" s="16"/>
      <c r="AM88" s="16"/>
      <c r="AN88" s="16"/>
      <c r="AO88" s="16"/>
      <c r="AP88" s="16"/>
    </row>
    <row r="89" spans="1:42" ht="15" customHeight="1" thickBot="1" x14ac:dyDescent="0.35">
      <c r="A89" s="16"/>
      <c r="B89" s="165">
        <v>7</v>
      </c>
      <c r="C89" s="170"/>
      <c r="D89" s="171"/>
      <c r="E89" s="172"/>
      <c r="F89" s="174">
        <f>IF(ISNUMBER(D89),D89/B95,)</f>
        <v>0</v>
      </c>
      <c r="G89" s="16"/>
      <c r="H89" s="165">
        <v>7</v>
      </c>
      <c r="I89" s="170"/>
      <c r="J89" s="171"/>
      <c r="K89" s="172"/>
      <c r="L89" s="174">
        <f>IF(ISNUMBER(J89),J89/H95,)</f>
        <v>0</v>
      </c>
      <c r="M89" s="176"/>
      <c r="N89" s="165">
        <v>7</v>
      </c>
      <c r="O89" s="170"/>
      <c r="P89" s="171"/>
      <c r="Q89" s="172"/>
      <c r="R89" s="174">
        <f>IF(ISNUMBER(P89),P89/N95,)</f>
        <v>0</v>
      </c>
      <c r="S89" s="16"/>
      <c r="T89" s="16"/>
      <c r="U89" s="16"/>
      <c r="V89" s="16"/>
      <c r="W89" s="16"/>
      <c r="X89" s="16"/>
      <c r="Y89" s="16"/>
      <c r="Z89" s="16"/>
      <c r="AA89" s="16"/>
      <c r="AB89" s="16"/>
      <c r="AC89" s="16"/>
      <c r="AD89" s="16"/>
      <c r="AE89" s="16"/>
      <c r="AF89" s="16"/>
      <c r="AG89" s="16"/>
      <c r="AH89" s="16"/>
      <c r="AI89" s="16"/>
      <c r="AJ89" s="16"/>
      <c r="AK89" s="16"/>
      <c r="AL89" s="16"/>
      <c r="AM89" s="16"/>
      <c r="AN89" s="16"/>
      <c r="AO89" s="16"/>
      <c r="AP89" s="16"/>
    </row>
    <row r="90" spans="1:42" ht="15" customHeight="1" thickBot="1" x14ac:dyDescent="0.35">
      <c r="A90" s="16"/>
      <c r="B90" s="165">
        <v>8</v>
      </c>
      <c r="C90" s="170"/>
      <c r="D90" s="171"/>
      <c r="E90" s="172"/>
      <c r="F90" s="174">
        <f>IF(ISNUMBER(D90),D90/B95,)</f>
        <v>0</v>
      </c>
      <c r="G90" s="16"/>
      <c r="H90" s="165">
        <v>8</v>
      </c>
      <c r="I90" s="170"/>
      <c r="J90" s="171"/>
      <c r="K90" s="172"/>
      <c r="L90" s="174">
        <f>IF(ISNUMBER(J90),J90/H95,)</f>
        <v>0</v>
      </c>
      <c r="M90" s="176"/>
      <c r="N90" s="165">
        <v>8</v>
      </c>
      <c r="O90" s="170"/>
      <c r="P90" s="171"/>
      <c r="Q90" s="172"/>
      <c r="R90" s="174">
        <f>IF(ISNUMBER(P90),P90/N95,)</f>
        <v>0</v>
      </c>
      <c r="S90" s="16"/>
      <c r="T90" s="16"/>
      <c r="U90" s="16"/>
      <c r="V90" s="16"/>
      <c r="W90" s="16"/>
      <c r="X90" s="16"/>
      <c r="Y90" s="16"/>
      <c r="Z90" s="16"/>
      <c r="AA90" s="16"/>
      <c r="AB90" s="16"/>
      <c r="AC90" s="16"/>
      <c r="AD90" s="16"/>
      <c r="AE90" s="16"/>
      <c r="AF90" s="16"/>
      <c r="AG90" s="16"/>
      <c r="AH90" s="16"/>
      <c r="AI90" s="16"/>
      <c r="AJ90" s="16"/>
      <c r="AK90" s="16"/>
      <c r="AL90" s="16"/>
      <c r="AM90" s="16"/>
      <c r="AN90" s="16"/>
      <c r="AO90" s="16"/>
      <c r="AP90" s="16"/>
    </row>
    <row r="91" spans="1:42" ht="15" customHeight="1" thickBot="1" x14ac:dyDescent="0.35">
      <c r="A91" s="16"/>
      <c r="B91" s="165">
        <v>9</v>
      </c>
      <c r="C91" s="170"/>
      <c r="D91" s="171"/>
      <c r="E91" s="172"/>
      <c r="F91" s="174">
        <f>IF(ISNUMBER(D91),D91/B95,)</f>
        <v>0</v>
      </c>
      <c r="G91" s="16"/>
      <c r="H91" s="165">
        <v>9</v>
      </c>
      <c r="I91" s="170"/>
      <c r="J91" s="171"/>
      <c r="K91" s="172"/>
      <c r="L91" s="174">
        <f>IF(ISNUMBER(J91),J91/H95,)</f>
        <v>0</v>
      </c>
      <c r="M91" s="176"/>
      <c r="N91" s="165">
        <v>9</v>
      </c>
      <c r="O91" s="170"/>
      <c r="P91" s="171"/>
      <c r="Q91" s="172"/>
      <c r="R91" s="174">
        <f>IF(ISNUMBER(P91),P91/N95,)</f>
        <v>0</v>
      </c>
      <c r="S91" s="16"/>
      <c r="T91" s="16"/>
      <c r="U91" s="16"/>
      <c r="V91" s="16"/>
      <c r="W91" s="16"/>
      <c r="X91" s="16"/>
      <c r="Y91" s="16"/>
      <c r="Z91" s="16"/>
      <c r="AA91" s="16"/>
      <c r="AB91" s="16"/>
      <c r="AC91" s="16"/>
      <c r="AD91" s="16"/>
      <c r="AE91" s="16"/>
      <c r="AF91" s="16"/>
      <c r="AG91" s="16"/>
      <c r="AH91" s="16"/>
      <c r="AI91" s="16"/>
      <c r="AJ91" s="16"/>
      <c r="AK91" s="16"/>
      <c r="AL91" s="16"/>
      <c r="AM91" s="16"/>
      <c r="AN91" s="16"/>
      <c r="AO91" s="16"/>
      <c r="AP91" s="16"/>
    </row>
    <row r="92" spans="1:42" ht="15" customHeight="1" thickBot="1" x14ac:dyDescent="0.35">
      <c r="A92" s="16"/>
      <c r="B92" s="195">
        <v>10</v>
      </c>
      <c r="C92" s="178"/>
      <c r="D92" s="179"/>
      <c r="E92" s="180"/>
      <c r="F92" s="174">
        <f>IF(ISNUMBER(D92),D92/B95,)</f>
        <v>0</v>
      </c>
      <c r="G92" s="16"/>
      <c r="H92" s="195">
        <v>10</v>
      </c>
      <c r="I92" s="178"/>
      <c r="J92" s="179"/>
      <c r="K92" s="180"/>
      <c r="L92" s="174">
        <f>IF(ISNUMBER(J92),J92/H95,)</f>
        <v>0</v>
      </c>
      <c r="M92" s="176"/>
      <c r="N92" s="195">
        <v>10</v>
      </c>
      <c r="O92" s="178"/>
      <c r="P92" s="179"/>
      <c r="Q92" s="180"/>
      <c r="R92" s="174">
        <f>IF(ISNUMBER(P92),P92/N95,)</f>
        <v>0</v>
      </c>
      <c r="S92" s="16"/>
      <c r="T92" s="16"/>
      <c r="U92" s="16"/>
      <c r="V92" s="16"/>
      <c r="W92" s="16"/>
      <c r="X92" s="16"/>
      <c r="Y92" s="16"/>
      <c r="Z92" s="16"/>
      <c r="AA92" s="16"/>
      <c r="AB92" s="16"/>
      <c r="AC92" s="16"/>
      <c r="AD92" s="16"/>
      <c r="AE92" s="16"/>
      <c r="AF92" s="16"/>
      <c r="AG92" s="16"/>
      <c r="AH92" s="16"/>
      <c r="AI92" s="16"/>
      <c r="AJ92" s="16"/>
      <c r="AK92" s="16"/>
      <c r="AL92" s="16"/>
      <c r="AM92" s="16"/>
      <c r="AN92" s="16"/>
      <c r="AO92" s="16"/>
      <c r="AP92" s="16"/>
    </row>
    <row r="93" spans="1:42" ht="15" customHeight="1" x14ac:dyDescent="0.3">
      <c r="A93" s="16"/>
      <c r="B93" s="413" t="s">
        <v>4</v>
      </c>
      <c r="C93" s="397" t="s">
        <v>60</v>
      </c>
      <c r="D93" s="398"/>
      <c r="E93" s="409">
        <f>IFERROR(IF(COUNT(F83:F92)&gt;0,AVERAGEIF(F83:F92,"&gt;0"),0),)</f>
        <v>0</v>
      </c>
      <c r="F93" s="410"/>
      <c r="G93" s="16"/>
      <c r="H93" s="413" t="s">
        <v>4</v>
      </c>
      <c r="I93" s="397" t="s">
        <v>60</v>
      </c>
      <c r="J93" s="398"/>
      <c r="K93" s="409">
        <f>IFERROR(IF(COUNT(L83:L92)&gt;0,AVERAGEIF(L83:L92,"&gt;0"),0),)</f>
        <v>0</v>
      </c>
      <c r="L93" s="410"/>
      <c r="M93" s="176"/>
      <c r="N93" s="413" t="s">
        <v>4</v>
      </c>
      <c r="O93" s="405" t="s">
        <v>67</v>
      </c>
      <c r="P93" s="415">
        <f>IFERROR(IF(COUNT(R83:R92)&gt;0,AVERAGEIF(R83:R92,"&gt;0"),0),)</f>
        <v>0</v>
      </c>
      <c r="Q93" s="417" t="s">
        <v>107</v>
      </c>
      <c r="R93" s="442" t="str">
        <f>IFERROR(Q97*R97,"")</f>
        <v/>
      </c>
      <c r="S93" s="16"/>
      <c r="T93" s="16"/>
      <c r="U93" s="16"/>
      <c r="V93" s="16"/>
      <c r="W93" s="16"/>
      <c r="X93" s="16"/>
      <c r="Y93" s="16"/>
      <c r="Z93" s="16"/>
      <c r="AA93" s="16"/>
      <c r="AB93" s="16"/>
      <c r="AC93" s="16"/>
      <c r="AD93" s="16"/>
      <c r="AE93" s="16"/>
      <c r="AF93" s="16"/>
      <c r="AG93" s="16"/>
      <c r="AH93" s="16"/>
      <c r="AI93" s="16"/>
      <c r="AJ93" s="16"/>
      <c r="AK93" s="16"/>
      <c r="AL93" s="16"/>
      <c r="AM93" s="16"/>
      <c r="AN93" s="16"/>
      <c r="AO93" s="16"/>
      <c r="AP93" s="16"/>
    </row>
    <row r="94" spans="1:42" ht="15" customHeight="1" thickBot="1" x14ac:dyDescent="0.35">
      <c r="A94" s="16"/>
      <c r="B94" s="414"/>
      <c r="C94" s="406"/>
      <c r="D94" s="419"/>
      <c r="E94" s="411"/>
      <c r="F94" s="412"/>
      <c r="G94" s="16"/>
      <c r="H94" s="414"/>
      <c r="I94" s="406"/>
      <c r="J94" s="419"/>
      <c r="K94" s="411"/>
      <c r="L94" s="412"/>
      <c r="M94" s="176"/>
      <c r="N94" s="414"/>
      <c r="O94" s="406"/>
      <c r="P94" s="416"/>
      <c r="Q94" s="418"/>
      <c r="R94" s="443"/>
      <c r="S94" s="16"/>
      <c r="T94" s="16"/>
      <c r="U94" s="16"/>
      <c r="V94" s="16"/>
      <c r="W94" s="16"/>
      <c r="X94" s="16"/>
      <c r="Y94" s="16"/>
      <c r="Z94" s="16"/>
      <c r="AA94" s="16"/>
      <c r="AB94" s="16"/>
      <c r="AC94" s="16"/>
      <c r="AD94" s="16"/>
      <c r="AE94" s="16"/>
      <c r="AF94" s="16"/>
      <c r="AG94" s="16"/>
      <c r="AH94" s="16"/>
      <c r="AI94" s="16"/>
      <c r="AJ94" s="16"/>
      <c r="AK94" s="16"/>
      <c r="AL94" s="16"/>
      <c r="AM94" s="16"/>
      <c r="AN94" s="16"/>
      <c r="AO94" s="16"/>
      <c r="AP94" s="16"/>
    </row>
    <row r="95" spans="1:42" ht="15" customHeight="1" x14ac:dyDescent="0.3">
      <c r="A95" s="16"/>
      <c r="B95" s="403">
        <f ca="1">IFERROR(ROUNDUP(B97/(0.0005*C97^2-0.0342*C97+1.034),0),)</f>
        <v>0</v>
      </c>
      <c r="C95" s="405" t="s">
        <v>196</v>
      </c>
      <c r="D95" s="407">
        <f>SUM(C83:C92)</f>
        <v>0</v>
      </c>
      <c r="E95" s="397" t="s">
        <v>43</v>
      </c>
      <c r="F95" s="401">
        <f>SUM(C83*D83,C84*D84,C85*D85,C86*D86,C87*D87,C88*D88,C89*D89,C90*D90,C91*D91,C92*D92)</f>
        <v>0</v>
      </c>
      <c r="G95" s="16"/>
      <c r="H95" s="403">
        <f ca="1">IFERROR(ROUNDUP(H97/(0.0005*I97^2-0.0342*I97+1.034),0),)</f>
        <v>0</v>
      </c>
      <c r="I95" s="405" t="s">
        <v>196</v>
      </c>
      <c r="J95" s="407">
        <f>SUM(I83:I92)</f>
        <v>0</v>
      </c>
      <c r="K95" s="397" t="s">
        <v>43</v>
      </c>
      <c r="L95" s="401">
        <f>SUM(I83*J83,I84*J84,I85*J85,I86*J86,I87*J87,I88*J88,I89*J89,I90*J90,I91*J91,I92*J92)</f>
        <v>0</v>
      </c>
      <c r="M95" s="176"/>
      <c r="N95" s="403">
        <f ca="1">IFERROR(ROUNDUP(N97/(0.0005*O97^2-0.0342*O97+1.034),0),)</f>
        <v>0</v>
      </c>
      <c r="O95" s="405" t="s">
        <v>196</v>
      </c>
      <c r="P95" s="407">
        <f>SUM(O83:O92)</f>
        <v>0</v>
      </c>
      <c r="Q95" s="397" t="s">
        <v>43</v>
      </c>
      <c r="R95" s="401">
        <f>SUM(O83*P83,O84*P84,O85*P85,O86*P86,O87*P87,O88*P88,O89*P89,O90*P90,O91*P91,O92*P92)</f>
        <v>0</v>
      </c>
      <c r="S95" s="16"/>
      <c r="T95" s="16"/>
      <c r="U95" s="16"/>
      <c r="V95" s="16"/>
      <c r="W95" s="16"/>
      <c r="X95" s="16"/>
      <c r="Y95" s="16"/>
      <c r="Z95" s="16"/>
      <c r="AA95" s="16"/>
      <c r="AB95" s="16"/>
      <c r="AC95" s="16"/>
      <c r="AD95" s="16"/>
      <c r="AE95" s="16"/>
      <c r="AF95" s="16"/>
      <c r="AG95" s="16"/>
      <c r="AH95" s="16"/>
      <c r="AI95" s="16"/>
      <c r="AJ95" s="16"/>
      <c r="AK95" s="16"/>
      <c r="AL95" s="16"/>
      <c r="AM95" s="16"/>
      <c r="AN95" s="16"/>
      <c r="AO95" s="16"/>
      <c r="AP95" s="16"/>
    </row>
    <row r="96" spans="1:42" ht="15" customHeight="1" thickBot="1" x14ac:dyDescent="0.35">
      <c r="A96" s="16"/>
      <c r="B96" s="404"/>
      <c r="C96" s="406"/>
      <c r="D96" s="408"/>
      <c r="E96" s="406"/>
      <c r="F96" s="402"/>
      <c r="G96" s="16"/>
      <c r="H96" s="404"/>
      <c r="I96" s="406"/>
      <c r="J96" s="408"/>
      <c r="K96" s="406"/>
      <c r="L96" s="402"/>
      <c r="M96" s="176"/>
      <c r="N96" s="404"/>
      <c r="O96" s="406"/>
      <c r="P96" s="408"/>
      <c r="Q96" s="406"/>
      <c r="R96" s="402"/>
      <c r="S96" s="16"/>
      <c r="T96" s="16"/>
      <c r="U96" s="16"/>
      <c r="V96" s="16"/>
      <c r="W96" s="16"/>
      <c r="X96" s="16"/>
      <c r="Y96" s="16"/>
      <c r="Z96" s="16"/>
      <c r="AA96" s="16"/>
      <c r="AB96" s="16"/>
      <c r="AC96" s="16"/>
      <c r="AD96" s="16"/>
      <c r="AE96" s="16"/>
      <c r="AF96" s="16"/>
      <c r="AG96" s="16"/>
      <c r="AH96" s="16"/>
      <c r="AI96" s="16"/>
      <c r="AJ96" s="16"/>
      <c r="AK96" s="16"/>
      <c r="AL96" s="16"/>
      <c r="AM96" s="16"/>
      <c r="AN96" s="16"/>
      <c r="AO96" s="16"/>
      <c r="AP96" s="16"/>
    </row>
    <row r="97" spans="1:42" ht="15" customHeight="1" x14ac:dyDescent="0.3">
      <c r="A97" s="16"/>
      <c r="B97" s="2" t="e">
        <f ca="1">OFFSET(D82,MATCH(MAX(D83:D92),D83:D92,0),0)</f>
        <v>#N/A</v>
      </c>
      <c r="C97" s="181" t="e">
        <f ca="1">OFFSET(C82,MATCH(MAX(D83:D92),D83:D92,0),0)+(10-OFFSET(E82,MATCH(MAX(D83:D92),D83:D92,0),0))</f>
        <v>#N/A</v>
      </c>
      <c r="D97" s="16"/>
      <c r="E97" s="16"/>
      <c r="F97" s="16"/>
      <c r="G97" s="16"/>
      <c r="H97" s="2" t="e">
        <f ca="1">OFFSET(J82,MATCH(MAX(J83:J92),J83:J92,0),0)</f>
        <v>#N/A</v>
      </c>
      <c r="I97" s="181" t="e">
        <f ca="1">OFFSET(I82,MATCH(MAX(J83:J92),J83:J92,0),0)+(10-OFFSET(K82,MATCH(MAX(J83:J92),J83:J92,0),0))</f>
        <v>#N/A</v>
      </c>
      <c r="J97" s="16"/>
      <c r="K97" s="16"/>
      <c r="L97" s="16"/>
      <c r="M97" s="194"/>
      <c r="N97" s="2" t="e">
        <f ca="1">OFFSET(P82,MATCH(MAX(P83:P92),P83:P92,0),0)</f>
        <v>#N/A</v>
      </c>
      <c r="O97" s="181" t="e">
        <f ca="1">OFFSET(O82,MATCH(MAX(P83:P92),P83:P92,0),0)+(10-OFFSET(Q82,MATCH(MAX(P83:P92),P83:P92,0),0))</f>
        <v>#N/A</v>
      </c>
      <c r="P97" s="16"/>
      <c r="Q97" s="183" t="str">
        <f>IFERROR(AVERAGE(AVERAGE(E83:E92),AVERAGE(K83:K92),AVERAGE(Q83:Q92)),"")</f>
        <v/>
      </c>
      <c r="R97" s="184">
        <f>SUM(C83:C92,I83:I92,O83:O92)</f>
        <v>0</v>
      </c>
      <c r="S97" s="16"/>
      <c r="T97" s="16"/>
      <c r="U97" s="16"/>
      <c r="V97" s="16"/>
      <c r="W97" s="16"/>
      <c r="X97" s="16"/>
      <c r="Y97" s="16"/>
      <c r="Z97" s="16"/>
      <c r="AA97" s="16"/>
      <c r="AB97" s="16"/>
      <c r="AC97" s="16"/>
      <c r="AD97" s="16"/>
      <c r="AE97" s="16"/>
      <c r="AF97" s="16"/>
      <c r="AG97" s="16"/>
      <c r="AH97" s="16"/>
      <c r="AI97" s="16"/>
      <c r="AJ97" s="16"/>
      <c r="AK97" s="16"/>
      <c r="AL97" s="16"/>
      <c r="AM97" s="16"/>
      <c r="AN97" s="16"/>
      <c r="AO97" s="16"/>
      <c r="AP97" s="16"/>
    </row>
    <row r="98" spans="1:42" ht="15" customHeight="1" x14ac:dyDescent="0.3">
      <c r="A98" s="16"/>
      <c r="B98" s="16"/>
      <c r="C98" s="16"/>
      <c r="D98" s="16"/>
      <c r="E98" s="16"/>
      <c r="F98" s="16"/>
      <c r="G98" s="16"/>
      <c r="H98" s="16"/>
      <c r="I98" s="16"/>
      <c r="J98" s="16"/>
      <c r="K98" s="16"/>
      <c r="L98" s="16"/>
      <c r="M98" s="16"/>
      <c r="N98" s="16"/>
      <c r="O98" s="16"/>
      <c r="P98" s="16"/>
      <c r="Q98" s="16"/>
      <c r="R98" s="16"/>
      <c r="S98" s="16"/>
      <c r="T98" s="16"/>
      <c r="U98" s="16"/>
      <c r="V98" s="16"/>
      <c r="W98" s="16"/>
      <c r="X98" s="16"/>
      <c r="Y98" s="16"/>
      <c r="Z98" s="16"/>
      <c r="AA98" s="16"/>
      <c r="AB98" s="16"/>
      <c r="AC98" s="16"/>
      <c r="AD98" s="16"/>
      <c r="AE98" s="16"/>
      <c r="AF98" s="16"/>
      <c r="AG98" s="16"/>
      <c r="AH98" s="16"/>
      <c r="AI98" s="16"/>
      <c r="AJ98" s="16"/>
      <c r="AK98" s="16"/>
      <c r="AL98" s="16"/>
      <c r="AM98" s="16"/>
      <c r="AN98" s="16"/>
      <c r="AO98" s="16"/>
      <c r="AP98" s="16"/>
    </row>
    <row r="99" spans="1:42" ht="15" customHeight="1" x14ac:dyDescent="0.3">
      <c r="A99" s="16"/>
      <c r="B99" s="400" t="s">
        <v>183</v>
      </c>
      <c r="C99" s="400"/>
      <c r="D99" s="400"/>
      <c r="E99" s="400"/>
      <c r="F99" s="400"/>
      <c r="G99" s="400"/>
      <c r="H99" s="400"/>
      <c r="I99" s="400"/>
      <c r="J99" s="400"/>
      <c r="K99" s="400"/>
      <c r="L99" s="400"/>
      <c r="M99" s="400"/>
      <c r="N99" s="400"/>
      <c r="O99" s="400"/>
      <c r="P99" s="400"/>
      <c r="Q99" s="400"/>
      <c r="R99" s="400"/>
      <c r="S99" s="16"/>
      <c r="T99" s="16"/>
      <c r="U99" s="16"/>
      <c r="V99" s="16"/>
      <c r="W99" s="16"/>
      <c r="X99" s="16"/>
      <c r="Y99" s="16"/>
      <c r="Z99" s="16"/>
      <c r="AA99" s="16"/>
      <c r="AB99" s="16"/>
      <c r="AC99" s="16"/>
      <c r="AD99" s="16"/>
      <c r="AE99" s="16"/>
      <c r="AF99" s="16"/>
      <c r="AG99" s="16"/>
      <c r="AH99" s="16"/>
      <c r="AI99" s="16"/>
      <c r="AJ99" s="16"/>
      <c r="AK99" s="16"/>
      <c r="AL99" s="16"/>
      <c r="AM99" s="16"/>
      <c r="AN99" s="16"/>
      <c r="AO99" s="16"/>
      <c r="AP99" s="16"/>
    </row>
    <row r="100" spans="1:42" ht="15" customHeight="1" x14ac:dyDescent="0.3">
      <c r="A100" s="16"/>
      <c r="B100" s="400"/>
      <c r="C100" s="400"/>
      <c r="D100" s="400"/>
      <c r="E100" s="400"/>
      <c r="F100" s="400"/>
      <c r="G100" s="400"/>
      <c r="H100" s="400"/>
      <c r="I100" s="400"/>
      <c r="J100" s="400"/>
      <c r="K100" s="400"/>
      <c r="L100" s="400"/>
      <c r="M100" s="400"/>
      <c r="N100" s="400"/>
      <c r="O100" s="400"/>
      <c r="P100" s="400"/>
      <c r="Q100" s="400"/>
      <c r="R100" s="400"/>
      <c r="S100" s="16"/>
      <c r="T100" s="16"/>
      <c r="U100" s="16"/>
      <c r="V100" s="16"/>
      <c r="W100" s="16"/>
      <c r="X100" s="16"/>
      <c r="Y100" s="16"/>
      <c r="Z100" s="16"/>
      <c r="AA100" s="16"/>
      <c r="AB100" s="16"/>
      <c r="AC100" s="16"/>
      <c r="AD100" s="16"/>
      <c r="AE100" s="16"/>
      <c r="AF100" s="16"/>
      <c r="AG100" s="16"/>
      <c r="AH100" s="16"/>
      <c r="AI100" s="16"/>
      <c r="AJ100" s="16"/>
      <c r="AK100" s="16"/>
      <c r="AL100" s="16"/>
      <c r="AM100" s="16"/>
      <c r="AN100" s="16"/>
      <c r="AO100" s="16"/>
      <c r="AP100" s="16"/>
    </row>
    <row r="101" spans="1:42" ht="15" customHeight="1" x14ac:dyDescent="0.3">
      <c r="A101" s="16"/>
      <c r="B101" s="400"/>
      <c r="C101" s="400"/>
      <c r="D101" s="400"/>
      <c r="E101" s="400"/>
      <c r="F101" s="400"/>
      <c r="G101" s="400"/>
      <c r="H101" s="400"/>
      <c r="I101" s="400"/>
      <c r="J101" s="400"/>
      <c r="K101" s="400"/>
      <c r="L101" s="400"/>
      <c r="M101" s="400"/>
      <c r="N101" s="400"/>
      <c r="O101" s="400"/>
      <c r="P101" s="400"/>
      <c r="Q101" s="400"/>
      <c r="R101" s="400"/>
      <c r="S101" s="16"/>
      <c r="T101" s="16"/>
      <c r="U101" s="16"/>
      <c r="V101" s="16"/>
      <c r="W101" s="16"/>
      <c r="X101" s="16"/>
      <c r="Y101" s="16"/>
      <c r="Z101" s="16"/>
      <c r="AA101" s="16"/>
      <c r="AB101" s="16"/>
      <c r="AC101" s="16"/>
      <c r="AD101" s="16"/>
      <c r="AE101" s="16"/>
      <c r="AF101" s="16"/>
      <c r="AG101" s="16"/>
      <c r="AH101" s="16"/>
      <c r="AI101" s="16"/>
      <c r="AJ101" s="16"/>
      <c r="AK101" s="16"/>
      <c r="AL101" s="16"/>
      <c r="AM101" s="16"/>
      <c r="AN101" s="16"/>
      <c r="AO101" s="16"/>
      <c r="AP101" s="16"/>
    </row>
    <row r="102" spans="1:42" ht="15" customHeight="1" thickBot="1" x14ac:dyDescent="0.35">
      <c r="A102" s="16"/>
      <c r="B102" s="16"/>
      <c r="C102" s="16"/>
      <c r="D102" s="16"/>
      <c r="E102" s="16"/>
      <c r="F102" s="16"/>
      <c r="G102" s="16"/>
      <c r="H102" s="16"/>
      <c r="I102" s="16"/>
      <c r="J102" s="16"/>
      <c r="K102" s="16"/>
      <c r="L102" s="16"/>
      <c r="M102" s="16"/>
      <c r="N102" s="16"/>
      <c r="O102" s="16"/>
      <c r="P102" s="16"/>
      <c r="Q102" s="16"/>
      <c r="R102" s="16"/>
      <c r="S102" s="16"/>
      <c r="T102" s="16"/>
      <c r="U102" s="16"/>
      <c r="V102" s="16"/>
      <c r="W102" s="16"/>
      <c r="X102" s="16"/>
      <c r="Y102" s="16"/>
      <c r="Z102" s="16"/>
      <c r="AA102" s="16"/>
      <c r="AB102" s="16"/>
      <c r="AC102" s="16"/>
      <c r="AD102" s="16"/>
      <c r="AE102" s="16"/>
      <c r="AF102" s="16"/>
      <c r="AG102" s="16"/>
      <c r="AH102" s="16"/>
      <c r="AI102" s="16"/>
      <c r="AJ102" s="16"/>
      <c r="AK102" s="16"/>
      <c r="AL102" s="16"/>
      <c r="AM102" s="16"/>
      <c r="AN102" s="16"/>
      <c r="AO102" s="16"/>
      <c r="AP102" s="16"/>
    </row>
    <row r="103" spans="1:42" ht="15" customHeight="1" x14ac:dyDescent="0.3">
      <c r="A103" s="16"/>
      <c r="B103" s="16"/>
      <c r="C103" s="284">
        <f>'Training Plan'!O189</f>
        <v>0</v>
      </c>
      <c r="D103" s="285"/>
      <c r="E103" s="286"/>
      <c r="F103" s="284">
        <f>'Training Plan'!O193</f>
        <v>0</v>
      </c>
      <c r="G103" s="285"/>
      <c r="H103" s="286"/>
      <c r="I103" s="284">
        <f>'Training Plan'!O197</f>
        <v>0</v>
      </c>
      <c r="J103" s="285"/>
      <c r="K103" s="286"/>
      <c r="L103" s="284">
        <f>'Training Plan'!O201</f>
        <v>0</v>
      </c>
      <c r="M103" s="285"/>
      <c r="N103" s="286"/>
      <c r="O103" s="284">
        <f>'Training Plan'!O205</f>
        <v>0</v>
      </c>
      <c r="P103" s="285"/>
      <c r="Q103" s="286"/>
      <c r="R103" s="16"/>
      <c r="S103" s="16"/>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row>
    <row r="104" spans="1:42" ht="15" customHeight="1" thickBot="1" x14ac:dyDescent="0.35">
      <c r="A104" s="16"/>
      <c r="B104" s="16"/>
      <c r="C104" s="290"/>
      <c r="D104" s="291"/>
      <c r="E104" s="292"/>
      <c r="F104" s="290"/>
      <c r="G104" s="291"/>
      <c r="H104" s="292"/>
      <c r="I104" s="290"/>
      <c r="J104" s="291"/>
      <c r="K104" s="292"/>
      <c r="L104" s="290"/>
      <c r="M104" s="291"/>
      <c r="N104" s="292"/>
      <c r="O104" s="290"/>
      <c r="P104" s="291"/>
      <c r="Q104" s="292"/>
      <c r="R104" s="16"/>
      <c r="S104" s="16"/>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row>
    <row r="105" spans="1:42" ht="15" customHeight="1" x14ac:dyDescent="0.3">
      <c r="A105" s="16"/>
      <c r="B105" s="16"/>
      <c r="C105" s="388">
        <f>'Training Plan'!O190</f>
        <v>0</v>
      </c>
      <c r="D105" s="389"/>
      <c r="E105" s="390"/>
      <c r="F105" s="388">
        <f>'Training Plan'!O194</f>
        <v>0</v>
      </c>
      <c r="G105" s="389"/>
      <c r="H105" s="390"/>
      <c r="I105" s="388">
        <f>'Training Plan'!O198</f>
        <v>0</v>
      </c>
      <c r="J105" s="389"/>
      <c r="K105" s="390"/>
      <c r="L105" s="388">
        <f>'Training Plan'!O202</f>
        <v>0</v>
      </c>
      <c r="M105" s="389"/>
      <c r="N105" s="390"/>
      <c r="O105" s="388">
        <f>'Training Plan'!O206</f>
        <v>0</v>
      </c>
      <c r="P105" s="389"/>
      <c r="Q105" s="390"/>
      <c r="R105" s="16"/>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row>
    <row r="106" spans="1:42" ht="15" customHeight="1" x14ac:dyDescent="0.3">
      <c r="A106" s="16"/>
      <c r="B106" s="16"/>
      <c r="C106" s="391"/>
      <c r="D106" s="392"/>
      <c r="E106" s="393"/>
      <c r="F106" s="391"/>
      <c r="G106" s="392"/>
      <c r="H106" s="393"/>
      <c r="I106" s="391"/>
      <c r="J106" s="392"/>
      <c r="K106" s="393"/>
      <c r="L106" s="391"/>
      <c r="M106" s="392"/>
      <c r="N106" s="393"/>
      <c r="O106" s="391"/>
      <c r="P106" s="392"/>
      <c r="Q106" s="393"/>
      <c r="R106" s="16"/>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row>
    <row r="107" spans="1:42" ht="15" customHeight="1" thickBot="1" x14ac:dyDescent="0.35">
      <c r="A107" s="16"/>
      <c r="B107" s="16"/>
      <c r="C107" s="394"/>
      <c r="D107" s="395"/>
      <c r="E107" s="396"/>
      <c r="F107" s="394"/>
      <c r="G107" s="395"/>
      <c r="H107" s="396"/>
      <c r="I107" s="394"/>
      <c r="J107" s="395"/>
      <c r="K107" s="396"/>
      <c r="L107" s="394"/>
      <c r="M107" s="395"/>
      <c r="N107" s="396"/>
      <c r="O107" s="394"/>
      <c r="P107" s="395"/>
      <c r="Q107" s="396"/>
      <c r="R107" s="16"/>
      <c r="S107" s="16"/>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row>
    <row r="108" spans="1:42" ht="15" customHeight="1" thickBot="1" x14ac:dyDescent="0.35">
      <c r="A108" s="16"/>
      <c r="B108" s="16"/>
      <c r="C108" s="397" t="s">
        <v>184</v>
      </c>
      <c r="D108" s="398"/>
      <c r="E108" s="399"/>
      <c r="F108" s="397" t="s">
        <v>184</v>
      </c>
      <c r="G108" s="398"/>
      <c r="H108" s="399"/>
      <c r="I108" s="397" t="s">
        <v>184</v>
      </c>
      <c r="J108" s="398"/>
      <c r="K108" s="399"/>
      <c r="L108" s="397" t="s">
        <v>184</v>
      </c>
      <c r="M108" s="398"/>
      <c r="N108" s="399"/>
      <c r="O108" s="397" t="s">
        <v>184</v>
      </c>
      <c r="P108" s="398"/>
      <c r="Q108" s="399"/>
      <c r="R108" s="16"/>
      <c r="S108" s="16"/>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row>
    <row r="109" spans="1:42" ht="15" customHeight="1" x14ac:dyDescent="0.3">
      <c r="A109" s="16"/>
      <c r="B109" s="16"/>
      <c r="C109" s="388"/>
      <c r="D109" s="389"/>
      <c r="E109" s="390"/>
      <c r="F109" s="388"/>
      <c r="G109" s="389"/>
      <c r="H109" s="390"/>
      <c r="I109" s="388"/>
      <c r="J109" s="389"/>
      <c r="K109" s="390"/>
      <c r="L109" s="388"/>
      <c r="M109" s="389"/>
      <c r="N109" s="390"/>
      <c r="O109" s="388"/>
      <c r="P109" s="389"/>
      <c r="Q109" s="390"/>
      <c r="R109" s="16"/>
      <c r="S109" s="16"/>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row>
    <row r="110" spans="1:42" ht="15" customHeight="1" x14ac:dyDescent="0.3">
      <c r="A110" s="16"/>
      <c r="B110" s="16"/>
      <c r="C110" s="391"/>
      <c r="D110" s="392"/>
      <c r="E110" s="393"/>
      <c r="F110" s="391"/>
      <c r="G110" s="392"/>
      <c r="H110" s="393"/>
      <c r="I110" s="391"/>
      <c r="J110" s="392"/>
      <c r="K110" s="393"/>
      <c r="L110" s="391"/>
      <c r="M110" s="392"/>
      <c r="N110" s="393"/>
      <c r="O110" s="391"/>
      <c r="P110" s="392"/>
      <c r="Q110" s="393"/>
      <c r="R110" s="16"/>
      <c r="S110" s="16"/>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row>
    <row r="111" spans="1:42" ht="15" customHeight="1" thickBot="1" x14ac:dyDescent="0.35">
      <c r="A111" s="16"/>
      <c r="B111" s="16"/>
      <c r="C111" s="394"/>
      <c r="D111" s="395"/>
      <c r="E111" s="396"/>
      <c r="F111" s="394"/>
      <c r="G111" s="395"/>
      <c r="H111" s="396"/>
      <c r="I111" s="394"/>
      <c r="J111" s="395"/>
      <c r="K111" s="396"/>
      <c r="L111" s="394"/>
      <c r="M111" s="395"/>
      <c r="N111" s="396"/>
      <c r="O111" s="394"/>
      <c r="P111" s="395"/>
      <c r="Q111" s="396"/>
      <c r="R111" s="16"/>
      <c r="S111" s="16"/>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row>
    <row r="112" spans="1:42" ht="15" customHeight="1" x14ac:dyDescent="0.3">
      <c r="A112" s="16"/>
      <c r="B112" s="50"/>
      <c r="C112" s="50"/>
      <c r="D112" s="50"/>
      <c r="E112" s="50"/>
      <c r="F112" s="50"/>
      <c r="G112" s="50"/>
      <c r="H112" s="50"/>
      <c r="I112" s="50"/>
      <c r="J112" s="50"/>
      <c r="K112" s="50"/>
      <c r="L112" s="50"/>
      <c r="M112" s="50"/>
      <c r="N112" s="50"/>
      <c r="O112" s="50"/>
      <c r="P112" s="50"/>
      <c r="Q112" s="50"/>
      <c r="R112" s="50"/>
      <c r="S112" s="16"/>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row>
    <row r="113" spans="1:42" ht="15" customHeight="1" x14ac:dyDescent="0.3">
      <c r="A113" s="16"/>
      <c r="B113" s="50"/>
      <c r="C113" s="50"/>
      <c r="D113" s="50"/>
      <c r="E113" s="50"/>
      <c r="F113" s="50"/>
      <c r="G113" s="50"/>
      <c r="H113" s="50"/>
      <c r="I113" s="50"/>
      <c r="J113" s="50"/>
      <c r="K113" s="50"/>
      <c r="L113" s="50"/>
      <c r="M113" s="50"/>
      <c r="N113" s="50"/>
      <c r="O113" s="50"/>
      <c r="P113" s="50"/>
      <c r="Q113" s="50"/>
      <c r="R113" s="50"/>
      <c r="S113" s="16"/>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row>
    <row r="114" spans="1:42" ht="15" customHeight="1" x14ac:dyDescent="0.3">
      <c r="A114" s="16"/>
      <c r="B114" s="400" t="s">
        <v>200</v>
      </c>
      <c r="C114" s="400"/>
      <c r="D114" s="400"/>
      <c r="E114" s="400"/>
      <c r="F114" s="400"/>
      <c r="G114" s="400"/>
      <c r="H114" s="400"/>
      <c r="I114" s="400"/>
      <c r="J114" s="400"/>
      <c r="K114" s="400"/>
      <c r="L114" s="400"/>
      <c r="M114" s="400"/>
      <c r="N114" s="400"/>
      <c r="O114" s="400"/>
      <c r="P114" s="400"/>
      <c r="Q114" s="400"/>
      <c r="R114" s="400"/>
      <c r="S114" s="16"/>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row>
    <row r="115" spans="1:42" ht="15" customHeight="1" x14ac:dyDescent="0.3">
      <c r="A115" s="16"/>
      <c r="B115" s="400"/>
      <c r="C115" s="400"/>
      <c r="D115" s="400"/>
      <c r="E115" s="400"/>
      <c r="F115" s="400"/>
      <c r="G115" s="400"/>
      <c r="H115" s="400"/>
      <c r="I115" s="400"/>
      <c r="J115" s="400"/>
      <c r="K115" s="400"/>
      <c r="L115" s="400"/>
      <c r="M115" s="400"/>
      <c r="N115" s="400"/>
      <c r="O115" s="400"/>
      <c r="P115" s="400"/>
      <c r="Q115" s="400"/>
      <c r="R115" s="400"/>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row>
    <row r="116" spans="1:42" ht="15" customHeight="1" x14ac:dyDescent="0.3">
      <c r="A116" s="16"/>
      <c r="B116" s="400"/>
      <c r="C116" s="400"/>
      <c r="D116" s="400"/>
      <c r="E116" s="400"/>
      <c r="F116" s="400"/>
      <c r="G116" s="400"/>
      <c r="H116" s="400"/>
      <c r="I116" s="400"/>
      <c r="J116" s="400"/>
      <c r="K116" s="400"/>
      <c r="L116" s="400"/>
      <c r="M116" s="400"/>
      <c r="N116" s="400"/>
      <c r="O116" s="400"/>
      <c r="P116" s="400"/>
      <c r="Q116" s="400"/>
      <c r="R116" s="400"/>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row>
    <row r="117" spans="1:42" ht="15" thickBot="1" x14ac:dyDescent="0.35">
      <c r="A117" s="16"/>
      <c r="B117" s="16"/>
      <c r="C117" s="16"/>
      <c r="D117" s="16"/>
      <c r="E117" s="16"/>
      <c r="F117" s="16"/>
      <c r="G117" s="16"/>
      <c r="H117" s="16"/>
      <c r="I117" s="16"/>
      <c r="J117" s="16"/>
      <c r="K117" s="16"/>
      <c r="L117" s="16"/>
      <c r="M117" s="16"/>
      <c r="N117" s="16"/>
      <c r="O117" s="16"/>
      <c r="P117" s="16"/>
      <c r="Q117" s="16"/>
      <c r="R117" s="16"/>
      <c r="S117" s="16"/>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row>
    <row r="118" spans="1:42" x14ac:dyDescent="0.3">
      <c r="A118" s="16"/>
      <c r="B118" s="361"/>
      <c r="C118" s="284" t="s">
        <v>109</v>
      </c>
      <c r="D118" s="286"/>
      <c r="E118" s="284" t="s">
        <v>110</v>
      </c>
      <c r="F118" s="286"/>
      <c r="G118" s="284" t="s">
        <v>111</v>
      </c>
      <c r="H118" s="286"/>
      <c r="I118" s="284" t="s">
        <v>131</v>
      </c>
      <c r="J118" s="286"/>
      <c r="K118" s="284" t="s">
        <v>187</v>
      </c>
      <c r="L118" s="286"/>
      <c r="M118" s="284" t="s">
        <v>201</v>
      </c>
      <c r="N118" s="285"/>
      <c r="O118" s="285"/>
      <c r="P118" s="285"/>
      <c r="Q118" s="285"/>
      <c r="R118" s="286"/>
      <c r="S118" s="16"/>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row>
    <row r="119" spans="1:42" ht="15" thickBot="1" x14ac:dyDescent="0.35">
      <c r="A119" s="16"/>
      <c r="B119" s="335"/>
      <c r="C119" s="290"/>
      <c r="D119" s="292"/>
      <c r="E119" s="290"/>
      <c r="F119" s="292"/>
      <c r="G119" s="290"/>
      <c r="H119" s="292"/>
      <c r="I119" s="290"/>
      <c r="J119" s="292"/>
      <c r="K119" s="290"/>
      <c r="L119" s="292"/>
      <c r="M119" s="290"/>
      <c r="N119" s="291"/>
      <c r="O119" s="291"/>
      <c r="P119" s="291"/>
      <c r="Q119" s="291"/>
      <c r="R119" s="292"/>
      <c r="S119" s="16"/>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row>
    <row r="120" spans="1:42" x14ac:dyDescent="0.3">
      <c r="A120" s="16"/>
      <c r="B120" s="361" t="s">
        <v>46</v>
      </c>
      <c r="C120" s="456"/>
      <c r="D120" s="457"/>
      <c r="E120" s="456"/>
      <c r="F120" s="457"/>
      <c r="G120" s="456"/>
      <c r="H120" s="457"/>
      <c r="I120" s="456"/>
      <c r="J120" s="457"/>
      <c r="K120" s="460"/>
      <c r="L120" s="461"/>
      <c r="M120" s="464"/>
      <c r="N120" s="465"/>
      <c r="O120" s="465"/>
      <c r="P120" s="465"/>
      <c r="Q120" s="465"/>
      <c r="R120" s="466"/>
      <c r="S120" s="16"/>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row>
    <row r="121" spans="1:42" ht="15" thickBot="1" x14ac:dyDescent="0.35">
      <c r="A121" s="16"/>
      <c r="B121" s="335"/>
      <c r="C121" s="458"/>
      <c r="D121" s="459"/>
      <c r="E121" s="458"/>
      <c r="F121" s="459"/>
      <c r="G121" s="458"/>
      <c r="H121" s="459"/>
      <c r="I121" s="458"/>
      <c r="J121" s="459"/>
      <c r="K121" s="462"/>
      <c r="L121" s="463"/>
      <c r="M121" s="467"/>
      <c r="N121" s="468"/>
      <c r="O121" s="468"/>
      <c r="P121" s="468"/>
      <c r="Q121" s="468"/>
      <c r="R121" s="469"/>
      <c r="S121" s="16"/>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row>
    <row r="122" spans="1:42" x14ac:dyDescent="0.3">
      <c r="A122" s="16"/>
      <c r="B122" s="284" t="s">
        <v>47</v>
      </c>
      <c r="C122" s="456"/>
      <c r="D122" s="457"/>
      <c r="E122" s="456"/>
      <c r="F122" s="457"/>
      <c r="G122" s="456"/>
      <c r="H122" s="457"/>
      <c r="I122" s="456"/>
      <c r="J122" s="457"/>
      <c r="K122" s="460"/>
      <c r="L122" s="461"/>
      <c r="M122" s="467"/>
      <c r="N122" s="468"/>
      <c r="O122" s="468"/>
      <c r="P122" s="468"/>
      <c r="Q122" s="468"/>
      <c r="R122" s="469"/>
      <c r="S122" s="16"/>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row>
    <row r="123" spans="1:42" ht="15" thickBot="1" x14ac:dyDescent="0.35">
      <c r="A123" s="16"/>
      <c r="B123" s="290"/>
      <c r="C123" s="458"/>
      <c r="D123" s="459"/>
      <c r="E123" s="458"/>
      <c r="F123" s="459"/>
      <c r="G123" s="458"/>
      <c r="H123" s="459"/>
      <c r="I123" s="458"/>
      <c r="J123" s="459"/>
      <c r="K123" s="473"/>
      <c r="L123" s="474"/>
      <c r="M123" s="467"/>
      <c r="N123" s="468"/>
      <c r="O123" s="468"/>
      <c r="P123" s="468"/>
      <c r="Q123" s="468"/>
      <c r="R123" s="469"/>
      <c r="S123" s="16"/>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row>
    <row r="124" spans="1:42" x14ac:dyDescent="0.3">
      <c r="A124" s="16"/>
      <c r="B124" s="284" t="s">
        <v>48</v>
      </c>
      <c r="C124" s="456"/>
      <c r="D124" s="457"/>
      <c r="E124" s="456"/>
      <c r="F124" s="457"/>
      <c r="G124" s="456"/>
      <c r="H124" s="457"/>
      <c r="I124" s="456"/>
      <c r="J124" s="457"/>
      <c r="K124" s="460"/>
      <c r="L124" s="461"/>
      <c r="M124" s="467"/>
      <c r="N124" s="468"/>
      <c r="O124" s="468"/>
      <c r="P124" s="468"/>
      <c r="Q124" s="468"/>
      <c r="R124" s="469"/>
      <c r="S124" s="16"/>
      <c r="T124" s="16"/>
      <c r="U124" s="16"/>
      <c r="V124" s="16"/>
      <c r="W124" s="16"/>
      <c r="X124" s="16"/>
      <c r="Y124" s="16"/>
      <c r="Z124" s="16"/>
      <c r="AA124" s="16"/>
      <c r="AB124" s="16"/>
      <c r="AC124" s="16"/>
      <c r="AD124" s="16"/>
      <c r="AE124" s="16"/>
      <c r="AF124" s="16"/>
      <c r="AG124" s="16"/>
      <c r="AH124" s="16"/>
      <c r="AI124" s="16"/>
      <c r="AJ124" s="16"/>
      <c r="AK124" s="16"/>
      <c r="AL124" s="16"/>
      <c r="AM124" s="16"/>
      <c r="AN124" s="16"/>
      <c r="AO124" s="16"/>
      <c r="AP124" s="16"/>
    </row>
    <row r="125" spans="1:42" ht="15" thickBot="1" x14ac:dyDescent="0.35">
      <c r="A125" s="16"/>
      <c r="B125" s="290"/>
      <c r="C125" s="458"/>
      <c r="D125" s="459"/>
      <c r="E125" s="458"/>
      <c r="F125" s="459"/>
      <c r="G125" s="458"/>
      <c r="H125" s="459"/>
      <c r="I125" s="458"/>
      <c r="J125" s="459"/>
      <c r="K125" s="473"/>
      <c r="L125" s="474"/>
      <c r="M125" s="467"/>
      <c r="N125" s="468"/>
      <c r="O125" s="468"/>
      <c r="P125" s="468"/>
      <c r="Q125" s="468"/>
      <c r="R125" s="469"/>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row>
    <row r="126" spans="1:42" x14ac:dyDescent="0.3">
      <c r="A126" s="16"/>
      <c r="B126" s="284" t="s">
        <v>49</v>
      </c>
      <c r="C126" s="456"/>
      <c r="D126" s="457"/>
      <c r="E126" s="456"/>
      <c r="F126" s="457"/>
      <c r="G126" s="456"/>
      <c r="H126" s="457"/>
      <c r="I126" s="456"/>
      <c r="J126" s="457"/>
      <c r="K126" s="460"/>
      <c r="L126" s="461"/>
      <c r="M126" s="467"/>
      <c r="N126" s="468"/>
      <c r="O126" s="468"/>
      <c r="P126" s="468"/>
      <c r="Q126" s="468"/>
      <c r="R126" s="469"/>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row>
    <row r="127" spans="1:42" ht="15" thickBot="1" x14ac:dyDescent="0.35">
      <c r="A127" s="16"/>
      <c r="B127" s="290"/>
      <c r="C127" s="458"/>
      <c r="D127" s="459"/>
      <c r="E127" s="458"/>
      <c r="F127" s="459"/>
      <c r="G127" s="458"/>
      <c r="H127" s="459"/>
      <c r="I127" s="458"/>
      <c r="J127" s="459"/>
      <c r="K127" s="473"/>
      <c r="L127" s="474"/>
      <c r="M127" s="467"/>
      <c r="N127" s="468"/>
      <c r="O127" s="468"/>
      <c r="P127" s="468"/>
      <c r="Q127" s="468"/>
      <c r="R127" s="469"/>
      <c r="S127" s="16"/>
      <c r="T127" s="16"/>
      <c r="U127" s="16"/>
      <c r="V127" s="16"/>
      <c r="W127" s="16"/>
      <c r="X127" s="16"/>
      <c r="Y127" s="16"/>
      <c r="Z127" s="16"/>
      <c r="AA127" s="16"/>
      <c r="AB127" s="16"/>
      <c r="AC127" s="16"/>
      <c r="AD127" s="16"/>
      <c r="AE127" s="16"/>
      <c r="AF127" s="16"/>
      <c r="AG127" s="16"/>
      <c r="AH127" s="16"/>
      <c r="AI127" s="16"/>
      <c r="AJ127" s="16"/>
      <c r="AK127" s="16"/>
      <c r="AL127" s="16"/>
      <c r="AM127" s="16"/>
      <c r="AN127" s="16"/>
      <c r="AO127" s="16"/>
      <c r="AP127" s="16"/>
    </row>
    <row r="128" spans="1:42" x14ac:dyDescent="0.3">
      <c r="A128" s="16"/>
      <c r="B128" s="284" t="s">
        <v>69</v>
      </c>
      <c r="C128" s="456"/>
      <c r="D128" s="457"/>
      <c r="E128" s="456"/>
      <c r="F128" s="457"/>
      <c r="G128" s="456"/>
      <c r="H128" s="457"/>
      <c r="I128" s="456"/>
      <c r="J128" s="457"/>
      <c r="K128" s="460"/>
      <c r="L128" s="461"/>
      <c r="M128" s="467"/>
      <c r="N128" s="468"/>
      <c r="O128" s="468"/>
      <c r="P128" s="468"/>
      <c r="Q128" s="468"/>
      <c r="R128" s="469"/>
      <c r="S128" s="16"/>
      <c r="T128" s="16"/>
      <c r="U128" s="16"/>
      <c r="V128" s="16"/>
      <c r="W128" s="16"/>
      <c r="X128" s="16"/>
      <c r="Y128" s="16"/>
      <c r="Z128" s="16"/>
      <c r="AA128" s="16"/>
      <c r="AB128" s="16"/>
      <c r="AC128" s="16"/>
      <c r="AD128" s="16"/>
      <c r="AE128" s="16"/>
      <c r="AF128" s="16"/>
      <c r="AG128" s="16"/>
      <c r="AH128" s="16"/>
      <c r="AI128" s="16"/>
      <c r="AJ128" s="16"/>
      <c r="AK128" s="16"/>
      <c r="AL128" s="16"/>
      <c r="AM128" s="16"/>
      <c r="AN128" s="16"/>
      <c r="AO128" s="16"/>
      <c r="AP128" s="16"/>
    </row>
    <row r="129" spans="1:42" ht="15" thickBot="1" x14ac:dyDescent="0.35">
      <c r="A129" s="16"/>
      <c r="B129" s="290"/>
      <c r="C129" s="458"/>
      <c r="D129" s="459"/>
      <c r="E129" s="458"/>
      <c r="F129" s="459"/>
      <c r="G129" s="458"/>
      <c r="H129" s="459"/>
      <c r="I129" s="458"/>
      <c r="J129" s="459"/>
      <c r="K129" s="473"/>
      <c r="L129" s="474"/>
      <c r="M129" s="467"/>
      <c r="N129" s="468"/>
      <c r="O129" s="468"/>
      <c r="P129" s="468"/>
      <c r="Q129" s="468"/>
      <c r="R129" s="469"/>
      <c r="S129" s="16"/>
      <c r="T129" s="16"/>
      <c r="U129" s="16"/>
      <c r="V129" s="16"/>
      <c r="W129" s="16"/>
      <c r="X129" s="16"/>
      <c r="Y129" s="16"/>
      <c r="Z129" s="16"/>
      <c r="AA129" s="16"/>
      <c r="AB129" s="16"/>
      <c r="AC129" s="16"/>
      <c r="AD129" s="16"/>
      <c r="AE129" s="16"/>
      <c r="AF129" s="16"/>
      <c r="AG129" s="16"/>
      <c r="AH129" s="16"/>
      <c r="AI129" s="16"/>
      <c r="AJ129" s="16"/>
      <c r="AK129" s="16"/>
      <c r="AL129" s="16"/>
      <c r="AM129" s="16"/>
      <c r="AN129" s="16"/>
      <c r="AO129" s="16"/>
      <c r="AP129" s="16"/>
    </row>
    <row r="130" spans="1:42" x14ac:dyDescent="0.3">
      <c r="A130" s="16"/>
      <c r="B130" s="284" t="s">
        <v>70</v>
      </c>
      <c r="C130" s="456"/>
      <c r="D130" s="457"/>
      <c r="E130" s="456"/>
      <c r="F130" s="457"/>
      <c r="G130" s="456"/>
      <c r="H130" s="457"/>
      <c r="I130" s="456"/>
      <c r="J130" s="457"/>
      <c r="K130" s="460"/>
      <c r="L130" s="461"/>
      <c r="M130" s="467"/>
      <c r="N130" s="468"/>
      <c r="O130" s="468"/>
      <c r="P130" s="468"/>
      <c r="Q130" s="468"/>
      <c r="R130" s="469"/>
      <c r="S130" s="16"/>
      <c r="T130" s="16"/>
      <c r="U130" s="16"/>
      <c r="V130" s="16"/>
      <c r="W130" s="16"/>
      <c r="X130" s="16"/>
      <c r="Y130" s="16"/>
      <c r="Z130" s="16"/>
      <c r="AA130" s="16"/>
      <c r="AB130" s="16"/>
      <c r="AC130" s="16"/>
      <c r="AD130" s="16"/>
      <c r="AE130" s="16"/>
      <c r="AF130" s="16"/>
      <c r="AG130" s="16"/>
      <c r="AH130" s="16"/>
      <c r="AI130" s="16"/>
      <c r="AJ130" s="16"/>
      <c r="AK130" s="16"/>
      <c r="AL130" s="16"/>
      <c r="AM130" s="16"/>
      <c r="AN130" s="16"/>
      <c r="AO130" s="16"/>
      <c r="AP130" s="16"/>
    </row>
    <row r="131" spans="1:42" ht="15" thickBot="1" x14ac:dyDescent="0.35">
      <c r="A131" s="16"/>
      <c r="B131" s="290"/>
      <c r="C131" s="458"/>
      <c r="D131" s="459"/>
      <c r="E131" s="458"/>
      <c r="F131" s="459"/>
      <c r="G131" s="458"/>
      <c r="H131" s="459"/>
      <c r="I131" s="458"/>
      <c r="J131" s="459"/>
      <c r="K131" s="473"/>
      <c r="L131" s="474"/>
      <c r="M131" s="467"/>
      <c r="N131" s="468"/>
      <c r="O131" s="468"/>
      <c r="P131" s="468"/>
      <c r="Q131" s="468"/>
      <c r="R131" s="469"/>
      <c r="S131" s="16"/>
      <c r="T131" s="16"/>
      <c r="U131" s="16"/>
      <c r="V131" s="16"/>
      <c r="W131" s="16"/>
      <c r="X131" s="16"/>
      <c r="Y131" s="16"/>
      <c r="Z131" s="16"/>
      <c r="AA131" s="16"/>
      <c r="AB131" s="16"/>
      <c r="AC131" s="16"/>
      <c r="AD131" s="16"/>
      <c r="AE131" s="16"/>
      <c r="AF131" s="16"/>
      <c r="AG131" s="16"/>
      <c r="AH131" s="16"/>
      <c r="AI131" s="16"/>
      <c r="AJ131" s="16"/>
      <c r="AK131" s="16"/>
      <c r="AL131" s="16"/>
      <c r="AM131" s="16"/>
      <c r="AN131" s="16"/>
      <c r="AO131" s="16"/>
      <c r="AP131" s="16"/>
    </row>
    <row r="132" spans="1:42" x14ac:dyDescent="0.3">
      <c r="A132" s="16"/>
      <c r="B132" s="284" t="s">
        <v>71</v>
      </c>
      <c r="C132" s="456"/>
      <c r="D132" s="457"/>
      <c r="E132" s="456"/>
      <c r="F132" s="457"/>
      <c r="G132" s="456"/>
      <c r="H132" s="457"/>
      <c r="I132" s="456"/>
      <c r="J132" s="457"/>
      <c r="K132" s="460"/>
      <c r="L132" s="461"/>
      <c r="M132" s="467"/>
      <c r="N132" s="468"/>
      <c r="O132" s="468"/>
      <c r="P132" s="468"/>
      <c r="Q132" s="468"/>
      <c r="R132" s="469"/>
      <c r="S132" s="16"/>
      <c r="T132" s="16"/>
      <c r="U132" s="16"/>
      <c r="V132" s="16"/>
      <c r="W132" s="16"/>
      <c r="X132" s="16"/>
      <c r="Y132" s="16"/>
      <c r="Z132" s="16"/>
      <c r="AA132" s="16"/>
      <c r="AB132" s="16"/>
      <c r="AC132" s="16"/>
      <c r="AD132" s="16"/>
      <c r="AE132" s="16"/>
      <c r="AF132" s="16"/>
      <c r="AG132" s="16"/>
      <c r="AH132" s="16"/>
      <c r="AI132" s="16"/>
      <c r="AJ132" s="16"/>
      <c r="AK132" s="16"/>
      <c r="AL132" s="16"/>
      <c r="AM132" s="16"/>
      <c r="AN132" s="16"/>
      <c r="AO132" s="16"/>
      <c r="AP132" s="16"/>
    </row>
    <row r="133" spans="1:42" ht="15" thickBot="1" x14ac:dyDescent="0.35">
      <c r="A133" s="16"/>
      <c r="B133" s="290"/>
      <c r="C133" s="475"/>
      <c r="D133" s="476"/>
      <c r="E133" s="475"/>
      <c r="F133" s="476"/>
      <c r="G133" s="475"/>
      <c r="H133" s="476"/>
      <c r="I133" s="475"/>
      <c r="J133" s="476"/>
      <c r="K133" s="473"/>
      <c r="L133" s="474"/>
      <c r="M133" s="470"/>
      <c r="N133" s="471"/>
      <c r="O133" s="471"/>
      <c r="P133" s="471"/>
      <c r="Q133" s="471"/>
      <c r="R133" s="472"/>
      <c r="S133" s="16"/>
      <c r="T133" s="16"/>
      <c r="U133" s="16"/>
      <c r="V133" s="16"/>
      <c r="W133" s="16"/>
      <c r="X133" s="16"/>
      <c r="Y133" s="16"/>
      <c r="Z133" s="16"/>
      <c r="AA133" s="16"/>
      <c r="AB133" s="16"/>
      <c r="AC133" s="16"/>
      <c r="AD133" s="16"/>
      <c r="AE133" s="16"/>
      <c r="AF133" s="16"/>
      <c r="AG133" s="16"/>
      <c r="AH133" s="16"/>
      <c r="AI133" s="16"/>
      <c r="AJ133" s="16"/>
      <c r="AK133" s="16"/>
      <c r="AL133" s="16"/>
      <c r="AM133" s="16"/>
      <c r="AN133" s="16"/>
      <c r="AO133" s="16"/>
      <c r="AP133" s="16"/>
    </row>
    <row r="134" spans="1:42" x14ac:dyDescent="0.3">
      <c r="A134" s="16"/>
      <c r="B134" s="16"/>
      <c r="C134" s="16"/>
      <c r="D134" s="16"/>
      <c r="E134" s="16"/>
      <c r="F134" s="16"/>
      <c r="G134" s="16"/>
      <c r="H134" s="16"/>
      <c r="I134" s="16"/>
      <c r="J134" s="16"/>
      <c r="K134" s="16"/>
      <c r="L134" s="16"/>
      <c r="M134" s="16"/>
      <c r="N134" s="16"/>
      <c r="O134" s="16"/>
      <c r="P134" s="16"/>
      <c r="Q134" s="16"/>
      <c r="R134" s="16"/>
      <c r="S134" s="16"/>
      <c r="T134" s="16"/>
      <c r="U134" s="16"/>
      <c r="V134" s="16"/>
      <c r="W134" s="16"/>
      <c r="X134" s="16"/>
      <c r="Y134" s="16"/>
      <c r="Z134" s="16"/>
      <c r="AA134" s="16"/>
      <c r="AB134" s="16"/>
      <c r="AC134" s="16"/>
      <c r="AD134" s="16"/>
      <c r="AE134" s="16"/>
      <c r="AF134" s="16"/>
      <c r="AG134" s="16"/>
      <c r="AH134" s="16"/>
      <c r="AI134" s="16"/>
      <c r="AJ134" s="16"/>
      <c r="AK134" s="16"/>
      <c r="AL134" s="16"/>
      <c r="AM134" s="16"/>
      <c r="AN134" s="16"/>
      <c r="AO134" s="16"/>
      <c r="AP134" s="16"/>
    </row>
    <row r="135" spans="1:42" x14ac:dyDescent="0.3">
      <c r="A135" s="16"/>
      <c r="B135" s="8"/>
      <c r="C135" s="8"/>
      <c r="D135" s="8"/>
      <c r="E135" s="8"/>
      <c r="F135" s="8"/>
      <c r="G135" s="8"/>
      <c r="H135" s="8"/>
      <c r="I135" s="8"/>
      <c r="J135" s="8"/>
      <c r="K135" s="8"/>
      <c r="L135" s="8"/>
      <c r="M135" s="8"/>
      <c r="N135" s="8"/>
      <c r="O135" s="8"/>
      <c r="P135" s="8"/>
      <c r="Q135" s="8"/>
      <c r="R135" s="8"/>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row>
    <row r="136" spans="1:42" x14ac:dyDescent="0.3">
      <c r="A136" s="16"/>
      <c r="B136" s="8"/>
      <c r="C136" s="8"/>
      <c r="D136" s="8"/>
      <c r="E136" s="8"/>
      <c r="F136" s="8"/>
      <c r="G136" s="8"/>
      <c r="H136" s="8"/>
      <c r="I136" s="8"/>
      <c r="J136" s="8"/>
      <c r="K136" s="8"/>
      <c r="L136" s="8"/>
      <c r="M136" s="8"/>
      <c r="N136" s="8"/>
      <c r="O136" s="8"/>
      <c r="P136" s="8"/>
      <c r="Q136" s="8"/>
      <c r="R136" s="8"/>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row>
    <row r="137" spans="1:42" x14ac:dyDescent="0.3">
      <c r="A137" s="16"/>
      <c r="B137" s="8"/>
      <c r="C137" s="8"/>
      <c r="D137" s="8"/>
      <c r="E137" s="8"/>
      <c r="F137" s="8"/>
      <c r="G137" s="8"/>
      <c r="H137" s="8"/>
      <c r="I137" s="8"/>
      <c r="J137" s="8"/>
      <c r="K137" s="8"/>
      <c r="L137" s="8"/>
      <c r="M137" s="8"/>
      <c r="N137" s="8"/>
      <c r="O137" s="8"/>
      <c r="P137" s="8"/>
      <c r="Q137" s="8"/>
      <c r="R137" s="8"/>
      <c r="S137" s="16"/>
      <c r="T137" s="16"/>
      <c r="U137" s="16"/>
      <c r="V137" s="16"/>
      <c r="W137" s="16"/>
      <c r="X137" s="16"/>
      <c r="Y137" s="16"/>
      <c r="Z137" s="16"/>
      <c r="AA137" s="16"/>
      <c r="AB137" s="16"/>
      <c r="AC137" s="16"/>
      <c r="AD137" s="16"/>
      <c r="AE137" s="16"/>
      <c r="AF137" s="16"/>
      <c r="AG137" s="16"/>
      <c r="AH137" s="16"/>
      <c r="AI137" s="16"/>
      <c r="AJ137" s="16"/>
      <c r="AK137" s="16"/>
      <c r="AL137" s="16"/>
      <c r="AM137" s="16"/>
      <c r="AN137" s="16"/>
      <c r="AO137" s="16"/>
      <c r="AP137" s="16"/>
    </row>
    <row r="138" spans="1:42" x14ac:dyDescent="0.3">
      <c r="A138" s="16"/>
      <c r="B138" s="8"/>
      <c r="C138" s="8"/>
      <c r="D138" s="8"/>
      <c r="E138" s="8"/>
      <c r="F138" s="8"/>
      <c r="G138" s="8"/>
      <c r="H138" s="8"/>
      <c r="I138" s="8"/>
      <c r="J138" s="8"/>
      <c r="K138" s="8"/>
      <c r="L138" s="8"/>
      <c r="M138" s="8"/>
      <c r="N138" s="8"/>
      <c r="O138" s="8"/>
      <c r="P138" s="8"/>
      <c r="Q138" s="8"/>
      <c r="R138" s="8"/>
      <c r="S138" s="16"/>
      <c r="T138" s="16"/>
      <c r="U138" s="16"/>
      <c r="V138" s="16"/>
      <c r="W138" s="16"/>
      <c r="X138" s="16"/>
      <c r="Y138" s="16"/>
      <c r="Z138" s="16"/>
      <c r="AA138" s="16"/>
      <c r="AB138" s="16"/>
      <c r="AC138" s="16"/>
      <c r="AD138" s="16"/>
      <c r="AE138" s="16"/>
      <c r="AF138" s="16"/>
      <c r="AG138" s="16"/>
      <c r="AH138" s="16"/>
      <c r="AI138" s="16"/>
      <c r="AJ138" s="16"/>
      <c r="AK138" s="16"/>
      <c r="AL138" s="16"/>
      <c r="AM138" s="16"/>
      <c r="AN138" s="16"/>
      <c r="AO138" s="16"/>
      <c r="AP138" s="16"/>
    </row>
    <row r="139" spans="1:42" x14ac:dyDescent="0.3">
      <c r="A139" s="16"/>
      <c r="B139" s="8"/>
      <c r="C139" s="8"/>
      <c r="D139" s="8"/>
      <c r="E139" s="8"/>
      <c r="F139" s="8"/>
      <c r="G139" s="8"/>
      <c r="H139" s="8"/>
      <c r="I139" s="8"/>
      <c r="J139" s="8"/>
      <c r="K139" s="8"/>
      <c r="L139" s="8"/>
      <c r="M139" s="8"/>
      <c r="N139" s="8"/>
      <c r="O139" s="8"/>
      <c r="P139" s="8"/>
      <c r="Q139" s="8"/>
      <c r="R139" s="8"/>
      <c r="S139" s="16"/>
      <c r="T139" s="16"/>
      <c r="U139" s="16"/>
      <c r="V139" s="16"/>
      <c r="W139" s="16"/>
      <c r="X139" s="16"/>
      <c r="Y139" s="16"/>
      <c r="Z139" s="16"/>
      <c r="AA139" s="16"/>
      <c r="AB139" s="16"/>
      <c r="AC139" s="16"/>
      <c r="AD139" s="16"/>
      <c r="AE139" s="16"/>
      <c r="AF139" s="16"/>
      <c r="AG139" s="16"/>
      <c r="AH139" s="16"/>
      <c r="AI139" s="16"/>
      <c r="AJ139" s="16"/>
      <c r="AK139" s="16"/>
      <c r="AL139" s="16"/>
      <c r="AM139" s="16"/>
      <c r="AN139" s="16"/>
      <c r="AO139" s="16"/>
      <c r="AP139" s="16"/>
    </row>
    <row r="140" spans="1:42" x14ac:dyDescent="0.3">
      <c r="A140" s="16"/>
      <c r="B140" s="8"/>
      <c r="C140" s="8"/>
      <c r="D140" s="8"/>
      <c r="E140" s="8"/>
      <c r="F140" s="8"/>
      <c r="G140" s="8"/>
      <c r="H140" s="8"/>
      <c r="I140" s="8"/>
      <c r="J140" s="8"/>
      <c r="K140" s="8"/>
      <c r="L140" s="8"/>
      <c r="M140" s="8"/>
      <c r="N140" s="8"/>
      <c r="O140" s="8"/>
      <c r="P140" s="8"/>
      <c r="Q140" s="8"/>
      <c r="R140" s="8"/>
      <c r="S140" s="16"/>
      <c r="T140" s="16"/>
      <c r="U140" s="16"/>
      <c r="V140" s="16"/>
      <c r="W140" s="16"/>
      <c r="X140" s="16"/>
      <c r="Y140" s="16"/>
      <c r="Z140" s="16"/>
      <c r="AA140" s="16"/>
      <c r="AB140" s="16"/>
      <c r="AC140" s="16"/>
      <c r="AD140" s="16"/>
      <c r="AE140" s="16"/>
      <c r="AF140" s="16"/>
      <c r="AG140" s="16"/>
      <c r="AH140" s="16"/>
      <c r="AI140" s="16"/>
      <c r="AJ140" s="16"/>
      <c r="AK140" s="16"/>
      <c r="AL140" s="16"/>
      <c r="AM140" s="16"/>
      <c r="AN140" s="16"/>
      <c r="AO140" s="16"/>
      <c r="AP140" s="16"/>
    </row>
    <row r="141" spans="1:42" x14ac:dyDescent="0.3">
      <c r="A141" s="16"/>
      <c r="B141" s="8"/>
      <c r="C141" s="8"/>
      <c r="D141" s="8"/>
      <c r="E141" s="8"/>
      <c r="F141" s="8"/>
      <c r="G141" s="8"/>
      <c r="H141" s="8"/>
      <c r="I141" s="8"/>
      <c r="J141" s="8"/>
      <c r="K141" s="8"/>
      <c r="L141" s="8"/>
      <c r="M141" s="8"/>
      <c r="N141" s="8"/>
      <c r="O141" s="8"/>
      <c r="P141" s="8"/>
      <c r="Q141" s="8"/>
      <c r="R141" s="8"/>
      <c r="S141" s="16"/>
      <c r="T141" s="16"/>
      <c r="U141" s="16"/>
      <c r="V141" s="16"/>
      <c r="W141" s="16"/>
      <c r="X141" s="16"/>
      <c r="Y141" s="16"/>
      <c r="Z141" s="16"/>
      <c r="AA141" s="16"/>
      <c r="AB141" s="16"/>
      <c r="AC141" s="16"/>
      <c r="AD141" s="16"/>
      <c r="AE141" s="16"/>
      <c r="AF141" s="16"/>
      <c r="AG141" s="16"/>
      <c r="AH141" s="16"/>
      <c r="AI141" s="16"/>
      <c r="AJ141" s="16"/>
      <c r="AK141" s="16"/>
      <c r="AL141" s="16"/>
      <c r="AM141" s="16"/>
      <c r="AN141" s="16"/>
      <c r="AO141" s="16"/>
      <c r="AP141" s="16"/>
    </row>
    <row r="142" spans="1:42" x14ac:dyDescent="0.3">
      <c r="A142" s="16"/>
      <c r="B142" s="8"/>
      <c r="C142" s="8"/>
      <c r="D142" s="8"/>
      <c r="E142" s="8"/>
      <c r="F142" s="8"/>
      <c r="G142" s="8"/>
      <c r="H142" s="8"/>
      <c r="I142" s="8"/>
      <c r="J142" s="8"/>
      <c r="K142" s="8"/>
      <c r="L142" s="8"/>
      <c r="M142" s="8"/>
      <c r="N142" s="8"/>
      <c r="O142" s="8"/>
      <c r="P142" s="8"/>
      <c r="Q142" s="8"/>
      <c r="R142" s="8"/>
      <c r="S142" s="2"/>
      <c r="T142" s="16"/>
      <c r="U142" s="16"/>
      <c r="V142" s="16"/>
      <c r="W142" s="16"/>
      <c r="X142" s="16"/>
      <c r="Y142" s="16"/>
      <c r="Z142" s="16"/>
      <c r="AA142" s="16"/>
      <c r="AB142" s="16"/>
      <c r="AC142" s="16"/>
      <c r="AD142" s="16"/>
      <c r="AE142" s="16"/>
      <c r="AF142" s="16"/>
      <c r="AG142" s="16"/>
      <c r="AH142" s="16"/>
      <c r="AI142" s="16"/>
      <c r="AJ142" s="16"/>
      <c r="AK142" s="16"/>
      <c r="AL142" s="16"/>
      <c r="AM142" s="16"/>
      <c r="AN142" s="16"/>
      <c r="AO142" s="16"/>
      <c r="AP142" s="16"/>
    </row>
    <row r="143" spans="1:42" x14ac:dyDescent="0.3">
      <c r="A143" s="16"/>
      <c r="B143" s="8"/>
      <c r="C143" s="8"/>
      <c r="D143" s="8"/>
      <c r="E143" s="8"/>
      <c r="F143" s="8"/>
      <c r="G143" s="8"/>
      <c r="H143" s="8"/>
      <c r="I143" s="8"/>
      <c r="J143" s="8"/>
      <c r="K143" s="8"/>
      <c r="L143" s="8"/>
      <c r="M143" s="8"/>
      <c r="N143" s="8"/>
      <c r="O143" s="8"/>
      <c r="P143" s="8"/>
      <c r="Q143" s="8"/>
      <c r="R143" s="8"/>
      <c r="S143" s="2"/>
      <c r="T143" s="16"/>
      <c r="U143" s="16"/>
      <c r="V143" s="16"/>
      <c r="W143" s="16"/>
      <c r="X143" s="16"/>
      <c r="Y143" s="16"/>
      <c r="Z143" s="16"/>
      <c r="AA143" s="16"/>
      <c r="AB143" s="16"/>
      <c r="AC143" s="16"/>
      <c r="AD143" s="16"/>
      <c r="AE143" s="16"/>
      <c r="AF143" s="16"/>
      <c r="AG143" s="16"/>
      <c r="AH143" s="16"/>
      <c r="AI143" s="16"/>
      <c r="AJ143" s="16"/>
      <c r="AK143" s="16"/>
      <c r="AL143" s="16"/>
      <c r="AM143" s="16"/>
      <c r="AN143" s="16"/>
      <c r="AO143" s="16"/>
      <c r="AP143" s="16"/>
    </row>
    <row r="144" spans="1:42" x14ac:dyDescent="0.3">
      <c r="A144" s="16"/>
      <c r="B144" s="8"/>
      <c r="C144" s="8"/>
      <c r="D144" s="8"/>
      <c r="E144" s="8"/>
      <c r="F144" s="2"/>
      <c r="G144" s="2"/>
      <c r="H144" s="2"/>
      <c r="I144" s="2"/>
      <c r="J144" s="2"/>
      <c r="K144" s="2"/>
      <c r="L144" s="2"/>
      <c r="M144" s="2"/>
      <c r="N144" s="2"/>
      <c r="O144" s="2"/>
      <c r="P144" s="2"/>
      <c r="Q144" s="2"/>
      <c r="R144" s="2"/>
      <c r="S144" s="2"/>
      <c r="T144" s="16"/>
      <c r="U144" s="16"/>
      <c r="V144" s="16"/>
      <c r="W144" s="16"/>
      <c r="X144" s="16"/>
      <c r="Y144" s="16"/>
      <c r="Z144" s="16"/>
      <c r="AA144" s="16"/>
      <c r="AB144" s="16"/>
      <c r="AC144" s="16"/>
      <c r="AD144" s="16"/>
      <c r="AE144" s="16"/>
      <c r="AF144" s="16"/>
      <c r="AG144" s="16"/>
      <c r="AH144" s="16"/>
      <c r="AI144" s="16"/>
      <c r="AJ144" s="16"/>
      <c r="AK144" s="16"/>
      <c r="AL144" s="16"/>
      <c r="AM144" s="16"/>
      <c r="AN144" s="16"/>
      <c r="AO144" s="16"/>
      <c r="AP144" s="16"/>
    </row>
    <row r="145" spans="1:42" x14ac:dyDescent="0.3">
      <c r="A145" s="16"/>
      <c r="B145" s="8"/>
      <c r="C145" s="8"/>
      <c r="D145" s="8"/>
      <c r="E145" s="8"/>
      <c r="F145" s="2"/>
      <c r="G145" s="2"/>
      <c r="H145" s="2"/>
      <c r="I145" s="2"/>
      <c r="J145" s="2"/>
      <c r="K145" s="2"/>
      <c r="L145" s="2"/>
      <c r="M145" s="2"/>
      <c r="N145" s="2"/>
      <c r="O145" s="2"/>
      <c r="P145" s="2"/>
      <c r="Q145" s="2"/>
      <c r="R145" s="2"/>
      <c r="S145" s="2"/>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row>
    <row r="146" spans="1:42" x14ac:dyDescent="0.3">
      <c r="A146" s="16"/>
      <c r="B146" s="8"/>
      <c r="C146" s="8"/>
      <c r="D146" s="8"/>
      <c r="E146" s="8"/>
      <c r="F146" s="2"/>
      <c r="G146" s="369" t="s">
        <v>109</v>
      </c>
      <c r="H146" s="369"/>
      <c r="I146" s="369"/>
      <c r="J146" s="369"/>
      <c r="K146" s="2"/>
      <c r="L146" s="2"/>
      <c r="M146" s="2"/>
      <c r="N146" s="2"/>
      <c r="O146" s="2"/>
      <c r="P146" s="2"/>
      <c r="Q146" s="2"/>
      <c r="R146" s="2"/>
      <c r="S146" s="2"/>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row>
    <row r="147" spans="1:42" x14ac:dyDescent="0.3">
      <c r="A147" s="16"/>
      <c r="B147" s="8"/>
      <c r="C147" s="8"/>
      <c r="D147" s="8"/>
      <c r="E147" s="8"/>
      <c r="F147" s="2"/>
      <c r="G147" s="2"/>
      <c r="H147" s="2" t="s">
        <v>117</v>
      </c>
      <c r="I147" s="2">
        <v>0.2</v>
      </c>
      <c r="J147" s="2"/>
      <c r="K147" s="2"/>
      <c r="L147" s="2"/>
      <c r="M147" s="2"/>
      <c r="N147" s="2"/>
      <c r="O147" s="2"/>
      <c r="P147" s="2"/>
      <c r="Q147" s="2"/>
      <c r="R147" s="2"/>
      <c r="S147" s="2"/>
      <c r="T147" s="16"/>
      <c r="U147" s="16"/>
      <c r="V147" s="16"/>
      <c r="W147" s="16"/>
      <c r="X147" s="16"/>
      <c r="Y147" s="16"/>
      <c r="Z147" s="16"/>
      <c r="AA147" s="16"/>
      <c r="AB147" s="16"/>
      <c r="AC147" s="16"/>
      <c r="AD147" s="16"/>
      <c r="AE147" s="16"/>
      <c r="AF147" s="16"/>
      <c r="AG147" s="16"/>
      <c r="AH147" s="16"/>
      <c r="AI147" s="16"/>
      <c r="AJ147" s="16"/>
      <c r="AK147" s="16"/>
      <c r="AL147" s="16"/>
      <c r="AM147" s="16"/>
      <c r="AN147" s="16"/>
      <c r="AO147" s="16"/>
      <c r="AP147" s="16"/>
    </row>
    <row r="148" spans="1:42" x14ac:dyDescent="0.3">
      <c r="A148" s="16"/>
      <c r="B148" s="8"/>
      <c r="C148" s="8"/>
      <c r="D148" s="8"/>
      <c r="E148" s="8"/>
      <c r="F148" s="2"/>
      <c r="G148" s="2"/>
      <c r="H148" s="2" t="s">
        <v>118</v>
      </c>
      <c r="I148" s="2">
        <v>0.4</v>
      </c>
      <c r="J148" s="2"/>
      <c r="K148" s="2"/>
      <c r="L148" s="204"/>
      <c r="M148" s="205"/>
      <c r="N148" s="205"/>
      <c r="O148" s="205"/>
      <c r="P148" s="205"/>
      <c r="Q148" s="2"/>
      <c r="R148" s="2"/>
      <c r="S148" s="2"/>
      <c r="T148" s="16"/>
      <c r="U148" s="16"/>
      <c r="V148" s="16"/>
      <c r="W148" s="16"/>
      <c r="X148" s="16"/>
      <c r="Y148" s="16"/>
      <c r="Z148" s="16"/>
      <c r="AA148" s="16"/>
      <c r="AB148" s="16"/>
      <c r="AC148" s="16"/>
      <c r="AD148" s="16"/>
      <c r="AE148" s="16"/>
      <c r="AF148" s="16"/>
      <c r="AG148" s="16"/>
      <c r="AH148" s="16"/>
      <c r="AI148" s="16"/>
      <c r="AJ148" s="16"/>
      <c r="AK148" s="16"/>
      <c r="AL148" s="16"/>
      <c r="AM148" s="16"/>
      <c r="AN148" s="16"/>
      <c r="AO148" s="16"/>
      <c r="AP148" s="16"/>
    </row>
    <row r="149" spans="1:42" x14ac:dyDescent="0.3">
      <c r="A149" s="16"/>
      <c r="B149" s="8"/>
      <c r="C149" s="8"/>
      <c r="D149" s="8"/>
      <c r="E149" s="8"/>
      <c r="F149" s="2"/>
      <c r="G149" s="2"/>
      <c r="H149" s="2" t="s">
        <v>119</v>
      </c>
      <c r="I149" s="2">
        <v>0.6</v>
      </c>
      <c r="J149" s="2"/>
      <c r="K149" s="2"/>
      <c r="L149" s="204"/>
      <c r="M149" s="204" t="s">
        <v>133</v>
      </c>
      <c r="N149" s="204" t="s">
        <v>132</v>
      </c>
      <c r="O149" s="204" t="s">
        <v>134</v>
      </c>
      <c r="P149" s="204" t="s">
        <v>135</v>
      </c>
      <c r="Q149" s="2"/>
      <c r="R149" s="2"/>
      <c r="S149" s="2"/>
      <c r="T149" s="16"/>
      <c r="U149" s="16"/>
      <c r="V149" s="16"/>
      <c r="W149" s="16"/>
      <c r="X149" s="16"/>
      <c r="Y149" s="16"/>
      <c r="Z149" s="16"/>
      <c r="AA149" s="16"/>
      <c r="AB149" s="16"/>
      <c r="AC149" s="16"/>
      <c r="AD149" s="16"/>
      <c r="AE149" s="16"/>
      <c r="AF149" s="16"/>
      <c r="AG149" s="16"/>
      <c r="AH149" s="16"/>
      <c r="AI149" s="16"/>
      <c r="AJ149" s="16"/>
      <c r="AK149" s="16"/>
      <c r="AL149" s="16"/>
      <c r="AM149" s="16"/>
      <c r="AN149" s="16"/>
      <c r="AO149" s="16"/>
      <c r="AP149" s="16"/>
    </row>
    <row r="150" spans="1:42" x14ac:dyDescent="0.3">
      <c r="A150" s="16"/>
      <c r="B150" s="8"/>
      <c r="C150" s="8"/>
      <c r="D150" s="8"/>
      <c r="E150" s="8"/>
      <c r="F150" s="2"/>
      <c r="G150" s="2"/>
      <c r="H150" s="2" t="s">
        <v>120</v>
      </c>
      <c r="I150" s="2">
        <v>0.8</v>
      </c>
      <c r="J150" s="2"/>
      <c r="K150" s="2"/>
      <c r="L150" s="204">
        <v>1</v>
      </c>
      <c r="M150" s="204" t="str">
        <f>IF(C120="","",VLOOKUP(C120,H147:I151,2,0))</f>
        <v/>
      </c>
      <c r="N150" s="204" t="str">
        <f>IF(E120="","",VLOOKUP(E120,H154:I158,2,0))</f>
        <v/>
      </c>
      <c r="O150" s="204" t="str">
        <f>IF(G120="","",VLOOKUP(G120,H161:I165,2,0))</f>
        <v/>
      </c>
      <c r="P150" s="204" t="str">
        <f>IF(I120="","",VLOOKUP(I120,H168:I172,2,0))</f>
        <v/>
      </c>
      <c r="Q150" s="2"/>
      <c r="R150" s="2"/>
      <c r="S150" s="2"/>
      <c r="T150" s="16"/>
      <c r="U150" s="16"/>
      <c r="V150" s="16"/>
      <c r="W150" s="16"/>
      <c r="X150" s="16"/>
      <c r="Y150" s="16"/>
      <c r="Z150" s="16"/>
      <c r="AA150" s="16"/>
      <c r="AB150" s="16"/>
      <c r="AC150" s="16"/>
      <c r="AD150" s="16"/>
      <c r="AE150" s="16"/>
      <c r="AF150" s="16"/>
      <c r="AG150" s="16"/>
      <c r="AH150" s="16"/>
      <c r="AI150" s="16"/>
      <c r="AJ150" s="16"/>
      <c r="AK150" s="16"/>
      <c r="AL150" s="16"/>
      <c r="AM150" s="16"/>
      <c r="AN150" s="16"/>
      <c r="AO150" s="16"/>
      <c r="AP150" s="16"/>
    </row>
    <row r="151" spans="1:42" x14ac:dyDescent="0.3">
      <c r="A151" s="16"/>
      <c r="B151" s="8"/>
      <c r="C151" s="8"/>
      <c r="D151" s="8"/>
      <c r="E151" s="8"/>
      <c r="F151" s="2"/>
      <c r="G151" s="2"/>
      <c r="H151" s="2" t="s">
        <v>121</v>
      </c>
      <c r="I151" s="2">
        <v>1</v>
      </c>
      <c r="J151" s="2"/>
      <c r="K151" s="2"/>
      <c r="L151" s="204">
        <v>2</v>
      </c>
      <c r="M151" s="204" t="str">
        <f>IF(C122="","",VLOOKUP(C122,H147:I151,2,0))</f>
        <v/>
      </c>
      <c r="N151" s="204" t="str">
        <f>IF(E122="","",VLOOKUP(E122,H154:I158,2,0))</f>
        <v/>
      </c>
      <c r="O151" s="204" t="str">
        <f>IF(G122="","",VLOOKUP(G122,H161:I165,2,0))</f>
        <v/>
      </c>
      <c r="P151" s="204" t="str">
        <f>IF(I122="","",VLOOKUP(I122,H168:I172,2,0))</f>
        <v/>
      </c>
      <c r="Q151" s="2"/>
      <c r="R151" s="2"/>
      <c r="S151" s="2"/>
      <c r="T151" s="16"/>
      <c r="U151" s="16"/>
      <c r="V151" s="16"/>
      <c r="W151" s="16"/>
      <c r="X151" s="16"/>
      <c r="Y151" s="16"/>
      <c r="Z151" s="16"/>
      <c r="AA151" s="16"/>
      <c r="AB151" s="16"/>
      <c r="AC151" s="16"/>
      <c r="AD151" s="16"/>
      <c r="AE151" s="16"/>
      <c r="AF151" s="16"/>
      <c r="AG151" s="16"/>
      <c r="AH151" s="16"/>
      <c r="AI151" s="16"/>
      <c r="AJ151" s="16"/>
      <c r="AK151" s="16"/>
      <c r="AL151" s="16"/>
      <c r="AM151" s="16"/>
      <c r="AN151" s="16"/>
      <c r="AO151" s="16"/>
      <c r="AP151" s="16"/>
    </row>
    <row r="152" spans="1:42" x14ac:dyDescent="0.3">
      <c r="A152" s="16"/>
      <c r="B152" s="8"/>
      <c r="C152" s="8"/>
      <c r="D152" s="8"/>
      <c r="E152" s="8"/>
      <c r="F152" s="2"/>
      <c r="G152" s="2"/>
      <c r="H152" s="2"/>
      <c r="I152" s="2"/>
      <c r="J152" s="2"/>
      <c r="K152" s="2"/>
      <c r="L152" s="204">
        <v>3</v>
      </c>
      <c r="M152" s="204" t="str">
        <f>IF(C124="","",VLOOKUP(C124,H147:I151,2,0))</f>
        <v/>
      </c>
      <c r="N152" s="204" t="str">
        <f>IF(E124="","",VLOOKUP(E124,H154:I158,2,0))</f>
        <v/>
      </c>
      <c r="O152" s="204" t="str">
        <f>IF(G124="","",VLOOKUP(G124,H161:I165,2,0))</f>
        <v/>
      </c>
      <c r="P152" s="204" t="str">
        <f>IF(I124="","",VLOOKUP(I124,H168:I172,2,0))</f>
        <v/>
      </c>
      <c r="Q152" s="2"/>
      <c r="R152" s="2"/>
      <c r="S152" s="2"/>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row>
    <row r="153" spans="1:42" x14ac:dyDescent="0.3">
      <c r="A153" s="16"/>
      <c r="B153" s="8"/>
      <c r="C153" s="8"/>
      <c r="D153" s="8"/>
      <c r="E153" s="8"/>
      <c r="F153" s="2"/>
      <c r="G153" s="369" t="s">
        <v>110</v>
      </c>
      <c r="H153" s="369"/>
      <c r="I153" s="369"/>
      <c r="J153" s="369"/>
      <c r="K153" s="2"/>
      <c r="L153" s="204">
        <v>4</v>
      </c>
      <c r="M153" s="204" t="str">
        <f>IF(C126="","",VLOOKUP(C126,H147:I151,2,0))</f>
        <v/>
      </c>
      <c r="N153" s="204" t="str">
        <f>IF(E126="","",VLOOKUP(E126,H154:I158,2,0))</f>
        <v/>
      </c>
      <c r="O153" s="204" t="str">
        <f>IF(G126="","",VLOOKUP(G126,H161:I165,2,0))</f>
        <v/>
      </c>
      <c r="P153" s="204" t="str">
        <f>IF(I126="","",VLOOKUP(I126,H168:I172,2,0))</f>
        <v/>
      </c>
      <c r="Q153" s="2"/>
      <c r="R153" s="2"/>
      <c r="S153" s="2"/>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row>
    <row r="154" spans="1:42" x14ac:dyDescent="0.3">
      <c r="A154" s="16"/>
      <c r="B154" s="8"/>
      <c r="C154" s="8"/>
      <c r="D154" s="8"/>
      <c r="E154" s="8"/>
      <c r="F154" s="2"/>
      <c r="G154" s="2"/>
      <c r="H154" s="2" t="s">
        <v>112</v>
      </c>
      <c r="I154" s="2">
        <v>0.1</v>
      </c>
      <c r="J154" s="2"/>
      <c r="K154" s="2"/>
      <c r="L154" s="204">
        <v>5</v>
      </c>
      <c r="M154" s="204" t="str">
        <f>IF(C128="","",VLOOKUP(C128,H147:I151,2,0))</f>
        <v/>
      </c>
      <c r="N154" s="204" t="str">
        <f>IF(E128="","",VLOOKUP(E128,H154:I158,2,0))</f>
        <v/>
      </c>
      <c r="O154" s="204" t="str">
        <f>IF(G128="","",VLOOKUP(G128,H161:I165,2,0))</f>
        <v/>
      </c>
      <c r="P154" s="204" t="str">
        <f>IF(I128="","",VLOOKUP(I128,H168:I172,2,0))</f>
        <v/>
      </c>
      <c r="Q154" s="2"/>
      <c r="R154" s="2"/>
      <c r="S154" s="2"/>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row>
    <row r="155" spans="1:42" x14ac:dyDescent="0.3">
      <c r="A155" s="16"/>
      <c r="B155" s="8"/>
      <c r="C155" s="8"/>
      <c r="D155" s="8"/>
      <c r="E155" s="8"/>
      <c r="F155" s="2"/>
      <c r="G155" s="2"/>
      <c r="H155" s="2" t="s">
        <v>113</v>
      </c>
      <c r="I155" s="2">
        <v>0.2</v>
      </c>
      <c r="J155" s="2"/>
      <c r="K155" s="2"/>
      <c r="L155" s="204">
        <v>6</v>
      </c>
      <c r="M155" s="204" t="str">
        <f>IF(C130="","",VLOOKUP(C130,H147:I151,2,0))</f>
        <v/>
      </c>
      <c r="N155" s="204" t="str">
        <f>IF(E130="","",VLOOKUP(E130,H154:I158,2,0))</f>
        <v/>
      </c>
      <c r="O155" s="204" t="str">
        <f>IF(G130="","",VLOOKUP(G130,H161:I165,2,0))</f>
        <v/>
      </c>
      <c r="P155" s="204" t="str">
        <f>IF(I130="","",VLOOKUP(I130,H168:I172,2,0))</f>
        <v/>
      </c>
      <c r="Q155" s="2"/>
      <c r="R155" s="2"/>
      <c r="S155" s="2"/>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row>
    <row r="156" spans="1:42" x14ac:dyDescent="0.3">
      <c r="A156" s="16"/>
      <c r="B156" s="8"/>
      <c r="C156" s="8"/>
      <c r="D156" s="8"/>
      <c r="E156" s="8"/>
      <c r="F156" s="2"/>
      <c r="G156" s="2"/>
      <c r="H156" s="2" t="s">
        <v>65</v>
      </c>
      <c r="I156" s="2">
        <v>0.3</v>
      </c>
      <c r="J156" s="2"/>
      <c r="K156" s="2"/>
      <c r="L156" s="204">
        <v>7</v>
      </c>
      <c r="M156" s="204" t="str">
        <f>IF(C132="","",VLOOKUP(C132,H147:I151,2,0))</f>
        <v/>
      </c>
      <c r="N156" s="204" t="str">
        <f>IF(E132="","",VLOOKUP(E132,H154:I158,2,0))</f>
        <v/>
      </c>
      <c r="O156" s="204" t="str">
        <f>IF(G132="","",VLOOKUP(G132,H161:I165,2,0))</f>
        <v/>
      </c>
      <c r="P156" s="204" t="str">
        <f>IF(I132="","",VLOOKUP(I132,H168:I172,2,0))</f>
        <v/>
      </c>
      <c r="Q156" s="2"/>
      <c r="R156" s="2"/>
      <c r="S156" s="2"/>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row>
    <row r="157" spans="1:42" x14ac:dyDescent="0.3">
      <c r="A157" s="16"/>
      <c r="B157" s="8"/>
      <c r="C157" s="8"/>
      <c r="D157" s="8"/>
      <c r="E157" s="8"/>
      <c r="F157" s="2"/>
      <c r="G157" s="2"/>
      <c r="H157" s="2" t="s">
        <v>114</v>
      </c>
      <c r="I157" s="2">
        <v>0.4</v>
      </c>
      <c r="J157" s="2"/>
      <c r="K157" s="2"/>
      <c r="L157" s="2"/>
      <c r="M157" s="2"/>
      <c r="N157" s="2"/>
      <c r="O157" s="2"/>
      <c r="P157" s="2"/>
      <c r="Q157" s="2"/>
      <c r="R157" s="2"/>
      <c r="S157" s="2"/>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row>
    <row r="158" spans="1:42" x14ac:dyDescent="0.3">
      <c r="A158" s="16"/>
      <c r="B158" s="8"/>
      <c r="C158" s="8"/>
      <c r="D158" s="8"/>
      <c r="E158" s="8"/>
      <c r="F158" s="2"/>
      <c r="G158" s="2"/>
      <c r="H158" s="2" t="s">
        <v>115</v>
      </c>
      <c r="I158" s="2">
        <v>0.5</v>
      </c>
      <c r="J158" s="2"/>
      <c r="K158" s="2"/>
      <c r="L158" s="2"/>
      <c r="M158" s="2"/>
      <c r="N158" s="2"/>
      <c r="O158" s="2"/>
      <c r="P158" s="2"/>
      <c r="Q158" s="2"/>
      <c r="R158" s="2"/>
      <c r="S158" s="2"/>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row>
    <row r="159" spans="1:42" x14ac:dyDescent="0.3">
      <c r="A159" s="16"/>
      <c r="B159" s="8"/>
      <c r="C159" s="8"/>
      <c r="D159" s="8"/>
      <c r="E159" s="8"/>
      <c r="F159" s="2"/>
      <c r="G159" s="2"/>
      <c r="H159" s="2"/>
      <c r="I159" s="2"/>
      <c r="J159" s="2"/>
      <c r="K159" s="2"/>
      <c r="L159" s="2"/>
      <c r="M159" s="2"/>
      <c r="N159" s="2"/>
      <c r="O159" s="2"/>
      <c r="P159" s="2"/>
      <c r="Q159" s="2"/>
      <c r="R159" s="2"/>
      <c r="S159" s="2"/>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row>
    <row r="160" spans="1:42" x14ac:dyDescent="0.3">
      <c r="A160" s="16"/>
      <c r="B160" s="8"/>
      <c r="C160" s="8"/>
      <c r="D160" s="8"/>
      <c r="E160" s="8"/>
      <c r="F160" s="2"/>
      <c r="G160" s="369" t="s">
        <v>111</v>
      </c>
      <c r="H160" s="369"/>
      <c r="I160" s="369"/>
      <c r="J160" s="369"/>
      <c r="K160" s="2"/>
      <c r="L160" s="2"/>
      <c r="M160" s="2"/>
      <c r="N160" s="206" t="str">
        <f>IFERROR(AVERAGE(K120:L133),"0,0 kg")</f>
        <v>0,0 kg</v>
      </c>
      <c r="O160" s="2"/>
      <c r="P160" s="2"/>
      <c r="Q160" s="2"/>
      <c r="R160" s="2"/>
      <c r="S160" s="2"/>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row>
    <row r="161" spans="1:42" x14ac:dyDescent="0.3">
      <c r="A161" s="16"/>
      <c r="B161" s="8"/>
      <c r="C161" s="8"/>
      <c r="D161" s="8"/>
      <c r="E161" s="8"/>
      <c r="F161" s="2"/>
      <c r="G161" s="2"/>
      <c r="H161" s="2" t="s">
        <v>125</v>
      </c>
      <c r="I161" s="2">
        <v>0.1</v>
      </c>
      <c r="J161" s="2"/>
      <c r="K161" s="2"/>
      <c r="L161" s="2"/>
      <c r="M161" s="2"/>
      <c r="N161" s="2"/>
      <c r="O161" s="2"/>
      <c r="P161" s="2"/>
      <c r="Q161" s="2"/>
      <c r="R161" s="2"/>
      <c r="S161" s="2"/>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row>
    <row r="162" spans="1:42" x14ac:dyDescent="0.3">
      <c r="A162" s="16"/>
      <c r="B162" s="8"/>
      <c r="C162" s="8"/>
      <c r="D162" s="8"/>
      <c r="E162" s="8"/>
      <c r="F162" s="2"/>
      <c r="G162" s="2"/>
      <c r="H162" s="2" t="s">
        <v>116</v>
      </c>
      <c r="I162" s="2">
        <v>0.2</v>
      </c>
      <c r="J162" s="2"/>
      <c r="K162" s="2"/>
      <c r="L162" s="2"/>
      <c r="M162" s="2"/>
      <c r="N162" s="2"/>
      <c r="O162" s="2"/>
      <c r="P162" s="2"/>
      <c r="Q162" s="2"/>
      <c r="R162" s="2"/>
      <c r="S162" s="2"/>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row>
    <row r="163" spans="1:42" x14ac:dyDescent="0.3">
      <c r="A163" s="16"/>
      <c r="B163" s="8"/>
      <c r="C163" s="8"/>
      <c r="D163" s="8"/>
      <c r="E163" s="8"/>
      <c r="F163" s="2"/>
      <c r="G163" s="2"/>
      <c r="H163" s="2" t="s">
        <v>122</v>
      </c>
      <c r="I163" s="2">
        <v>0.3</v>
      </c>
      <c r="J163" s="2"/>
      <c r="K163" s="2"/>
      <c r="L163" s="2"/>
      <c r="M163" s="2"/>
      <c r="N163" s="2"/>
      <c r="O163" s="2"/>
      <c r="P163" s="2"/>
      <c r="Q163" s="2"/>
      <c r="R163" s="2"/>
      <c r="S163" s="2"/>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row>
    <row r="164" spans="1:42" x14ac:dyDescent="0.3">
      <c r="A164" s="16"/>
      <c r="B164" s="8"/>
      <c r="C164" s="8"/>
      <c r="D164" s="8"/>
      <c r="E164" s="8"/>
      <c r="F164" s="2"/>
      <c r="G164" s="2"/>
      <c r="H164" s="2" t="s">
        <v>123</v>
      </c>
      <c r="I164" s="2">
        <v>0.4</v>
      </c>
      <c r="J164" s="2"/>
      <c r="K164" s="2"/>
      <c r="L164" s="2"/>
      <c r="M164" s="2"/>
      <c r="N164" s="2"/>
      <c r="O164" s="2"/>
      <c r="P164" s="2"/>
      <c r="Q164" s="2"/>
      <c r="R164" s="2"/>
      <c r="S164" s="2"/>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row>
    <row r="165" spans="1:42" x14ac:dyDescent="0.3">
      <c r="A165" s="16"/>
      <c r="B165" s="8"/>
      <c r="C165" s="8"/>
      <c r="D165" s="8"/>
      <c r="E165" s="8"/>
      <c r="F165" s="2"/>
      <c r="G165" s="2"/>
      <c r="H165" s="2" t="s">
        <v>124</v>
      </c>
      <c r="I165" s="2">
        <v>0.5</v>
      </c>
      <c r="J165" s="2"/>
      <c r="K165" s="2"/>
      <c r="L165" s="2"/>
      <c r="M165" s="2"/>
      <c r="N165" s="2"/>
      <c r="O165" s="2"/>
      <c r="P165" s="2"/>
      <c r="Q165" s="2"/>
      <c r="R165" s="2"/>
      <c r="S165" s="2"/>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row>
    <row r="166" spans="1:42" x14ac:dyDescent="0.3">
      <c r="A166" s="16"/>
      <c r="B166" s="8"/>
      <c r="C166" s="8"/>
      <c r="D166" s="8"/>
      <c r="E166" s="8"/>
      <c r="F166" s="2"/>
      <c r="G166" s="2"/>
      <c r="H166" s="2"/>
      <c r="I166" s="2"/>
      <c r="J166" s="2"/>
      <c r="K166" s="2"/>
      <c r="L166" s="2"/>
      <c r="M166" s="2"/>
      <c r="N166" s="2"/>
      <c r="O166" s="2"/>
      <c r="P166" s="2"/>
      <c r="Q166" s="2"/>
      <c r="R166" s="2"/>
      <c r="S166" s="2"/>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row>
    <row r="167" spans="1:42" x14ac:dyDescent="0.3">
      <c r="A167" s="16"/>
      <c r="B167" s="8"/>
      <c r="C167" s="8"/>
      <c r="D167" s="8"/>
      <c r="E167" s="8"/>
      <c r="F167" s="2"/>
      <c r="G167" s="369" t="s">
        <v>108</v>
      </c>
      <c r="H167" s="369"/>
      <c r="I167" s="369"/>
      <c r="J167" s="369"/>
      <c r="K167" s="2"/>
      <c r="L167" s="2"/>
      <c r="M167" s="2"/>
      <c r="N167" s="2"/>
      <c r="O167" s="2"/>
      <c r="P167" s="2"/>
      <c r="Q167" s="2"/>
      <c r="R167" s="2"/>
      <c r="S167" s="2"/>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row>
    <row r="168" spans="1:42" x14ac:dyDescent="0.3">
      <c r="A168" s="16"/>
      <c r="B168" s="8"/>
      <c r="C168" s="8"/>
      <c r="D168" s="8"/>
      <c r="E168" s="8"/>
      <c r="F168" s="2"/>
      <c r="G168" s="2"/>
      <c r="H168" s="2" t="s">
        <v>126</v>
      </c>
      <c r="I168" s="2">
        <v>0.2</v>
      </c>
      <c r="J168" s="2"/>
      <c r="K168" s="2"/>
      <c r="L168" s="2"/>
      <c r="M168" s="2"/>
      <c r="N168" s="2"/>
      <c r="O168" s="2"/>
      <c r="P168" s="2"/>
      <c r="Q168" s="2"/>
      <c r="R168" s="2"/>
      <c r="S168" s="2"/>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row>
    <row r="169" spans="1:42" x14ac:dyDescent="0.3">
      <c r="A169" s="16"/>
      <c r="B169" s="8"/>
      <c r="C169" s="8"/>
      <c r="D169" s="8"/>
      <c r="E169" s="8"/>
      <c r="F169" s="2"/>
      <c r="G169" s="2"/>
      <c r="H169" s="2" t="s">
        <v>127</v>
      </c>
      <c r="I169" s="2">
        <v>0.4</v>
      </c>
      <c r="J169" s="2"/>
      <c r="K169" s="2"/>
      <c r="L169" s="2"/>
      <c r="M169" s="2"/>
      <c r="N169" s="2"/>
      <c r="O169" s="2"/>
      <c r="P169" s="2"/>
      <c r="Q169" s="2"/>
      <c r="R169" s="2"/>
      <c r="S169" s="2"/>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row>
    <row r="170" spans="1:42" x14ac:dyDescent="0.3">
      <c r="A170" s="16"/>
      <c r="B170" s="8"/>
      <c r="C170" s="8"/>
      <c r="D170" s="8"/>
      <c r="E170" s="8"/>
      <c r="F170" s="2"/>
      <c r="G170" s="2"/>
      <c r="H170" s="2" t="s">
        <v>128</v>
      </c>
      <c r="I170" s="2">
        <v>0.6</v>
      </c>
      <c r="J170" s="2"/>
      <c r="K170" s="2"/>
      <c r="L170" s="2"/>
      <c r="M170" s="2"/>
      <c r="N170" s="2"/>
      <c r="O170" s="2"/>
      <c r="P170" s="2"/>
      <c r="Q170" s="2"/>
      <c r="R170" s="2"/>
      <c r="S170" s="2"/>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row>
    <row r="171" spans="1:42" x14ac:dyDescent="0.3">
      <c r="A171" s="16"/>
      <c r="B171" s="8"/>
      <c r="C171" s="8"/>
      <c r="D171" s="8"/>
      <c r="E171" s="8"/>
      <c r="F171" s="2"/>
      <c r="G171" s="2"/>
      <c r="H171" s="2" t="s">
        <v>129</v>
      </c>
      <c r="I171" s="2">
        <v>0.8</v>
      </c>
      <c r="J171" s="2"/>
      <c r="K171" s="2"/>
      <c r="L171" s="2"/>
      <c r="M171" s="2"/>
      <c r="N171" s="2"/>
      <c r="O171" s="2"/>
      <c r="P171" s="2"/>
      <c r="Q171" s="2"/>
      <c r="R171" s="2"/>
      <c r="S171" s="2"/>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row>
    <row r="172" spans="1:42" x14ac:dyDescent="0.3">
      <c r="A172" s="16"/>
      <c r="B172" s="8"/>
      <c r="C172" s="8"/>
      <c r="D172" s="8"/>
      <c r="E172" s="8"/>
      <c r="F172" s="2"/>
      <c r="G172" s="2"/>
      <c r="H172" s="2" t="s">
        <v>130</v>
      </c>
      <c r="I172" s="2">
        <v>1</v>
      </c>
      <c r="J172" s="2"/>
      <c r="K172" s="2"/>
      <c r="L172" s="2"/>
      <c r="M172" s="2"/>
      <c r="N172" s="2"/>
      <c r="O172" s="2"/>
      <c r="P172" s="2"/>
      <c r="Q172" s="2"/>
      <c r="R172" s="2"/>
      <c r="S172" s="2"/>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row>
    <row r="173" spans="1:42" x14ac:dyDescent="0.3">
      <c r="A173" s="16"/>
      <c r="B173" s="8"/>
      <c r="C173" s="8"/>
      <c r="D173" s="8"/>
      <c r="E173" s="8"/>
      <c r="F173" s="2"/>
      <c r="G173" s="2"/>
      <c r="H173" s="2"/>
      <c r="I173" s="2"/>
      <c r="J173" s="2"/>
      <c r="K173" s="2"/>
      <c r="L173" s="2"/>
      <c r="M173" s="2"/>
      <c r="N173" s="2"/>
      <c r="O173" s="2"/>
      <c r="P173" s="2"/>
      <c r="Q173" s="2"/>
      <c r="R173" s="2"/>
      <c r="S173" s="2"/>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row>
    <row r="174" spans="1:42" x14ac:dyDescent="0.3">
      <c r="A174" s="16"/>
      <c r="B174" s="8"/>
      <c r="C174" s="8"/>
      <c r="D174" s="8"/>
      <c r="E174" s="8"/>
      <c r="F174" s="2"/>
      <c r="G174" s="2"/>
      <c r="H174" s="2"/>
      <c r="I174" s="2"/>
      <c r="J174" s="2"/>
      <c r="K174" s="2"/>
      <c r="L174" s="2"/>
      <c r="M174" s="2"/>
      <c r="N174" s="2"/>
      <c r="O174" s="2"/>
      <c r="P174" s="2"/>
      <c r="Q174" s="2"/>
      <c r="R174" s="2"/>
      <c r="S174" s="2"/>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row>
    <row r="175" spans="1:42" x14ac:dyDescent="0.3">
      <c r="A175" s="16"/>
      <c r="B175" s="8"/>
      <c r="C175" s="8"/>
      <c r="D175" s="8"/>
      <c r="E175" s="8"/>
      <c r="F175" s="2"/>
      <c r="G175" s="2"/>
      <c r="H175" s="2"/>
      <c r="I175" s="2"/>
      <c r="J175" s="2"/>
      <c r="K175" s="2"/>
      <c r="L175" s="2"/>
      <c r="M175" s="2"/>
      <c r="N175" s="2"/>
      <c r="O175" s="2"/>
      <c r="P175" s="2"/>
      <c r="Q175" s="2"/>
      <c r="R175" s="2"/>
      <c r="S175" s="2"/>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row>
    <row r="176" spans="1:42" x14ac:dyDescent="0.3">
      <c r="A176" s="16"/>
      <c r="B176" s="8"/>
      <c r="C176" s="8"/>
      <c r="D176" s="8"/>
      <c r="E176" s="8"/>
      <c r="F176" s="2"/>
      <c r="G176" s="2"/>
      <c r="H176" s="2"/>
      <c r="I176" s="2"/>
      <c r="J176" s="2"/>
      <c r="K176" s="2"/>
      <c r="L176" s="2"/>
      <c r="M176" s="2"/>
      <c r="N176" s="2"/>
      <c r="O176" s="2"/>
      <c r="P176" s="2"/>
      <c r="Q176" s="2"/>
      <c r="R176" s="2"/>
      <c r="S176" s="2"/>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row>
    <row r="177" spans="1:42" x14ac:dyDescent="0.3">
      <c r="A177" s="16"/>
      <c r="B177" s="8"/>
      <c r="C177" s="8"/>
      <c r="D177" s="8"/>
      <c r="E177" s="8"/>
      <c r="F177" s="2"/>
      <c r="G177" s="2"/>
      <c r="H177" s="2"/>
      <c r="I177" s="2"/>
      <c r="J177" s="2"/>
      <c r="K177" s="2"/>
      <c r="L177" s="2"/>
      <c r="M177" s="2"/>
      <c r="N177" s="2"/>
      <c r="O177" s="2"/>
      <c r="P177" s="2"/>
      <c r="Q177" s="2"/>
      <c r="R177" s="2"/>
      <c r="S177" s="2"/>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row>
    <row r="178" spans="1:42" x14ac:dyDescent="0.3">
      <c r="A178" s="16"/>
      <c r="B178" s="8"/>
      <c r="C178" s="8"/>
      <c r="D178" s="8"/>
      <c r="E178" s="8"/>
      <c r="F178" s="8"/>
      <c r="G178" s="8"/>
      <c r="H178" s="8"/>
      <c r="I178" s="8"/>
      <c r="J178" s="8"/>
      <c r="K178" s="8"/>
      <c r="L178" s="8"/>
      <c r="M178" s="8"/>
      <c r="N178" s="8"/>
      <c r="O178" s="8"/>
      <c r="P178" s="8"/>
      <c r="Q178" s="8"/>
      <c r="R178" s="8"/>
      <c r="S178" s="2"/>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row>
    <row r="179" spans="1:42" x14ac:dyDescent="0.3">
      <c r="A179" s="16"/>
      <c r="B179" s="8"/>
      <c r="C179" s="8"/>
      <c r="D179" s="8"/>
      <c r="E179" s="8"/>
      <c r="F179" s="8"/>
      <c r="G179" s="8"/>
      <c r="H179" s="8"/>
      <c r="I179" s="8"/>
      <c r="J179" s="8"/>
      <c r="K179" s="8"/>
      <c r="L179" s="8"/>
      <c r="M179" s="8"/>
      <c r="N179" s="8"/>
      <c r="O179" s="8"/>
      <c r="P179" s="8"/>
      <c r="Q179" s="8"/>
      <c r="R179" s="8"/>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row>
    <row r="180" spans="1:42" x14ac:dyDescent="0.3">
      <c r="A180" s="16"/>
      <c r="B180" s="8"/>
      <c r="C180" s="8"/>
      <c r="D180" s="8"/>
      <c r="E180" s="8"/>
      <c r="F180" s="8"/>
      <c r="G180" s="8"/>
      <c r="H180" s="8"/>
      <c r="I180" s="8"/>
      <c r="J180" s="8"/>
      <c r="K180" s="8"/>
      <c r="L180" s="8"/>
      <c r="M180" s="8"/>
      <c r="N180" s="8"/>
      <c r="O180" s="8"/>
      <c r="P180" s="8"/>
      <c r="Q180" s="8"/>
      <c r="R180" s="8"/>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row>
    <row r="181" spans="1:42" x14ac:dyDescent="0.3">
      <c r="A181" s="16"/>
      <c r="B181" s="8"/>
      <c r="C181" s="8"/>
      <c r="D181" s="8"/>
      <c r="E181" s="8"/>
      <c r="F181" s="8"/>
      <c r="G181" s="8"/>
      <c r="H181" s="8"/>
      <c r="I181" s="8"/>
      <c r="J181" s="8"/>
      <c r="K181" s="8"/>
      <c r="L181" s="8"/>
      <c r="M181" s="8"/>
      <c r="N181" s="8"/>
      <c r="O181" s="8"/>
      <c r="P181" s="8"/>
      <c r="Q181" s="8"/>
      <c r="R181" s="8"/>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row>
    <row r="182" spans="1:42" x14ac:dyDescent="0.3">
      <c r="A182" s="16"/>
      <c r="B182" s="8"/>
      <c r="C182" s="8"/>
      <c r="D182" s="8"/>
      <c r="E182" s="8"/>
      <c r="F182" s="8"/>
      <c r="G182" s="8"/>
      <c r="H182" s="8"/>
      <c r="I182" s="8"/>
      <c r="J182" s="8"/>
      <c r="K182" s="8"/>
      <c r="L182" s="8"/>
      <c r="M182" s="8"/>
      <c r="N182" s="8"/>
      <c r="O182" s="8"/>
      <c r="P182" s="8"/>
      <c r="Q182" s="8"/>
      <c r="R182" s="8"/>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row>
    <row r="183" spans="1:42" x14ac:dyDescent="0.3">
      <c r="A183" s="16"/>
      <c r="B183" s="8"/>
      <c r="C183" s="8"/>
      <c r="D183" s="8"/>
      <c r="E183" s="8"/>
      <c r="F183" s="8"/>
      <c r="G183" s="8"/>
      <c r="H183" s="8"/>
      <c r="I183" s="8"/>
      <c r="J183" s="8"/>
      <c r="K183" s="8"/>
      <c r="L183" s="8"/>
      <c r="M183" s="8"/>
      <c r="N183" s="8"/>
      <c r="O183" s="8"/>
      <c r="P183" s="8"/>
      <c r="Q183" s="8"/>
      <c r="R183" s="8"/>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row>
    <row r="184" spans="1:42" x14ac:dyDescent="0.3">
      <c r="A184" s="16"/>
      <c r="B184" s="8"/>
      <c r="C184" s="8"/>
      <c r="D184" s="8"/>
      <c r="E184" s="8"/>
      <c r="F184" s="8"/>
      <c r="G184" s="8"/>
      <c r="H184" s="8"/>
      <c r="I184" s="8"/>
      <c r="J184" s="8"/>
      <c r="K184" s="8"/>
      <c r="L184" s="8"/>
      <c r="M184" s="8"/>
      <c r="N184" s="8"/>
      <c r="O184" s="8"/>
      <c r="P184" s="8"/>
      <c r="Q184" s="8"/>
      <c r="R184" s="8"/>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row>
    <row r="185" spans="1:42" x14ac:dyDescent="0.3">
      <c r="A185" s="16"/>
      <c r="B185" s="8"/>
      <c r="C185" s="8"/>
      <c r="D185" s="8"/>
      <c r="E185" s="8"/>
      <c r="F185" s="8"/>
      <c r="G185" s="8"/>
      <c r="H185" s="8"/>
      <c r="I185" s="8"/>
      <c r="J185" s="8"/>
      <c r="K185" s="8"/>
      <c r="L185" s="8"/>
      <c r="M185" s="8"/>
      <c r="N185" s="8"/>
      <c r="O185" s="8"/>
      <c r="P185" s="8"/>
      <c r="Q185" s="8"/>
      <c r="R185" s="8"/>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row>
    <row r="186" spans="1:42" x14ac:dyDescent="0.3">
      <c r="A186" s="16"/>
      <c r="B186" s="8"/>
      <c r="C186" s="8"/>
      <c r="D186" s="8"/>
      <c r="E186" s="8"/>
      <c r="F186" s="8"/>
      <c r="G186" s="8"/>
      <c r="H186" s="8"/>
      <c r="I186" s="8"/>
      <c r="J186" s="8"/>
      <c r="K186" s="8"/>
      <c r="L186" s="8"/>
      <c r="M186" s="8"/>
      <c r="N186" s="8"/>
      <c r="O186" s="8"/>
      <c r="P186" s="8"/>
      <c r="Q186" s="8"/>
      <c r="R186" s="8"/>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row>
    <row r="187" spans="1:42" x14ac:dyDescent="0.3">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row>
    <row r="188" spans="1:42" x14ac:dyDescent="0.3">
      <c r="A188" s="16"/>
      <c r="B188" s="16"/>
      <c r="C188" s="16"/>
      <c r="D188" s="16"/>
      <c r="E188" s="16"/>
      <c r="F188" s="16"/>
      <c r="G188" s="16"/>
      <c r="H188" s="16"/>
      <c r="I188" s="16"/>
      <c r="J188" s="16"/>
      <c r="K188" s="16"/>
      <c r="L188" s="16"/>
      <c r="M188" s="16"/>
      <c r="N188" s="16"/>
      <c r="O188" s="16"/>
      <c r="P188" s="16"/>
      <c r="Q188" s="16"/>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row>
    <row r="189" spans="1:42" x14ac:dyDescent="0.3">
      <c r="A189" s="16"/>
      <c r="B189" s="16"/>
      <c r="C189" s="16"/>
      <c r="D189" s="16"/>
      <c r="E189" s="16"/>
      <c r="F189" s="16"/>
      <c r="G189" s="16"/>
      <c r="H189" s="16"/>
      <c r="I189" s="16"/>
      <c r="J189" s="16"/>
      <c r="K189" s="16"/>
      <c r="L189" s="16"/>
      <c r="M189" s="16"/>
      <c r="N189" s="16"/>
      <c r="O189" s="16"/>
      <c r="P189" s="16"/>
      <c r="Q189" s="16"/>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row>
    <row r="190" spans="1:42" x14ac:dyDescent="0.3">
      <c r="A190" s="16"/>
      <c r="B190" s="16"/>
      <c r="C190" s="16"/>
      <c r="D190" s="16"/>
      <c r="E190" s="16"/>
      <c r="F190" s="16"/>
      <c r="G190" s="16"/>
      <c r="H190" s="16"/>
      <c r="I190" s="16"/>
      <c r="J190" s="16"/>
      <c r="K190" s="16"/>
      <c r="L190" s="16"/>
      <c r="M190" s="16"/>
      <c r="N190" s="16"/>
      <c r="O190" s="16"/>
      <c r="P190" s="16"/>
      <c r="Q190" s="16"/>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row>
    <row r="191" spans="1:42" x14ac:dyDescent="0.3">
      <c r="A191" s="16"/>
      <c r="B191" s="16"/>
      <c r="C191" s="16"/>
      <c r="D191" s="16"/>
      <c r="E191" s="16"/>
      <c r="F191" s="16"/>
      <c r="G191" s="16"/>
      <c r="H191" s="16"/>
      <c r="I191" s="16"/>
      <c r="J191" s="16"/>
      <c r="K191" s="16"/>
      <c r="L191" s="16"/>
      <c r="M191" s="16"/>
      <c r="N191" s="16"/>
      <c r="O191" s="16"/>
      <c r="P191" s="16"/>
      <c r="Q191" s="16"/>
      <c r="R191" s="16"/>
      <c r="S191" s="16"/>
      <c r="T191" s="16"/>
      <c r="U191" s="16"/>
      <c r="V191" s="16"/>
      <c r="W191" s="16"/>
      <c r="X191" s="16"/>
      <c r="Y191" s="16"/>
      <c r="Z191" s="16"/>
      <c r="AA191" s="16"/>
      <c r="AB191" s="16"/>
      <c r="AC191" s="16"/>
      <c r="AD191" s="16"/>
      <c r="AE191" s="16"/>
      <c r="AF191" s="16"/>
      <c r="AG191" s="16"/>
      <c r="AH191" s="16"/>
      <c r="AI191" s="16"/>
      <c r="AJ191" s="16"/>
      <c r="AK191" s="16"/>
      <c r="AL191" s="16"/>
      <c r="AM191" s="16"/>
      <c r="AN191" s="16"/>
      <c r="AO191" s="16"/>
      <c r="AP191" s="16"/>
    </row>
    <row r="192" spans="1:42" x14ac:dyDescent="0.3">
      <c r="A192" s="16"/>
      <c r="B192" s="16"/>
      <c r="C192" s="16"/>
      <c r="D192" s="16"/>
      <c r="E192" s="16"/>
      <c r="F192" s="16"/>
      <c r="G192" s="16"/>
      <c r="H192" s="16"/>
      <c r="I192" s="16"/>
      <c r="J192" s="16"/>
      <c r="K192" s="16"/>
      <c r="L192" s="16"/>
      <c r="M192" s="16"/>
      <c r="N192" s="16"/>
      <c r="O192" s="16"/>
      <c r="P192" s="16"/>
      <c r="Q192" s="16"/>
      <c r="R192" s="16"/>
      <c r="S192" s="16"/>
      <c r="T192" s="16"/>
      <c r="U192" s="16"/>
      <c r="V192" s="16"/>
      <c r="W192" s="16"/>
      <c r="X192" s="16"/>
      <c r="Y192" s="16"/>
      <c r="Z192" s="16"/>
      <c r="AA192" s="16"/>
      <c r="AB192" s="16"/>
      <c r="AC192" s="16"/>
      <c r="AD192" s="16"/>
      <c r="AE192" s="16"/>
      <c r="AF192" s="16"/>
      <c r="AG192" s="16"/>
      <c r="AH192" s="16"/>
      <c r="AI192" s="16"/>
      <c r="AJ192" s="16"/>
      <c r="AK192" s="16"/>
      <c r="AL192" s="16"/>
      <c r="AM192" s="16"/>
      <c r="AN192" s="16"/>
      <c r="AO192" s="16"/>
      <c r="AP192" s="16"/>
    </row>
    <row r="193" spans="1:42" x14ac:dyDescent="0.3">
      <c r="A193" s="16"/>
      <c r="B193" s="16"/>
      <c r="C193" s="16"/>
      <c r="D193" s="16"/>
      <c r="E193" s="16"/>
      <c r="F193" s="16"/>
      <c r="G193" s="16"/>
      <c r="H193" s="16"/>
      <c r="I193" s="16"/>
      <c r="J193" s="16"/>
      <c r="K193" s="16"/>
      <c r="L193" s="16"/>
      <c r="M193" s="16"/>
      <c r="N193" s="16"/>
      <c r="O193" s="16"/>
      <c r="P193" s="16"/>
      <c r="Q193" s="16"/>
      <c r="R193" s="16"/>
      <c r="S193" s="16"/>
      <c r="T193" s="16"/>
      <c r="U193" s="16"/>
      <c r="V193" s="16"/>
      <c r="W193" s="16"/>
      <c r="X193" s="16"/>
      <c r="Y193" s="16"/>
      <c r="Z193" s="16"/>
      <c r="AA193" s="16"/>
      <c r="AB193" s="16"/>
      <c r="AC193" s="16"/>
      <c r="AD193" s="16"/>
      <c r="AE193" s="16"/>
      <c r="AF193" s="16"/>
      <c r="AG193" s="16"/>
      <c r="AH193" s="16"/>
      <c r="AI193" s="16"/>
      <c r="AJ193" s="16"/>
      <c r="AK193" s="16"/>
      <c r="AL193" s="16"/>
      <c r="AM193" s="16"/>
      <c r="AN193" s="16"/>
      <c r="AO193" s="16"/>
      <c r="AP193" s="16"/>
    </row>
    <row r="194" spans="1:42" x14ac:dyDescent="0.3">
      <c r="A194" s="16"/>
      <c r="B194" s="16"/>
      <c r="C194" s="16"/>
      <c r="D194" s="16"/>
      <c r="E194" s="16"/>
      <c r="F194" s="16"/>
      <c r="G194" s="16"/>
      <c r="H194" s="16"/>
      <c r="I194" s="16"/>
      <c r="J194" s="16"/>
      <c r="K194" s="16"/>
      <c r="L194" s="16"/>
      <c r="M194" s="16"/>
      <c r="N194" s="16"/>
      <c r="O194" s="16"/>
      <c r="P194" s="16"/>
      <c r="Q194" s="16"/>
      <c r="R194" s="16"/>
      <c r="S194" s="16"/>
      <c r="T194" s="16"/>
      <c r="U194" s="16"/>
      <c r="V194" s="16"/>
      <c r="W194" s="16"/>
      <c r="X194" s="16"/>
      <c r="Y194" s="16"/>
      <c r="Z194" s="16"/>
      <c r="AA194" s="16"/>
      <c r="AB194" s="16"/>
      <c r="AC194" s="16"/>
      <c r="AD194" s="16"/>
      <c r="AE194" s="16"/>
      <c r="AF194" s="16"/>
      <c r="AG194" s="16"/>
      <c r="AH194" s="16"/>
      <c r="AI194" s="16"/>
      <c r="AJ194" s="16"/>
      <c r="AK194" s="16"/>
      <c r="AL194" s="16"/>
      <c r="AM194" s="16"/>
      <c r="AN194" s="16"/>
      <c r="AO194" s="16"/>
      <c r="AP194" s="16"/>
    </row>
    <row r="195" spans="1:42" x14ac:dyDescent="0.3">
      <c r="A195" s="16"/>
      <c r="B195" s="16"/>
      <c r="C195" s="16"/>
      <c r="D195" s="16"/>
      <c r="E195" s="16"/>
      <c r="F195" s="16"/>
      <c r="G195" s="16"/>
      <c r="H195" s="16"/>
      <c r="I195" s="16"/>
      <c r="J195" s="16"/>
      <c r="K195" s="16"/>
      <c r="L195" s="16"/>
      <c r="M195" s="16"/>
      <c r="N195" s="16"/>
      <c r="O195" s="16"/>
      <c r="P195" s="16"/>
      <c r="Q195" s="16"/>
      <c r="R195" s="16"/>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row>
    <row r="196" spans="1:42" x14ac:dyDescent="0.3">
      <c r="A196" s="16"/>
      <c r="B196" s="16"/>
      <c r="C196" s="16"/>
      <c r="D196" s="16"/>
      <c r="E196" s="16"/>
      <c r="F196" s="16"/>
      <c r="G196" s="16"/>
      <c r="H196" s="16"/>
      <c r="I196" s="16"/>
      <c r="J196" s="16"/>
      <c r="K196" s="16"/>
      <c r="L196" s="16"/>
      <c r="M196" s="16"/>
      <c r="N196" s="16"/>
      <c r="O196" s="16"/>
      <c r="P196" s="16"/>
      <c r="Q196" s="16"/>
      <c r="R196" s="16"/>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row>
    <row r="197" spans="1:42" x14ac:dyDescent="0.3">
      <c r="A197" s="16"/>
      <c r="B197" s="16"/>
      <c r="C197" s="16"/>
      <c r="D197" s="16"/>
      <c r="E197" s="16"/>
      <c r="F197" s="16"/>
      <c r="G197" s="16"/>
      <c r="H197" s="16"/>
      <c r="I197" s="16"/>
      <c r="J197" s="16"/>
      <c r="K197" s="16"/>
      <c r="L197" s="16"/>
      <c r="M197" s="16"/>
      <c r="N197" s="16"/>
      <c r="O197" s="16"/>
      <c r="P197" s="16"/>
      <c r="Q197" s="16"/>
      <c r="R197" s="16"/>
      <c r="S197" s="16"/>
      <c r="T197" s="16"/>
      <c r="U197" s="16"/>
      <c r="V197" s="16"/>
      <c r="W197" s="16"/>
      <c r="X197" s="16"/>
      <c r="Y197" s="16"/>
      <c r="Z197" s="16"/>
      <c r="AA197" s="16"/>
      <c r="AB197" s="16"/>
      <c r="AC197" s="16"/>
      <c r="AD197" s="16"/>
      <c r="AE197" s="16"/>
      <c r="AF197" s="16"/>
      <c r="AG197" s="16"/>
      <c r="AH197" s="16"/>
      <c r="AI197" s="16"/>
      <c r="AJ197" s="16"/>
      <c r="AK197" s="16"/>
      <c r="AL197" s="16"/>
      <c r="AM197" s="16"/>
      <c r="AN197" s="16"/>
      <c r="AO197" s="16"/>
      <c r="AP197" s="16"/>
    </row>
    <row r="198" spans="1:42" x14ac:dyDescent="0.3">
      <c r="A198" s="16"/>
      <c r="B198" s="16"/>
      <c r="C198" s="16"/>
      <c r="D198" s="16"/>
      <c r="E198" s="16"/>
      <c r="F198" s="16"/>
      <c r="G198" s="16"/>
      <c r="H198" s="16"/>
      <c r="I198" s="16"/>
      <c r="J198" s="16"/>
      <c r="K198" s="16"/>
      <c r="L198" s="16"/>
      <c r="M198" s="16"/>
      <c r="N198" s="16"/>
      <c r="O198" s="16"/>
      <c r="P198" s="16"/>
      <c r="Q198" s="16"/>
      <c r="R198" s="16"/>
      <c r="S198" s="16"/>
      <c r="T198" s="16"/>
      <c r="U198" s="16"/>
      <c r="V198" s="16"/>
      <c r="W198" s="16"/>
      <c r="X198" s="16"/>
      <c r="Y198" s="16"/>
      <c r="Z198" s="16"/>
      <c r="AA198" s="16"/>
      <c r="AB198" s="16"/>
      <c r="AC198" s="16"/>
      <c r="AD198" s="16"/>
      <c r="AE198" s="16"/>
      <c r="AF198" s="16"/>
      <c r="AG198" s="16"/>
      <c r="AH198" s="16"/>
      <c r="AI198" s="16"/>
      <c r="AJ198" s="16"/>
      <c r="AK198" s="16"/>
      <c r="AL198" s="16"/>
      <c r="AM198" s="16"/>
      <c r="AN198" s="16"/>
      <c r="AO198" s="16"/>
      <c r="AP198" s="16"/>
    </row>
    <row r="199" spans="1:42" x14ac:dyDescent="0.3">
      <c r="A199" s="16"/>
      <c r="B199" s="16"/>
      <c r="C199" s="16"/>
      <c r="D199" s="16"/>
      <c r="E199" s="16"/>
      <c r="F199" s="16"/>
      <c r="G199" s="16"/>
      <c r="H199" s="16"/>
      <c r="I199" s="16"/>
      <c r="J199" s="16"/>
      <c r="K199" s="16"/>
      <c r="L199" s="16"/>
      <c r="M199" s="16"/>
      <c r="N199" s="16"/>
      <c r="O199" s="16"/>
      <c r="P199" s="16"/>
      <c r="Q199" s="16"/>
      <c r="R199" s="16"/>
      <c r="S199" s="16"/>
      <c r="T199" s="16"/>
      <c r="U199" s="16"/>
      <c r="V199" s="16"/>
      <c r="W199" s="16"/>
      <c r="X199" s="16"/>
      <c r="Y199" s="16"/>
      <c r="Z199" s="16"/>
      <c r="AA199" s="16"/>
      <c r="AB199" s="16"/>
      <c r="AC199" s="16"/>
      <c r="AD199" s="16"/>
      <c r="AE199" s="16"/>
      <c r="AF199" s="16"/>
      <c r="AG199" s="16"/>
      <c r="AH199" s="16"/>
      <c r="AI199" s="16"/>
      <c r="AJ199" s="16"/>
      <c r="AK199" s="16"/>
      <c r="AL199" s="16"/>
      <c r="AM199" s="16"/>
      <c r="AN199" s="16"/>
      <c r="AO199" s="16"/>
      <c r="AP199" s="16"/>
    </row>
    <row r="200" spans="1:42" x14ac:dyDescent="0.3">
      <c r="A200" s="16"/>
      <c r="B200" s="16"/>
      <c r="C200" s="16"/>
      <c r="D200" s="16"/>
      <c r="E200" s="16"/>
      <c r="F200" s="16"/>
      <c r="G200" s="16"/>
      <c r="H200" s="16"/>
      <c r="I200" s="16"/>
      <c r="J200" s="16"/>
      <c r="K200" s="16"/>
      <c r="L200" s="16"/>
      <c r="M200" s="16"/>
      <c r="N200" s="16"/>
      <c r="O200" s="16"/>
      <c r="P200" s="16"/>
      <c r="Q200" s="16"/>
      <c r="R200" s="16"/>
      <c r="S200" s="16"/>
      <c r="T200" s="16"/>
      <c r="U200" s="16"/>
      <c r="V200" s="16"/>
      <c r="W200" s="16"/>
      <c r="X200" s="16"/>
      <c r="Y200" s="16"/>
      <c r="Z200" s="16"/>
      <c r="AA200" s="16"/>
      <c r="AB200" s="16"/>
      <c r="AC200" s="16"/>
      <c r="AD200" s="16"/>
      <c r="AE200" s="16"/>
      <c r="AF200" s="16"/>
      <c r="AG200" s="16"/>
      <c r="AH200" s="16"/>
      <c r="AI200" s="16"/>
      <c r="AJ200" s="16"/>
      <c r="AK200" s="16"/>
      <c r="AL200" s="16"/>
      <c r="AM200" s="16"/>
      <c r="AN200" s="16"/>
      <c r="AO200" s="16"/>
      <c r="AP200" s="16"/>
    </row>
    <row r="201" spans="1:42" x14ac:dyDescent="0.3">
      <c r="A201" s="16"/>
      <c r="B201" s="16"/>
      <c r="C201" s="16"/>
      <c r="D201" s="16"/>
      <c r="E201" s="16"/>
      <c r="F201" s="16"/>
      <c r="G201" s="16"/>
      <c r="H201" s="16"/>
      <c r="I201" s="16"/>
      <c r="J201" s="16"/>
      <c r="K201" s="16"/>
      <c r="L201" s="16"/>
      <c r="M201" s="16"/>
      <c r="N201" s="16"/>
      <c r="O201" s="16"/>
      <c r="P201" s="16"/>
      <c r="Q201" s="16"/>
      <c r="R201" s="16"/>
      <c r="S201" s="16"/>
      <c r="T201" s="16"/>
      <c r="U201" s="16"/>
      <c r="V201" s="16"/>
      <c r="W201" s="16"/>
      <c r="X201" s="16"/>
      <c r="Y201" s="16"/>
      <c r="Z201" s="16"/>
      <c r="AA201" s="16"/>
      <c r="AB201" s="16"/>
      <c r="AC201" s="16"/>
      <c r="AD201" s="16"/>
      <c r="AE201" s="16"/>
      <c r="AF201" s="16"/>
      <c r="AG201" s="16"/>
      <c r="AH201" s="16"/>
      <c r="AI201" s="16"/>
      <c r="AJ201" s="16"/>
      <c r="AK201" s="16"/>
      <c r="AL201" s="16"/>
      <c r="AM201" s="16"/>
      <c r="AN201" s="16"/>
      <c r="AO201" s="16"/>
      <c r="AP201" s="16"/>
    </row>
    <row r="202" spans="1:42" x14ac:dyDescent="0.3">
      <c r="A202" s="16"/>
      <c r="B202" s="16"/>
      <c r="C202" s="16"/>
      <c r="D202" s="16"/>
      <c r="E202" s="16"/>
      <c r="F202" s="16"/>
      <c r="G202" s="16"/>
      <c r="H202" s="16"/>
      <c r="I202" s="16"/>
      <c r="J202" s="16"/>
      <c r="K202" s="16"/>
      <c r="L202" s="16"/>
      <c r="M202" s="16"/>
      <c r="N202" s="16"/>
      <c r="O202" s="16"/>
      <c r="P202" s="16"/>
      <c r="Q202" s="16"/>
      <c r="R202" s="16"/>
      <c r="S202" s="16"/>
      <c r="T202" s="16"/>
      <c r="U202" s="16"/>
      <c r="V202" s="16"/>
      <c r="W202" s="16"/>
      <c r="X202" s="16"/>
      <c r="Y202" s="16"/>
      <c r="Z202" s="16"/>
      <c r="AA202" s="16"/>
      <c r="AB202" s="16"/>
      <c r="AC202" s="16"/>
      <c r="AD202" s="16"/>
      <c r="AE202" s="16"/>
      <c r="AF202" s="16"/>
      <c r="AG202" s="16"/>
      <c r="AH202" s="16"/>
      <c r="AI202" s="16"/>
      <c r="AJ202" s="16"/>
      <c r="AK202" s="16"/>
      <c r="AL202" s="16"/>
      <c r="AM202" s="16"/>
      <c r="AN202" s="16"/>
      <c r="AO202" s="16"/>
      <c r="AP202" s="16"/>
    </row>
    <row r="203" spans="1:42" x14ac:dyDescent="0.3">
      <c r="A203" s="16"/>
      <c r="B203" s="16"/>
      <c r="C203" s="16"/>
      <c r="D203" s="16"/>
      <c r="E203" s="16"/>
      <c r="F203" s="16"/>
      <c r="G203" s="16"/>
      <c r="H203" s="16"/>
      <c r="I203" s="16"/>
      <c r="J203" s="16"/>
      <c r="K203" s="16"/>
      <c r="L203" s="16"/>
      <c r="M203" s="16"/>
      <c r="N203" s="16"/>
      <c r="O203" s="16"/>
      <c r="P203" s="16"/>
      <c r="Q203" s="16"/>
      <c r="R203" s="16"/>
      <c r="S203" s="16"/>
      <c r="T203" s="16"/>
      <c r="U203" s="16"/>
      <c r="V203" s="16"/>
      <c r="W203" s="16"/>
      <c r="X203" s="16"/>
      <c r="Y203" s="16"/>
      <c r="Z203" s="16"/>
      <c r="AA203" s="16"/>
      <c r="AB203" s="16"/>
      <c r="AC203" s="16"/>
      <c r="AD203" s="16"/>
      <c r="AE203" s="16"/>
      <c r="AF203" s="16"/>
      <c r="AG203" s="16"/>
      <c r="AH203" s="16"/>
      <c r="AI203" s="16"/>
      <c r="AJ203" s="16"/>
      <c r="AK203" s="16"/>
      <c r="AL203" s="16"/>
      <c r="AM203" s="16"/>
      <c r="AN203" s="16"/>
      <c r="AO203" s="16"/>
      <c r="AP203" s="16"/>
    </row>
    <row r="204" spans="1:42" x14ac:dyDescent="0.3">
      <c r="A204" s="16"/>
      <c r="B204" s="16"/>
      <c r="C204" s="16"/>
      <c r="D204" s="16"/>
      <c r="E204" s="16"/>
      <c r="F204" s="16"/>
      <c r="G204" s="16"/>
      <c r="H204" s="16"/>
      <c r="I204" s="16"/>
      <c r="J204" s="16"/>
      <c r="K204" s="16"/>
      <c r="L204" s="16"/>
      <c r="M204" s="16"/>
      <c r="N204" s="16"/>
      <c r="O204" s="16"/>
      <c r="P204" s="16"/>
      <c r="Q204" s="16"/>
      <c r="R204" s="16"/>
      <c r="S204" s="16"/>
      <c r="T204" s="16"/>
      <c r="U204" s="16"/>
      <c r="V204" s="16"/>
      <c r="W204" s="16"/>
      <c r="X204" s="16"/>
      <c r="Y204" s="16"/>
      <c r="Z204" s="16"/>
      <c r="AA204" s="16"/>
      <c r="AB204" s="16"/>
      <c r="AC204" s="16"/>
      <c r="AD204" s="16"/>
      <c r="AE204" s="16"/>
      <c r="AF204" s="16"/>
      <c r="AG204" s="16"/>
      <c r="AH204" s="16"/>
      <c r="AI204" s="16"/>
      <c r="AJ204" s="16"/>
      <c r="AK204" s="16"/>
      <c r="AL204" s="16"/>
      <c r="AM204" s="16"/>
      <c r="AN204" s="16"/>
      <c r="AO204" s="16"/>
      <c r="AP204" s="16"/>
    </row>
    <row r="205" spans="1:42" x14ac:dyDescent="0.3">
      <c r="A205" s="16"/>
      <c r="B205" s="16"/>
      <c r="C205" s="16"/>
      <c r="D205" s="16"/>
      <c r="E205" s="16"/>
      <c r="F205" s="16"/>
      <c r="G205" s="16"/>
      <c r="H205" s="16"/>
      <c r="I205" s="16"/>
      <c r="J205" s="16"/>
      <c r="K205" s="16"/>
      <c r="L205" s="16"/>
      <c r="M205" s="16"/>
      <c r="N205" s="16"/>
      <c r="O205" s="16"/>
      <c r="P205" s="16"/>
      <c r="Q205" s="16"/>
      <c r="R205" s="16"/>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row>
    <row r="206" spans="1:42" x14ac:dyDescent="0.3">
      <c r="A206" s="16"/>
      <c r="B206" s="16"/>
      <c r="C206" s="16"/>
      <c r="D206" s="16"/>
      <c r="E206" s="16"/>
      <c r="F206" s="16"/>
      <c r="G206" s="16"/>
      <c r="H206" s="16"/>
      <c r="I206" s="16"/>
      <c r="J206" s="16"/>
      <c r="K206" s="16"/>
      <c r="L206" s="16"/>
      <c r="M206" s="16"/>
      <c r="N206" s="16"/>
      <c r="O206" s="16"/>
      <c r="P206" s="16"/>
      <c r="Q206" s="16"/>
      <c r="R206" s="16"/>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row>
    <row r="207" spans="1:42" x14ac:dyDescent="0.3">
      <c r="A207" s="16"/>
      <c r="B207" s="16"/>
      <c r="C207" s="16"/>
      <c r="D207" s="16"/>
      <c r="E207" s="16"/>
      <c r="F207" s="16"/>
      <c r="G207" s="16"/>
      <c r="H207" s="16"/>
      <c r="I207" s="16"/>
      <c r="J207" s="16"/>
      <c r="K207" s="16"/>
      <c r="L207" s="16"/>
      <c r="M207" s="16"/>
      <c r="N207" s="16"/>
      <c r="O207" s="16"/>
      <c r="P207" s="16"/>
      <c r="Q207" s="16"/>
      <c r="R207" s="16"/>
      <c r="S207" s="16"/>
      <c r="T207" s="16"/>
      <c r="U207" s="16"/>
      <c r="V207" s="16"/>
      <c r="W207" s="16"/>
      <c r="X207" s="16"/>
      <c r="Y207" s="16"/>
      <c r="Z207" s="16"/>
      <c r="AA207" s="16"/>
      <c r="AB207" s="16"/>
      <c r="AC207" s="16"/>
      <c r="AD207" s="16"/>
      <c r="AE207" s="16"/>
      <c r="AF207" s="16"/>
      <c r="AG207" s="16"/>
      <c r="AH207" s="16"/>
      <c r="AI207" s="16"/>
      <c r="AJ207" s="16"/>
      <c r="AK207" s="16"/>
      <c r="AL207" s="16"/>
      <c r="AM207" s="16"/>
      <c r="AN207" s="16"/>
      <c r="AO207" s="16"/>
      <c r="AP207" s="16"/>
    </row>
    <row r="208" spans="1:42" x14ac:dyDescent="0.3">
      <c r="A208" s="16"/>
      <c r="B208" s="16"/>
      <c r="C208" s="16"/>
      <c r="D208" s="16"/>
      <c r="E208" s="16"/>
      <c r="F208" s="16"/>
      <c r="G208" s="16"/>
      <c r="H208" s="16"/>
      <c r="I208" s="16"/>
      <c r="J208" s="16"/>
      <c r="K208" s="16"/>
      <c r="L208" s="16"/>
      <c r="M208" s="16"/>
      <c r="N208" s="16"/>
      <c r="O208" s="16"/>
      <c r="P208" s="16"/>
      <c r="Q208" s="16"/>
      <c r="R208" s="16"/>
      <c r="S208" s="16"/>
      <c r="T208" s="16"/>
      <c r="U208" s="16"/>
      <c r="V208" s="16"/>
      <c r="W208" s="16"/>
      <c r="X208" s="16"/>
      <c r="Y208" s="16"/>
      <c r="Z208" s="16"/>
      <c r="AA208" s="16"/>
      <c r="AB208" s="16"/>
      <c r="AC208" s="16"/>
      <c r="AD208" s="16"/>
      <c r="AE208" s="16"/>
      <c r="AF208" s="16"/>
      <c r="AG208" s="16"/>
      <c r="AH208" s="16"/>
      <c r="AI208" s="16"/>
      <c r="AJ208" s="16"/>
      <c r="AK208" s="16"/>
      <c r="AL208" s="16"/>
      <c r="AM208" s="16"/>
      <c r="AN208" s="16"/>
      <c r="AO208" s="16"/>
      <c r="AP208" s="16"/>
    </row>
    <row r="209" spans="1:42" x14ac:dyDescent="0.3">
      <c r="A209" s="16"/>
      <c r="B209" s="16"/>
      <c r="C209" s="16"/>
      <c r="D209" s="16"/>
      <c r="E209" s="16"/>
      <c r="F209" s="16"/>
      <c r="G209" s="16"/>
      <c r="H209" s="16"/>
      <c r="I209" s="16"/>
      <c r="J209" s="16"/>
      <c r="K209" s="16"/>
      <c r="L209" s="16"/>
      <c r="M209" s="16"/>
      <c r="N209" s="16"/>
      <c r="O209" s="16"/>
      <c r="P209" s="16"/>
      <c r="Q209" s="16"/>
      <c r="R209" s="16"/>
      <c r="S209" s="16"/>
      <c r="T209" s="16"/>
      <c r="U209" s="16"/>
      <c r="V209" s="16"/>
      <c r="W209" s="16"/>
      <c r="X209" s="16"/>
      <c r="Y209" s="16"/>
      <c r="Z209" s="16"/>
      <c r="AA209" s="16"/>
      <c r="AB209" s="16"/>
      <c r="AC209" s="16"/>
      <c r="AD209" s="16"/>
      <c r="AE209" s="16"/>
      <c r="AF209" s="16"/>
      <c r="AG209" s="16"/>
      <c r="AH209" s="16"/>
      <c r="AI209" s="16"/>
      <c r="AJ209" s="16"/>
      <c r="AK209" s="16"/>
      <c r="AL209" s="16"/>
      <c r="AM209" s="16"/>
      <c r="AN209" s="16"/>
      <c r="AO209" s="16"/>
      <c r="AP209" s="16"/>
    </row>
    <row r="210" spans="1:42" x14ac:dyDescent="0.3">
      <c r="A210" s="16"/>
      <c r="B210" s="16"/>
      <c r="C210" s="16"/>
      <c r="D210" s="16"/>
      <c r="E210" s="16"/>
      <c r="F210" s="16"/>
      <c r="G210" s="16"/>
      <c r="H210" s="16"/>
      <c r="I210" s="16"/>
      <c r="J210" s="16"/>
      <c r="K210" s="16"/>
      <c r="L210" s="16"/>
      <c r="M210" s="16"/>
      <c r="N210" s="16"/>
      <c r="O210" s="16"/>
      <c r="P210" s="16"/>
      <c r="Q210" s="16"/>
      <c r="R210" s="16"/>
      <c r="S210" s="16"/>
      <c r="T210" s="16"/>
      <c r="U210" s="16"/>
      <c r="V210" s="16"/>
      <c r="W210" s="16"/>
      <c r="X210" s="16"/>
      <c r="Y210" s="16"/>
      <c r="Z210" s="16"/>
      <c r="AA210" s="16"/>
      <c r="AB210" s="16"/>
      <c r="AC210" s="16"/>
      <c r="AD210" s="16"/>
      <c r="AE210" s="16"/>
      <c r="AF210" s="16"/>
      <c r="AG210" s="16"/>
      <c r="AH210" s="16"/>
      <c r="AI210" s="16"/>
      <c r="AJ210" s="16"/>
      <c r="AK210" s="16"/>
      <c r="AL210" s="16"/>
      <c r="AM210" s="16"/>
      <c r="AN210" s="16"/>
      <c r="AO210" s="16"/>
      <c r="AP210" s="16"/>
    </row>
    <row r="211" spans="1:42" x14ac:dyDescent="0.3">
      <c r="A211" s="16"/>
      <c r="B211" s="16"/>
      <c r="C211" s="16"/>
      <c r="D211" s="16"/>
      <c r="E211" s="16"/>
      <c r="F211" s="16"/>
      <c r="G211" s="16"/>
      <c r="H211" s="16"/>
      <c r="I211" s="16"/>
      <c r="J211" s="16"/>
      <c r="K211" s="16"/>
      <c r="L211" s="16"/>
      <c r="M211" s="16"/>
      <c r="N211" s="16"/>
      <c r="O211" s="16"/>
      <c r="P211" s="16"/>
      <c r="Q211" s="16"/>
      <c r="R211" s="16"/>
      <c r="S211" s="16"/>
      <c r="T211" s="16"/>
      <c r="U211" s="16"/>
      <c r="V211" s="16"/>
      <c r="W211" s="16"/>
      <c r="X211" s="16"/>
      <c r="Y211" s="16"/>
      <c r="Z211" s="16"/>
      <c r="AA211" s="16"/>
      <c r="AB211" s="16"/>
      <c r="AC211" s="16"/>
      <c r="AD211" s="16"/>
      <c r="AE211" s="16"/>
      <c r="AF211" s="16"/>
      <c r="AG211" s="16"/>
      <c r="AH211" s="16"/>
      <c r="AI211" s="16"/>
      <c r="AJ211" s="16"/>
      <c r="AK211" s="16"/>
      <c r="AL211" s="16"/>
      <c r="AM211" s="16"/>
      <c r="AN211" s="16"/>
      <c r="AO211" s="16"/>
      <c r="AP211" s="16"/>
    </row>
    <row r="212" spans="1:42" x14ac:dyDescent="0.3">
      <c r="A212" s="16"/>
      <c r="B212" s="16"/>
      <c r="C212" s="16"/>
      <c r="D212" s="16"/>
      <c r="E212" s="16"/>
      <c r="F212" s="16"/>
      <c r="G212" s="16"/>
      <c r="H212" s="16"/>
      <c r="I212" s="16"/>
      <c r="J212" s="16"/>
      <c r="K212" s="16"/>
      <c r="L212" s="16"/>
      <c r="M212" s="16"/>
      <c r="N212" s="16"/>
      <c r="O212" s="16"/>
      <c r="P212" s="16"/>
      <c r="Q212" s="16"/>
      <c r="R212" s="16"/>
      <c r="S212" s="16"/>
      <c r="T212" s="16"/>
      <c r="U212" s="16"/>
      <c r="V212" s="16"/>
      <c r="W212" s="16"/>
      <c r="X212" s="16"/>
      <c r="Y212" s="16"/>
      <c r="Z212" s="16"/>
      <c r="AA212" s="16"/>
      <c r="AB212" s="16"/>
      <c r="AC212" s="16"/>
      <c r="AD212" s="16"/>
      <c r="AE212" s="16"/>
      <c r="AF212" s="16"/>
      <c r="AG212" s="16"/>
      <c r="AH212" s="16"/>
      <c r="AI212" s="16"/>
      <c r="AJ212" s="16"/>
      <c r="AK212" s="16"/>
      <c r="AL212" s="16"/>
      <c r="AM212" s="16"/>
      <c r="AN212" s="16"/>
      <c r="AO212" s="16"/>
      <c r="AP212" s="16"/>
    </row>
    <row r="213" spans="1:42" x14ac:dyDescent="0.3">
      <c r="A213" s="16"/>
      <c r="B213" s="16"/>
      <c r="C213" s="16"/>
      <c r="D213" s="16"/>
      <c r="E213" s="16"/>
      <c r="F213" s="16"/>
      <c r="G213" s="16"/>
      <c r="H213" s="16"/>
      <c r="I213" s="16"/>
      <c r="J213" s="16"/>
      <c r="K213" s="16"/>
      <c r="L213" s="16"/>
      <c r="M213" s="16"/>
      <c r="N213" s="16"/>
      <c r="O213" s="16"/>
      <c r="P213" s="16"/>
      <c r="Q213" s="16"/>
      <c r="R213" s="16"/>
      <c r="S213" s="16"/>
      <c r="T213" s="16"/>
      <c r="U213" s="16"/>
      <c r="V213" s="16"/>
      <c r="W213" s="16"/>
      <c r="X213" s="16"/>
      <c r="Y213" s="16"/>
      <c r="Z213" s="16"/>
      <c r="AA213" s="16"/>
      <c r="AB213" s="16"/>
      <c r="AC213" s="16"/>
      <c r="AD213" s="16"/>
      <c r="AE213" s="16"/>
      <c r="AF213" s="16"/>
      <c r="AG213" s="16"/>
      <c r="AH213" s="16"/>
      <c r="AI213" s="16"/>
      <c r="AJ213" s="16"/>
      <c r="AK213" s="16"/>
      <c r="AL213" s="16"/>
      <c r="AM213" s="16"/>
      <c r="AN213" s="16"/>
      <c r="AO213" s="16"/>
      <c r="AP213" s="16"/>
    </row>
    <row r="214" spans="1:42" x14ac:dyDescent="0.3">
      <c r="A214" s="16"/>
      <c r="B214" s="16"/>
      <c r="C214" s="16"/>
      <c r="D214" s="16"/>
      <c r="E214" s="16"/>
      <c r="F214" s="16"/>
      <c r="G214" s="16"/>
      <c r="H214" s="16"/>
      <c r="I214" s="16"/>
      <c r="J214" s="16"/>
      <c r="K214" s="16"/>
      <c r="L214" s="16"/>
      <c r="M214" s="16"/>
      <c r="N214" s="16"/>
      <c r="O214" s="16"/>
      <c r="P214" s="16"/>
      <c r="Q214" s="16"/>
      <c r="R214" s="16"/>
      <c r="S214" s="16"/>
      <c r="T214" s="16"/>
      <c r="U214" s="16"/>
      <c r="V214" s="16"/>
      <c r="W214" s="16"/>
      <c r="X214" s="16"/>
      <c r="Y214" s="16"/>
      <c r="Z214" s="16"/>
      <c r="AA214" s="16"/>
      <c r="AB214" s="16"/>
      <c r="AC214" s="16"/>
      <c r="AD214" s="16"/>
      <c r="AE214" s="16"/>
      <c r="AF214" s="16"/>
      <c r="AG214" s="16"/>
      <c r="AH214" s="16"/>
      <c r="AI214" s="16"/>
      <c r="AJ214" s="16"/>
      <c r="AK214" s="16"/>
      <c r="AL214" s="16"/>
      <c r="AM214" s="16"/>
      <c r="AN214" s="16"/>
      <c r="AO214" s="16"/>
      <c r="AP214" s="16"/>
    </row>
    <row r="215" spans="1:42" x14ac:dyDescent="0.3">
      <c r="A215" s="16"/>
      <c r="B215" s="16"/>
      <c r="C215" s="16"/>
      <c r="D215" s="16"/>
      <c r="E215" s="16"/>
      <c r="F215" s="16"/>
      <c r="G215" s="16"/>
      <c r="H215" s="16"/>
      <c r="I215" s="16"/>
      <c r="J215" s="16"/>
      <c r="K215" s="16"/>
      <c r="L215" s="16"/>
      <c r="M215" s="16"/>
      <c r="N215" s="16"/>
      <c r="O215" s="16"/>
      <c r="P215" s="16"/>
      <c r="Q215" s="16"/>
      <c r="R215" s="16"/>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row>
    <row r="216" spans="1:42" x14ac:dyDescent="0.3">
      <c r="A216" s="16"/>
      <c r="B216" s="16"/>
      <c r="C216" s="16"/>
      <c r="D216" s="16"/>
      <c r="E216" s="16"/>
      <c r="F216" s="16"/>
      <c r="G216" s="16"/>
      <c r="H216" s="16"/>
      <c r="I216" s="16"/>
      <c r="J216" s="16"/>
      <c r="K216" s="16"/>
      <c r="L216" s="16"/>
      <c r="M216" s="16"/>
      <c r="N216" s="16"/>
      <c r="O216" s="16"/>
      <c r="P216" s="16"/>
      <c r="Q216" s="16"/>
      <c r="R216" s="16"/>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row>
    <row r="217" spans="1:42" x14ac:dyDescent="0.3">
      <c r="A217" s="16"/>
      <c r="B217" s="16"/>
      <c r="C217" s="16"/>
      <c r="D217" s="16"/>
      <c r="E217" s="16"/>
      <c r="F217" s="16"/>
      <c r="G217" s="16"/>
      <c r="H217" s="16"/>
      <c r="I217" s="16"/>
      <c r="J217" s="16"/>
      <c r="K217" s="16"/>
      <c r="L217" s="16"/>
      <c r="M217" s="16"/>
      <c r="N217" s="16"/>
      <c r="O217" s="16"/>
      <c r="P217" s="16"/>
      <c r="Q217" s="16"/>
      <c r="R217" s="16"/>
      <c r="S217" s="16"/>
      <c r="T217" s="16"/>
      <c r="U217" s="16"/>
      <c r="V217" s="16"/>
      <c r="W217" s="16"/>
      <c r="X217" s="16"/>
      <c r="Y217" s="16"/>
      <c r="Z217" s="16"/>
      <c r="AA217" s="16"/>
      <c r="AB217" s="16"/>
      <c r="AC217" s="16"/>
      <c r="AD217" s="16"/>
      <c r="AE217" s="16"/>
      <c r="AF217" s="16"/>
      <c r="AG217" s="16"/>
      <c r="AH217" s="16"/>
      <c r="AI217" s="16"/>
      <c r="AJ217" s="16"/>
      <c r="AK217" s="16"/>
      <c r="AL217" s="16"/>
      <c r="AM217" s="16"/>
      <c r="AN217" s="16"/>
      <c r="AO217" s="16"/>
      <c r="AP217" s="16"/>
    </row>
    <row r="218" spans="1:42" x14ac:dyDescent="0.3">
      <c r="A218" s="16"/>
      <c r="B218" s="16"/>
      <c r="C218" s="16"/>
      <c r="D218" s="16"/>
      <c r="E218" s="16"/>
      <c r="F218" s="16"/>
      <c r="G218" s="16"/>
      <c r="H218" s="16"/>
      <c r="I218" s="16"/>
      <c r="J218" s="16"/>
      <c r="K218" s="16"/>
      <c r="L218" s="16"/>
      <c r="M218" s="16"/>
      <c r="N218" s="16"/>
      <c r="O218" s="16"/>
      <c r="P218" s="16"/>
      <c r="Q218" s="16"/>
      <c r="R218" s="16"/>
      <c r="S218" s="16"/>
      <c r="T218" s="16"/>
      <c r="U218" s="16"/>
      <c r="V218" s="16"/>
      <c r="W218" s="16"/>
      <c r="X218" s="16"/>
      <c r="Y218" s="16"/>
      <c r="Z218" s="16"/>
      <c r="AA218" s="16"/>
      <c r="AB218" s="16"/>
      <c r="AC218" s="16"/>
      <c r="AD218" s="16"/>
      <c r="AE218" s="16"/>
      <c r="AF218" s="16"/>
      <c r="AG218" s="16"/>
      <c r="AH218" s="16"/>
      <c r="AI218" s="16"/>
      <c r="AJ218" s="16"/>
      <c r="AK218" s="16"/>
      <c r="AL218" s="16"/>
      <c r="AM218" s="16"/>
      <c r="AN218" s="16"/>
      <c r="AO218" s="16"/>
      <c r="AP218" s="16"/>
    </row>
    <row r="219" spans="1:42" x14ac:dyDescent="0.3">
      <c r="A219" s="16"/>
      <c r="B219" s="16"/>
      <c r="C219" s="16"/>
      <c r="D219" s="16"/>
      <c r="E219" s="16"/>
      <c r="F219" s="16"/>
      <c r="G219" s="16"/>
      <c r="H219" s="16"/>
      <c r="I219" s="16"/>
      <c r="J219" s="16"/>
      <c r="K219" s="16"/>
      <c r="L219" s="16"/>
      <c r="M219" s="16"/>
      <c r="N219" s="16"/>
      <c r="O219" s="16"/>
      <c r="P219" s="16"/>
      <c r="Q219" s="16"/>
      <c r="R219" s="16"/>
      <c r="S219" s="16"/>
      <c r="T219" s="16"/>
      <c r="U219" s="16"/>
      <c r="V219" s="16"/>
      <c r="W219" s="16"/>
      <c r="X219" s="16"/>
      <c r="Y219" s="16"/>
      <c r="Z219" s="16"/>
      <c r="AA219" s="16"/>
      <c r="AB219" s="16"/>
      <c r="AC219" s="16"/>
      <c r="AD219" s="16"/>
      <c r="AE219" s="16"/>
      <c r="AF219" s="16"/>
      <c r="AG219" s="16"/>
      <c r="AH219" s="16"/>
      <c r="AI219" s="16"/>
      <c r="AJ219" s="16"/>
      <c r="AK219" s="16"/>
      <c r="AL219" s="16"/>
      <c r="AM219" s="16"/>
      <c r="AN219" s="16"/>
      <c r="AO219" s="16"/>
      <c r="AP219" s="16"/>
    </row>
    <row r="220" spans="1:42" x14ac:dyDescent="0.3">
      <c r="A220" s="16"/>
      <c r="B220" s="16"/>
      <c r="C220" s="16"/>
      <c r="D220" s="16"/>
      <c r="E220" s="16"/>
      <c r="F220" s="16"/>
      <c r="G220" s="16"/>
      <c r="H220" s="16"/>
      <c r="I220" s="16"/>
      <c r="J220" s="16"/>
      <c r="K220" s="16"/>
      <c r="L220" s="16"/>
      <c r="M220" s="16"/>
      <c r="N220" s="16"/>
      <c r="O220" s="16"/>
      <c r="P220" s="16"/>
      <c r="Q220" s="16"/>
      <c r="R220" s="16"/>
      <c r="S220" s="16"/>
      <c r="T220" s="16"/>
      <c r="U220" s="16"/>
      <c r="V220" s="16"/>
      <c r="W220" s="16"/>
      <c r="X220" s="16"/>
      <c r="Y220" s="16"/>
      <c r="Z220" s="16"/>
      <c r="AA220" s="16"/>
      <c r="AB220" s="16"/>
      <c r="AC220" s="16"/>
      <c r="AD220" s="16"/>
      <c r="AE220" s="16"/>
      <c r="AF220" s="16"/>
      <c r="AG220" s="16"/>
      <c r="AH220" s="16"/>
      <c r="AI220" s="16"/>
      <c r="AJ220" s="16"/>
      <c r="AK220" s="16"/>
      <c r="AL220" s="16"/>
      <c r="AM220" s="16"/>
      <c r="AN220" s="16"/>
      <c r="AO220" s="16"/>
      <c r="AP220" s="16"/>
    </row>
    <row r="221" spans="1:42" x14ac:dyDescent="0.3">
      <c r="A221" s="16"/>
      <c r="B221" s="16"/>
      <c r="C221" s="16"/>
      <c r="D221" s="16"/>
      <c r="E221" s="16"/>
      <c r="F221" s="16"/>
      <c r="G221" s="16"/>
      <c r="H221" s="16"/>
      <c r="I221" s="16"/>
      <c r="J221" s="16"/>
      <c r="K221" s="16"/>
      <c r="L221" s="16"/>
      <c r="M221" s="16"/>
      <c r="N221" s="16"/>
      <c r="O221" s="16"/>
      <c r="P221" s="16"/>
      <c r="Q221" s="16"/>
      <c r="R221" s="16"/>
      <c r="S221" s="16"/>
      <c r="T221" s="16"/>
      <c r="U221" s="16"/>
      <c r="V221" s="16"/>
      <c r="W221" s="16"/>
      <c r="X221" s="16"/>
      <c r="Y221" s="16"/>
      <c r="Z221" s="16"/>
      <c r="AA221" s="16"/>
      <c r="AB221" s="16"/>
      <c r="AC221" s="16"/>
      <c r="AD221" s="16"/>
      <c r="AE221" s="16"/>
      <c r="AF221" s="16"/>
      <c r="AG221" s="16"/>
      <c r="AH221" s="16"/>
      <c r="AI221" s="16"/>
      <c r="AJ221" s="16"/>
      <c r="AK221" s="16"/>
      <c r="AL221" s="16"/>
      <c r="AM221" s="16"/>
      <c r="AN221" s="16"/>
      <c r="AO221" s="16"/>
      <c r="AP221" s="16"/>
    </row>
    <row r="222" spans="1:42" x14ac:dyDescent="0.3">
      <c r="A222" s="16"/>
      <c r="B222" s="16"/>
      <c r="C222" s="16"/>
      <c r="D222" s="16"/>
      <c r="E222" s="16"/>
      <c r="F222" s="16"/>
      <c r="G222" s="16"/>
      <c r="H222" s="16"/>
      <c r="I222" s="16"/>
      <c r="J222" s="16"/>
      <c r="K222" s="16"/>
      <c r="L222" s="16"/>
      <c r="M222" s="16"/>
      <c r="N222" s="16"/>
      <c r="O222" s="16"/>
      <c r="P222" s="16"/>
      <c r="Q222" s="16"/>
      <c r="R222" s="16"/>
      <c r="S222" s="16"/>
      <c r="T222" s="16"/>
      <c r="U222" s="16"/>
      <c r="V222" s="16"/>
      <c r="W222" s="16"/>
      <c r="X222" s="16"/>
      <c r="Y222" s="16"/>
      <c r="Z222" s="16"/>
      <c r="AA222" s="16"/>
      <c r="AB222" s="16"/>
      <c r="AC222" s="16"/>
      <c r="AD222" s="16"/>
      <c r="AE222" s="16"/>
      <c r="AF222" s="16"/>
      <c r="AG222" s="16"/>
      <c r="AH222" s="16"/>
      <c r="AI222" s="16"/>
      <c r="AJ222" s="16"/>
      <c r="AK222" s="16"/>
      <c r="AL222" s="16"/>
      <c r="AM222" s="16"/>
      <c r="AN222" s="16"/>
      <c r="AO222" s="16"/>
      <c r="AP222" s="16"/>
    </row>
    <row r="223" spans="1:42" x14ac:dyDescent="0.3">
      <c r="A223" s="16"/>
      <c r="B223" s="16"/>
      <c r="C223" s="16"/>
      <c r="D223" s="16"/>
      <c r="E223" s="16"/>
      <c r="F223" s="16"/>
      <c r="G223" s="16"/>
      <c r="H223" s="16"/>
      <c r="I223" s="16"/>
      <c r="J223" s="16"/>
      <c r="K223" s="16"/>
      <c r="L223" s="16"/>
      <c r="M223" s="16"/>
      <c r="N223" s="16"/>
      <c r="O223" s="16"/>
      <c r="P223" s="16"/>
      <c r="Q223" s="16"/>
      <c r="R223" s="16"/>
      <c r="S223" s="16"/>
      <c r="T223" s="16"/>
      <c r="U223" s="16"/>
      <c r="V223" s="16"/>
      <c r="W223" s="16"/>
      <c r="X223" s="16"/>
      <c r="Y223" s="16"/>
      <c r="Z223" s="16"/>
      <c r="AA223" s="16"/>
      <c r="AB223" s="16"/>
      <c r="AC223" s="16"/>
      <c r="AD223" s="16"/>
      <c r="AE223" s="16"/>
      <c r="AF223" s="16"/>
      <c r="AG223" s="16"/>
      <c r="AH223" s="16"/>
      <c r="AI223" s="16"/>
      <c r="AJ223" s="16"/>
      <c r="AK223" s="16"/>
      <c r="AL223" s="16"/>
      <c r="AM223" s="16"/>
      <c r="AN223" s="16"/>
      <c r="AO223" s="16"/>
      <c r="AP223" s="16"/>
    </row>
    <row r="224" spans="1:42" x14ac:dyDescent="0.3">
      <c r="A224" s="16"/>
      <c r="B224" s="16"/>
      <c r="C224" s="16"/>
      <c r="D224" s="16"/>
      <c r="E224" s="16"/>
      <c r="F224" s="16"/>
      <c r="G224" s="16"/>
      <c r="H224" s="16"/>
      <c r="I224" s="16"/>
      <c r="J224" s="16"/>
      <c r="K224" s="16"/>
      <c r="L224" s="16"/>
      <c r="M224" s="16"/>
      <c r="N224" s="16"/>
      <c r="O224" s="16"/>
      <c r="P224" s="16"/>
      <c r="Q224" s="16"/>
      <c r="R224" s="16"/>
      <c r="S224" s="16"/>
      <c r="T224" s="16"/>
      <c r="U224" s="16"/>
      <c r="V224" s="16"/>
      <c r="W224" s="16"/>
      <c r="X224" s="16"/>
      <c r="Y224" s="16"/>
      <c r="Z224" s="16"/>
      <c r="AA224" s="16"/>
      <c r="AB224" s="16"/>
      <c r="AC224" s="16"/>
      <c r="AD224" s="16"/>
      <c r="AE224" s="16"/>
      <c r="AF224" s="16"/>
      <c r="AG224" s="16"/>
      <c r="AH224" s="16"/>
      <c r="AI224" s="16"/>
      <c r="AJ224" s="16"/>
      <c r="AK224" s="16"/>
      <c r="AL224" s="16"/>
      <c r="AM224" s="16"/>
      <c r="AN224" s="16"/>
      <c r="AO224" s="16"/>
      <c r="AP224" s="16"/>
    </row>
    <row r="225" spans="1:42" x14ac:dyDescent="0.3">
      <c r="A225" s="16"/>
      <c r="B225" s="16"/>
      <c r="C225" s="16"/>
      <c r="D225" s="16"/>
      <c r="E225" s="16"/>
      <c r="F225" s="16"/>
      <c r="G225" s="16"/>
      <c r="H225" s="16"/>
      <c r="I225" s="16"/>
      <c r="J225" s="16"/>
      <c r="K225" s="16"/>
      <c r="L225" s="16"/>
      <c r="M225" s="16"/>
      <c r="N225" s="16"/>
      <c r="O225" s="16"/>
      <c r="P225" s="16"/>
      <c r="Q225" s="16"/>
      <c r="R225" s="16"/>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row>
    <row r="226" spans="1:42" x14ac:dyDescent="0.3">
      <c r="A226" s="16"/>
      <c r="B226" s="16"/>
      <c r="C226" s="16"/>
      <c r="D226" s="16"/>
      <c r="E226" s="16"/>
      <c r="F226" s="16"/>
      <c r="G226" s="16"/>
      <c r="H226" s="16"/>
      <c r="I226" s="16"/>
      <c r="J226" s="16"/>
      <c r="K226" s="16"/>
      <c r="L226" s="16"/>
      <c r="M226" s="16"/>
      <c r="N226" s="16"/>
      <c r="O226" s="16"/>
      <c r="P226" s="16"/>
      <c r="Q226" s="16"/>
      <c r="R226" s="16"/>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row>
    <row r="227" spans="1:42" x14ac:dyDescent="0.3">
      <c r="A227" s="16"/>
      <c r="B227" s="16"/>
      <c r="C227" s="16"/>
      <c r="D227" s="16"/>
      <c r="E227" s="16"/>
      <c r="F227" s="16"/>
      <c r="G227" s="16"/>
      <c r="H227" s="16"/>
      <c r="I227" s="16"/>
      <c r="J227" s="16"/>
      <c r="K227" s="16"/>
      <c r="L227" s="16"/>
      <c r="M227" s="16"/>
      <c r="N227" s="16"/>
      <c r="O227" s="16"/>
      <c r="P227" s="16"/>
      <c r="Q227" s="16"/>
      <c r="R227" s="16"/>
      <c r="S227" s="16"/>
      <c r="T227" s="16"/>
      <c r="U227" s="16"/>
      <c r="V227" s="16"/>
      <c r="W227" s="16"/>
      <c r="X227" s="16"/>
      <c r="Y227" s="16"/>
      <c r="Z227" s="16"/>
      <c r="AA227" s="16"/>
      <c r="AB227" s="16"/>
      <c r="AC227" s="16"/>
      <c r="AD227" s="16"/>
      <c r="AE227" s="16"/>
      <c r="AF227" s="16"/>
      <c r="AG227" s="16"/>
      <c r="AH227" s="16"/>
      <c r="AI227" s="16"/>
      <c r="AJ227" s="16"/>
      <c r="AK227" s="16"/>
      <c r="AL227" s="16"/>
      <c r="AM227" s="16"/>
      <c r="AN227" s="16"/>
      <c r="AO227" s="16"/>
      <c r="AP227" s="16"/>
    </row>
    <row r="228" spans="1:42" x14ac:dyDescent="0.3">
      <c r="A228" s="16"/>
      <c r="B228" s="16"/>
      <c r="C228" s="16"/>
      <c r="D228" s="16"/>
      <c r="E228" s="16"/>
      <c r="F228" s="16"/>
      <c r="G228" s="16"/>
      <c r="H228" s="16"/>
      <c r="I228" s="16"/>
      <c r="J228" s="16"/>
      <c r="K228" s="16"/>
      <c r="L228" s="16"/>
      <c r="M228" s="16"/>
      <c r="N228" s="16"/>
      <c r="O228" s="16"/>
      <c r="P228" s="16"/>
      <c r="Q228" s="16"/>
      <c r="R228" s="16"/>
      <c r="S228" s="16"/>
      <c r="T228" s="16"/>
      <c r="U228" s="16"/>
      <c r="V228" s="16"/>
      <c r="W228" s="16"/>
      <c r="X228" s="16"/>
      <c r="Y228" s="16"/>
      <c r="Z228" s="16"/>
      <c r="AA228" s="16"/>
      <c r="AB228" s="16"/>
      <c r="AC228" s="16"/>
      <c r="AD228" s="16"/>
      <c r="AE228" s="16"/>
      <c r="AF228" s="16"/>
      <c r="AG228" s="16"/>
      <c r="AH228" s="16"/>
      <c r="AI228" s="16"/>
      <c r="AJ228" s="16"/>
      <c r="AK228" s="16"/>
      <c r="AL228" s="16"/>
      <c r="AM228" s="16"/>
      <c r="AN228" s="16"/>
      <c r="AO228" s="16"/>
      <c r="AP228" s="16"/>
    </row>
    <row r="229" spans="1:42" x14ac:dyDescent="0.3">
      <c r="A229" s="16"/>
      <c r="B229" s="16"/>
      <c r="C229" s="16"/>
      <c r="D229" s="16"/>
      <c r="E229" s="16"/>
      <c r="F229" s="16"/>
      <c r="G229" s="16"/>
      <c r="H229" s="16"/>
      <c r="I229" s="16"/>
      <c r="J229" s="16"/>
      <c r="K229" s="16"/>
      <c r="L229" s="16"/>
      <c r="M229" s="16"/>
      <c r="N229" s="16"/>
      <c r="O229" s="16"/>
      <c r="P229" s="16"/>
      <c r="Q229" s="16"/>
      <c r="R229" s="16"/>
      <c r="S229" s="16"/>
      <c r="T229" s="16"/>
      <c r="U229" s="16"/>
      <c r="V229" s="16"/>
      <c r="W229" s="16"/>
      <c r="X229" s="16"/>
      <c r="Y229" s="16"/>
      <c r="Z229" s="16"/>
      <c r="AA229" s="16"/>
      <c r="AB229" s="16"/>
      <c r="AC229" s="16"/>
      <c r="AD229" s="16"/>
      <c r="AE229" s="16"/>
      <c r="AF229" s="16"/>
      <c r="AG229" s="16"/>
      <c r="AH229" s="16"/>
      <c r="AI229" s="16"/>
      <c r="AJ229" s="16"/>
      <c r="AK229" s="16"/>
      <c r="AL229" s="16"/>
      <c r="AM229" s="16"/>
      <c r="AN229" s="16"/>
      <c r="AO229" s="16"/>
      <c r="AP229" s="16"/>
    </row>
    <row r="230" spans="1:42" x14ac:dyDescent="0.3">
      <c r="A230" s="16"/>
      <c r="B230" s="16"/>
      <c r="C230" s="16"/>
      <c r="D230" s="16"/>
      <c r="E230" s="16"/>
      <c r="F230" s="16"/>
      <c r="G230" s="16"/>
      <c r="H230" s="16"/>
      <c r="I230" s="16"/>
      <c r="J230" s="16"/>
      <c r="K230" s="16"/>
      <c r="L230" s="16"/>
      <c r="M230" s="16"/>
      <c r="N230" s="16"/>
      <c r="O230" s="16"/>
      <c r="P230" s="16"/>
      <c r="Q230" s="16"/>
      <c r="R230" s="16"/>
      <c r="S230" s="16"/>
      <c r="T230" s="16"/>
      <c r="U230" s="16"/>
      <c r="V230" s="16"/>
      <c r="W230" s="16"/>
      <c r="X230" s="16"/>
      <c r="Y230" s="16"/>
      <c r="Z230" s="16"/>
      <c r="AA230" s="16"/>
      <c r="AB230" s="16"/>
      <c r="AC230" s="16"/>
      <c r="AD230" s="16"/>
      <c r="AE230" s="16"/>
      <c r="AF230" s="16"/>
      <c r="AG230" s="16"/>
      <c r="AH230" s="16"/>
      <c r="AI230" s="16"/>
      <c r="AJ230" s="16"/>
      <c r="AK230" s="16"/>
      <c r="AL230" s="16"/>
      <c r="AM230" s="16"/>
      <c r="AN230" s="16"/>
      <c r="AO230" s="16"/>
      <c r="AP230" s="16"/>
    </row>
    <row r="231" spans="1:42" x14ac:dyDescent="0.3">
      <c r="A231" s="16"/>
      <c r="B231" s="16"/>
      <c r="C231" s="16"/>
      <c r="D231" s="16"/>
      <c r="E231" s="16"/>
      <c r="F231" s="16"/>
      <c r="G231" s="16"/>
      <c r="H231" s="16"/>
      <c r="I231" s="16"/>
      <c r="J231" s="16"/>
      <c r="K231" s="16"/>
      <c r="L231" s="16"/>
      <c r="M231" s="16"/>
      <c r="N231" s="16"/>
      <c r="O231" s="16"/>
      <c r="P231" s="16"/>
      <c r="Q231" s="16"/>
      <c r="R231" s="16"/>
      <c r="S231" s="16"/>
      <c r="T231" s="16"/>
      <c r="U231" s="16"/>
      <c r="V231" s="16"/>
      <c r="W231" s="16"/>
      <c r="X231" s="16"/>
      <c r="Y231" s="16"/>
      <c r="Z231" s="16"/>
      <c r="AA231" s="16"/>
      <c r="AB231" s="16"/>
      <c r="AC231" s="16"/>
      <c r="AD231" s="16"/>
      <c r="AE231" s="16"/>
      <c r="AF231" s="16"/>
      <c r="AG231" s="16"/>
      <c r="AH231" s="16"/>
      <c r="AI231" s="16"/>
      <c r="AJ231" s="16"/>
      <c r="AK231" s="16"/>
      <c r="AL231" s="16"/>
      <c r="AM231" s="16"/>
      <c r="AN231" s="16"/>
      <c r="AO231" s="16"/>
      <c r="AP231" s="16"/>
    </row>
    <row r="232" spans="1:42" x14ac:dyDescent="0.3">
      <c r="A232" s="16"/>
      <c r="B232" s="16"/>
      <c r="C232" s="16"/>
      <c r="D232" s="16"/>
      <c r="E232" s="16"/>
      <c r="F232" s="16"/>
      <c r="G232" s="16"/>
      <c r="H232" s="16"/>
      <c r="I232" s="16"/>
      <c r="J232" s="16"/>
      <c r="K232" s="16"/>
      <c r="L232" s="16"/>
      <c r="M232" s="16"/>
      <c r="N232" s="16"/>
      <c r="O232" s="16"/>
      <c r="P232" s="16"/>
      <c r="Q232" s="16"/>
      <c r="R232" s="16"/>
      <c r="S232" s="16"/>
      <c r="T232" s="16"/>
      <c r="U232" s="16"/>
      <c r="V232" s="16"/>
      <c r="W232" s="16"/>
      <c r="X232" s="16"/>
      <c r="Y232" s="16"/>
      <c r="Z232" s="16"/>
      <c r="AA232" s="16"/>
      <c r="AB232" s="16"/>
      <c r="AC232" s="16"/>
      <c r="AD232" s="16"/>
      <c r="AE232" s="16"/>
      <c r="AF232" s="16"/>
      <c r="AG232" s="16"/>
      <c r="AH232" s="16"/>
      <c r="AI232" s="16"/>
      <c r="AJ232" s="16"/>
      <c r="AK232" s="16"/>
      <c r="AL232" s="16"/>
      <c r="AM232" s="16"/>
      <c r="AN232" s="16"/>
      <c r="AO232" s="16"/>
      <c r="AP232" s="16"/>
    </row>
    <row r="233" spans="1:42" x14ac:dyDescent="0.3">
      <c r="A233" s="16"/>
      <c r="B233" s="16"/>
      <c r="C233" s="16"/>
      <c r="D233" s="16"/>
      <c r="E233" s="16"/>
      <c r="F233" s="16"/>
      <c r="G233" s="16"/>
      <c r="H233" s="16"/>
      <c r="I233" s="16"/>
      <c r="J233" s="16"/>
      <c r="K233" s="16"/>
      <c r="L233" s="16"/>
      <c r="M233" s="16"/>
      <c r="N233" s="16"/>
      <c r="O233" s="16"/>
      <c r="P233" s="16"/>
      <c r="Q233" s="16"/>
      <c r="R233" s="16"/>
      <c r="S233" s="16"/>
      <c r="T233" s="16"/>
      <c r="U233" s="16"/>
      <c r="V233" s="16"/>
      <c r="W233" s="16"/>
      <c r="X233" s="16"/>
      <c r="Y233" s="16"/>
      <c r="Z233" s="16"/>
      <c r="AA233" s="16"/>
      <c r="AB233" s="16"/>
      <c r="AC233" s="16"/>
      <c r="AD233" s="16"/>
      <c r="AE233" s="16"/>
      <c r="AF233" s="16"/>
      <c r="AG233" s="16"/>
      <c r="AH233" s="16"/>
      <c r="AI233" s="16"/>
      <c r="AJ233" s="16"/>
      <c r="AK233" s="16"/>
      <c r="AL233" s="16"/>
      <c r="AM233" s="16"/>
      <c r="AN233" s="16"/>
      <c r="AO233" s="16"/>
      <c r="AP233" s="16"/>
    </row>
    <row r="234" spans="1:42" x14ac:dyDescent="0.3">
      <c r="A234" s="16"/>
      <c r="B234" s="16"/>
      <c r="C234" s="16"/>
      <c r="D234" s="16"/>
      <c r="E234" s="16"/>
      <c r="F234" s="16"/>
      <c r="G234" s="16"/>
      <c r="H234" s="16"/>
      <c r="I234" s="16"/>
      <c r="J234" s="16"/>
      <c r="K234" s="16"/>
      <c r="L234" s="16"/>
      <c r="M234" s="16"/>
      <c r="N234" s="16"/>
      <c r="O234" s="16"/>
      <c r="P234" s="16"/>
      <c r="Q234" s="16"/>
      <c r="R234" s="16"/>
      <c r="S234" s="16"/>
      <c r="T234" s="16"/>
      <c r="U234" s="16"/>
      <c r="V234" s="16"/>
      <c r="W234" s="16"/>
      <c r="X234" s="16"/>
      <c r="Y234" s="16"/>
      <c r="Z234" s="16"/>
      <c r="AA234" s="16"/>
      <c r="AB234" s="16"/>
      <c r="AC234" s="16"/>
      <c r="AD234" s="16"/>
      <c r="AE234" s="16"/>
      <c r="AF234" s="16"/>
      <c r="AG234" s="16"/>
      <c r="AH234" s="16"/>
      <c r="AI234" s="16"/>
      <c r="AJ234" s="16"/>
      <c r="AK234" s="16"/>
      <c r="AL234" s="16"/>
      <c r="AM234" s="16"/>
      <c r="AN234" s="16"/>
      <c r="AO234" s="16"/>
      <c r="AP234" s="16"/>
    </row>
    <row r="235" spans="1:42" x14ac:dyDescent="0.3">
      <c r="A235" s="16"/>
      <c r="B235" s="16"/>
      <c r="C235" s="16"/>
      <c r="D235" s="16"/>
      <c r="E235" s="16"/>
      <c r="F235" s="16"/>
      <c r="G235" s="16"/>
      <c r="H235" s="16"/>
      <c r="I235" s="16"/>
      <c r="J235" s="16"/>
      <c r="K235" s="16"/>
      <c r="L235" s="16"/>
      <c r="M235" s="16"/>
      <c r="N235" s="16"/>
      <c r="O235" s="16"/>
      <c r="P235" s="16"/>
      <c r="Q235" s="16"/>
      <c r="R235" s="16"/>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row>
    <row r="236" spans="1:42" x14ac:dyDescent="0.3">
      <c r="A236" s="16"/>
      <c r="B236" s="16"/>
      <c r="C236" s="16"/>
      <c r="D236" s="16"/>
      <c r="E236" s="16"/>
      <c r="F236" s="16"/>
      <c r="G236" s="16"/>
      <c r="H236" s="16"/>
      <c r="I236" s="16"/>
      <c r="J236" s="16"/>
      <c r="K236" s="16"/>
      <c r="L236" s="16"/>
      <c r="M236" s="16"/>
      <c r="N236" s="16"/>
      <c r="O236" s="16"/>
      <c r="P236" s="16"/>
      <c r="Q236" s="16"/>
      <c r="R236" s="16"/>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row>
    <row r="237" spans="1:42" x14ac:dyDescent="0.3">
      <c r="A237" s="16"/>
      <c r="B237" s="16"/>
      <c r="C237" s="16"/>
      <c r="D237" s="16"/>
      <c r="E237" s="16"/>
      <c r="F237" s="16"/>
      <c r="G237" s="16"/>
      <c r="H237" s="16"/>
      <c r="I237" s="16"/>
      <c r="J237" s="16"/>
      <c r="K237" s="16"/>
      <c r="L237" s="16"/>
      <c r="M237" s="16"/>
      <c r="N237" s="16"/>
      <c r="O237" s="16"/>
      <c r="P237" s="16"/>
      <c r="Q237" s="16"/>
      <c r="R237" s="16"/>
      <c r="S237" s="16"/>
      <c r="T237" s="16"/>
      <c r="U237" s="16"/>
      <c r="V237" s="16"/>
      <c r="W237" s="16"/>
      <c r="X237" s="16"/>
      <c r="Y237" s="16"/>
      <c r="Z237" s="16"/>
      <c r="AA237" s="16"/>
      <c r="AB237" s="16"/>
      <c r="AC237" s="16"/>
      <c r="AD237" s="16"/>
      <c r="AE237" s="16"/>
      <c r="AF237" s="16"/>
      <c r="AG237" s="16"/>
      <c r="AH237" s="16"/>
      <c r="AI237" s="16"/>
      <c r="AJ237" s="16"/>
      <c r="AK237" s="16"/>
      <c r="AL237" s="16"/>
      <c r="AM237" s="16"/>
      <c r="AN237" s="16"/>
      <c r="AO237" s="16"/>
      <c r="AP237" s="16"/>
    </row>
    <row r="238" spans="1:42" x14ac:dyDescent="0.3">
      <c r="A238" s="16"/>
      <c r="B238" s="16"/>
      <c r="C238" s="16"/>
      <c r="D238" s="16"/>
      <c r="E238" s="16"/>
      <c r="F238" s="16"/>
      <c r="G238" s="16"/>
      <c r="H238" s="16"/>
      <c r="I238" s="16"/>
      <c r="J238" s="16"/>
      <c r="K238" s="16"/>
      <c r="L238" s="16"/>
      <c r="M238" s="16"/>
      <c r="N238" s="16"/>
      <c r="O238" s="16"/>
      <c r="P238" s="16"/>
      <c r="Q238" s="16"/>
      <c r="R238" s="16"/>
      <c r="S238" s="16"/>
      <c r="T238" s="16"/>
      <c r="U238" s="16"/>
      <c r="V238" s="16"/>
      <c r="W238" s="16"/>
      <c r="X238" s="16"/>
      <c r="Y238" s="16"/>
      <c r="Z238" s="16"/>
      <c r="AA238" s="16"/>
      <c r="AB238" s="16"/>
      <c r="AC238" s="16"/>
      <c r="AD238" s="16"/>
      <c r="AE238" s="16"/>
      <c r="AF238" s="16"/>
      <c r="AG238" s="16"/>
      <c r="AH238" s="16"/>
      <c r="AI238" s="16"/>
      <c r="AJ238" s="16"/>
      <c r="AK238" s="16"/>
      <c r="AL238" s="16"/>
      <c r="AM238" s="16"/>
      <c r="AN238" s="16"/>
      <c r="AO238" s="16"/>
      <c r="AP238" s="16"/>
    </row>
    <row r="239" spans="1:42" x14ac:dyDescent="0.3">
      <c r="A239" s="16"/>
      <c r="B239" s="16"/>
      <c r="C239" s="16"/>
      <c r="D239" s="16"/>
      <c r="E239" s="16"/>
      <c r="F239" s="16"/>
      <c r="G239" s="16"/>
      <c r="H239" s="16"/>
      <c r="I239" s="16"/>
      <c r="J239" s="16"/>
      <c r="K239" s="16"/>
      <c r="L239" s="16"/>
      <c r="M239" s="16"/>
      <c r="N239" s="16"/>
      <c r="O239" s="16"/>
      <c r="P239" s="16"/>
      <c r="Q239" s="16"/>
      <c r="R239" s="16"/>
      <c r="S239" s="16"/>
      <c r="T239" s="16"/>
      <c r="U239" s="16"/>
      <c r="V239" s="16"/>
      <c r="W239" s="16"/>
      <c r="X239" s="16"/>
      <c r="Y239" s="16"/>
      <c r="Z239" s="16"/>
      <c r="AA239" s="16"/>
      <c r="AB239" s="16"/>
      <c r="AC239" s="16"/>
      <c r="AD239" s="16"/>
      <c r="AE239" s="16"/>
      <c r="AF239" s="16"/>
      <c r="AG239" s="16"/>
      <c r="AH239" s="16"/>
      <c r="AI239" s="16"/>
      <c r="AJ239" s="16"/>
      <c r="AK239" s="16"/>
      <c r="AL239" s="16"/>
      <c r="AM239" s="16"/>
      <c r="AN239" s="16"/>
      <c r="AO239" s="16"/>
      <c r="AP239" s="16"/>
    </row>
    <row r="240" spans="1:42" x14ac:dyDescent="0.3">
      <c r="A240" s="16"/>
      <c r="B240" s="16"/>
      <c r="C240" s="16"/>
      <c r="D240" s="16"/>
      <c r="E240" s="16"/>
      <c r="F240" s="16"/>
      <c r="G240" s="16"/>
      <c r="H240" s="16"/>
      <c r="I240" s="16"/>
      <c r="J240" s="16"/>
      <c r="K240" s="16"/>
      <c r="L240" s="16"/>
      <c r="M240" s="16"/>
      <c r="N240" s="16"/>
      <c r="O240" s="16"/>
      <c r="P240" s="16"/>
      <c r="Q240" s="16"/>
      <c r="R240" s="16"/>
      <c r="S240" s="16"/>
      <c r="T240" s="16"/>
      <c r="U240" s="16"/>
      <c r="V240" s="16"/>
      <c r="W240" s="16"/>
      <c r="X240" s="16"/>
      <c r="Y240" s="16"/>
      <c r="Z240" s="16"/>
      <c r="AA240" s="16"/>
      <c r="AB240" s="16"/>
      <c r="AC240" s="16"/>
      <c r="AD240" s="16"/>
      <c r="AE240" s="16"/>
      <c r="AF240" s="16"/>
      <c r="AG240" s="16"/>
      <c r="AH240" s="16"/>
      <c r="AI240" s="16"/>
      <c r="AJ240" s="16"/>
      <c r="AK240" s="16"/>
      <c r="AL240" s="16"/>
      <c r="AM240" s="16"/>
      <c r="AN240" s="16"/>
      <c r="AO240" s="16"/>
      <c r="AP240" s="16"/>
    </row>
    <row r="241" spans="1:42" x14ac:dyDescent="0.3">
      <c r="A241" s="16"/>
      <c r="B241" s="16"/>
      <c r="C241" s="16"/>
      <c r="D241" s="16"/>
      <c r="E241" s="16"/>
      <c r="F241" s="16"/>
      <c r="G241" s="16"/>
      <c r="H241" s="16"/>
      <c r="I241" s="16"/>
      <c r="J241" s="16"/>
      <c r="K241" s="16"/>
      <c r="L241" s="16"/>
      <c r="M241" s="16"/>
      <c r="N241" s="16"/>
      <c r="O241" s="16"/>
      <c r="P241" s="16"/>
      <c r="Q241" s="16"/>
      <c r="R241" s="16"/>
      <c r="S241" s="16"/>
      <c r="T241" s="16"/>
      <c r="U241" s="16"/>
      <c r="V241" s="16"/>
      <c r="W241" s="16"/>
      <c r="X241" s="16"/>
      <c r="Y241" s="16"/>
      <c r="Z241" s="16"/>
      <c r="AA241" s="16"/>
      <c r="AB241" s="16"/>
      <c r="AC241" s="16"/>
      <c r="AD241" s="16"/>
      <c r="AE241" s="16"/>
      <c r="AF241" s="16"/>
      <c r="AG241" s="16"/>
      <c r="AH241" s="16"/>
      <c r="AI241" s="16"/>
      <c r="AJ241" s="16"/>
      <c r="AK241" s="16"/>
      <c r="AL241" s="16"/>
      <c r="AM241" s="16"/>
      <c r="AN241" s="16"/>
      <c r="AO241" s="16"/>
      <c r="AP241" s="16"/>
    </row>
    <row r="242" spans="1:42" x14ac:dyDescent="0.3">
      <c r="A242" s="16"/>
      <c r="B242" s="16"/>
      <c r="C242" s="16"/>
      <c r="D242" s="16"/>
      <c r="E242" s="16"/>
      <c r="F242" s="16"/>
      <c r="G242" s="16"/>
      <c r="H242" s="16"/>
      <c r="I242" s="16"/>
      <c r="J242" s="16"/>
      <c r="K242" s="16"/>
      <c r="L242" s="16"/>
      <c r="M242" s="16"/>
      <c r="N242" s="16"/>
      <c r="O242" s="16"/>
      <c r="P242" s="16"/>
      <c r="Q242" s="16"/>
      <c r="R242" s="16"/>
      <c r="S242" s="16"/>
      <c r="T242" s="16"/>
      <c r="U242" s="16"/>
      <c r="V242" s="16"/>
      <c r="W242" s="16"/>
      <c r="X242" s="16"/>
      <c r="Y242" s="16"/>
      <c r="Z242" s="16"/>
      <c r="AA242" s="16"/>
      <c r="AB242" s="16"/>
      <c r="AC242" s="16"/>
      <c r="AD242" s="16"/>
      <c r="AE242" s="16"/>
      <c r="AF242" s="16"/>
      <c r="AG242" s="16"/>
      <c r="AH242" s="16"/>
      <c r="AI242" s="16"/>
      <c r="AJ242" s="16"/>
      <c r="AK242" s="16"/>
      <c r="AL242" s="16"/>
      <c r="AM242" s="16"/>
      <c r="AN242" s="16"/>
      <c r="AO242" s="16"/>
      <c r="AP242" s="16"/>
    </row>
    <row r="243" spans="1:42" x14ac:dyDescent="0.3">
      <c r="A243" s="16"/>
      <c r="B243" s="16"/>
      <c r="C243" s="16"/>
      <c r="D243" s="16"/>
      <c r="E243" s="16"/>
      <c r="F243" s="16"/>
      <c r="G243" s="16"/>
      <c r="H243" s="16"/>
      <c r="I243" s="16"/>
      <c r="J243" s="16"/>
      <c r="K243" s="16"/>
      <c r="L243" s="16"/>
      <c r="M243" s="16"/>
      <c r="N243" s="16"/>
      <c r="O243" s="16"/>
      <c r="P243" s="16"/>
      <c r="Q243" s="16"/>
      <c r="R243" s="16"/>
      <c r="S243" s="16"/>
      <c r="T243" s="16"/>
      <c r="U243" s="16"/>
      <c r="V243" s="16"/>
      <c r="W243" s="16"/>
      <c r="X243" s="16"/>
      <c r="Y243" s="16"/>
      <c r="Z243" s="16"/>
      <c r="AA243" s="16"/>
      <c r="AB243" s="16"/>
      <c r="AC243" s="16"/>
      <c r="AD243" s="16"/>
      <c r="AE243" s="16"/>
      <c r="AF243" s="16"/>
      <c r="AG243" s="16"/>
      <c r="AH243" s="16"/>
      <c r="AI243" s="16"/>
      <c r="AJ243" s="16"/>
      <c r="AK243" s="16"/>
      <c r="AL243" s="16"/>
      <c r="AM243" s="16"/>
      <c r="AN243" s="16"/>
      <c r="AO243" s="16"/>
      <c r="AP243" s="16"/>
    </row>
    <row r="244" spans="1:42" x14ac:dyDescent="0.3">
      <c r="A244" s="16"/>
      <c r="B244" s="16"/>
      <c r="C244" s="16"/>
      <c r="D244" s="16"/>
      <c r="E244" s="16"/>
      <c r="F244" s="16"/>
      <c r="G244" s="16"/>
      <c r="H244" s="16"/>
      <c r="I244" s="16"/>
      <c r="J244" s="16"/>
      <c r="K244" s="16"/>
      <c r="L244" s="16"/>
      <c r="M244" s="16"/>
      <c r="N244" s="16"/>
      <c r="O244" s="16"/>
      <c r="P244" s="16"/>
      <c r="Q244" s="16"/>
      <c r="R244" s="16"/>
      <c r="S244" s="16"/>
      <c r="T244" s="16"/>
      <c r="U244" s="16"/>
      <c r="V244" s="16"/>
      <c r="W244" s="16"/>
      <c r="X244" s="16"/>
      <c r="Y244" s="16"/>
      <c r="Z244" s="16"/>
      <c r="AA244" s="16"/>
      <c r="AB244" s="16"/>
      <c r="AC244" s="16"/>
      <c r="AD244" s="16"/>
      <c r="AE244" s="16"/>
      <c r="AF244" s="16"/>
      <c r="AG244" s="16"/>
      <c r="AH244" s="16"/>
      <c r="AI244" s="16"/>
      <c r="AJ244" s="16"/>
      <c r="AK244" s="16"/>
      <c r="AL244" s="16"/>
      <c r="AM244" s="16"/>
      <c r="AN244" s="16"/>
      <c r="AO244" s="16"/>
      <c r="AP244" s="16"/>
    </row>
    <row r="245" spans="1:42" x14ac:dyDescent="0.3">
      <c r="A245" s="16"/>
      <c r="B245" s="16"/>
      <c r="C245" s="16"/>
      <c r="D245" s="16"/>
      <c r="E245" s="16"/>
      <c r="F245" s="16"/>
      <c r="G245" s="16"/>
      <c r="H245" s="16"/>
      <c r="I245" s="16"/>
      <c r="J245" s="16"/>
      <c r="K245" s="16"/>
      <c r="L245" s="16"/>
      <c r="M245" s="16"/>
      <c r="N245" s="16"/>
      <c r="O245" s="16"/>
      <c r="P245" s="16"/>
      <c r="Q245" s="16"/>
      <c r="R245" s="16"/>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row>
    <row r="246" spans="1:42" x14ac:dyDescent="0.3">
      <c r="A246" s="16"/>
      <c r="B246" s="16"/>
      <c r="C246" s="16"/>
      <c r="D246" s="16"/>
      <c r="E246" s="16"/>
      <c r="F246" s="16"/>
      <c r="G246" s="16"/>
      <c r="H246" s="16"/>
      <c r="I246" s="16"/>
      <c r="J246" s="16"/>
      <c r="K246" s="16"/>
      <c r="L246" s="16"/>
      <c r="M246" s="16"/>
      <c r="N246" s="16"/>
      <c r="O246" s="16"/>
      <c r="P246" s="16"/>
      <c r="Q246" s="16"/>
      <c r="R246" s="16"/>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row>
    <row r="247" spans="1:42" x14ac:dyDescent="0.3">
      <c r="A247" s="16"/>
      <c r="B247" s="16"/>
      <c r="C247" s="16"/>
      <c r="D247" s="16"/>
      <c r="E247" s="16"/>
      <c r="F247" s="16"/>
      <c r="G247" s="16"/>
      <c r="H247" s="16"/>
      <c r="I247" s="16"/>
      <c r="J247" s="16"/>
      <c r="K247" s="16"/>
      <c r="L247" s="16"/>
      <c r="M247" s="16"/>
      <c r="N247" s="16"/>
      <c r="O247" s="16"/>
      <c r="P247" s="16"/>
      <c r="Q247" s="16"/>
      <c r="R247" s="16"/>
      <c r="S247" s="16"/>
      <c r="T247" s="16"/>
      <c r="U247" s="16"/>
      <c r="V247" s="16"/>
      <c r="W247" s="16"/>
      <c r="X247" s="16"/>
      <c r="Y247" s="16"/>
      <c r="Z247" s="16"/>
      <c r="AA247" s="16"/>
      <c r="AB247" s="16"/>
      <c r="AC247" s="16"/>
      <c r="AD247" s="16"/>
      <c r="AE247" s="16"/>
      <c r="AF247" s="16"/>
      <c r="AG247" s="16"/>
      <c r="AH247" s="16"/>
      <c r="AI247" s="16"/>
      <c r="AJ247" s="16"/>
      <c r="AK247" s="16"/>
      <c r="AL247" s="16"/>
      <c r="AM247" s="16"/>
      <c r="AN247" s="16"/>
      <c r="AO247" s="16"/>
      <c r="AP247" s="16"/>
    </row>
    <row r="248" spans="1:42" x14ac:dyDescent="0.3">
      <c r="A248" s="16"/>
      <c r="B248" s="16"/>
      <c r="C248" s="16"/>
      <c r="D248" s="16"/>
      <c r="E248" s="16"/>
      <c r="F248" s="16"/>
      <c r="G248" s="16"/>
      <c r="H248" s="16"/>
      <c r="I248" s="16"/>
      <c r="J248" s="16"/>
      <c r="K248" s="16"/>
      <c r="L248" s="16"/>
      <c r="M248" s="16"/>
      <c r="N248" s="16"/>
      <c r="O248" s="16"/>
      <c r="P248" s="16"/>
      <c r="Q248" s="16"/>
      <c r="R248" s="16"/>
      <c r="S248" s="16"/>
      <c r="T248" s="16"/>
      <c r="U248" s="16"/>
      <c r="V248" s="16"/>
      <c r="W248" s="16"/>
      <c r="X248" s="16"/>
      <c r="Y248" s="16"/>
      <c r="Z248" s="16"/>
      <c r="AA248" s="16"/>
      <c r="AB248" s="16"/>
      <c r="AC248" s="16"/>
      <c r="AD248" s="16"/>
      <c r="AE248" s="16"/>
      <c r="AF248" s="16"/>
      <c r="AG248" s="16"/>
      <c r="AH248" s="16"/>
      <c r="AI248" s="16"/>
      <c r="AJ248" s="16"/>
      <c r="AK248" s="16"/>
      <c r="AL248" s="16"/>
      <c r="AM248" s="16"/>
      <c r="AN248" s="16"/>
      <c r="AO248" s="16"/>
      <c r="AP248" s="16"/>
    </row>
    <row r="249" spans="1:42" x14ac:dyDescent="0.3">
      <c r="A249" s="16"/>
      <c r="B249" s="16"/>
      <c r="C249" s="16"/>
      <c r="D249" s="16"/>
      <c r="E249" s="16"/>
      <c r="F249" s="16"/>
      <c r="G249" s="16"/>
      <c r="H249" s="16"/>
      <c r="I249" s="16"/>
      <c r="J249" s="16"/>
      <c r="K249" s="16"/>
      <c r="L249" s="16"/>
      <c r="M249" s="16"/>
      <c r="N249" s="16"/>
      <c r="O249" s="16"/>
      <c r="P249" s="16"/>
      <c r="Q249" s="16"/>
      <c r="R249" s="16"/>
      <c r="S249" s="16"/>
      <c r="T249" s="16"/>
      <c r="U249" s="16"/>
      <c r="V249" s="16"/>
      <c r="W249" s="16"/>
      <c r="X249" s="16"/>
      <c r="Y249" s="16"/>
      <c r="Z249" s="16"/>
      <c r="AA249" s="16"/>
      <c r="AB249" s="16"/>
      <c r="AC249" s="16"/>
      <c r="AD249" s="16"/>
      <c r="AE249" s="16"/>
      <c r="AF249" s="16"/>
      <c r="AG249" s="16"/>
      <c r="AH249" s="16"/>
      <c r="AI249" s="16"/>
      <c r="AJ249" s="16"/>
      <c r="AK249" s="16"/>
      <c r="AL249" s="16"/>
      <c r="AM249" s="16"/>
      <c r="AN249" s="16"/>
      <c r="AO249" s="16"/>
      <c r="AP249" s="16"/>
    </row>
    <row r="250" spans="1:42" x14ac:dyDescent="0.3">
      <c r="A250" s="16"/>
      <c r="B250" s="16"/>
      <c r="C250" s="16"/>
      <c r="D250" s="16"/>
      <c r="E250" s="16"/>
      <c r="F250" s="16"/>
      <c r="G250" s="16"/>
      <c r="H250" s="16"/>
      <c r="I250" s="16"/>
      <c r="J250" s="16"/>
      <c r="K250" s="16"/>
      <c r="L250" s="16"/>
      <c r="M250" s="16"/>
      <c r="N250" s="16"/>
      <c r="O250" s="16"/>
      <c r="P250" s="16"/>
      <c r="Q250" s="16"/>
      <c r="R250" s="16"/>
      <c r="S250" s="16"/>
      <c r="T250" s="16"/>
      <c r="U250" s="16"/>
      <c r="V250" s="16"/>
      <c r="W250" s="16"/>
      <c r="X250" s="16"/>
      <c r="Y250" s="16"/>
      <c r="Z250" s="16"/>
      <c r="AA250" s="16"/>
      <c r="AB250" s="16"/>
      <c r="AC250" s="16"/>
      <c r="AD250" s="16"/>
      <c r="AE250" s="16"/>
      <c r="AF250" s="16"/>
      <c r="AG250" s="16"/>
      <c r="AH250" s="16"/>
      <c r="AI250" s="16"/>
      <c r="AJ250" s="16"/>
      <c r="AK250" s="16"/>
      <c r="AL250" s="16"/>
      <c r="AM250" s="16"/>
      <c r="AN250" s="16"/>
      <c r="AO250" s="16"/>
      <c r="AP250" s="16"/>
    </row>
    <row r="251" spans="1:42" x14ac:dyDescent="0.3">
      <c r="A251" s="16"/>
      <c r="B251" s="16"/>
      <c r="C251" s="16"/>
      <c r="D251" s="16"/>
      <c r="E251" s="16"/>
      <c r="F251" s="16"/>
      <c r="G251" s="16"/>
      <c r="H251" s="16"/>
      <c r="I251" s="16"/>
      <c r="J251" s="16"/>
      <c r="K251" s="16"/>
      <c r="L251" s="16"/>
      <c r="M251" s="16"/>
      <c r="N251" s="16"/>
      <c r="O251" s="16"/>
      <c r="P251" s="16"/>
      <c r="Q251" s="16"/>
      <c r="R251" s="16"/>
      <c r="S251" s="16"/>
      <c r="T251" s="16"/>
      <c r="U251" s="16"/>
      <c r="V251" s="16"/>
      <c r="W251" s="16"/>
      <c r="X251" s="16"/>
      <c r="Y251" s="16"/>
      <c r="Z251" s="16"/>
      <c r="AA251" s="16"/>
      <c r="AB251" s="16"/>
      <c r="AC251" s="16"/>
      <c r="AD251" s="16"/>
      <c r="AE251" s="16"/>
      <c r="AF251" s="16"/>
      <c r="AG251" s="16"/>
      <c r="AH251" s="16"/>
      <c r="AI251" s="16"/>
      <c r="AJ251" s="16"/>
      <c r="AK251" s="16"/>
      <c r="AL251" s="16"/>
      <c r="AM251" s="16"/>
      <c r="AN251" s="16"/>
      <c r="AO251" s="16"/>
      <c r="AP251" s="16"/>
    </row>
    <row r="252" spans="1:42" x14ac:dyDescent="0.3">
      <c r="A252" s="16"/>
      <c r="B252" s="16"/>
      <c r="C252" s="16"/>
      <c r="D252" s="16"/>
      <c r="E252" s="16"/>
      <c r="F252" s="16"/>
      <c r="G252" s="16"/>
      <c r="H252" s="16"/>
      <c r="I252" s="16"/>
      <c r="J252" s="16"/>
      <c r="K252" s="16"/>
      <c r="L252" s="16"/>
      <c r="M252" s="16"/>
      <c r="N252" s="16"/>
      <c r="O252" s="16"/>
      <c r="P252" s="16"/>
      <c r="Q252" s="16"/>
      <c r="R252" s="16"/>
      <c r="S252" s="16"/>
      <c r="T252" s="16"/>
      <c r="U252" s="16"/>
      <c r="V252" s="16"/>
      <c r="W252" s="16"/>
      <c r="X252" s="16"/>
      <c r="Y252" s="16"/>
      <c r="Z252" s="16"/>
      <c r="AA252" s="16"/>
      <c r="AB252" s="16"/>
      <c r="AC252" s="16"/>
      <c r="AD252" s="16"/>
      <c r="AE252" s="16"/>
      <c r="AF252" s="16"/>
      <c r="AG252" s="16"/>
      <c r="AH252" s="16"/>
      <c r="AI252" s="16"/>
      <c r="AJ252" s="16"/>
      <c r="AK252" s="16"/>
      <c r="AL252" s="16"/>
      <c r="AM252" s="16"/>
      <c r="AN252" s="16"/>
      <c r="AO252" s="16"/>
      <c r="AP252" s="16"/>
    </row>
    <row r="253" spans="1:42" x14ac:dyDescent="0.3">
      <c r="A253" s="16"/>
      <c r="B253" s="16"/>
      <c r="C253" s="16"/>
      <c r="D253" s="16"/>
      <c r="E253" s="16"/>
      <c r="F253" s="16"/>
      <c r="G253" s="16"/>
      <c r="H253" s="16"/>
      <c r="I253" s="16"/>
      <c r="J253" s="16"/>
      <c r="K253" s="16"/>
      <c r="L253" s="16"/>
      <c r="M253" s="16"/>
      <c r="N253" s="16"/>
      <c r="O253" s="16"/>
      <c r="P253" s="16"/>
      <c r="Q253" s="16"/>
      <c r="R253" s="16"/>
      <c r="S253" s="16"/>
      <c r="T253" s="16"/>
      <c r="U253" s="16"/>
      <c r="V253" s="16"/>
      <c r="W253" s="16"/>
      <c r="X253" s="16"/>
      <c r="Y253" s="16"/>
      <c r="Z253" s="16"/>
      <c r="AA253" s="16"/>
      <c r="AB253" s="16"/>
      <c r="AC253" s="16"/>
      <c r="AD253" s="16"/>
      <c r="AE253" s="16"/>
      <c r="AF253" s="16"/>
      <c r="AG253" s="16"/>
      <c r="AH253" s="16"/>
      <c r="AI253" s="16"/>
      <c r="AJ253" s="16"/>
      <c r="AK253" s="16"/>
      <c r="AL253" s="16"/>
      <c r="AM253" s="16"/>
      <c r="AN253" s="16"/>
      <c r="AO253" s="16"/>
      <c r="AP253" s="16"/>
    </row>
    <row r="254" spans="1:42" x14ac:dyDescent="0.3">
      <c r="A254" s="16"/>
      <c r="B254" s="16"/>
      <c r="C254" s="16"/>
      <c r="D254" s="16"/>
      <c r="E254" s="16"/>
      <c r="F254" s="16"/>
      <c r="G254" s="16"/>
      <c r="H254" s="16"/>
      <c r="I254" s="16"/>
      <c r="J254" s="16"/>
      <c r="K254" s="16"/>
      <c r="L254" s="16"/>
      <c r="M254" s="16"/>
      <c r="N254" s="16"/>
      <c r="O254" s="16"/>
      <c r="P254" s="16"/>
      <c r="Q254" s="16"/>
      <c r="R254" s="16"/>
      <c r="S254" s="16"/>
      <c r="T254" s="16"/>
      <c r="U254" s="16"/>
      <c r="V254" s="16"/>
      <c r="W254" s="16"/>
      <c r="X254" s="16"/>
      <c r="Y254" s="16"/>
      <c r="Z254" s="16"/>
      <c r="AA254" s="16"/>
      <c r="AB254" s="16"/>
      <c r="AC254" s="16"/>
      <c r="AD254" s="16"/>
      <c r="AE254" s="16"/>
      <c r="AF254" s="16"/>
      <c r="AG254" s="16"/>
      <c r="AH254" s="16"/>
      <c r="AI254" s="16"/>
      <c r="AJ254" s="16"/>
      <c r="AK254" s="16"/>
      <c r="AL254" s="16"/>
      <c r="AM254" s="16"/>
      <c r="AN254" s="16"/>
      <c r="AO254" s="16"/>
      <c r="AP254" s="16"/>
    </row>
    <row r="255" spans="1:42" x14ac:dyDescent="0.3">
      <c r="A255" s="16"/>
      <c r="B255" s="16"/>
      <c r="C255" s="16"/>
      <c r="D255" s="16"/>
      <c r="E255" s="16"/>
      <c r="F255" s="16"/>
      <c r="G255" s="16"/>
      <c r="H255" s="16"/>
      <c r="I255" s="16"/>
      <c r="J255" s="16"/>
      <c r="K255" s="16"/>
      <c r="L255" s="16"/>
      <c r="M255" s="16"/>
      <c r="N255" s="16"/>
      <c r="O255" s="16"/>
      <c r="P255" s="16"/>
      <c r="Q255" s="16"/>
      <c r="R255" s="16"/>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row>
    <row r="256" spans="1:42" x14ac:dyDescent="0.3">
      <c r="A256" s="16"/>
      <c r="B256" s="16"/>
      <c r="C256" s="16"/>
      <c r="D256" s="16"/>
      <c r="E256" s="16"/>
      <c r="F256" s="16"/>
      <c r="G256" s="16"/>
      <c r="H256" s="16"/>
      <c r="I256" s="16"/>
      <c r="J256" s="16"/>
      <c r="K256" s="16"/>
      <c r="L256" s="16"/>
      <c r="M256" s="16"/>
      <c r="N256" s="16"/>
      <c r="O256" s="16"/>
      <c r="P256" s="16"/>
      <c r="Q256" s="16"/>
      <c r="R256" s="16"/>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row>
    <row r="257" spans="1:42" x14ac:dyDescent="0.3">
      <c r="A257" s="16"/>
      <c r="B257" s="16"/>
      <c r="C257" s="16"/>
      <c r="D257" s="16"/>
      <c r="E257" s="16"/>
      <c r="F257" s="16"/>
      <c r="G257" s="16"/>
      <c r="H257" s="16"/>
      <c r="I257" s="16"/>
      <c r="J257" s="16"/>
      <c r="K257" s="16"/>
      <c r="L257" s="16"/>
      <c r="M257" s="16"/>
      <c r="N257" s="16"/>
      <c r="O257" s="16"/>
      <c r="P257" s="16"/>
      <c r="Q257" s="16"/>
      <c r="R257" s="16"/>
      <c r="S257" s="16"/>
      <c r="T257" s="16"/>
      <c r="U257" s="16"/>
      <c r="V257" s="16"/>
      <c r="W257" s="16"/>
      <c r="X257" s="16"/>
      <c r="Y257" s="16"/>
      <c r="Z257" s="16"/>
      <c r="AA257" s="16"/>
      <c r="AB257" s="16"/>
      <c r="AC257" s="16"/>
      <c r="AD257" s="16"/>
      <c r="AE257" s="16"/>
      <c r="AF257" s="16"/>
      <c r="AG257" s="16"/>
      <c r="AH257" s="16"/>
      <c r="AI257" s="16"/>
      <c r="AJ257" s="16"/>
      <c r="AK257" s="16"/>
      <c r="AL257" s="16"/>
      <c r="AM257" s="16"/>
      <c r="AN257" s="16"/>
      <c r="AO257" s="16"/>
      <c r="AP257" s="16"/>
    </row>
    <row r="258" spans="1:42" x14ac:dyDescent="0.3">
      <c r="A258" s="16"/>
      <c r="B258" s="16"/>
      <c r="C258" s="16"/>
      <c r="D258" s="16"/>
      <c r="E258" s="16"/>
      <c r="F258" s="16"/>
      <c r="G258" s="16"/>
      <c r="H258" s="16"/>
      <c r="I258" s="16"/>
      <c r="J258" s="16"/>
      <c r="K258" s="16"/>
      <c r="L258" s="16"/>
      <c r="M258" s="16"/>
      <c r="N258" s="16"/>
      <c r="O258" s="16"/>
      <c r="P258" s="16"/>
      <c r="Q258" s="16"/>
      <c r="R258" s="16"/>
      <c r="S258" s="16"/>
      <c r="T258" s="16"/>
      <c r="U258" s="16"/>
      <c r="V258" s="16"/>
      <c r="W258" s="16"/>
      <c r="X258" s="16"/>
      <c r="Y258" s="16"/>
      <c r="Z258" s="16"/>
      <c r="AA258" s="16"/>
      <c r="AB258" s="16"/>
      <c r="AC258" s="16"/>
      <c r="AD258" s="16"/>
      <c r="AE258" s="16"/>
      <c r="AF258" s="16"/>
      <c r="AG258" s="16"/>
      <c r="AH258" s="16"/>
      <c r="AI258" s="16"/>
      <c r="AJ258" s="16"/>
      <c r="AK258" s="16"/>
      <c r="AL258" s="16"/>
      <c r="AM258" s="16"/>
      <c r="AN258" s="16"/>
      <c r="AO258" s="16"/>
      <c r="AP258" s="16"/>
    </row>
    <row r="259" spans="1:42" x14ac:dyDescent="0.3">
      <c r="A259" s="16"/>
      <c r="B259" s="16"/>
      <c r="C259" s="16"/>
      <c r="D259" s="16"/>
      <c r="E259" s="16"/>
      <c r="F259" s="16"/>
      <c r="G259" s="16"/>
      <c r="H259" s="16"/>
      <c r="I259" s="16"/>
      <c r="J259" s="16"/>
      <c r="K259" s="16"/>
      <c r="L259" s="16"/>
      <c r="M259" s="16"/>
      <c r="N259" s="16"/>
      <c r="O259" s="16"/>
      <c r="P259" s="16"/>
      <c r="Q259" s="16"/>
      <c r="R259" s="16"/>
      <c r="S259" s="16"/>
      <c r="T259" s="16"/>
      <c r="U259" s="16"/>
      <c r="V259" s="16"/>
      <c r="W259" s="16"/>
      <c r="X259" s="16"/>
      <c r="Y259" s="16"/>
      <c r="Z259" s="16"/>
      <c r="AA259" s="16"/>
      <c r="AB259" s="16"/>
      <c r="AC259" s="16"/>
      <c r="AD259" s="16"/>
      <c r="AE259" s="16"/>
      <c r="AF259" s="16"/>
      <c r="AG259" s="16"/>
      <c r="AH259" s="16"/>
      <c r="AI259" s="16"/>
      <c r="AJ259" s="16"/>
      <c r="AK259" s="16"/>
      <c r="AL259" s="16"/>
      <c r="AM259" s="16"/>
      <c r="AN259" s="16"/>
      <c r="AO259" s="16"/>
      <c r="AP259" s="16"/>
    </row>
    <row r="260" spans="1:42" x14ac:dyDescent="0.3">
      <c r="A260" s="16"/>
      <c r="B260" s="16"/>
      <c r="C260" s="16"/>
      <c r="D260" s="16"/>
      <c r="E260" s="16"/>
      <c r="F260" s="16"/>
      <c r="G260" s="16"/>
      <c r="H260" s="16"/>
      <c r="I260" s="16"/>
      <c r="J260" s="16"/>
      <c r="K260" s="16"/>
      <c r="L260" s="16"/>
      <c r="M260" s="16"/>
      <c r="N260" s="16"/>
      <c r="O260" s="16"/>
      <c r="P260" s="16"/>
      <c r="Q260" s="16"/>
      <c r="R260" s="16"/>
      <c r="S260" s="16"/>
      <c r="T260" s="16"/>
      <c r="U260" s="16"/>
      <c r="V260" s="16"/>
      <c r="W260" s="16"/>
      <c r="X260" s="16"/>
      <c r="Y260" s="16"/>
      <c r="Z260" s="16"/>
      <c r="AA260" s="16"/>
      <c r="AB260" s="16"/>
      <c r="AC260" s="16"/>
      <c r="AD260" s="16"/>
      <c r="AE260" s="16"/>
      <c r="AF260" s="16"/>
      <c r="AG260" s="16"/>
      <c r="AH260" s="16"/>
      <c r="AI260" s="16"/>
      <c r="AJ260" s="16"/>
      <c r="AK260" s="16"/>
      <c r="AL260" s="16"/>
      <c r="AM260" s="16"/>
      <c r="AN260" s="16"/>
      <c r="AO260" s="16"/>
      <c r="AP260" s="16"/>
    </row>
    <row r="261" spans="1:42" x14ac:dyDescent="0.3">
      <c r="A261" s="16"/>
      <c r="B261" s="16"/>
      <c r="C261" s="16"/>
      <c r="D261" s="16"/>
      <c r="E261" s="16"/>
      <c r="F261" s="16"/>
      <c r="G261" s="16"/>
      <c r="H261" s="16"/>
      <c r="I261" s="16"/>
      <c r="J261" s="16"/>
      <c r="K261" s="16"/>
      <c r="L261" s="16"/>
      <c r="M261" s="16"/>
      <c r="N261" s="16"/>
      <c r="O261" s="16"/>
      <c r="P261" s="16"/>
      <c r="Q261" s="16"/>
      <c r="R261" s="16"/>
      <c r="S261" s="16"/>
      <c r="T261" s="16"/>
      <c r="U261" s="16"/>
      <c r="V261" s="16"/>
      <c r="W261" s="16"/>
      <c r="X261" s="16"/>
      <c r="Y261" s="16"/>
      <c r="Z261" s="16"/>
      <c r="AA261" s="16"/>
      <c r="AB261" s="16"/>
      <c r="AC261" s="16"/>
      <c r="AD261" s="16"/>
      <c r="AE261" s="16"/>
      <c r="AF261" s="16"/>
      <c r="AG261" s="16"/>
      <c r="AH261" s="16"/>
      <c r="AI261" s="16"/>
      <c r="AJ261" s="16"/>
      <c r="AK261" s="16"/>
      <c r="AL261" s="16"/>
      <c r="AM261" s="16"/>
      <c r="AN261" s="16"/>
      <c r="AO261" s="16"/>
      <c r="AP261" s="16"/>
    </row>
    <row r="262" spans="1:42" x14ac:dyDescent="0.3">
      <c r="A262" s="16"/>
      <c r="B262" s="16"/>
      <c r="C262" s="16"/>
      <c r="D262" s="16"/>
      <c r="E262" s="16"/>
      <c r="F262" s="16"/>
      <c r="G262" s="16"/>
      <c r="H262" s="16"/>
      <c r="I262" s="16"/>
      <c r="J262" s="16"/>
      <c r="K262" s="16"/>
      <c r="L262" s="16"/>
      <c r="M262" s="16"/>
      <c r="N262" s="16"/>
      <c r="O262" s="16"/>
      <c r="P262" s="16"/>
      <c r="Q262" s="16"/>
      <c r="R262" s="16"/>
      <c r="S262" s="16"/>
      <c r="T262" s="16"/>
      <c r="U262" s="16"/>
      <c r="V262" s="16"/>
      <c r="W262" s="16"/>
      <c r="X262" s="16"/>
      <c r="Y262" s="16"/>
      <c r="Z262" s="16"/>
      <c r="AA262" s="16"/>
      <c r="AB262" s="16"/>
      <c r="AC262" s="16"/>
      <c r="AD262" s="16"/>
      <c r="AE262" s="16"/>
      <c r="AF262" s="16"/>
      <c r="AG262" s="16"/>
      <c r="AH262" s="16"/>
      <c r="AI262" s="16"/>
      <c r="AJ262" s="16"/>
      <c r="AK262" s="16"/>
      <c r="AL262" s="16"/>
      <c r="AM262" s="16"/>
      <c r="AN262" s="16"/>
      <c r="AO262" s="16"/>
      <c r="AP262" s="16"/>
    </row>
    <row r="263" spans="1:42" x14ac:dyDescent="0.3">
      <c r="A263" s="16"/>
      <c r="B263" s="16"/>
      <c r="C263" s="16"/>
      <c r="D263" s="16"/>
      <c r="E263" s="16"/>
      <c r="F263" s="16"/>
      <c r="G263" s="16"/>
      <c r="H263" s="16"/>
      <c r="I263" s="16"/>
      <c r="J263" s="16"/>
      <c r="K263" s="16"/>
      <c r="L263" s="16"/>
      <c r="M263" s="16"/>
      <c r="N263" s="16"/>
      <c r="O263" s="16"/>
      <c r="P263" s="16"/>
      <c r="Q263" s="16"/>
      <c r="R263" s="16"/>
      <c r="S263" s="16"/>
      <c r="T263" s="16"/>
      <c r="U263" s="16"/>
      <c r="V263" s="16"/>
      <c r="W263" s="16"/>
      <c r="X263" s="16"/>
      <c r="Y263" s="16"/>
      <c r="Z263" s="16"/>
      <c r="AA263" s="16"/>
      <c r="AB263" s="16"/>
      <c r="AC263" s="16"/>
      <c r="AD263" s="16"/>
      <c r="AE263" s="16"/>
      <c r="AF263" s="16"/>
      <c r="AG263" s="16"/>
      <c r="AH263" s="16"/>
      <c r="AI263" s="16"/>
      <c r="AJ263" s="16"/>
      <c r="AK263" s="16"/>
      <c r="AL263" s="16"/>
      <c r="AM263" s="16"/>
      <c r="AN263" s="16"/>
      <c r="AO263" s="16"/>
      <c r="AP263" s="16"/>
    </row>
    <row r="264" spans="1:42" x14ac:dyDescent="0.3">
      <c r="A264" s="16"/>
      <c r="B264" s="16"/>
      <c r="C264" s="16"/>
      <c r="D264" s="16"/>
      <c r="E264" s="16"/>
      <c r="F264" s="16"/>
      <c r="G264" s="16"/>
      <c r="H264" s="16"/>
      <c r="I264" s="16"/>
      <c r="J264" s="16"/>
      <c r="K264" s="16"/>
      <c r="L264" s="16"/>
      <c r="M264" s="16"/>
      <c r="N264" s="16"/>
      <c r="O264" s="16"/>
      <c r="P264" s="16"/>
      <c r="Q264" s="16"/>
      <c r="R264" s="16"/>
      <c r="S264" s="16"/>
      <c r="T264" s="16"/>
      <c r="U264" s="16"/>
      <c r="V264" s="16"/>
      <c r="W264" s="16"/>
      <c r="X264" s="16"/>
      <c r="Y264" s="16"/>
      <c r="Z264" s="16"/>
      <c r="AA264" s="16"/>
      <c r="AB264" s="16"/>
      <c r="AC264" s="16"/>
      <c r="AD264" s="16"/>
      <c r="AE264" s="16"/>
      <c r="AF264" s="16"/>
      <c r="AG264" s="16"/>
      <c r="AH264" s="16"/>
      <c r="AI264" s="16"/>
      <c r="AJ264" s="16"/>
      <c r="AK264" s="16"/>
      <c r="AL264" s="16"/>
      <c r="AM264" s="16"/>
      <c r="AN264" s="16"/>
      <c r="AO264" s="16"/>
      <c r="AP264" s="16"/>
    </row>
    <row r="265" spans="1:42" x14ac:dyDescent="0.3">
      <c r="A265" s="16"/>
      <c r="B265" s="16"/>
      <c r="C265" s="16"/>
      <c r="D265" s="16"/>
      <c r="E265" s="16"/>
      <c r="F265" s="16"/>
      <c r="G265" s="16"/>
      <c r="H265" s="16"/>
      <c r="I265" s="16"/>
      <c r="J265" s="16"/>
      <c r="K265" s="16"/>
      <c r="L265" s="16"/>
      <c r="M265" s="16"/>
      <c r="N265" s="16"/>
      <c r="O265" s="16"/>
      <c r="P265" s="16"/>
      <c r="Q265" s="16"/>
      <c r="R265" s="16"/>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row>
    <row r="266" spans="1:42" x14ac:dyDescent="0.3">
      <c r="A266" s="16"/>
      <c r="B266" s="16"/>
      <c r="C266" s="16"/>
      <c r="D266" s="16"/>
      <c r="E266" s="16"/>
      <c r="F266" s="16"/>
      <c r="G266" s="16"/>
      <c r="H266" s="16"/>
      <c r="I266" s="16"/>
      <c r="J266" s="16"/>
      <c r="K266" s="16"/>
      <c r="L266" s="16"/>
      <c r="M266" s="16"/>
      <c r="N266" s="16"/>
      <c r="O266" s="16"/>
      <c r="P266" s="16"/>
      <c r="Q266" s="16"/>
      <c r="R266" s="16"/>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row>
    <row r="267" spans="1:42" x14ac:dyDescent="0.3">
      <c r="A267" s="16"/>
      <c r="B267" s="16"/>
      <c r="C267" s="16"/>
      <c r="D267" s="16"/>
      <c r="E267" s="16"/>
      <c r="F267" s="16"/>
      <c r="G267" s="16"/>
      <c r="H267" s="16"/>
      <c r="I267" s="16"/>
      <c r="J267" s="16"/>
      <c r="K267" s="16"/>
      <c r="L267" s="16"/>
      <c r="M267" s="16"/>
      <c r="N267" s="16"/>
      <c r="O267" s="16"/>
      <c r="P267" s="16"/>
      <c r="Q267" s="16"/>
      <c r="R267" s="16"/>
      <c r="S267" s="16"/>
      <c r="T267" s="16"/>
      <c r="U267" s="16"/>
      <c r="V267" s="16"/>
      <c r="W267" s="16"/>
      <c r="X267" s="16"/>
      <c r="Y267" s="16"/>
      <c r="Z267" s="16"/>
      <c r="AA267" s="16"/>
      <c r="AB267" s="16"/>
      <c r="AC267" s="16"/>
      <c r="AD267" s="16"/>
      <c r="AE267" s="16"/>
      <c r="AF267" s="16"/>
      <c r="AG267" s="16"/>
      <c r="AH267" s="16"/>
      <c r="AI267" s="16"/>
      <c r="AJ267" s="16"/>
      <c r="AK267" s="16"/>
      <c r="AL267" s="16"/>
      <c r="AM267" s="16"/>
      <c r="AN267" s="16"/>
      <c r="AO267" s="16"/>
      <c r="AP267" s="16"/>
    </row>
    <row r="268" spans="1:42" x14ac:dyDescent="0.3">
      <c r="A268" s="16"/>
      <c r="B268" s="16"/>
      <c r="C268" s="16"/>
      <c r="D268" s="16"/>
      <c r="E268" s="16"/>
      <c r="F268" s="16"/>
      <c r="G268" s="16"/>
      <c r="H268" s="16"/>
      <c r="I268" s="16"/>
      <c r="J268" s="16"/>
      <c r="K268" s="16"/>
      <c r="L268" s="16"/>
      <c r="M268" s="16"/>
      <c r="N268" s="16"/>
      <c r="O268" s="16"/>
      <c r="P268" s="16"/>
      <c r="Q268" s="16"/>
      <c r="R268" s="16"/>
      <c r="S268" s="16"/>
      <c r="T268" s="16"/>
      <c r="U268" s="16"/>
      <c r="V268" s="16"/>
      <c r="W268" s="16"/>
      <c r="X268" s="16"/>
      <c r="Y268" s="16"/>
      <c r="Z268" s="16"/>
      <c r="AA268" s="16"/>
      <c r="AB268" s="16"/>
      <c r="AC268" s="16"/>
      <c r="AD268" s="16"/>
      <c r="AE268" s="16"/>
      <c r="AF268" s="16"/>
      <c r="AG268" s="16"/>
      <c r="AH268" s="16"/>
      <c r="AI268" s="16"/>
      <c r="AJ268" s="16"/>
      <c r="AK268" s="16"/>
      <c r="AL268" s="16"/>
      <c r="AM268" s="16"/>
      <c r="AN268" s="16"/>
      <c r="AO268" s="16"/>
      <c r="AP268" s="16"/>
    </row>
    <row r="269" spans="1:42" x14ac:dyDescent="0.3">
      <c r="A269" s="16"/>
      <c r="B269" s="16"/>
      <c r="C269" s="16"/>
      <c r="D269" s="16"/>
      <c r="E269" s="16"/>
      <c r="F269" s="16"/>
      <c r="G269" s="16"/>
      <c r="H269" s="16"/>
      <c r="I269" s="16"/>
      <c r="J269" s="16"/>
      <c r="K269" s="16"/>
      <c r="L269" s="16"/>
      <c r="M269" s="16"/>
      <c r="N269" s="16"/>
      <c r="O269" s="16"/>
      <c r="P269" s="16"/>
      <c r="Q269" s="16"/>
      <c r="R269" s="16"/>
      <c r="S269" s="16"/>
      <c r="T269" s="16"/>
      <c r="U269" s="16"/>
      <c r="V269" s="16"/>
      <c r="W269" s="16"/>
      <c r="X269" s="16"/>
      <c r="Y269" s="16"/>
      <c r="Z269" s="16"/>
      <c r="AA269" s="16"/>
      <c r="AB269" s="16"/>
      <c r="AC269" s="16"/>
      <c r="AD269" s="16"/>
      <c r="AE269" s="16"/>
      <c r="AF269" s="16"/>
      <c r="AG269" s="16"/>
      <c r="AH269" s="16"/>
      <c r="AI269" s="16"/>
      <c r="AJ269" s="16"/>
      <c r="AK269" s="16"/>
      <c r="AL269" s="16"/>
      <c r="AM269" s="16"/>
      <c r="AN269" s="16"/>
      <c r="AO269" s="16"/>
      <c r="AP269" s="16"/>
    </row>
    <row r="270" spans="1:42" x14ac:dyDescent="0.3">
      <c r="A270" s="16"/>
      <c r="B270" s="16"/>
      <c r="C270" s="16"/>
      <c r="D270" s="16"/>
      <c r="E270" s="16"/>
      <c r="F270" s="16"/>
      <c r="G270" s="16"/>
      <c r="H270" s="16"/>
      <c r="I270" s="16"/>
      <c r="J270" s="16"/>
      <c r="K270" s="16"/>
      <c r="L270" s="16"/>
      <c r="M270" s="16"/>
      <c r="N270" s="16"/>
      <c r="O270" s="16"/>
      <c r="P270" s="16"/>
      <c r="Q270" s="16"/>
      <c r="R270" s="16"/>
      <c r="S270" s="16"/>
      <c r="T270" s="16"/>
      <c r="U270" s="16"/>
      <c r="V270" s="16"/>
      <c r="W270" s="16"/>
      <c r="X270" s="16"/>
      <c r="Y270" s="16"/>
      <c r="Z270" s="16"/>
      <c r="AA270" s="16"/>
      <c r="AB270" s="16"/>
      <c r="AC270" s="16"/>
      <c r="AD270" s="16"/>
      <c r="AE270" s="16"/>
      <c r="AF270" s="16"/>
      <c r="AG270" s="16"/>
      <c r="AH270" s="16"/>
      <c r="AI270" s="16"/>
      <c r="AJ270" s="16"/>
      <c r="AK270" s="16"/>
      <c r="AL270" s="16"/>
      <c r="AM270" s="16"/>
      <c r="AN270" s="16"/>
      <c r="AO270" s="16"/>
      <c r="AP270" s="16"/>
    </row>
  </sheetData>
  <mergeCells count="213">
    <mergeCell ref="G167:J167"/>
    <mergeCell ref="B132:B133"/>
    <mergeCell ref="C132:D133"/>
    <mergeCell ref="E132:F133"/>
    <mergeCell ref="G132:H133"/>
    <mergeCell ref="I132:J133"/>
    <mergeCell ref="K132:L133"/>
    <mergeCell ref="G146:J146"/>
    <mergeCell ref="G153:J153"/>
    <mergeCell ref="G160:J160"/>
    <mergeCell ref="B128:B129"/>
    <mergeCell ref="C128:D129"/>
    <mergeCell ref="E128:F129"/>
    <mergeCell ref="G128:H129"/>
    <mergeCell ref="I128:J129"/>
    <mergeCell ref="K128:L129"/>
    <mergeCell ref="B130:B131"/>
    <mergeCell ref="C130:D131"/>
    <mergeCell ref="E130:F131"/>
    <mergeCell ref="G130:H131"/>
    <mergeCell ref="I130:J131"/>
    <mergeCell ref="K130:L131"/>
    <mergeCell ref="G124:H125"/>
    <mergeCell ref="I124:J125"/>
    <mergeCell ref="K124:L125"/>
    <mergeCell ref="B126:B127"/>
    <mergeCell ref="C126:D127"/>
    <mergeCell ref="E126:F127"/>
    <mergeCell ref="G126:H127"/>
    <mergeCell ref="I126:J127"/>
    <mergeCell ref="K126:L127"/>
    <mergeCell ref="B114:R116"/>
    <mergeCell ref="B118:B119"/>
    <mergeCell ref="C118:D119"/>
    <mergeCell ref="E118:F119"/>
    <mergeCell ref="G118:H119"/>
    <mergeCell ref="I118:J119"/>
    <mergeCell ref="K118:L119"/>
    <mergeCell ref="M118:R119"/>
    <mergeCell ref="B120:B121"/>
    <mergeCell ref="C120:D121"/>
    <mergeCell ref="E120:F121"/>
    <mergeCell ref="G120:H121"/>
    <mergeCell ref="I120:J121"/>
    <mergeCell ref="K120:L121"/>
    <mergeCell ref="M120:R133"/>
    <mergeCell ref="B122:B123"/>
    <mergeCell ref="C122:D123"/>
    <mergeCell ref="E122:F123"/>
    <mergeCell ref="G122:H123"/>
    <mergeCell ref="I122:J123"/>
    <mergeCell ref="K122:L123"/>
    <mergeCell ref="B124:B125"/>
    <mergeCell ref="C124:D125"/>
    <mergeCell ref="E124:F125"/>
    <mergeCell ref="C3:D6"/>
    <mergeCell ref="E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B73:B74"/>
    <mergeCell ref="C73:F74"/>
    <mergeCell ref="H73:H74"/>
    <mergeCell ref="I73:L74"/>
    <mergeCell ref="N73:N74"/>
    <mergeCell ref="H65:H66"/>
    <mergeCell ref="I65:I66"/>
    <mergeCell ref="J65:J66"/>
    <mergeCell ref="K65:K66"/>
    <mergeCell ref="L65:L66"/>
    <mergeCell ref="N65:N66"/>
    <mergeCell ref="B80:C81"/>
    <mergeCell ref="D80:F81"/>
    <mergeCell ref="H80:I81"/>
    <mergeCell ref="J80:L81"/>
    <mergeCell ref="N80:O81"/>
    <mergeCell ref="P80:R81"/>
    <mergeCell ref="O73:R74"/>
    <mergeCell ref="B75:C79"/>
    <mergeCell ref="D75:F79"/>
    <mergeCell ref="H75:I79"/>
    <mergeCell ref="J75:L79"/>
    <mergeCell ref="N75:O79"/>
    <mergeCell ref="P75:R79"/>
    <mergeCell ref="N93:N94"/>
    <mergeCell ref="O93:O94"/>
    <mergeCell ref="P93:P94"/>
    <mergeCell ref="Q93:Q94"/>
    <mergeCell ref="R93:R94"/>
    <mergeCell ref="B95:B96"/>
    <mergeCell ref="C95:C96"/>
    <mergeCell ref="D95:D96"/>
    <mergeCell ref="E95:E96"/>
    <mergeCell ref="F95:F96"/>
    <mergeCell ref="B93:B94"/>
    <mergeCell ref="C93:D94"/>
    <mergeCell ref="E93:F94"/>
    <mergeCell ref="H93:H94"/>
    <mergeCell ref="I93:J94"/>
    <mergeCell ref="K93:L94"/>
    <mergeCell ref="O95:O96"/>
    <mergeCell ref="P95:P96"/>
    <mergeCell ref="Q95:Q96"/>
    <mergeCell ref="R95:R96"/>
    <mergeCell ref="B99:R101"/>
    <mergeCell ref="C103:E104"/>
    <mergeCell ref="F103:H104"/>
    <mergeCell ref="I103:K104"/>
    <mergeCell ref="L103:N104"/>
    <mergeCell ref="O103:Q104"/>
    <mergeCell ref="H95:H96"/>
    <mergeCell ref="I95:I96"/>
    <mergeCell ref="J95:J96"/>
    <mergeCell ref="K95:K96"/>
    <mergeCell ref="L95:L96"/>
    <mergeCell ref="N95:N96"/>
    <mergeCell ref="C109:E111"/>
    <mergeCell ref="F109:H111"/>
    <mergeCell ref="I109:K111"/>
    <mergeCell ref="L109:N111"/>
    <mergeCell ref="O109:Q111"/>
    <mergeCell ref="C105:E107"/>
    <mergeCell ref="F105:H107"/>
    <mergeCell ref="I105:K107"/>
    <mergeCell ref="L105:N107"/>
    <mergeCell ref="O105:Q107"/>
    <mergeCell ref="C108:E108"/>
    <mergeCell ref="F108:H108"/>
    <mergeCell ref="I108:K108"/>
    <mergeCell ref="L108:N108"/>
    <mergeCell ref="O108:Q108"/>
  </mergeCells>
  <dataValidations count="4">
    <dataValidation type="list" allowBlank="1" showInputMessage="1" showErrorMessage="1" sqref="I120:J133">
      <formula1>$H$168:$H$172</formula1>
    </dataValidation>
    <dataValidation type="list" allowBlank="1" showInputMessage="1" showErrorMessage="1" sqref="G120:H133">
      <formula1>$H$161:$H$165</formula1>
    </dataValidation>
    <dataValidation type="list" allowBlank="1" showInputMessage="1" showErrorMessage="1" sqref="E120:F133">
      <formula1>$H$154:$H$158</formula1>
    </dataValidation>
    <dataValidation type="list" allowBlank="1" showInputMessage="1" showErrorMessage="1" sqref="C120:D133">
      <formula1>$H$147:$H$151</formula1>
    </dataValidation>
  </dataValidations>
  <pageMargins left="0.7" right="0.7" top="0.75" bottom="0.75" header="0.3" footer="0.3"/>
  <pageSetup paperSize="9" orientation="portrait" horizontalDpi="0" verticalDpi="0" r:id="rId1"/>
  <ignoredErrors>
    <ignoredError sqref="B37:C37 H37:I37 N37:O37 B67:C67 H67:I67 N67:O67 B97:C97 H97:I97 N97:O97" evalError="1"/>
  </ignoredErrors>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W190"/>
  <sheetViews>
    <sheetView showGridLines="0" showZeros="0" topLeftCell="A9" zoomScale="90" zoomScaleNormal="90" workbookViewId="0">
      <selection activeCell="T25" sqref="T25"/>
    </sheetView>
  </sheetViews>
  <sheetFormatPr baseColWidth="10" defaultRowHeight="14.4" x14ac:dyDescent="0.3"/>
  <cols>
    <col min="1" max="1" width="2.77734375" customWidth="1"/>
    <col min="2" max="4" width="11.77734375" customWidth="1"/>
    <col min="5" max="11" width="10.77734375" customWidth="1"/>
    <col min="12" max="12" width="8.77734375" customWidth="1"/>
    <col min="13" max="14" width="9.77734375" customWidth="1"/>
    <col min="15" max="22" width="10.77734375" customWidth="1"/>
  </cols>
  <sheetData>
    <row r="1" spans="1:49" ht="15" customHeight="1" x14ac:dyDescent="0.3">
      <c r="A1" s="8"/>
      <c r="B1" s="8"/>
      <c r="C1" s="8"/>
      <c r="D1" s="8"/>
      <c r="E1" s="8"/>
      <c r="F1" s="8"/>
      <c r="G1" s="8"/>
      <c r="H1" s="8"/>
      <c r="I1" s="8"/>
      <c r="J1" s="8"/>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c r="AO1" s="8"/>
      <c r="AP1" s="8"/>
      <c r="AQ1" s="8"/>
      <c r="AR1" s="8"/>
      <c r="AS1" s="8"/>
      <c r="AT1" s="8"/>
      <c r="AU1" s="8"/>
      <c r="AV1" s="8"/>
      <c r="AW1" s="8"/>
    </row>
    <row r="2" spans="1:49" ht="15" customHeight="1" x14ac:dyDescent="0.3">
      <c r="A2" s="8"/>
      <c r="B2" s="8"/>
      <c r="C2" s="8"/>
      <c r="D2" s="8"/>
      <c r="E2" s="8"/>
      <c r="F2" s="8"/>
      <c r="G2" s="8"/>
      <c r="H2" s="8"/>
      <c r="I2" s="8"/>
      <c r="J2" s="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c r="AV2" s="8"/>
      <c r="AW2" s="8"/>
    </row>
    <row r="3" spans="1:49" ht="15" customHeight="1" x14ac:dyDescent="0.3">
      <c r="A3" s="339" t="s">
        <v>202</v>
      </c>
      <c r="B3" s="339"/>
      <c r="C3" s="339"/>
      <c r="D3" s="339"/>
      <c r="E3" s="339"/>
      <c r="F3" s="339"/>
      <c r="G3" s="339"/>
      <c r="H3" s="339"/>
      <c r="I3" s="339"/>
      <c r="J3" s="339"/>
      <c r="K3" s="339"/>
      <c r="L3" s="339"/>
      <c r="M3" s="339"/>
      <c r="N3" s="339"/>
      <c r="O3" s="339"/>
      <c r="P3" s="339"/>
      <c r="Q3" s="339"/>
      <c r="R3" s="339"/>
      <c r="S3" s="339"/>
      <c r="T3" s="339"/>
      <c r="U3" s="339"/>
      <c r="V3" s="339"/>
      <c r="W3" s="52"/>
      <c r="X3" s="52"/>
      <c r="Y3" s="52"/>
      <c r="Z3" s="19"/>
      <c r="AA3" s="19"/>
      <c r="AB3" s="19"/>
      <c r="AC3" s="19"/>
      <c r="AD3" s="19"/>
      <c r="AE3" s="19"/>
      <c r="AF3" s="19"/>
      <c r="AG3" s="19"/>
      <c r="AH3" s="19"/>
      <c r="AI3" s="19"/>
      <c r="AJ3" s="19"/>
      <c r="AK3" s="19"/>
      <c r="AL3" s="19"/>
      <c r="AM3" s="19"/>
      <c r="AN3" s="19"/>
      <c r="AO3" s="19"/>
      <c r="AP3" s="19"/>
      <c r="AQ3" s="19"/>
      <c r="AR3" s="19"/>
      <c r="AS3" s="19"/>
      <c r="AT3" s="19"/>
      <c r="AU3" s="19"/>
      <c r="AV3" s="19"/>
      <c r="AW3" s="19"/>
    </row>
    <row r="4" spans="1:49" ht="15" customHeight="1" x14ac:dyDescent="0.3">
      <c r="A4" s="339"/>
      <c r="B4" s="339"/>
      <c r="C4" s="339"/>
      <c r="D4" s="339"/>
      <c r="E4" s="339"/>
      <c r="F4" s="339"/>
      <c r="G4" s="339"/>
      <c r="H4" s="339"/>
      <c r="I4" s="339"/>
      <c r="J4" s="339"/>
      <c r="K4" s="339"/>
      <c r="L4" s="339"/>
      <c r="M4" s="339"/>
      <c r="N4" s="339"/>
      <c r="O4" s="339"/>
      <c r="P4" s="339"/>
      <c r="Q4" s="339"/>
      <c r="R4" s="339"/>
      <c r="S4" s="339"/>
      <c r="T4" s="339"/>
      <c r="U4" s="339"/>
      <c r="V4" s="339"/>
      <c r="W4" s="52"/>
      <c r="X4" s="52"/>
      <c r="Y4" s="52"/>
      <c r="Z4" s="19"/>
      <c r="AA4" s="19"/>
      <c r="AB4" s="19"/>
      <c r="AC4" s="19"/>
      <c r="AD4" s="19"/>
      <c r="AE4" s="19"/>
      <c r="AF4" s="19"/>
      <c r="AG4" s="19"/>
      <c r="AH4" s="19"/>
      <c r="AI4" s="19"/>
      <c r="AJ4" s="19"/>
      <c r="AK4" s="19"/>
      <c r="AL4" s="19"/>
      <c r="AM4" s="19"/>
      <c r="AN4" s="19"/>
      <c r="AO4" s="19"/>
      <c r="AP4" s="19"/>
      <c r="AQ4" s="19"/>
      <c r="AR4" s="19"/>
      <c r="AS4" s="19"/>
      <c r="AT4" s="19"/>
      <c r="AU4" s="19"/>
      <c r="AV4" s="19"/>
      <c r="AW4" s="19"/>
    </row>
    <row r="5" spans="1:49" ht="15" customHeight="1" x14ac:dyDescent="0.3">
      <c r="A5" s="91"/>
      <c r="B5" s="91"/>
      <c r="C5" s="91"/>
      <c r="D5" s="91"/>
      <c r="E5" s="91"/>
      <c r="F5" s="91"/>
      <c r="G5" s="91"/>
      <c r="H5" s="91"/>
      <c r="I5" s="91"/>
      <c r="J5" s="91"/>
      <c r="K5" s="91"/>
      <c r="L5" s="91"/>
      <c r="M5" s="91"/>
      <c r="N5" s="91"/>
      <c r="O5" s="91"/>
      <c r="P5" s="91"/>
      <c r="Q5" s="91"/>
      <c r="R5" s="91"/>
      <c r="S5" s="91"/>
      <c r="T5" s="91"/>
      <c r="U5" s="91"/>
      <c r="V5" s="91"/>
      <c r="W5" s="91"/>
      <c r="X5" s="91"/>
      <c r="Y5" s="91"/>
      <c r="Z5" s="8"/>
      <c r="AA5" s="8"/>
      <c r="AB5" s="8"/>
      <c r="AC5" s="8"/>
      <c r="AD5" s="8"/>
      <c r="AE5" s="8"/>
      <c r="AF5" s="8"/>
      <c r="AG5" s="8"/>
      <c r="AH5" s="8"/>
      <c r="AI5" s="8"/>
      <c r="AJ5" s="8"/>
      <c r="AK5" s="8"/>
      <c r="AL5" s="8"/>
      <c r="AM5" s="8"/>
      <c r="AN5" s="8"/>
      <c r="AO5" s="8"/>
      <c r="AP5" s="8"/>
      <c r="AQ5" s="8"/>
      <c r="AR5" s="8"/>
      <c r="AS5" s="8"/>
      <c r="AT5" s="8"/>
      <c r="AU5" s="8"/>
      <c r="AV5" s="8"/>
      <c r="AW5" s="8"/>
    </row>
    <row r="6" spans="1:49" ht="15" customHeight="1" x14ac:dyDescent="0.3">
      <c r="A6" s="8"/>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row>
    <row r="7" spans="1:49" ht="15" customHeight="1" x14ac:dyDescent="0.3">
      <c r="A7" s="8"/>
      <c r="B7" s="502">
        <f>'Training Plan'!B12</f>
        <v>0</v>
      </c>
      <c r="C7" s="503"/>
      <c r="D7" s="504"/>
      <c r="E7" s="200"/>
      <c r="F7" s="513" t="s">
        <v>51</v>
      </c>
      <c r="G7" s="513"/>
      <c r="H7" s="513"/>
      <c r="I7" s="513"/>
      <c r="J7" s="513"/>
      <c r="K7" s="513"/>
      <c r="L7" s="513"/>
      <c r="M7" s="513"/>
      <c r="N7" s="513"/>
      <c r="O7" s="513"/>
      <c r="P7" s="513"/>
      <c r="Q7" s="513"/>
      <c r="R7" s="513"/>
      <c r="S7" s="513"/>
      <c r="T7" s="513"/>
      <c r="U7" s="513"/>
      <c r="V7" s="514"/>
      <c r="W7" s="50"/>
      <c r="X7" s="8"/>
      <c r="Y7" s="8"/>
      <c r="Z7" s="8"/>
      <c r="AA7" s="8"/>
      <c r="AB7" s="8"/>
      <c r="AC7" s="8"/>
      <c r="AD7" s="8"/>
      <c r="AE7" s="8"/>
      <c r="AF7" s="8"/>
      <c r="AG7" s="8"/>
      <c r="AH7" s="8"/>
      <c r="AI7" s="8"/>
      <c r="AJ7" s="8"/>
      <c r="AK7" s="8"/>
      <c r="AL7" s="8"/>
      <c r="AM7" s="8"/>
      <c r="AN7" s="8"/>
      <c r="AO7" s="8"/>
      <c r="AP7" s="8"/>
      <c r="AQ7" s="8"/>
      <c r="AR7" s="8"/>
      <c r="AS7" s="8"/>
      <c r="AT7" s="8"/>
      <c r="AU7" s="8"/>
      <c r="AV7" s="8"/>
      <c r="AW7" s="8"/>
    </row>
    <row r="8" spans="1:49" ht="15" customHeight="1" x14ac:dyDescent="0.3">
      <c r="A8" s="8"/>
      <c r="B8" s="505"/>
      <c r="C8" s="506"/>
      <c r="D8" s="507"/>
      <c r="E8" s="201"/>
      <c r="F8" s="515"/>
      <c r="G8" s="515"/>
      <c r="H8" s="515"/>
      <c r="I8" s="515"/>
      <c r="J8" s="515"/>
      <c r="K8" s="515"/>
      <c r="L8" s="515"/>
      <c r="M8" s="515"/>
      <c r="N8" s="515"/>
      <c r="O8" s="515"/>
      <c r="P8" s="515"/>
      <c r="Q8" s="515"/>
      <c r="R8" s="515"/>
      <c r="S8" s="515"/>
      <c r="T8" s="515"/>
      <c r="U8" s="515"/>
      <c r="V8" s="516"/>
      <c r="W8" s="50"/>
      <c r="X8" s="8"/>
      <c r="Y8" s="8"/>
      <c r="Z8" s="8"/>
      <c r="AA8" s="8"/>
      <c r="AB8" s="8"/>
      <c r="AC8" s="8"/>
      <c r="AD8" s="8"/>
      <c r="AE8" s="8"/>
      <c r="AF8" s="8"/>
      <c r="AG8" s="8"/>
      <c r="AH8" s="8"/>
      <c r="AI8" s="8"/>
      <c r="AJ8" s="8"/>
      <c r="AK8" s="8"/>
      <c r="AL8" s="8"/>
      <c r="AM8" s="8"/>
      <c r="AN8" s="8"/>
      <c r="AO8" s="8"/>
      <c r="AP8" s="8"/>
      <c r="AQ8" s="8"/>
      <c r="AR8" s="8"/>
      <c r="AS8" s="8"/>
      <c r="AT8" s="8"/>
      <c r="AU8" s="8"/>
      <c r="AV8" s="8"/>
      <c r="AW8" s="8"/>
    </row>
    <row r="9" spans="1:49" ht="15" customHeight="1" x14ac:dyDescent="0.3">
      <c r="A9" s="8"/>
      <c r="B9" s="8"/>
      <c r="C9" s="8"/>
      <c r="D9" s="8"/>
      <c r="E9" s="8"/>
      <c r="F9" s="8"/>
      <c r="G9" s="8"/>
      <c r="H9" s="8"/>
      <c r="I9" s="8"/>
      <c r="J9" s="8"/>
      <c r="K9" s="8"/>
      <c r="L9" s="8"/>
      <c r="M9" s="8"/>
      <c r="N9" s="8"/>
      <c r="O9" s="8"/>
      <c r="P9" s="8"/>
      <c r="Q9" s="8"/>
      <c r="R9" s="8"/>
      <c r="S9" s="8"/>
      <c r="T9" s="8"/>
      <c r="U9" s="8"/>
      <c r="V9" s="8"/>
      <c r="W9" s="8"/>
      <c r="X9" s="8"/>
      <c r="Y9" s="8"/>
      <c r="Z9" s="8"/>
      <c r="AA9" s="8"/>
      <c r="AB9" s="8"/>
      <c r="AC9" s="8"/>
      <c r="AD9" s="8"/>
      <c r="AE9" s="8"/>
      <c r="AF9" s="8"/>
      <c r="AG9" s="8"/>
      <c r="AH9" s="8"/>
      <c r="AI9" s="8"/>
      <c r="AJ9" s="8"/>
      <c r="AK9" s="8"/>
      <c r="AL9" s="8"/>
      <c r="AM9" s="8"/>
      <c r="AN9" s="8"/>
      <c r="AO9" s="8"/>
      <c r="AP9" s="8"/>
      <c r="AQ9" s="8"/>
      <c r="AR9" s="8"/>
      <c r="AS9" s="8"/>
      <c r="AT9" s="8"/>
      <c r="AU9" s="8"/>
      <c r="AV9" s="8"/>
      <c r="AW9" s="8"/>
    </row>
    <row r="10" spans="1:49" ht="15" customHeight="1" thickBot="1" x14ac:dyDescent="0.35">
      <c r="A10" s="8"/>
      <c r="B10" s="8"/>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row>
    <row r="11" spans="1:49" ht="15" customHeight="1" x14ac:dyDescent="0.3">
      <c r="A11" s="8"/>
      <c r="B11" s="329" t="s">
        <v>73</v>
      </c>
      <c r="C11" s="330"/>
      <c r="D11" s="330"/>
      <c r="E11" s="330"/>
      <c r="F11" s="330"/>
      <c r="G11" s="330"/>
      <c r="H11" s="330"/>
      <c r="I11" s="330"/>
      <c r="J11" s="330"/>
      <c r="K11" s="331"/>
      <c r="L11" s="8"/>
      <c r="M11" s="329" t="s">
        <v>203</v>
      </c>
      <c r="N11" s="330"/>
      <c r="O11" s="330"/>
      <c r="P11" s="330"/>
      <c r="Q11" s="330"/>
      <c r="R11" s="330"/>
      <c r="S11" s="330"/>
      <c r="T11" s="330"/>
      <c r="U11" s="330"/>
      <c r="V11" s="331"/>
      <c r="W11" s="38"/>
      <c r="X11" s="8"/>
      <c r="Y11" s="8"/>
      <c r="Z11" s="8"/>
      <c r="AA11" s="8"/>
      <c r="AB11" s="8"/>
      <c r="AC11" s="8"/>
      <c r="AD11" s="8"/>
      <c r="AE11" s="8"/>
      <c r="AF11" s="8"/>
      <c r="AG11" s="8"/>
      <c r="AH11" s="8"/>
      <c r="AI11" s="8"/>
      <c r="AJ11" s="8"/>
      <c r="AK11" s="8"/>
      <c r="AL11" s="8"/>
      <c r="AM11" s="8"/>
      <c r="AN11" s="8"/>
      <c r="AO11" s="8"/>
      <c r="AP11" s="8"/>
      <c r="AQ11" s="8"/>
      <c r="AR11" s="8"/>
      <c r="AS11" s="8"/>
      <c r="AT11" s="8"/>
      <c r="AU11" s="8"/>
      <c r="AV11" s="8"/>
      <c r="AW11" s="8"/>
    </row>
    <row r="12" spans="1:49" ht="15" customHeight="1" thickBot="1" x14ac:dyDescent="0.35">
      <c r="A12" s="8"/>
      <c r="B12" s="332"/>
      <c r="C12" s="333"/>
      <c r="D12" s="333"/>
      <c r="E12" s="333"/>
      <c r="F12" s="333"/>
      <c r="G12" s="333"/>
      <c r="H12" s="333"/>
      <c r="I12" s="333"/>
      <c r="J12" s="333"/>
      <c r="K12" s="334"/>
      <c r="L12" s="8"/>
      <c r="M12" s="332"/>
      <c r="N12" s="333"/>
      <c r="O12" s="333"/>
      <c r="P12" s="333"/>
      <c r="Q12" s="333"/>
      <c r="R12" s="333"/>
      <c r="S12" s="333"/>
      <c r="T12" s="333"/>
      <c r="U12" s="333"/>
      <c r="V12" s="334"/>
      <c r="W12" s="38"/>
      <c r="X12" s="8"/>
      <c r="Y12" s="8"/>
      <c r="Z12" s="8"/>
      <c r="AA12" s="8"/>
      <c r="AB12" s="8"/>
      <c r="AC12" s="8"/>
      <c r="AD12" s="8"/>
      <c r="AE12" s="8"/>
      <c r="AF12" s="8"/>
      <c r="AG12" s="8"/>
      <c r="AH12" s="8"/>
      <c r="AI12" s="8"/>
      <c r="AJ12" s="8"/>
      <c r="AK12" s="8"/>
      <c r="AL12" s="8"/>
      <c r="AM12" s="8"/>
      <c r="AN12" s="8"/>
      <c r="AO12" s="8"/>
      <c r="AP12" s="8"/>
      <c r="AQ12" s="8"/>
      <c r="AR12" s="8"/>
      <c r="AS12" s="8"/>
      <c r="AT12" s="8"/>
      <c r="AU12" s="8"/>
      <c r="AV12" s="8"/>
      <c r="AW12" s="8"/>
    </row>
    <row r="13" spans="1:49" ht="15" customHeight="1" x14ac:dyDescent="0.3">
      <c r="A13" s="8"/>
      <c r="B13" s="397" t="s">
        <v>66</v>
      </c>
      <c r="C13" s="398"/>
      <c r="D13" s="399"/>
      <c r="E13" s="509" t="s">
        <v>197</v>
      </c>
      <c r="F13" s="509" t="s">
        <v>196</v>
      </c>
      <c r="G13" s="509" t="s">
        <v>43</v>
      </c>
      <c r="H13" s="511" t="s">
        <v>85</v>
      </c>
      <c r="I13" s="511" t="s">
        <v>67</v>
      </c>
      <c r="J13" s="511" t="s">
        <v>82</v>
      </c>
      <c r="K13" s="509" t="s">
        <v>4</v>
      </c>
      <c r="L13" s="8"/>
      <c r="M13" s="518" t="s">
        <v>66</v>
      </c>
      <c r="N13" s="519"/>
      <c r="O13" s="509" t="s">
        <v>197</v>
      </c>
      <c r="P13" s="509" t="s">
        <v>196</v>
      </c>
      <c r="Q13" s="509" t="s">
        <v>43</v>
      </c>
      <c r="R13" s="511" t="s">
        <v>85</v>
      </c>
      <c r="S13" s="524" t="s">
        <v>67</v>
      </c>
      <c r="T13" s="511" t="s">
        <v>82</v>
      </c>
      <c r="U13" s="523" t="s">
        <v>102</v>
      </c>
      <c r="V13" s="511" t="s">
        <v>87</v>
      </c>
      <c r="W13" s="76"/>
      <c r="X13" s="8"/>
      <c r="Y13" s="8"/>
      <c r="Z13" s="8"/>
      <c r="AA13" s="8"/>
      <c r="AB13" s="8"/>
      <c r="AC13" s="8"/>
      <c r="AD13" s="8"/>
      <c r="AE13" s="8"/>
      <c r="AF13" s="8"/>
      <c r="AG13" s="8"/>
      <c r="AH13" s="8"/>
      <c r="AI13" s="8"/>
      <c r="AJ13" s="8"/>
      <c r="AK13" s="8"/>
      <c r="AL13" s="8"/>
      <c r="AM13" s="8"/>
      <c r="AN13" s="8"/>
      <c r="AO13" s="8"/>
      <c r="AP13" s="8"/>
      <c r="AQ13" s="8"/>
      <c r="AR13" s="8"/>
      <c r="AS13" s="8"/>
      <c r="AT13" s="8"/>
      <c r="AU13" s="8"/>
      <c r="AV13" s="8"/>
      <c r="AW13" s="8"/>
    </row>
    <row r="14" spans="1:49" ht="15" customHeight="1" thickBot="1" x14ac:dyDescent="0.35">
      <c r="A14" s="8"/>
      <c r="B14" s="406"/>
      <c r="C14" s="419"/>
      <c r="D14" s="508"/>
      <c r="E14" s="510"/>
      <c r="F14" s="510"/>
      <c r="G14" s="510"/>
      <c r="H14" s="510"/>
      <c r="I14" s="512"/>
      <c r="J14" s="512"/>
      <c r="K14" s="510"/>
      <c r="L14" s="8"/>
      <c r="M14" s="406"/>
      <c r="N14" s="508"/>
      <c r="O14" s="510"/>
      <c r="P14" s="510"/>
      <c r="Q14" s="510"/>
      <c r="R14" s="510"/>
      <c r="S14" s="510"/>
      <c r="T14" s="512"/>
      <c r="U14" s="419"/>
      <c r="V14" s="512"/>
      <c r="W14" s="76"/>
      <c r="X14" s="8"/>
      <c r="Y14" s="8"/>
      <c r="Z14" s="8"/>
      <c r="AA14" s="8"/>
      <c r="AB14" s="8"/>
      <c r="AC14" s="8"/>
      <c r="AD14" s="8"/>
      <c r="AE14" s="8"/>
      <c r="AF14" s="8"/>
      <c r="AG14" s="8"/>
      <c r="AH14" s="8"/>
      <c r="AI14" s="8"/>
      <c r="AJ14" s="8"/>
      <c r="AK14" s="8"/>
      <c r="AL14" s="8"/>
      <c r="AM14" s="8"/>
      <c r="AN14" s="8"/>
      <c r="AO14" s="8"/>
      <c r="AP14" s="8"/>
      <c r="AQ14" s="8"/>
      <c r="AR14" s="8"/>
      <c r="AS14" s="8"/>
      <c r="AT14" s="8"/>
      <c r="AU14" s="8"/>
      <c r="AV14" s="8"/>
      <c r="AW14" s="8"/>
    </row>
    <row r="15" spans="1:49" ht="30" customHeight="1" thickBot="1" x14ac:dyDescent="0.35">
      <c r="A15" s="8"/>
      <c r="B15" s="477">
        <f>IF('Week 1'!C13="","",'Week 1'!C13)</f>
        <v>0</v>
      </c>
      <c r="C15" s="478"/>
      <c r="D15" s="479"/>
      <c r="E15" s="202">
        <f>COUNTIF('Week 1'!C23:C32,"&gt;0")</f>
        <v>1</v>
      </c>
      <c r="F15" s="42">
        <f>IF('Week 1'!D35=0,,'Week 1'!D35)</f>
        <v>20</v>
      </c>
      <c r="G15" s="43">
        <f>IF('Week 1'!F35=0,,'Week 1'!F35)</f>
        <v>0</v>
      </c>
      <c r="H15" s="42">
        <f>IFERROR(AVERAGE('Week 1'!C23:C32),0)</f>
        <v>20</v>
      </c>
      <c r="I15" s="41">
        <f>IF('Week 1'!E33=0,,'Week 1'!E33)</f>
        <v>0</v>
      </c>
      <c r="J15" s="79">
        <f>IFERROR(AVERAGE('Week 1'!E23:E32),0)</f>
        <v>9</v>
      </c>
      <c r="K15" s="43">
        <f ca="1">IF('Week 1'!B35=0,,'Week 1'!B35)</f>
        <v>0</v>
      </c>
      <c r="L15" s="8"/>
      <c r="M15" s="477" t="s">
        <v>42</v>
      </c>
      <c r="N15" s="479"/>
      <c r="O15" s="202">
        <f>SUMPRODUCT((NOT(ISERROR(FIND(M15,B15:D23))))*(E15:E23))</f>
        <v>0</v>
      </c>
      <c r="P15" s="42">
        <f>SUMPRODUCT((NOT(ISERROR(FIND(M15,B15:D23))))*(F15:F23))</f>
        <v>0</v>
      </c>
      <c r="Q15" s="43">
        <f>SUMPRODUCT((NOT(ISERROR(FIND(M15,B15:D23))))*(G15:G23))</f>
        <v>0</v>
      </c>
      <c r="R15" s="86">
        <f>IFERROR(SUMPRODUCT((NOT(ISERROR(FIND(M15,B15:D23))))*((H15:H23)/U15)),)</f>
        <v>0</v>
      </c>
      <c r="S15" s="41">
        <f>IFERROR(SUMPRODUCT((NOT(ISERROR(FIND(M15,B15:D23))))*((I15:I23)/U15)),)</f>
        <v>0</v>
      </c>
      <c r="T15" s="79">
        <f>IFERROR(SUMPRODUCT((NOT(ISERROR(FIND(M15,B15:D23))))*((J15:J23)/U15)),)</f>
        <v>0</v>
      </c>
      <c r="U15" s="81">
        <f>COUNTIF(B15:D23,"*Squat*")</f>
        <v>0</v>
      </c>
      <c r="V15" s="46">
        <f t="array" aca="1" ref="V15" ca="1">MAX(IF("Competition Squat"=B15:D23,K15:K23,0))</f>
        <v>0</v>
      </c>
      <c r="W15" s="76"/>
      <c r="X15" s="8"/>
      <c r="Y15" s="8"/>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ht="30" customHeight="1" thickBot="1" x14ac:dyDescent="0.35">
      <c r="A16" s="8"/>
      <c r="B16" s="477">
        <f>IF('Week 1'!I13="","",'Week 1'!I13)</f>
        <v>0</v>
      </c>
      <c r="C16" s="478"/>
      <c r="D16" s="479"/>
      <c r="E16" s="202">
        <f>COUNTIF('Week 1'!I23:I32,"&gt;0")</f>
        <v>1</v>
      </c>
      <c r="F16" s="42">
        <f>IF('Week 1'!J35=0,,'Week 1'!J35)</f>
        <v>30</v>
      </c>
      <c r="G16" s="43">
        <f>IF('Week 1'!L35=0,,'Week 1'!L35)</f>
        <v>0</v>
      </c>
      <c r="H16" s="42">
        <f>IFERROR(AVERAGE('Week 1'!I23:I32),0)</f>
        <v>30</v>
      </c>
      <c r="I16" s="41">
        <f>IF('Week 1'!K33=0,,'Week 1'!K33)</f>
        <v>0</v>
      </c>
      <c r="J16" s="79">
        <f>IFERROR(AVERAGE('Week 1'!K23:K32),0)</f>
        <v>9</v>
      </c>
      <c r="K16" s="43">
        <f ca="1">IF('Week 1'!H35=0,,'Week 1'!H35)</f>
        <v>0</v>
      </c>
      <c r="L16" s="8"/>
      <c r="M16" s="477" t="s">
        <v>44</v>
      </c>
      <c r="N16" s="479"/>
      <c r="O16" s="202">
        <f>SUMPRODUCT((NOT(ISERROR(FIND(M16,B15:D23))))*(E15:E23))</f>
        <v>0</v>
      </c>
      <c r="P16" s="42">
        <f>SUMPRODUCT((NOT(ISERROR(FIND(M16,B15:D23))))*(F15:F23))</f>
        <v>0</v>
      </c>
      <c r="Q16" s="43">
        <f>SUMPRODUCT((NOT(ISERROR(FIND(M16,B15:D23))))*(G15:G23))</f>
        <v>0</v>
      </c>
      <c r="R16" s="86">
        <f>IFERROR(SUMPRODUCT((NOT(ISERROR(FIND(M16,B15:D23))))*(H15:H23)/U16),)</f>
        <v>0</v>
      </c>
      <c r="S16" s="41">
        <f>IFERROR(SUMPRODUCT((NOT(ISERROR(FIND(M16,B15:D23))))*(I15:I23)/U16),)</f>
        <v>0</v>
      </c>
      <c r="T16" s="79">
        <f>IFERROR(SUMPRODUCT((NOT(ISERROR(FIND(M16,B15:D23))))*(J15:J23)/U16),)</f>
        <v>0</v>
      </c>
      <c r="U16" s="82">
        <f>COUNTIF(B15:D23,"*Bench*")</f>
        <v>0</v>
      </c>
      <c r="V16" s="46">
        <f t="array" aca="1" ref="V16" ca="1">MAX(IF("Competition Bench"=B15:D23,K15:K23,0))</f>
        <v>0</v>
      </c>
      <c r="W16" s="76"/>
      <c r="X16" s="8"/>
      <c r="Y16" s="8"/>
      <c r="Z16" s="8"/>
      <c r="AA16" s="8"/>
      <c r="AB16" s="8"/>
      <c r="AC16" s="8"/>
      <c r="AD16" s="8"/>
      <c r="AE16" s="8"/>
      <c r="AF16" s="8"/>
      <c r="AG16" s="8"/>
      <c r="AH16" s="8"/>
      <c r="AI16" s="8"/>
      <c r="AJ16" s="8"/>
      <c r="AK16" s="8"/>
      <c r="AL16" s="8"/>
      <c r="AM16" s="8"/>
      <c r="AN16" s="8"/>
      <c r="AO16" s="8"/>
      <c r="AP16" s="8"/>
      <c r="AQ16" s="8"/>
      <c r="AR16" s="8"/>
      <c r="AS16" s="8"/>
      <c r="AT16" s="8"/>
      <c r="AU16" s="8"/>
      <c r="AV16" s="8"/>
      <c r="AW16" s="8"/>
    </row>
    <row r="17" spans="1:49" ht="30" customHeight="1" thickBot="1" x14ac:dyDescent="0.35">
      <c r="A17" s="8"/>
      <c r="B17" s="477">
        <f>IF('Week 1'!O13="","",'Week 1'!O13)</f>
        <v>0</v>
      </c>
      <c r="C17" s="478"/>
      <c r="D17" s="479"/>
      <c r="E17" s="202">
        <f>COUNTIF('Week 1'!O23:O32,"&gt;0")</f>
        <v>1</v>
      </c>
      <c r="F17" s="42">
        <f>IF('Week 1'!P35=0,,'Week 1'!P35)</f>
        <v>50</v>
      </c>
      <c r="G17" s="43">
        <f>IF('Week 1'!R35=0,,'Week 1'!R35)</f>
        <v>0</v>
      </c>
      <c r="H17" s="42">
        <f>IFERROR(AVERAGE('Week 1'!O23:O32),0)</f>
        <v>50</v>
      </c>
      <c r="I17" s="41">
        <f>IF('Week 1'!P33=0,,'Week 1'!P33)</f>
        <v>0</v>
      </c>
      <c r="J17" s="79">
        <f>IFERROR(AVERAGE('Week 1'!Q23:Q32),0)</f>
        <v>9</v>
      </c>
      <c r="K17" s="43">
        <f ca="1">IF('Week 1'!N35=0,,'Week 1'!N35)</f>
        <v>0</v>
      </c>
      <c r="L17" s="8"/>
      <c r="M17" s="477" t="s">
        <v>45</v>
      </c>
      <c r="N17" s="479"/>
      <c r="O17" s="203">
        <f>SUMPRODUCT((NOT(ISERROR(FIND(M17,B15:D23))))*(E15:E23))</f>
        <v>0</v>
      </c>
      <c r="P17" s="45">
        <f>SUMPRODUCT((NOT(ISERROR(FIND(M17,B15:D23))))*(F15:F23))</f>
        <v>0</v>
      </c>
      <c r="Q17" s="46">
        <f>SUMPRODUCT((NOT(ISERROR(FIND(M17,B15:D23))))*(G15:G23))</f>
        <v>0</v>
      </c>
      <c r="R17" s="87">
        <f>IFERROR(SUMPRODUCT((NOT(ISERROR(FIND(M17,B15:D23))))*(H15:H23)/U17),)</f>
        <v>0</v>
      </c>
      <c r="S17" s="47">
        <f>IFERROR(SUMPRODUCT((NOT(ISERROR(FIND(M17,B15:D23))))*(I15:I23)/U17),)</f>
        <v>0</v>
      </c>
      <c r="T17" s="80">
        <f>IFERROR(SUMPRODUCT((NOT(ISERROR(FIND(M17,B15:D23))))*(J15:J23)/U17),)</f>
        <v>0</v>
      </c>
      <c r="U17" s="83">
        <f>COUNTIF(B15:D23,"*Deadlift*")</f>
        <v>0</v>
      </c>
      <c r="V17" s="48">
        <f t="array" aca="1" ref="V17" ca="1">MAX(IF("Competition Deadlift"=B15:D23,K15:K23,0))</f>
        <v>0</v>
      </c>
      <c r="W17" s="76"/>
      <c r="X17" s="8"/>
      <c r="Y17" s="8"/>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ht="30" customHeight="1" thickBot="1" x14ac:dyDescent="0.35">
      <c r="A18" s="8"/>
      <c r="B18" s="477">
        <f>IF('Week 1'!C43="","",'Week 1'!C43)</f>
        <v>0</v>
      </c>
      <c r="C18" s="478"/>
      <c r="D18" s="479"/>
      <c r="E18" s="202">
        <f>COUNTIF('Week 1'!C53:C62,"&gt;0")</f>
        <v>0</v>
      </c>
      <c r="F18" s="42">
        <f>IF('Week 1'!D65=0,,'Week 1'!D65)</f>
        <v>0</v>
      </c>
      <c r="G18" s="43">
        <f>IF('Week 1'!F65=0,,'Week 1'!F65)</f>
        <v>0</v>
      </c>
      <c r="H18" s="42">
        <f>IFERROR(AVERAGE('Week 1'!C53:C62),0)</f>
        <v>0</v>
      </c>
      <c r="I18" s="41">
        <f>IF('Week 1'!E63=0,,'Week 1'!E63)</f>
        <v>0</v>
      </c>
      <c r="J18" s="79">
        <f>IFERROR(AVERAGE('Week 1'!E53:E62),0)</f>
        <v>0</v>
      </c>
      <c r="K18" s="43">
        <f ca="1">IF('Week 1'!B65=0,,'Week 1'!B65)</f>
        <v>0</v>
      </c>
      <c r="L18" s="8"/>
      <c r="M18" s="477" t="s">
        <v>84</v>
      </c>
      <c r="N18" s="479"/>
      <c r="O18" s="231">
        <f>SUM(O15:O17)</f>
        <v>0</v>
      </c>
      <c r="P18" s="232">
        <f>SUM(P15:P17)</f>
        <v>0</v>
      </c>
      <c r="Q18" s="233">
        <f>SUM(Q15:Q17)</f>
        <v>0</v>
      </c>
      <c r="R18" s="234" t="str">
        <f>IFERROR(AVERAGEIF(R15:R17,"&gt;0"),"")</f>
        <v/>
      </c>
      <c r="S18" s="235" t="str">
        <f>IFERROR(AVERAGEIF(S15:S17,"&gt;0"),"")</f>
        <v/>
      </c>
      <c r="T18" s="236" t="str">
        <f>IFERROR(AVERAGEIF(T15:T17,"&gt;0"),"")</f>
        <v/>
      </c>
      <c r="U18" s="237">
        <f>SUM(U15:U17)</f>
        <v>0</v>
      </c>
      <c r="V18" s="233">
        <f ca="1">SUM(V15:V17)</f>
        <v>0</v>
      </c>
      <c r="W18" s="76"/>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ht="30" customHeight="1" thickBot="1" x14ac:dyDescent="0.35">
      <c r="A19" s="8"/>
      <c r="B19" s="477">
        <f>IF('Week 1'!I43="","",'Week 1'!I43)</f>
        <v>0</v>
      </c>
      <c r="C19" s="478"/>
      <c r="D19" s="479"/>
      <c r="E19" s="202">
        <f>COUNTIF('Week 1'!I53:I62,"&gt;0")</f>
        <v>0</v>
      </c>
      <c r="F19" s="42">
        <f>IF('Week 1'!J65=0,,'Week 1'!J65)</f>
        <v>0</v>
      </c>
      <c r="G19" s="43">
        <f>IF('Week 1'!L65=0,,'Week 1'!L65)</f>
        <v>0</v>
      </c>
      <c r="H19" s="42">
        <f>IFERROR(AVERAGE('Week 1'!I53:I62),0)</f>
        <v>0</v>
      </c>
      <c r="I19" s="41">
        <f>IF('Week 1'!K63=0,,'Week 1'!K63)</f>
        <v>0</v>
      </c>
      <c r="J19" s="79">
        <f>IFERROR(AVERAGE('Week 1'!K53:K62),0)</f>
        <v>0</v>
      </c>
      <c r="K19" s="43">
        <f ca="1">IF('Week 1'!H65=0,,'Week 1'!H65)</f>
        <v>0</v>
      </c>
      <c r="L19" s="8"/>
      <c r="M19" s="499" t="s">
        <v>206</v>
      </c>
      <c r="N19" s="500"/>
      <c r="O19" s="500"/>
      <c r="P19" s="500"/>
      <c r="Q19" s="500"/>
      <c r="R19" s="500"/>
      <c r="S19" s="500"/>
      <c r="T19" s="500"/>
      <c r="U19" s="500"/>
      <c r="V19" s="501"/>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row>
    <row r="20" spans="1:49" ht="30" customHeight="1" thickBot="1" x14ac:dyDescent="0.35">
      <c r="A20" s="8"/>
      <c r="B20" s="477">
        <f>IF('Week 1'!O43="","",'Week 1'!O43)</f>
        <v>0</v>
      </c>
      <c r="C20" s="478"/>
      <c r="D20" s="479"/>
      <c r="E20" s="202">
        <f>COUNTIF('Week 1'!O53:O62,"&gt;0")</f>
        <v>0</v>
      </c>
      <c r="F20" s="42">
        <f>IF('Week 1'!P65=0,,'Week 1'!P65)</f>
        <v>0</v>
      </c>
      <c r="G20" s="43">
        <f>IF('Week 1'!R65=0,,'Week 1'!R65)</f>
        <v>0</v>
      </c>
      <c r="H20" s="42">
        <f>IFERROR(AVERAGE('Week 1'!O53:O62),0)</f>
        <v>0</v>
      </c>
      <c r="I20" s="41">
        <f>IF('Week 1'!P63=0,,'Week 1'!P63)</f>
        <v>0</v>
      </c>
      <c r="J20" s="79">
        <f>IFERROR(AVERAGE('Week 1'!Q53:Q62),0)</f>
        <v>0</v>
      </c>
      <c r="K20" s="43">
        <f ca="1">IF('Week 1'!N65=0,,'Week 1'!N65)</f>
        <v>0</v>
      </c>
      <c r="L20" s="8"/>
      <c r="M20" s="477"/>
      <c r="N20" s="479"/>
      <c r="O20" s="219" t="s">
        <v>207</v>
      </c>
      <c r="P20" s="220" t="s">
        <v>197</v>
      </c>
      <c r="Q20" s="220" t="s">
        <v>196</v>
      </c>
      <c r="R20" s="220" t="s">
        <v>43</v>
      </c>
      <c r="S20" s="219" t="s">
        <v>85</v>
      </c>
      <c r="T20" s="219" t="s">
        <v>67</v>
      </c>
      <c r="U20" s="219" t="s">
        <v>82</v>
      </c>
      <c r="V20" s="207" t="s">
        <v>107</v>
      </c>
      <c r="W20" s="8"/>
      <c r="X20" s="8"/>
      <c r="Y20" s="8"/>
      <c r="Z20" s="8"/>
      <c r="AA20" s="8"/>
      <c r="AB20" s="8"/>
      <c r="AC20" s="8"/>
      <c r="AD20" s="8"/>
      <c r="AE20" s="8"/>
      <c r="AF20" s="8"/>
      <c r="AG20" s="8"/>
      <c r="AH20" s="8"/>
      <c r="AI20" s="8"/>
      <c r="AJ20" s="8"/>
      <c r="AK20" s="8"/>
      <c r="AL20" s="8"/>
      <c r="AM20" s="8"/>
      <c r="AN20" s="8"/>
      <c r="AO20" s="8"/>
      <c r="AP20" s="8"/>
      <c r="AQ20" s="8"/>
      <c r="AR20" s="8"/>
      <c r="AS20" s="8"/>
      <c r="AT20" s="8"/>
      <c r="AU20" s="8"/>
      <c r="AV20" s="8"/>
      <c r="AW20" s="8"/>
    </row>
    <row r="21" spans="1:49" ht="30" customHeight="1" thickBot="1" x14ac:dyDescent="0.35">
      <c r="A21" s="8"/>
      <c r="B21" s="477">
        <f>IF('Week 1'!C73="","",'Week 1'!C73)</f>
        <v>0</v>
      </c>
      <c r="C21" s="478"/>
      <c r="D21" s="479"/>
      <c r="E21" s="202">
        <f>COUNTIF('Week 1'!C83:C92,"&gt;0")</f>
        <v>0</v>
      </c>
      <c r="F21" s="162">
        <f>IF('Week 1'!D95=0,,'Week 1'!D95)</f>
        <v>0</v>
      </c>
      <c r="G21" s="161">
        <f>IF('Week 1'!F95=0,,'Week 1'!F95)</f>
        <v>0</v>
      </c>
      <c r="H21" s="162">
        <f>IFERROR(AVERAGE('Week 1'!C83:C92),0)</f>
        <v>0</v>
      </c>
      <c r="I21" s="41">
        <f>IF('Week 1'!E93=0,,'Week 1'!E93)</f>
        <v>0</v>
      </c>
      <c r="J21" s="79">
        <f>IFERROR(AVERAGE('Week 1'!E83:E92),0)</f>
        <v>0</v>
      </c>
      <c r="K21" s="161">
        <f ca="1">IF('Week 1'!B95=0,,'Week 1'!B95)</f>
        <v>0</v>
      </c>
      <c r="L21" s="8"/>
      <c r="M21" s="477" t="s">
        <v>46</v>
      </c>
      <c r="N21" s="479"/>
      <c r="O21" s="221">
        <f>COUNTIF(B15:D17,"*")</f>
        <v>0</v>
      </c>
      <c r="P21" s="222">
        <f>SUM(E15:E17)</f>
        <v>3</v>
      </c>
      <c r="Q21" s="45">
        <f>SUM(F15:F17)</f>
        <v>100</v>
      </c>
      <c r="R21" s="46">
        <f>SUM(G15:G17)</f>
        <v>0</v>
      </c>
      <c r="S21" s="87">
        <f>IFERROR(AVERAGEIF(H15:H17,"&gt;0"),"")</f>
        <v>33.333333333333336</v>
      </c>
      <c r="T21" s="223" t="str">
        <f>IFERROR(AVERAGEIF(I15:I17,"&gt;0"),"")</f>
        <v/>
      </c>
      <c r="U21" s="224">
        <f>IFERROR(AVERAGEIF(J15:J17,"&gt;0"),"")</f>
        <v>9</v>
      </c>
      <c r="V21" s="225">
        <f>'Week 1'!R33</f>
        <v>900</v>
      </c>
      <c r="W21" s="8"/>
      <c r="X21" s="8"/>
      <c r="Y21" s="8"/>
      <c r="Z21" s="8"/>
      <c r="AA21" s="8"/>
      <c r="AB21" s="8"/>
      <c r="AC21" s="8"/>
      <c r="AD21" s="8"/>
      <c r="AE21" s="8"/>
      <c r="AF21" s="8"/>
      <c r="AG21" s="8"/>
      <c r="AH21" s="8"/>
      <c r="AI21" s="8"/>
      <c r="AJ21" s="8"/>
      <c r="AK21" s="8"/>
      <c r="AL21" s="8"/>
      <c r="AM21" s="8"/>
      <c r="AN21" s="8"/>
      <c r="AO21" s="8"/>
      <c r="AP21" s="8"/>
      <c r="AQ21" s="8"/>
      <c r="AR21" s="8"/>
      <c r="AS21" s="8"/>
      <c r="AT21" s="8"/>
      <c r="AU21" s="8"/>
      <c r="AV21" s="8"/>
      <c r="AW21" s="8"/>
    </row>
    <row r="22" spans="1:49" ht="30" customHeight="1" thickBot="1" x14ac:dyDescent="0.35">
      <c r="A22" s="8"/>
      <c r="B22" s="477">
        <f>IF('Week 1'!I73="","",'Week 1'!I73)</f>
        <v>0</v>
      </c>
      <c r="C22" s="478"/>
      <c r="D22" s="479"/>
      <c r="E22" s="202">
        <f>COUNTIF('Week 1'!I83:I92,"&gt;0")</f>
        <v>0</v>
      </c>
      <c r="F22" s="162">
        <f>IF('Week 1'!J95=0,,'Week 1'!J95)</f>
        <v>0</v>
      </c>
      <c r="G22" s="161">
        <f>IF('Week 1'!L95=0,,'Week 1'!L95)</f>
        <v>0</v>
      </c>
      <c r="H22" s="162">
        <f>IFERROR(AVERAGE('Week 1'!I83:I92),0)</f>
        <v>0</v>
      </c>
      <c r="I22" s="41">
        <f>IF('Week 1'!K93=0,,'Week 1'!K93)</f>
        <v>0</v>
      </c>
      <c r="J22" s="79">
        <f>IFERROR(AVERAGE('Week 1'!K83:K92),0)</f>
        <v>0</v>
      </c>
      <c r="K22" s="161">
        <f ca="1">IF('Week 1'!H95=0,,'Week 1'!H95)</f>
        <v>0</v>
      </c>
      <c r="L22" s="8"/>
      <c r="M22" s="477" t="s">
        <v>47</v>
      </c>
      <c r="N22" s="479"/>
      <c r="O22" s="221">
        <f>COUNTIF(B18:D20,"*")</f>
        <v>0</v>
      </c>
      <c r="P22" s="222">
        <f>SUM(E18:E20)</f>
        <v>0</v>
      </c>
      <c r="Q22" s="45">
        <f>SUM(F18:F20)</f>
        <v>0</v>
      </c>
      <c r="R22" s="46">
        <f>SUM(G18:G20)</f>
        <v>0</v>
      </c>
      <c r="S22" s="87" t="str">
        <f>IFERROR(AVERAGEIF(H18:H20,"&gt;0"),"")</f>
        <v/>
      </c>
      <c r="T22" s="223" t="str">
        <f>IFERROR(AVERAGEIF(I18:I20,"&gt;0"),"")</f>
        <v/>
      </c>
      <c r="U22" s="224" t="str">
        <f>IFERROR(AVERAGEIF(J18:J20,"&gt;0"),"")</f>
        <v/>
      </c>
      <c r="V22" s="225" t="str">
        <f>'Week 1'!R63</f>
        <v/>
      </c>
      <c r="W22" s="8"/>
      <c r="X22" s="8"/>
      <c r="Y22" s="8"/>
      <c r="Z22" s="8"/>
      <c r="AA22" s="8"/>
      <c r="AB22" s="8"/>
      <c r="AC22" s="8"/>
      <c r="AD22" s="8"/>
      <c r="AE22" s="8"/>
      <c r="AF22" s="8"/>
      <c r="AG22" s="8"/>
      <c r="AH22" s="8"/>
      <c r="AI22" s="8"/>
      <c r="AJ22" s="8"/>
      <c r="AK22" s="8"/>
      <c r="AL22" s="8"/>
      <c r="AM22" s="8"/>
      <c r="AN22" s="8"/>
      <c r="AO22" s="8"/>
      <c r="AP22" s="8"/>
      <c r="AQ22" s="8"/>
      <c r="AR22" s="8"/>
      <c r="AS22" s="8"/>
      <c r="AT22" s="8"/>
      <c r="AU22" s="8"/>
      <c r="AV22" s="8"/>
      <c r="AW22" s="8"/>
    </row>
    <row r="23" spans="1:49" ht="30" customHeight="1" thickBot="1" x14ac:dyDescent="0.35">
      <c r="A23" s="8"/>
      <c r="B23" s="477">
        <f>IF('Week 1'!O73="","",'Week 1'!O73)</f>
        <v>0</v>
      </c>
      <c r="C23" s="478"/>
      <c r="D23" s="479"/>
      <c r="E23" s="203">
        <f>COUNTIF('Week 1'!O83:O92,"&gt;0")</f>
        <v>0</v>
      </c>
      <c r="F23" s="45">
        <f>IF('Week 1'!P95=0,,'Week 1'!P95)</f>
        <v>0</v>
      </c>
      <c r="G23" s="46">
        <f>IF('Week 1'!R95=0,,'Week 1'!R95)</f>
        <v>0</v>
      </c>
      <c r="H23" s="45">
        <f>IFERROR(AVERAGE('Week 1'!O83:O92),0)</f>
        <v>0</v>
      </c>
      <c r="I23" s="47">
        <f>IF('Week 1'!P93=0,,'Week 1'!P93)</f>
        <v>0</v>
      </c>
      <c r="J23" s="80">
        <f>IFERROR(AVERAGE('Week 1'!Q83:Q92),0)</f>
        <v>0</v>
      </c>
      <c r="K23" s="46">
        <f ca="1">IF('Week 1'!N95=0,,'Week 1'!N95)</f>
        <v>0</v>
      </c>
      <c r="L23" s="8"/>
      <c r="M23" s="477" t="s">
        <v>48</v>
      </c>
      <c r="N23" s="479"/>
      <c r="O23" s="213">
        <f>COUNTIF(B21:D23,"*")</f>
        <v>0</v>
      </c>
      <c r="P23" s="216">
        <f>SUM(E21:E23)</f>
        <v>0</v>
      </c>
      <c r="Q23" s="217">
        <f>SUM(F21:F23)</f>
        <v>0</v>
      </c>
      <c r="R23" s="212">
        <f>SUM(G21:G23)</f>
        <v>0</v>
      </c>
      <c r="S23" s="226" t="str">
        <f>IFERROR(AVERAGEIF(H21:H23,"&gt;0"),"")</f>
        <v/>
      </c>
      <c r="T23" s="215" t="str">
        <f>IFERROR(AVERAGEIF(I21:I23,"&gt;0"),"")</f>
        <v/>
      </c>
      <c r="U23" s="214" t="str">
        <f>IFERROR(AVERAGEIF(J21:J23,"&gt;0"),"")</f>
        <v/>
      </c>
      <c r="V23" s="218" t="str">
        <f>'Week 1'!R93</f>
        <v/>
      </c>
      <c r="W23" s="8"/>
      <c r="X23" s="8"/>
      <c r="Y23" s="8"/>
      <c r="Z23" s="8"/>
      <c r="AA23" s="8"/>
      <c r="AB23" s="8"/>
      <c r="AC23" s="8"/>
      <c r="AD23" s="8"/>
      <c r="AE23" s="8"/>
      <c r="AF23" s="8"/>
      <c r="AG23" s="8"/>
      <c r="AH23" s="8"/>
      <c r="AI23" s="8"/>
      <c r="AJ23" s="8"/>
      <c r="AK23" s="8"/>
      <c r="AL23" s="8"/>
      <c r="AM23" s="8"/>
      <c r="AN23" s="8"/>
      <c r="AO23" s="8"/>
      <c r="AP23" s="8"/>
      <c r="AQ23" s="8"/>
      <c r="AR23" s="8"/>
      <c r="AS23" s="8"/>
      <c r="AT23" s="8"/>
      <c r="AU23" s="8"/>
      <c r="AV23" s="8"/>
      <c r="AW23" s="8"/>
    </row>
    <row r="24" spans="1:49" ht="15" customHeight="1" x14ac:dyDescent="0.3">
      <c r="A24" s="8"/>
      <c r="B24" s="10"/>
      <c r="C24" s="10"/>
      <c r="D24" s="92"/>
      <c r="E24" s="199"/>
      <c r="F24" s="94"/>
      <c r="G24" s="93"/>
      <c r="H24" s="59"/>
      <c r="I24" s="159"/>
      <c r="J24" s="77"/>
      <c r="K24" s="92"/>
      <c r="L24" s="8"/>
      <c r="M24" s="520"/>
      <c r="N24" s="520"/>
      <c r="O24" s="209"/>
      <c r="P24" s="227"/>
      <c r="Q24" s="210"/>
      <c r="R24" s="208"/>
      <c r="S24" s="228"/>
      <c r="T24" s="211"/>
      <c r="U24" s="229"/>
      <c r="V24" s="230"/>
      <c r="W24" s="8"/>
      <c r="X24" s="8"/>
      <c r="Y24" s="8"/>
      <c r="Z24" s="8"/>
      <c r="AA24" s="8"/>
      <c r="AB24" s="8"/>
      <c r="AC24" s="8"/>
      <c r="AD24" s="8"/>
      <c r="AE24" s="8"/>
      <c r="AF24" s="8"/>
      <c r="AG24" s="8"/>
      <c r="AH24" s="8"/>
      <c r="AI24" s="8"/>
      <c r="AJ24" s="8"/>
      <c r="AK24" s="8"/>
      <c r="AL24" s="8"/>
      <c r="AM24" s="8"/>
      <c r="AN24" s="8"/>
      <c r="AO24" s="8"/>
      <c r="AP24" s="8"/>
      <c r="AQ24" s="8"/>
      <c r="AR24" s="8"/>
      <c r="AS24" s="8"/>
      <c r="AT24" s="8"/>
      <c r="AU24" s="8"/>
      <c r="AV24" s="8"/>
      <c r="AW24" s="8"/>
    </row>
    <row r="25" spans="1:49" ht="15" customHeight="1" x14ac:dyDescent="0.3">
      <c r="A25" s="8"/>
      <c r="B25" s="36"/>
      <c r="C25" s="36"/>
      <c r="D25" s="8"/>
      <c r="E25" s="8"/>
      <c r="F25" s="8"/>
      <c r="G25" s="8"/>
      <c r="H25" s="8"/>
      <c r="I25" s="8"/>
      <c r="J25" s="8"/>
      <c r="K25" s="8"/>
      <c r="L25" s="8"/>
      <c r="M25" s="8"/>
      <c r="N25" s="8"/>
      <c r="O25" s="8"/>
      <c r="P25" s="8"/>
      <c r="Q25" s="8"/>
      <c r="R25" s="8"/>
      <c r="S25" s="8"/>
      <c r="T25" s="8"/>
      <c r="U25" s="8"/>
      <c r="V25" s="8"/>
      <c r="W25" s="8"/>
      <c r="X25" s="8"/>
      <c r="Y25" s="8"/>
      <c r="Z25" s="8"/>
      <c r="AA25" s="8"/>
      <c r="AB25" s="8"/>
      <c r="AC25" s="8"/>
      <c r="AD25" s="8"/>
      <c r="AE25" s="8"/>
      <c r="AF25" s="8"/>
      <c r="AG25" s="8"/>
      <c r="AH25" s="8"/>
      <c r="AI25" s="8"/>
      <c r="AJ25" s="8"/>
      <c r="AK25" s="8"/>
      <c r="AL25" s="8"/>
      <c r="AM25" s="8"/>
      <c r="AN25" s="8"/>
      <c r="AO25" s="8"/>
      <c r="AP25" s="8"/>
      <c r="AQ25" s="8"/>
      <c r="AR25" s="8"/>
      <c r="AS25" s="8"/>
      <c r="AT25" s="8"/>
      <c r="AU25" s="8"/>
      <c r="AV25" s="8"/>
      <c r="AW25" s="8"/>
    </row>
    <row r="26" spans="1:49" ht="15" customHeight="1" x14ac:dyDescent="0.3">
      <c r="A26" s="8"/>
      <c r="B26" s="502">
        <f>'Training Plan'!B41</f>
        <v>0</v>
      </c>
      <c r="C26" s="503"/>
      <c r="D26" s="504"/>
      <c r="E26" s="200"/>
      <c r="F26" s="513" t="s">
        <v>54</v>
      </c>
      <c r="G26" s="513"/>
      <c r="H26" s="513"/>
      <c r="I26" s="513"/>
      <c r="J26" s="513"/>
      <c r="K26" s="513"/>
      <c r="L26" s="513"/>
      <c r="M26" s="513"/>
      <c r="N26" s="513"/>
      <c r="O26" s="513"/>
      <c r="P26" s="513"/>
      <c r="Q26" s="513"/>
      <c r="R26" s="513"/>
      <c r="S26" s="513"/>
      <c r="T26" s="513"/>
      <c r="U26" s="513"/>
      <c r="V26" s="514"/>
      <c r="W26" s="8"/>
      <c r="X26" s="8"/>
      <c r="Y26" s="8"/>
      <c r="Z26" s="8"/>
      <c r="AA26" s="8"/>
      <c r="AB26" s="8"/>
      <c r="AC26" s="8"/>
      <c r="AD26" s="8"/>
      <c r="AE26" s="8"/>
      <c r="AF26" s="8"/>
      <c r="AG26" s="8"/>
      <c r="AH26" s="8"/>
      <c r="AI26" s="8"/>
      <c r="AJ26" s="8"/>
      <c r="AK26" s="8"/>
      <c r="AL26" s="8"/>
      <c r="AM26" s="8"/>
      <c r="AN26" s="8"/>
      <c r="AO26" s="8"/>
      <c r="AP26" s="8"/>
      <c r="AQ26" s="8"/>
      <c r="AR26" s="8"/>
      <c r="AS26" s="8"/>
      <c r="AT26" s="8"/>
      <c r="AU26" s="8"/>
      <c r="AV26" s="8"/>
      <c r="AW26" s="8"/>
    </row>
    <row r="27" spans="1:49" ht="15" customHeight="1" x14ac:dyDescent="0.3">
      <c r="A27" s="8"/>
      <c r="B27" s="505"/>
      <c r="C27" s="506"/>
      <c r="D27" s="507"/>
      <c r="E27" s="201"/>
      <c r="F27" s="515"/>
      <c r="G27" s="515"/>
      <c r="H27" s="515"/>
      <c r="I27" s="515"/>
      <c r="J27" s="515"/>
      <c r="K27" s="515"/>
      <c r="L27" s="515"/>
      <c r="M27" s="515"/>
      <c r="N27" s="515"/>
      <c r="O27" s="515"/>
      <c r="P27" s="515"/>
      <c r="Q27" s="515"/>
      <c r="R27" s="515"/>
      <c r="S27" s="515"/>
      <c r="T27" s="515"/>
      <c r="U27" s="515"/>
      <c r="V27" s="516"/>
      <c r="W27" s="8"/>
      <c r="X27" s="8"/>
      <c r="Y27" s="8"/>
      <c r="Z27" s="8"/>
      <c r="AA27" s="8"/>
      <c r="AB27" s="8"/>
      <c r="AC27" s="8"/>
      <c r="AD27" s="8"/>
      <c r="AE27" s="8"/>
      <c r="AF27" s="8"/>
      <c r="AG27" s="8"/>
      <c r="AH27" s="8"/>
      <c r="AI27" s="8"/>
      <c r="AJ27" s="8"/>
      <c r="AK27" s="8"/>
      <c r="AL27" s="8"/>
      <c r="AM27" s="8"/>
      <c r="AN27" s="8"/>
      <c r="AO27" s="8"/>
      <c r="AP27" s="8"/>
      <c r="AQ27" s="8"/>
      <c r="AR27" s="8"/>
      <c r="AS27" s="8"/>
      <c r="AT27" s="8"/>
      <c r="AU27" s="8"/>
      <c r="AV27" s="8"/>
      <c r="AW27" s="8"/>
    </row>
    <row r="28" spans="1:49" ht="15" customHeight="1" x14ac:dyDescent="0.3">
      <c r="A28" s="8"/>
      <c r="B28" s="8"/>
      <c r="C28" s="8"/>
      <c r="D28" s="8"/>
      <c r="E28" s="8"/>
      <c r="F28" s="8"/>
      <c r="G28" s="8"/>
      <c r="H28" s="8"/>
      <c r="I28" s="8"/>
      <c r="J28" s="8"/>
      <c r="K28" s="8"/>
      <c r="L28" s="8"/>
      <c r="M28" s="8"/>
      <c r="N28" s="8"/>
      <c r="O28" s="8"/>
      <c r="P28" s="8"/>
      <c r="Q28" s="8"/>
      <c r="R28" s="8"/>
      <c r="S28" s="8"/>
      <c r="T28" s="8"/>
      <c r="U28" s="8"/>
      <c r="V28" s="8"/>
      <c r="W28" s="8"/>
      <c r="X28" s="8"/>
      <c r="Y28" s="8"/>
      <c r="Z28" s="8"/>
      <c r="AA28" s="8"/>
      <c r="AB28" s="8"/>
      <c r="AC28" s="8"/>
      <c r="AD28" s="8"/>
      <c r="AE28" s="8"/>
      <c r="AF28" s="8"/>
      <c r="AG28" s="8"/>
      <c r="AH28" s="8"/>
      <c r="AI28" s="8"/>
      <c r="AJ28" s="8"/>
      <c r="AK28" s="8"/>
      <c r="AL28" s="8"/>
      <c r="AM28" s="8"/>
      <c r="AN28" s="8"/>
      <c r="AO28" s="8"/>
      <c r="AP28" s="8"/>
      <c r="AQ28" s="8"/>
      <c r="AR28" s="8"/>
      <c r="AS28" s="8"/>
      <c r="AT28" s="8"/>
      <c r="AU28" s="8"/>
      <c r="AV28" s="8"/>
      <c r="AW28" s="8"/>
    </row>
    <row r="29" spans="1:49" ht="15" customHeight="1" thickBot="1" x14ac:dyDescent="0.35">
      <c r="A29" s="8"/>
      <c r="B29" s="8"/>
      <c r="C29" s="8"/>
      <c r="D29" s="8"/>
      <c r="E29" s="8"/>
      <c r="F29" s="8"/>
      <c r="G29" s="8"/>
      <c r="H29" s="8"/>
      <c r="I29" s="8"/>
      <c r="J29" s="8"/>
      <c r="K29" s="8"/>
      <c r="L29" s="8"/>
      <c r="M29" s="8"/>
      <c r="N29" s="8"/>
      <c r="O29" s="8"/>
      <c r="P29" s="8"/>
      <c r="Q29" s="8"/>
      <c r="R29" s="8"/>
      <c r="S29" s="8"/>
      <c r="T29" s="8"/>
      <c r="U29" s="8"/>
      <c r="V29" s="8"/>
      <c r="W29" s="8"/>
      <c r="X29" s="8"/>
      <c r="Y29" s="8"/>
      <c r="Z29" s="8"/>
      <c r="AA29" s="8"/>
      <c r="AB29" s="8"/>
      <c r="AC29" s="8"/>
      <c r="AD29" s="8"/>
      <c r="AE29" s="8"/>
      <c r="AF29" s="8"/>
      <c r="AG29" s="8"/>
      <c r="AH29" s="8"/>
      <c r="AI29" s="8"/>
      <c r="AJ29" s="8"/>
      <c r="AK29" s="8"/>
      <c r="AL29" s="8"/>
      <c r="AM29" s="8"/>
      <c r="AN29" s="8"/>
      <c r="AO29" s="8"/>
      <c r="AP29" s="8"/>
      <c r="AQ29" s="8"/>
      <c r="AR29" s="8"/>
      <c r="AS29" s="8"/>
      <c r="AT29" s="8"/>
      <c r="AU29" s="8"/>
      <c r="AV29" s="8"/>
      <c r="AW29" s="8"/>
    </row>
    <row r="30" spans="1:49" ht="15" customHeight="1" x14ac:dyDescent="0.3">
      <c r="A30" s="8"/>
      <c r="B30" s="329" t="s">
        <v>73</v>
      </c>
      <c r="C30" s="330"/>
      <c r="D30" s="330"/>
      <c r="E30" s="330"/>
      <c r="F30" s="330"/>
      <c r="G30" s="330"/>
      <c r="H30" s="330"/>
      <c r="I30" s="330"/>
      <c r="J30" s="330"/>
      <c r="K30" s="331"/>
      <c r="L30" s="8"/>
      <c r="M30" s="329" t="s">
        <v>203</v>
      </c>
      <c r="N30" s="330"/>
      <c r="O30" s="330"/>
      <c r="P30" s="330"/>
      <c r="Q30" s="330"/>
      <c r="R30" s="330"/>
      <c r="S30" s="330"/>
      <c r="T30" s="330"/>
      <c r="U30" s="330"/>
      <c r="V30" s="331"/>
      <c r="W30" s="8"/>
      <c r="X30" s="8"/>
      <c r="Y30" s="8"/>
      <c r="Z30" s="8"/>
      <c r="AA30" s="8"/>
      <c r="AB30" s="8"/>
      <c r="AC30" s="8"/>
      <c r="AD30" s="8"/>
      <c r="AE30" s="8"/>
      <c r="AF30" s="8"/>
      <c r="AG30" s="8"/>
      <c r="AH30" s="8"/>
      <c r="AI30" s="8"/>
      <c r="AJ30" s="8"/>
      <c r="AK30" s="8"/>
      <c r="AL30" s="8"/>
      <c r="AM30" s="8"/>
      <c r="AN30" s="8"/>
      <c r="AO30" s="8"/>
      <c r="AP30" s="8"/>
      <c r="AQ30" s="8"/>
      <c r="AR30" s="8"/>
      <c r="AS30" s="8"/>
      <c r="AT30" s="8"/>
      <c r="AU30" s="8"/>
      <c r="AV30" s="8"/>
      <c r="AW30" s="8"/>
    </row>
    <row r="31" spans="1:49" ht="15" customHeight="1" thickBot="1" x14ac:dyDescent="0.35">
      <c r="A31" s="8"/>
      <c r="B31" s="332"/>
      <c r="C31" s="333"/>
      <c r="D31" s="333"/>
      <c r="E31" s="333"/>
      <c r="F31" s="333"/>
      <c r="G31" s="333"/>
      <c r="H31" s="333"/>
      <c r="I31" s="333"/>
      <c r="J31" s="333"/>
      <c r="K31" s="334"/>
      <c r="L31" s="8"/>
      <c r="M31" s="332"/>
      <c r="N31" s="333"/>
      <c r="O31" s="333"/>
      <c r="P31" s="333"/>
      <c r="Q31" s="333"/>
      <c r="R31" s="333"/>
      <c r="S31" s="333"/>
      <c r="T31" s="333"/>
      <c r="U31" s="333"/>
      <c r="V31" s="334"/>
      <c r="W31" s="8"/>
      <c r="X31" s="8"/>
      <c r="Y31" s="8"/>
      <c r="Z31" s="8"/>
      <c r="AA31" s="8"/>
      <c r="AB31" s="8"/>
      <c r="AC31" s="8"/>
      <c r="AD31" s="8"/>
      <c r="AE31" s="8"/>
      <c r="AF31" s="8"/>
      <c r="AG31" s="8"/>
      <c r="AH31" s="8"/>
      <c r="AI31" s="8"/>
      <c r="AJ31" s="8"/>
      <c r="AK31" s="8"/>
      <c r="AL31" s="8"/>
      <c r="AM31" s="8"/>
      <c r="AN31" s="8"/>
      <c r="AO31" s="8"/>
      <c r="AP31" s="8"/>
      <c r="AQ31" s="8"/>
      <c r="AR31" s="8"/>
      <c r="AS31" s="8"/>
      <c r="AT31" s="8"/>
      <c r="AU31" s="8"/>
      <c r="AV31" s="8"/>
      <c r="AW31" s="8"/>
    </row>
    <row r="32" spans="1:49" ht="15" customHeight="1" x14ac:dyDescent="0.3">
      <c r="A32" s="8"/>
      <c r="B32" s="397" t="s">
        <v>66</v>
      </c>
      <c r="C32" s="398"/>
      <c r="D32" s="399"/>
      <c r="E32" s="509" t="s">
        <v>197</v>
      </c>
      <c r="F32" s="509" t="s">
        <v>196</v>
      </c>
      <c r="G32" s="509" t="s">
        <v>43</v>
      </c>
      <c r="H32" s="511" t="s">
        <v>85</v>
      </c>
      <c r="I32" s="511" t="s">
        <v>67</v>
      </c>
      <c r="J32" s="511" t="s">
        <v>82</v>
      </c>
      <c r="K32" s="509" t="s">
        <v>4</v>
      </c>
      <c r="L32" s="8"/>
      <c r="M32" s="397" t="s">
        <v>66</v>
      </c>
      <c r="N32" s="399"/>
      <c r="O32" s="509" t="s">
        <v>197</v>
      </c>
      <c r="P32" s="509" t="s">
        <v>196</v>
      </c>
      <c r="Q32" s="509" t="s">
        <v>43</v>
      </c>
      <c r="R32" s="511" t="s">
        <v>85</v>
      </c>
      <c r="S32" s="511" t="s">
        <v>67</v>
      </c>
      <c r="T32" s="511" t="s">
        <v>82</v>
      </c>
      <c r="U32" s="523" t="s">
        <v>102</v>
      </c>
      <c r="V32" s="511" t="s">
        <v>87</v>
      </c>
      <c r="W32" s="8"/>
      <c r="X32" s="8"/>
      <c r="Y32" s="8"/>
      <c r="Z32" s="8"/>
      <c r="AA32" s="8"/>
      <c r="AB32" s="8"/>
      <c r="AC32" s="8"/>
      <c r="AD32" s="8"/>
      <c r="AE32" s="8"/>
      <c r="AF32" s="8"/>
      <c r="AG32" s="8"/>
      <c r="AH32" s="8"/>
      <c r="AI32" s="8"/>
      <c r="AJ32" s="8"/>
      <c r="AK32" s="8"/>
      <c r="AL32" s="8"/>
      <c r="AM32" s="8"/>
      <c r="AN32" s="8"/>
      <c r="AO32" s="8"/>
      <c r="AP32" s="8"/>
      <c r="AQ32" s="8"/>
      <c r="AR32" s="8"/>
      <c r="AS32" s="8"/>
      <c r="AT32" s="8"/>
      <c r="AU32" s="8"/>
      <c r="AV32" s="8"/>
      <c r="AW32" s="8"/>
    </row>
    <row r="33" spans="1:49" ht="15" customHeight="1" thickBot="1" x14ac:dyDescent="0.35">
      <c r="A33" s="8"/>
      <c r="B33" s="406"/>
      <c r="C33" s="419"/>
      <c r="D33" s="508"/>
      <c r="E33" s="510"/>
      <c r="F33" s="510"/>
      <c r="G33" s="510"/>
      <c r="H33" s="510"/>
      <c r="I33" s="512"/>
      <c r="J33" s="512"/>
      <c r="K33" s="510"/>
      <c r="L33" s="8"/>
      <c r="M33" s="406"/>
      <c r="N33" s="508"/>
      <c r="O33" s="510"/>
      <c r="P33" s="510"/>
      <c r="Q33" s="510"/>
      <c r="R33" s="510"/>
      <c r="S33" s="512"/>
      <c r="T33" s="512"/>
      <c r="U33" s="419"/>
      <c r="V33" s="512"/>
      <c r="W33" s="8"/>
      <c r="X33" s="8"/>
      <c r="Y33" s="8"/>
      <c r="Z33" s="8"/>
      <c r="AA33" s="8"/>
      <c r="AB33" s="8"/>
      <c r="AC33" s="8"/>
      <c r="AD33" s="8"/>
      <c r="AE33" s="8"/>
      <c r="AF33" s="8"/>
      <c r="AG33" s="8"/>
      <c r="AH33" s="8"/>
      <c r="AI33" s="8"/>
      <c r="AJ33" s="8"/>
      <c r="AK33" s="8"/>
      <c r="AL33" s="8"/>
      <c r="AM33" s="8"/>
      <c r="AN33" s="8"/>
      <c r="AO33" s="8"/>
      <c r="AP33" s="8"/>
      <c r="AQ33" s="8"/>
      <c r="AR33" s="8"/>
      <c r="AS33" s="8"/>
      <c r="AT33" s="8"/>
      <c r="AU33" s="8"/>
      <c r="AV33" s="8"/>
      <c r="AW33" s="8"/>
    </row>
    <row r="34" spans="1:49" ht="30" customHeight="1" thickBot="1" x14ac:dyDescent="0.35">
      <c r="A34" s="8"/>
      <c r="B34" s="477">
        <f>IF('Week 2'!C13="","",'Week 2'!C13)</f>
        <v>0</v>
      </c>
      <c r="C34" s="478"/>
      <c r="D34" s="479"/>
      <c r="E34" s="202">
        <f>COUNTIF('Week 2'!C23:C32,"&gt;0")</f>
        <v>0</v>
      </c>
      <c r="F34" s="42">
        <f>IF('Week 2'!D35=0,,'Week 2'!D35)</f>
        <v>0</v>
      </c>
      <c r="G34" s="43">
        <f>IF('Week 2'!F35=0,,'Week 2'!F35)</f>
        <v>0</v>
      </c>
      <c r="H34" s="42">
        <f>IFERROR(AVERAGE('Week 2'!C23:C32),0)</f>
        <v>0</v>
      </c>
      <c r="I34" s="41">
        <f>IF('Week 2'!E33=0,,'Week 2'!E33)</f>
        <v>0</v>
      </c>
      <c r="J34" s="79">
        <f>IFERROR(AVERAGE('Week 2'!E23:E32),0)</f>
        <v>0</v>
      </c>
      <c r="K34" s="43">
        <f ca="1">IF('Week 2'!B35=0,,'Week 2'!B35)</f>
        <v>0</v>
      </c>
      <c r="L34" s="8"/>
      <c r="M34" s="477" t="s">
        <v>42</v>
      </c>
      <c r="N34" s="479"/>
      <c r="O34" s="202">
        <f>SUMPRODUCT((NOT(ISERROR(FIND(M34,B34:D42))))*(E34:E42))</f>
        <v>0</v>
      </c>
      <c r="P34" s="42">
        <f>SUMPRODUCT((NOT(ISERROR(FIND(M34,B34:D42))))*(F34:F42))</f>
        <v>0</v>
      </c>
      <c r="Q34" s="43">
        <f>SUMPRODUCT((NOT(ISERROR(FIND(M34,B34:D42))))*(G34:G42))</f>
        <v>0</v>
      </c>
      <c r="R34" s="86">
        <f>IFERROR(SUMPRODUCT((NOT(ISERROR(FIND(M34,B34:D42))))*((H34:H42)/U34)),)</f>
        <v>0</v>
      </c>
      <c r="S34" s="41">
        <f>IFERROR(SUMPRODUCT((NOT(ISERROR(FIND(M34,B34:D42))))*((I34:I42)/U34)),)</f>
        <v>0</v>
      </c>
      <c r="T34" s="79">
        <f>IFERROR(SUMPRODUCT((NOT(ISERROR(FIND(M34,B34:D42))))*((J34:J42)/U34)),)</f>
        <v>0</v>
      </c>
      <c r="U34" s="81">
        <f>COUNTIF(B34:D42,"*Squat*")</f>
        <v>0</v>
      </c>
      <c r="V34" s="46">
        <f t="array" aca="1" ref="V34" ca="1">MAX(IF("Competition Squat"=B34:D42,K34:K42,0))</f>
        <v>0</v>
      </c>
      <c r="W34" s="8"/>
      <c r="X34" s="8"/>
      <c r="Y34" s="8"/>
      <c r="Z34" s="8"/>
      <c r="AA34" s="8"/>
      <c r="AB34" s="8"/>
      <c r="AC34" s="8"/>
      <c r="AD34" s="8"/>
      <c r="AE34" s="8"/>
      <c r="AF34" s="8"/>
      <c r="AG34" s="8"/>
      <c r="AH34" s="8"/>
      <c r="AI34" s="8"/>
      <c r="AJ34" s="8"/>
      <c r="AK34" s="8"/>
      <c r="AL34" s="8"/>
      <c r="AM34" s="8"/>
      <c r="AN34" s="8"/>
      <c r="AO34" s="8"/>
      <c r="AP34" s="8"/>
      <c r="AQ34" s="8"/>
      <c r="AR34" s="8"/>
      <c r="AS34" s="8"/>
      <c r="AT34" s="8"/>
      <c r="AU34" s="8"/>
      <c r="AV34" s="8"/>
      <c r="AW34" s="8"/>
    </row>
    <row r="35" spans="1:49" ht="30" customHeight="1" thickBot="1" x14ac:dyDescent="0.35">
      <c r="A35" s="8"/>
      <c r="B35" s="477">
        <f>IF('Week 2'!I13="","",'Week 2'!I13)</f>
        <v>0</v>
      </c>
      <c r="C35" s="478"/>
      <c r="D35" s="479"/>
      <c r="E35" s="202">
        <f>COUNTIF('Week 2'!I23:I32,"&gt;0")</f>
        <v>0</v>
      </c>
      <c r="F35" s="42">
        <f>IF('Week 2'!J35=0,,'Week 2'!J35)</f>
        <v>0</v>
      </c>
      <c r="G35" s="43">
        <f>IF('Week 2'!L35=0,,'Week 2'!L35)</f>
        <v>0</v>
      </c>
      <c r="H35" s="42">
        <f>IFERROR(AVERAGE('Week 2'!I23:I32),0)</f>
        <v>0</v>
      </c>
      <c r="I35" s="41">
        <f>IF('Week 2'!K33=0,,'Week 2'!K33)</f>
        <v>0</v>
      </c>
      <c r="J35" s="79">
        <f>IFERROR(AVERAGE('Week 2'!K23:K32),0)</f>
        <v>0</v>
      </c>
      <c r="K35" s="43">
        <f ca="1">IF('Week 2'!H35=0,,'Week 2'!H35)</f>
        <v>0</v>
      </c>
      <c r="L35" s="8"/>
      <c r="M35" s="477" t="s">
        <v>44</v>
      </c>
      <c r="N35" s="479"/>
      <c r="O35" s="202">
        <f>SUMPRODUCT((NOT(ISERROR(FIND(M35,B34:D42))))*(E34:E42))</f>
        <v>0</v>
      </c>
      <c r="P35" s="42">
        <f>SUMPRODUCT((NOT(ISERROR(FIND(M35,B34:D42))))*(F34:F42))</f>
        <v>0</v>
      </c>
      <c r="Q35" s="43">
        <f>SUMPRODUCT((NOT(ISERROR(FIND(M35,B34:D42))))*(G34:G42))</f>
        <v>0</v>
      </c>
      <c r="R35" s="86">
        <f>IFERROR(SUMPRODUCT((NOT(ISERROR(FIND(M35,B34:D42))))*(H34:H42)/U35),)</f>
        <v>0</v>
      </c>
      <c r="S35" s="41">
        <f>IFERROR(SUMPRODUCT((NOT(ISERROR(FIND(M35,B34:D42))))*(I34:I42)/U35),)</f>
        <v>0</v>
      </c>
      <c r="T35" s="79">
        <f>IFERROR(SUMPRODUCT((NOT(ISERROR(FIND(M35,B34:D42))))*(J34:J42)/U35),)</f>
        <v>0</v>
      </c>
      <c r="U35" s="81">
        <f>COUNTIF(B34:D42,"*Bench*")</f>
        <v>0</v>
      </c>
      <c r="V35" s="46">
        <f t="array" aca="1" ref="V35" ca="1">MAX(IF("Competition Bench"=B34:D42,K34:K42,0))</f>
        <v>0</v>
      </c>
      <c r="W35" s="8"/>
      <c r="X35" s="8"/>
      <c r="Y35" s="8"/>
      <c r="Z35" s="8"/>
      <c r="AA35" s="8"/>
      <c r="AB35" s="8"/>
      <c r="AC35" s="8"/>
      <c r="AD35" s="8"/>
      <c r="AE35" s="8"/>
      <c r="AF35" s="8"/>
      <c r="AG35" s="8"/>
      <c r="AH35" s="8"/>
      <c r="AI35" s="8"/>
      <c r="AJ35" s="8"/>
      <c r="AK35" s="8"/>
      <c r="AL35" s="8"/>
      <c r="AM35" s="8"/>
      <c r="AN35" s="8"/>
      <c r="AO35" s="8"/>
      <c r="AP35" s="8"/>
      <c r="AQ35" s="8"/>
      <c r="AR35" s="8"/>
      <c r="AS35" s="8"/>
      <c r="AT35" s="8"/>
      <c r="AU35" s="8"/>
      <c r="AV35" s="8"/>
      <c r="AW35" s="8"/>
    </row>
    <row r="36" spans="1:49" ht="30" customHeight="1" thickBot="1" x14ac:dyDescent="0.35">
      <c r="A36" s="8"/>
      <c r="B36" s="477">
        <f>IF('Week 2'!O13="","",'Week 2'!O13)</f>
        <v>0</v>
      </c>
      <c r="C36" s="478"/>
      <c r="D36" s="479"/>
      <c r="E36" s="202">
        <f>COUNTIF('Week 2'!O23:O32,"&gt;0")</f>
        <v>0</v>
      </c>
      <c r="F36" s="42">
        <f>IF('Week 2'!P35=0,,'Week 2'!P35)</f>
        <v>0</v>
      </c>
      <c r="G36" s="43">
        <f>IF('Week 2'!R35=0,,'Week 2'!R35)</f>
        <v>0</v>
      </c>
      <c r="H36" s="42">
        <f>IFERROR(AVERAGE('Week 2'!O23:O32),0)</f>
        <v>0</v>
      </c>
      <c r="I36" s="41">
        <f>IF('Week 2'!P33=0,,'Week 2'!P33)</f>
        <v>0</v>
      </c>
      <c r="J36" s="79">
        <f>IFERROR(AVERAGE('Week 2'!Q23:Q32),0)</f>
        <v>0</v>
      </c>
      <c r="K36" s="43">
        <f ca="1">IF('Week 2'!N35=0,,'Week 2'!N35)</f>
        <v>0</v>
      </c>
      <c r="L36" s="8"/>
      <c r="M36" s="477" t="s">
        <v>45</v>
      </c>
      <c r="N36" s="479"/>
      <c r="O36" s="203">
        <f>SUMPRODUCT((NOT(ISERROR(FIND(M36,B34:D42))))*(E34:E42))</f>
        <v>0</v>
      </c>
      <c r="P36" s="45">
        <f>SUMPRODUCT((NOT(ISERROR(FIND(M36,B34:D42))))*(F34:F42))</f>
        <v>0</v>
      </c>
      <c r="Q36" s="46">
        <f>SUMPRODUCT((NOT(ISERROR(FIND(M36,B34:D42))))*(G34:G42))</f>
        <v>0</v>
      </c>
      <c r="R36" s="87">
        <f>IFERROR(SUMPRODUCT((NOT(ISERROR(FIND(M36,B34:D42))))*(H34:H42)/U36),)</f>
        <v>0</v>
      </c>
      <c r="S36" s="47">
        <f>IFERROR(SUMPRODUCT((NOT(ISERROR(FIND(M36,B34:D42))))*(I34:I42)/U36),)</f>
        <v>0</v>
      </c>
      <c r="T36" s="80">
        <f>IFERROR(SUMPRODUCT((NOT(ISERROR(FIND(M36,B34:D42))))*(J34:J42)/U36),)</f>
        <v>0</v>
      </c>
      <c r="U36" s="83">
        <f>COUNTIF(B34:D42,"*Deadlift*")</f>
        <v>0</v>
      </c>
      <c r="V36" s="48">
        <f t="array" aca="1" ref="V36" ca="1">MAX(IF("Competition Deadlift"=B34:D42,K34:K42,0))</f>
        <v>0</v>
      </c>
      <c r="W36" s="8"/>
      <c r="X36" s="8"/>
      <c r="Y36" s="8"/>
      <c r="Z36" s="8"/>
      <c r="AA36" s="8"/>
      <c r="AB36" s="8"/>
      <c r="AC36" s="8"/>
      <c r="AD36" s="8"/>
      <c r="AE36" s="8"/>
      <c r="AF36" s="8"/>
      <c r="AG36" s="8"/>
      <c r="AH36" s="8"/>
      <c r="AI36" s="8"/>
      <c r="AJ36" s="8"/>
      <c r="AK36" s="8"/>
      <c r="AL36" s="8"/>
      <c r="AM36" s="8"/>
      <c r="AN36" s="8"/>
      <c r="AO36" s="8"/>
      <c r="AP36" s="8"/>
      <c r="AQ36" s="8"/>
      <c r="AR36" s="8"/>
      <c r="AS36" s="8"/>
      <c r="AT36" s="8"/>
      <c r="AU36" s="8"/>
      <c r="AV36" s="8"/>
      <c r="AW36" s="8"/>
    </row>
    <row r="37" spans="1:49" ht="30" customHeight="1" thickBot="1" x14ac:dyDescent="0.35">
      <c r="A37" s="36"/>
      <c r="B37" s="477">
        <f>IF('Week 2'!C43="","",'Week 2'!C43)</f>
        <v>0</v>
      </c>
      <c r="C37" s="478"/>
      <c r="D37" s="479"/>
      <c r="E37" s="202">
        <f>COUNTIF('Week 2'!C53:C62,"&gt;0")</f>
        <v>0</v>
      </c>
      <c r="F37" s="42">
        <f>IF('Week 2'!D65=0,,'Week 2'!D65)</f>
        <v>0</v>
      </c>
      <c r="G37" s="43">
        <f>IF('Week 2'!F65=0,,'Week 2'!F65)</f>
        <v>0</v>
      </c>
      <c r="H37" s="42">
        <f>IFERROR(AVERAGE('Week 2'!C53:C62),0)</f>
        <v>0</v>
      </c>
      <c r="I37" s="41">
        <f>IF('Week 2'!E63=0,,'Week 2'!E63)</f>
        <v>0</v>
      </c>
      <c r="J37" s="79">
        <f>IFERROR(AVERAGE('Week 2'!E53:E62),0)</f>
        <v>0</v>
      </c>
      <c r="K37" s="43">
        <f ca="1">IF('Week 2'!B65=0,,'Week 2'!B65)</f>
        <v>0</v>
      </c>
      <c r="L37" s="8"/>
      <c r="M37" s="477" t="s">
        <v>84</v>
      </c>
      <c r="N37" s="479"/>
      <c r="O37" s="231">
        <f>SUM(O34:O36)</f>
        <v>0</v>
      </c>
      <c r="P37" s="232">
        <f>SUM(P34:P36)</f>
        <v>0</v>
      </c>
      <c r="Q37" s="233">
        <f>SUM(Q34:Q36)</f>
        <v>0</v>
      </c>
      <c r="R37" s="234" t="str">
        <f>IFERROR(AVERAGEIF(R34:R36,"&gt;0"),"")</f>
        <v/>
      </c>
      <c r="S37" s="235" t="str">
        <f>IFERROR(AVERAGEIF(S34:S36,"&gt;0"),"")</f>
        <v/>
      </c>
      <c r="T37" s="236" t="str">
        <f>IFERROR(AVERAGEIF(T34:T36,"&gt;0"),"")</f>
        <v/>
      </c>
      <c r="U37" s="237">
        <f>SUM(U34:U36)</f>
        <v>0</v>
      </c>
      <c r="V37" s="233">
        <f ca="1">SUM(V34:V36)</f>
        <v>0</v>
      </c>
      <c r="W37" s="8"/>
      <c r="X37" s="8"/>
      <c r="Y37" s="8"/>
      <c r="Z37" s="8"/>
      <c r="AA37" s="8"/>
      <c r="AB37" s="8"/>
      <c r="AC37" s="8"/>
      <c r="AD37" s="8"/>
      <c r="AE37" s="8"/>
      <c r="AF37" s="8"/>
      <c r="AG37" s="8"/>
      <c r="AH37" s="8"/>
      <c r="AI37" s="8"/>
      <c r="AJ37" s="8"/>
      <c r="AK37" s="8"/>
      <c r="AL37" s="8"/>
      <c r="AM37" s="8"/>
      <c r="AN37" s="8"/>
      <c r="AO37" s="8"/>
      <c r="AP37" s="8"/>
      <c r="AQ37" s="8"/>
      <c r="AR37" s="8"/>
      <c r="AS37" s="8"/>
      <c r="AT37" s="8"/>
      <c r="AU37" s="8"/>
      <c r="AV37" s="8"/>
      <c r="AW37" s="8"/>
    </row>
    <row r="38" spans="1:49" ht="30" customHeight="1" thickBot="1" x14ac:dyDescent="0.35">
      <c r="A38" s="8"/>
      <c r="B38" s="477">
        <f>IF('Week 2'!I43="","",'Week 2'!I43)</f>
        <v>0</v>
      </c>
      <c r="C38" s="478"/>
      <c r="D38" s="479"/>
      <c r="E38" s="202">
        <f>COUNTIF('Week 2'!I53:I62,"&gt;0")</f>
        <v>0</v>
      </c>
      <c r="F38" s="42">
        <f>IF('Week 2'!J65=0,,'Week 2'!J65)</f>
        <v>0</v>
      </c>
      <c r="G38" s="43">
        <f>IF('Week 2'!L65=0,,'Week 2'!L65)</f>
        <v>0</v>
      </c>
      <c r="H38" s="42">
        <f>IFERROR(AVERAGE('Week 2'!I53:I62),0)</f>
        <v>0</v>
      </c>
      <c r="I38" s="41">
        <f>IF('Week 2'!K63=0,,'Week 2'!K63)</f>
        <v>0</v>
      </c>
      <c r="J38" s="79">
        <f>IFERROR(AVERAGE('Week 2'!K53:K62),0)</f>
        <v>0</v>
      </c>
      <c r="K38" s="43">
        <f ca="1">IF('Week 2'!H65=0,,'Week 2'!H65)</f>
        <v>0</v>
      </c>
      <c r="L38" s="8"/>
      <c r="M38" s="499" t="s">
        <v>206</v>
      </c>
      <c r="N38" s="500"/>
      <c r="O38" s="500"/>
      <c r="P38" s="500"/>
      <c r="Q38" s="500"/>
      <c r="R38" s="500"/>
      <c r="S38" s="500"/>
      <c r="T38" s="500"/>
      <c r="U38" s="500"/>
      <c r="V38" s="501"/>
      <c r="W38" s="8"/>
      <c r="X38" s="8"/>
      <c r="Y38" s="8"/>
      <c r="Z38" s="8"/>
      <c r="AA38" s="8"/>
      <c r="AB38" s="8"/>
      <c r="AC38" s="8"/>
      <c r="AD38" s="8"/>
      <c r="AE38" s="8"/>
      <c r="AF38" s="8"/>
      <c r="AG38" s="8"/>
      <c r="AH38" s="8"/>
      <c r="AI38" s="8"/>
      <c r="AJ38" s="8"/>
      <c r="AK38" s="8"/>
      <c r="AL38" s="8"/>
      <c r="AM38" s="8"/>
      <c r="AN38" s="8"/>
      <c r="AO38" s="8"/>
      <c r="AP38" s="8"/>
      <c r="AQ38" s="8"/>
      <c r="AR38" s="8"/>
      <c r="AS38" s="8"/>
      <c r="AT38" s="8"/>
      <c r="AU38" s="8"/>
      <c r="AV38" s="8"/>
      <c r="AW38" s="8"/>
    </row>
    <row r="39" spans="1:49" ht="30" customHeight="1" thickBot="1" x14ac:dyDescent="0.35">
      <c r="A39" s="8"/>
      <c r="B39" s="477">
        <f>IF('Week 2'!O43="","",'Week 2'!O43)</f>
        <v>0</v>
      </c>
      <c r="C39" s="478"/>
      <c r="D39" s="479"/>
      <c r="E39" s="202">
        <f>COUNTIF('Week 2'!O53:O62,"&gt;0")</f>
        <v>0</v>
      </c>
      <c r="F39" s="42">
        <f>IF('Week 2'!P65=0,,'Week 2'!P65)</f>
        <v>0</v>
      </c>
      <c r="G39" s="43">
        <f>IF('Week 2'!R65=0,,'Week 2'!R65)</f>
        <v>0</v>
      </c>
      <c r="H39" s="42">
        <f>IFERROR(AVERAGE('Week 2'!O53:O62),0)</f>
        <v>0</v>
      </c>
      <c r="I39" s="41">
        <f>IF('Week 2'!P63=0,,'Week 2'!P63)</f>
        <v>0</v>
      </c>
      <c r="J39" s="79">
        <f>IFERROR(AVERAGE('Week 2'!Q53:Q62),0)</f>
        <v>0</v>
      </c>
      <c r="K39" s="43">
        <f ca="1">IF('Week 2'!N65=0,,'Week 2'!N65)</f>
        <v>0</v>
      </c>
      <c r="L39" s="8"/>
      <c r="M39" s="477"/>
      <c r="N39" s="479"/>
      <c r="O39" s="219" t="s">
        <v>207</v>
      </c>
      <c r="P39" s="220" t="s">
        <v>197</v>
      </c>
      <c r="Q39" s="220" t="s">
        <v>196</v>
      </c>
      <c r="R39" s="220" t="s">
        <v>43</v>
      </c>
      <c r="S39" s="219" t="s">
        <v>85</v>
      </c>
      <c r="T39" s="219" t="s">
        <v>67</v>
      </c>
      <c r="U39" s="219" t="s">
        <v>82</v>
      </c>
      <c r="V39" s="207" t="s">
        <v>107</v>
      </c>
      <c r="W39" s="8"/>
      <c r="X39" s="8"/>
      <c r="Y39" s="8"/>
      <c r="Z39" s="8"/>
      <c r="AA39" s="8"/>
      <c r="AB39" s="8"/>
      <c r="AC39" s="8"/>
      <c r="AD39" s="8"/>
      <c r="AE39" s="8"/>
      <c r="AF39" s="8"/>
      <c r="AG39" s="8"/>
      <c r="AH39" s="8"/>
      <c r="AI39" s="8"/>
      <c r="AJ39" s="8"/>
      <c r="AK39" s="8"/>
      <c r="AL39" s="8"/>
      <c r="AM39" s="8"/>
      <c r="AN39" s="8"/>
      <c r="AO39" s="8"/>
      <c r="AP39" s="8"/>
      <c r="AQ39" s="8"/>
      <c r="AR39" s="8"/>
      <c r="AS39" s="8"/>
      <c r="AT39" s="8"/>
      <c r="AU39" s="8"/>
      <c r="AV39" s="8"/>
      <c r="AW39" s="8"/>
    </row>
    <row r="40" spans="1:49" ht="30" customHeight="1" thickBot="1" x14ac:dyDescent="0.35">
      <c r="A40" s="8"/>
      <c r="B40" s="477">
        <f>IF('Week 2'!C73="","",'Week 2'!C73)</f>
        <v>0</v>
      </c>
      <c r="C40" s="478"/>
      <c r="D40" s="479"/>
      <c r="E40" s="202">
        <f>COUNTIF('Week 2'!C83:C92,"&gt;0")</f>
        <v>0</v>
      </c>
      <c r="F40" s="162">
        <f>IF('Week 2'!D95=0,,'Week 2'!D95)</f>
        <v>0</v>
      </c>
      <c r="G40" s="161">
        <f>IF('Week 2'!F95=0,,'Week 2'!F95)</f>
        <v>0</v>
      </c>
      <c r="H40" s="162">
        <f>IFERROR(AVERAGE('Week 2'!C83:C92),0)</f>
        <v>0</v>
      </c>
      <c r="I40" s="41">
        <f>IF('Week 2'!E93=0,,'Week 2'!E93)</f>
        <v>0</v>
      </c>
      <c r="J40" s="79">
        <f>IFERROR(AVERAGE('Week 2'!E83:E92),0)</f>
        <v>0</v>
      </c>
      <c r="K40" s="161">
        <f ca="1">IF('Week 2'!B95=0,,'Week 2'!B95)</f>
        <v>0</v>
      </c>
      <c r="L40" s="8"/>
      <c r="M40" s="477" t="s">
        <v>46</v>
      </c>
      <c r="N40" s="479"/>
      <c r="O40" s="221">
        <f>COUNTIF(B34:D36,"*")</f>
        <v>0</v>
      </c>
      <c r="P40" s="222">
        <f>SUM(E34:E36)</f>
        <v>0</v>
      </c>
      <c r="Q40" s="45">
        <f>SUM(F34:F36)</f>
        <v>0</v>
      </c>
      <c r="R40" s="46">
        <f>SUM(G34:G36)</f>
        <v>0</v>
      </c>
      <c r="S40" s="87" t="str">
        <f>IFERROR(AVERAGEIF(H34:H36,"&gt;0"),"")</f>
        <v/>
      </c>
      <c r="T40" s="223" t="str">
        <f>IFERROR(AVERAGEIF(I34:I36,"&gt;0"),"")</f>
        <v/>
      </c>
      <c r="U40" s="224" t="str">
        <f>IFERROR(AVERAGEIF(J34:J36,"&gt;0"),"")</f>
        <v/>
      </c>
      <c r="V40" s="225" t="str">
        <f>'Week 2'!R33</f>
        <v/>
      </c>
      <c r="W40" s="8"/>
      <c r="X40" s="8"/>
      <c r="Y40" s="8"/>
      <c r="Z40" s="8"/>
      <c r="AA40" s="8"/>
      <c r="AB40" s="8"/>
      <c r="AC40" s="8"/>
      <c r="AD40" s="8"/>
      <c r="AE40" s="8"/>
      <c r="AF40" s="8"/>
      <c r="AG40" s="8"/>
      <c r="AH40" s="8"/>
      <c r="AI40" s="8"/>
      <c r="AJ40" s="8"/>
      <c r="AK40" s="8"/>
      <c r="AL40" s="8"/>
      <c r="AM40" s="8"/>
      <c r="AN40" s="8"/>
      <c r="AO40" s="8"/>
      <c r="AP40" s="8"/>
      <c r="AQ40" s="8"/>
      <c r="AR40" s="8"/>
      <c r="AS40" s="8"/>
      <c r="AT40" s="8"/>
      <c r="AU40" s="8"/>
      <c r="AV40" s="8"/>
      <c r="AW40" s="8"/>
    </row>
    <row r="41" spans="1:49" ht="30" customHeight="1" thickBot="1" x14ac:dyDescent="0.35">
      <c r="A41" s="8"/>
      <c r="B41" s="477">
        <f>IF('Week 2'!I73="","",'Week 2'!I73)</f>
        <v>0</v>
      </c>
      <c r="C41" s="478"/>
      <c r="D41" s="479"/>
      <c r="E41" s="202">
        <f>COUNTIF('Week 2'!I83:I92,"&gt;0")</f>
        <v>0</v>
      </c>
      <c r="F41" s="162">
        <f>IF('Week 2'!J95=0,,'Week 2'!J95)</f>
        <v>0</v>
      </c>
      <c r="G41" s="161">
        <f>IF('Week 2'!L95=0,,'Week 2'!L95)</f>
        <v>0</v>
      </c>
      <c r="H41" s="162">
        <f>IFERROR(AVERAGE('Week 2'!I83:I92),0)</f>
        <v>0</v>
      </c>
      <c r="I41" s="41">
        <f>IF('Week 2'!K93=0,,'Week 2'!K93)</f>
        <v>0</v>
      </c>
      <c r="J41" s="79">
        <f>IFERROR(AVERAGE('Week 2'!K83:K92),0)</f>
        <v>0</v>
      </c>
      <c r="K41" s="161">
        <f ca="1">IF('Week 2'!H95=0,,'Week 2'!H95)</f>
        <v>0</v>
      </c>
      <c r="L41" s="8"/>
      <c r="M41" s="477" t="s">
        <v>47</v>
      </c>
      <c r="N41" s="479"/>
      <c r="O41" s="221">
        <f>COUNTIF(B37:D39,"*")</f>
        <v>0</v>
      </c>
      <c r="P41" s="222">
        <f>SUM(E37:E39)</f>
        <v>0</v>
      </c>
      <c r="Q41" s="45">
        <f>SUM(F37:F39)</f>
        <v>0</v>
      </c>
      <c r="R41" s="46">
        <f>SUM(G37:G39)</f>
        <v>0</v>
      </c>
      <c r="S41" s="87" t="str">
        <f>IFERROR(AVERAGEIF(H37:H39,"&gt;0"),"")</f>
        <v/>
      </c>
      <c r="T41" s="223" t="str">
        <f>IFERROR(AVERAGEIF(I37:I39,"&gt;0"),"")</f>
        <v/>
      </c>
      <c r="U41" s="224" t="str">
        <f>IFERROR(AVERAGEIF(J37:J39,"&gt;0"),"")</f>
        <v/>
      </c>
      <c r="V41" s="225" t="str">
        <f>'Week 2'!R63</f>
        <v/>
      </c>
      <c r="W41" s="8"/>
      <c r="X41" s="8"/>
      <c r="Y41" s="8"/>
      <c r="Z41" s="8"/>
      <c r="AA41" s="8"/>
      <c r="AB41" s="8"/>
      <c r="AC41" s="8"/>
      <c r="AD41" s="8"/>
      <c r="AE41" s="8"/>
      <c r="AF41" s="8"/>
      <c r="AG41" s="8"/>
      <c r="AH41" s="8"/>
      <c r="AI41" s="8"/>
      <c r="AJ41" s="8"/>
      <c r="AK41" s="8"/>
      <c r="AL41" s="8"/>
      <c r="AM41" s="8"/>
      <c r="AN41" s="8"/>
      <c r="AO41" s="8"/>
      <c r="AP41" s="8"/>
      <c r="AQ41" s="8"/>
      <c r="AR41" s="8"/>
      <c r="AS41" s="8"/>
      <c r="AT41" s="8"/>
      <c r="AU41" s="8"/>
      <c r="AV41" s="8"/>
      <c r="AW41" s="8"/>
    </row>
    <row r="42" spans="1:49" ht="30" customHeight="1" thickBot="1" x14ac:dyDescent="0.35">
      <c r="A42" s="8"/>
      <c r="B42" s="477">
        <f>IF('Week 2'!O73="","",'Week 2'!O73)</f>
        <v>0</v>
      </c>
      <c r="C42" s="478"/>
      <c r="D42" s="479"/>
      <c r="E42" s="203">
        <f>COUNTIF('Week 2'!O83:O92,"&gt;0")</f>
        <v>0</v>
      </c>
      <c r="F42" s="45">
        <f>IF('Week 2'!P95=0,,'Week 2'!P95)</f>
        <v>0</v>
      </c>
      <c r="G42" s="46">
        <f>IF('Week 2'!R95=0,,'Week 2'!R95)</f>
        <v>0</v>
      </c>
      <c r="H42" s="45">
        <f>IFERROR(AVERAGE('Week 2'!O83:O92),0)</f>
        <v>0</v>
      </c>
      <c r="I42" s="47">
        <f>IF('Week 2'!P93=0,,'Week 2'!P93)</f>
        <v>0</v>
      </c>
      <c r="J42" s="80">
        <f>IFERROR(AVERAGE('Week 2'!Q83:Q92),0)</f>
        <v>0</v>
      </c>
      <c r="K42" s="46">
        <f ca="1">IF('Week 2'!N95=0,,'Week 2'!N95)</f>
        <v>0</v>
      </c>
      <c r="L42" s="8"/>
      <c r="M42" s="477" t="s">
        <v>48</v>
      </c>
      <c r="N42" s="479"/>
      <c r="O42" s="213">
        <f>COUNTIF(B40:D42,"*")</f>
        <v>0</v>
      </c>
      <c r="P42" s="216">
        <f>SUM(E40:E42)</f>
        <v>0</v>
      </c>
      <c r="Q42" s="217">
        <f>SUM(F40:F42)</f>
        <v>0</v>
      </c>
      <c r="R42" s="212">
        <f>SUM(G40:G42)</f>
        <v>0</v>
      </c>
      <c r="S42" s="226" t="str">
        <f>IFERROR(AVERAGEIF(H40:H42,"&gt;0"),"")</f>
        <v/>
      </c>
      <c r="T42" s="215" t="str">
        <f>IFERROR(AVERAGEIF(I40:I42,"&gt;0"),"")</f>
        <v/>
      </c>
      <c r="U42" s="214" t="str">
        <f>IFERROR(AVERAGEIF(J40:J42,"&gt;0"),"")</f>
        <v/>
      </c>
      <c r="V42" s="218" t="str">
        <f>'Week 2'!R93</f>
        <v/>
      </c>
      <c r="W42" s="8"/>
      <c r="X42" s="8"/>
      <c r="Y42" s="8"/>
      <c r="Z42" s="8"/>
      <c r="AA42" s="8"/>
      <c r="AB42" s="8"/>
      <c r="AC42" s="8"/>
      <c r="AD42" s="8"/>
      <c r="AE42" s="8"/>
      <c r="AF42" s="8"/>
      <c r="AG42" s="8"/>
      <c r="AH42" s="8"/>
      <c r="AI42" s="8"/>
      <c r="AJ42" s="8"/>
      <c r="AK42" s="8"/>
      <c r="AL42" s="8"/>
      <c r="AM42" s="8"/>
      <c r="AN42" s="8"/>
      <c r="AO42" s="8"/>
      <c r="AP42" s="8"/>
      <c r="AQ42" s="8"/>
      <c r="AR42" s="8"/>
      <c r="AS42" s="8"/>
      <c r="AT42" s="8"/>
      <c r="AU42" s="8"/>
      <c r="AV42" s="8"/>
      <c r="AW42" s="8"/>
    </row>
    <row r="43" spans="1:49" ht="15" customHeight="1" x14ac:dyDescent="0.3">
      <c r="A43" s="8"/>
      <c r="B43" s="10"/>
      <c r="C43" s="10"/>
      <c r="D43" s="92"/>
      <c r="E43" s="199"/>
      <c r="F43" s="94"/>
      <c r="G43" s="93"/>
      <c r="H43" s="59"/>
      <c r="I43" s="159"/>
      <c r="J43" s="77"/>
      <c r="K43" s="92"/>
      <c r="L43" s="8"/>
      <c r="M43" s="8"/>
      <c r="N43" s="8"/>
      <c r="O43" s="8"/>
      <c r="P43" s="8"/>
      <c r="Q43" s="8"/>
      <c r="R43" s="8"/>
      <c r="S43" s="8"/>
      <c r="T43" s="8"/>
      <c r="U43" s="8"/>
      <c r="V43" s="8"/>
      <c r="W43" s="8"/>
      <c r="X43" s="8"/>
      <c r="Y43" s="8"/>
      <c r="Z43" s="8"/>
      <c r="AA43" s="8"/>
      <c r="AB43" s="8"/>
      <c r="AC43" s="8"/>
      <c r="AD43" s="8"/>
      <c r="AE43" s="8"/>
      <c r="AF43" s="8"/>
      <c r="AG43" s="8"/>
      <c r="AH43" s="8"/>
      <c r="AI43" s="8"/>
      <c r="AJ43" s="8"/>
      <c r="AK43" s="8"/>
      <c r="AL43" s="8"/>
      <c r="AM43" s="8"/>
      <c r="AN43" s="8"/>
      <c r="AO43" s="8"/>
      <c r="AP43" s="8"/>
      <c r="AQ43" s="8"/>
      <c r="AR43" s="8"/>
      <c r="AS43" s="8"/>
      <c r="AT43" s="8"/>
      <c r="AU43" s="8"/>
      <c r="AV43" s="8"/>
      <c r="AW43" s="8"/>
    </row>
    <row r="44" spans="1:49" ht="15" customHeight="1" x14ac:dyDescent="0.3">
      <c r="A44" s="8"/>
      <c r="B44" s="8"/>
      <c r="C44" s="8"/>
      <c r="D44" s="8"/>
      <c r="E44" s="8"/>
      <c r="F44" s="8"/>
      <c r="G44" s="8"/>
      <c r="H44" s="8"/>
      <c r="I44" s="8"/>
      <c r="J44" s="8"/>
      <c r="K44" s="8"/>
      <c r="L44" s="8"/>
      <c r="M44" s="8"/>
      <c r="N44" s="8"/>
      <c r="O44" s="8"/>
      <c r="P44" s="8"/>
      <c r="Q44" s="8"/>
      <c r="R44" s="8"/>
      <c r="S44" s="8"/>
      <c r="T44" s="8"/>
      <c r="U44" s="8"/>
      <c r="V44" s="8"/>
      <c r="W44" s="8"/>
      <c r="X44" s="8"/>
      <c r="Y44" s="8"/>
      <c r="Z44" s="8"/>
      <c r="AA44" s="8"/>
      <c r="AB44" s="8"/>
      <c r="AC44" s="8"/>
      <c r="AD44" s="8"/>
      <c r="AE44" s="8"/>
      <c r="AF44" s="8"/>
      <c r="AG44" s="8"/>
      <c r="AH44" s="8"/>
      <c r="AI44" s="8"/>
      <c r="AJ44" s="8"/>
      <c r="AK44" s="8"/>
      <c r="AL44" s="8"/>
      <c r="AM44" s="8"/>
      <c r="AN44" s="8"/>
      <c r="AO44" s="8"/>
      <c r="AP44" s="8"/>
      <c r="AQ44" s="8"/>
      <c r="AR44" s="8"/>
      <c r="AS44" s="8"/>
      <c r="AT44" s="8"/>
      <c r="AU44" s="8"/>
      <c r="AV44" s="8"/>
      <c r="AW44" s="8"/>
    </row>
    <row r="45" spans="1:49" ht="15" customHeight="1" x14ac:dyDescent="0.3">
      <c r="A45" s="8"/>
      <c r="B45" s="502">
        <f>'Training Plan'!B70</f>
        <v>0</v>
      </c>
      <c r="C45" s="503"/>
      <c r="D45" s="504"/>
      <c r="E45" s="200"/>
      <c r="F45" s="513" t="s">
        <v>52</v>
      </c>
      <c r="G45" s="513"/>
      <c r="H45" s="513"/>
      <c r="I45" s="513"/>
      <c r="J45" s="513"/>
      <c r="K45" s="513"/>
      <c r="L45" s="513"/>
      <c r="M45" s="513"/>
      <c r="N45" s="513"/>
      <c r="O45" s="513"/>
      <c r="P45" s="513"/>
      <c r="Q45" s="513"/>
      <c r="R45" s="513"/>
      <c r="S45" s="513"/>
      <c r="T45" s="513"/>
      <c r="U45" s="513"/>
      <c r="V45" s="514"/>
      <c r="W45" s="8"/>
      <c r="X45" s="8"/>
      <c r="Y45" s="8"/>
      <c r="Z45" s="8"/>
      <c r="AA45" s="8"/>
      <c r="AB45" s="8"/>
      <c r="AC45" s="8"/>
      <c r="AD45" s="8"/>
      <c r="AE45" s="8"/>
      <c r="AF45" s="8"/>
      <c r="AG45" s="8"/>
      <c r="AH45" s="8"/>
      <c r="AI45" s="8"/>
      <c r="AJ45" s="8"/>
      <c r="AK45" s="8"/>
      <c r="AL45" s="8"/>
      <c r="AM45" s="8"/>
      <c r="AN45" s="8"/>
      <c r="AO45" s="8"/>
      <c r="AP45" s="8"/>
      <c r="AQ45" s="8"/>
      <c r="AR45" s="8"/>
      <c r="AS45" s="8"/>
      <c r="AT45" s="8"/>
      <c r="AU45" s="8"/>
      <c r="AV45" s="8"/>
      <c r="AW45" s="8"/>
    </row>
    <row r="46" spans="1:49" ht="15" customHeight="1" x14ac:dyDescent="0.3">
      <c r="A46" s="8"/>
      <c r="B46" s="505"/>
      <c r="C46" s="506"/>
      <c r="D46" s="507"/>
      <c r="E46" s="201"/>
      <c r="F46" s="515"/>
      <c r="G46" s="515"/>
      <c r="H46" s="515"/>
      <c r="I46" s="515"/>
      <c r="J46" s="515"/>
      <c r="K46" s="515"/>
      <c r="L46" s="515"/>
      <c r="M46" s="515"/>
      <c r="N46" s="515"/>
      <c r="O46" s="515"/>
      <c r="P46" s="515"/>
      <c r="Q46" s="515"/>
      <c r="R46" s="515"/>
      <c r="S46" s="515"/>
      <c r="T46" s="515"/>
      <c r="U46" s="515"/>
      <c r="V46" s="516"/>
      <c r="W46" s="8"/>
      <c r="X46" s="8"/>
      <c r="Y46" s="8"/>
      <c r="Z46" s="8"/>
      <c r="AA46" s="8"/>
      <c r="AB46" s="8"/>
      <c r="AC46" s="8"/>
      <c r="AD46" s="8"/>
      <c r="AE46" s="8"/>
      <c r="AF46" s="8"/>
      <c r="AG46" s="8"/>
      <c r="AH46" s="8"/>
      <c r="AI46" s="8"/>
      <c r="AJ46" s="8"/>
      <c r="AK46" s="8"/>
      <c r="AL46" s="8"/>
      <c r="AM46" s="8"/>
      <c r="AN46" s="8"/>
      <c r="AO46" s="8"/>
      <c r="AP46" s="8"/>
      <c r="AQ46" s="8"/>
      <c r="AR46" s="8"/>
      <c r="AS46" s="8"/>
      <c r="AT46" s="8"/>
      <c r="AU46" s="8"/>
      <c r="AV46" s="8"/>
      <c r="AW46" s="8"/>
    </row>
    <row r="47" spans="1:49" ht="15" customHeight="1" x14ac:dyDescent="0.3">
      <c r="A47" s="8"/>
      <c r="B47" s="8"/>
      <c r="C47" s="8"/>
      <c r="D47" s="8"/>
      <c r="E47" s="8"/>
      <c r="F47" s="8"/>
      <c r="G47" s="8"/>
      <c r="H47" s="8"/>
      <c r="I47" s="8"/>
      <c r="J47" s="8"/>
      <c r="K47" s="8"/>
      <c r="L47" s="8"/>
      <c r="M47" s="8"/>
      <c r="N47" s="8"/>
      <c r="O47" s="8"/>
      <c r="P47" s="8"/>
      <c r="Q47" s="8"/>
      <c r="R47" s="8"/>
      <c r="S47" s="8"/>
      <c r="T47" s="8"/>
      <c r="U47" s="8"/>
      <c r="V47" s="8"/>
      <c r="W47" s="8"/>
      <c r="X47" s="8"/>
      <c r="Y47" s="8"/>
      <c r="Z47" s="8"/>
      <c r="AA47" s="8"/>
      <c r="AB47" s="8"/>
      <c r="AC47" s="8"/>
      <c r="AD47" s="8"/>
      <c r="AE47" s="8"/>
      <c r="AF47" s="8"/>
      <c r="AG47" s="8"/>
      <c r="AH47" s="8"/>
      <c r="AI47" s="8"/>
      <c r="AJ47" s="8"/>
      <c r="AK47" s="8"/>
      <c r="AL47" s="8"/>
      <c r="AM47" s="8"/>
      <c r="AN47" s="8"/>
      <c r="AO47" s="8"/>
      <c r="AP47" s="8"/>
      <c r="AQ47" s="8"/>
      <c r="AR47" s="8"/>
      <c r="AS47" s="8"/>
      <c r="AT47" s="8"/>
      <c r="AU47" s="8"/>
      <c r="AV47" s="8"/>
      <c r="AW47" s="8"/>
    </row>
    <row r="48" spans="1:49" ht="15" customHeight="1" thickBot="1" x14ac:dyDescent="0.35">
      <c r="A48" s="8"/>
      <c r="B48" s="8"/>
      <c r="C48" s="8"/>
      <c r="D48" s="8"/>
      <c r="E48" s="8"/>
      <c r="F48" s="8"/>
      <c r="G48" s="8"/>
      <c r="H48" s="8"/>
      <c r="I48" s="8"/>
      <c r="J48" s="8"/>
      <c r="K48" s="8"/>
      <c r="L48" s="8"/>
      <c r="M48" s="8"/>
      <c r="N48" s="8"/>
      <c r="O48" s="8"/>
      <c r="P48" s="8"/>
      <c r="Q48" s="8"/>
      <c r="R48" s="8"/>
      <c r="S48" s="8"/>
      <c r="T48" s="8"/>
      <c r="U48" s="8"/>
      <c r="V48" s="8"/>
      <c r="W48" s="8"/>
      <c r="X48" s="8"/>
      <c r="Y48" s="8"/>
      <c r="Z48" s="8"/>
      <c r="AA48" s="8"/>
      <c r="AB48" s="8"/>
      <c r="AC48" s="8"/>
      <c r="AD48" s="8"/>
      <c r="AE48" s="8"/>
      <c r="AF48" s="8"/>
      <c r="AG48" s="8"/>
      <c r="AH48" s="8"/>
      <c r="AI48" s="8"/>
      <c r="AJ48" s="8"/>
      <c r="AK48" s="8"/>
      <c r="AL48" s="8"/>
      <c r="AM48" s="8"/>
      <c r="AN48" s="8"/>
      <c r="AO48" s="8"/>
      <c r="AP48" s="8"/>
      <c r="AQ48" s="8"/>
      <c r="AR48" s="8"/>
      <c r="AS48" s="8"/>
      <c r="AT48" s="8"/>
      <c r="AU48" s="8"/>
      <c r="AV48" s="8"/>
      <c r="AW48" s="8"/>
    </row>
    <row r="49" spans="1:49" ht="15" customHeight="1" x14ac:dyDescent="0.3">
      <c r="A49" s="8"/>
      <c r="B49" s="329" t="s">
        <v>73</v>
      </c>
      <c r="C49" s="330"/>
      <c r="D49" s="330"/>
      <c r="E49" s="330"/>
      <c r="F49" s="330"/>
      <c r="G49" s="330"/>
      <c r="H49" s="330"/>
      <c r="I49" s="330"/>
      <c r="J49" s="330"/>
      <c r="K49" s="331"/>
      <c r="L49" s="8"/>
      <c r="M49" s="329" t="s">
        <v>203</v>
      </c>
      <c r="N49" s="330"/>
      <c r="O49" s="330"/>
      <c r="P49" s="330"/>
      <c r="Q49" s="330"/>
      <c r="R49" s="330"/>
      <c r="S49" s="330"/>
      <c r="T49" s="330"/>
      <c r="U49" s="330"/>
      <c r="V49" s="331"/>
      <c r="W49" s="8"/>
      <c r="X49" s="8"/>
      <c r="Y49" s="8"/>
      <c r="Z49" s="8"/>
      <c r="AA49" s="8"/>
      <c r="AB49" s="8"/>
      <c r="AC49" s="8"/>
      <c r="AD49" s="8"/>
      <c r="AE49" s="8"/>
      <c r="AF49" s="8"/>
      <c r="AG49" s="8"/>
      <c r="AH49" s="8"/>
      <c r="AI49" s="8"/>
      <c r="AJ49" s="8"/>
      <c r="AK49" s="8"/>
      <c r="AL49" s="8"/>
      <c r="AM49" s="8"/>
      <c r="AN49" s="8"/>
      <c r="AO49" s="8"/>
      <c r="AP49" s="8"/>
      <c r="AQ49" s="8"/>
      <c r="AR49" s="8"/>
      <c r="AS49" s="8"/>
      <c r="AT49" s="8"/>
      <c r="AU49" s="8"/>
      <c r="AV49" s="8"/>
      <c r="AW49" s="8"/>
    </row>
    <row r="50" spans="1:49" ht="15" customHeight="1" thickBot="1" x14ac:dyDescent="0.35">
      <c r="A50" s="8"/>
      <c r="B50" s="332"/>
      <c r="C50" s="333"/>
      <c r="D50" s="333"/>
      <c r="E50" s="333"/>
      <c r="F50" s="333"/>
      <c r="G50" s="333"/>
      <c r="H50" s="333"/>
      <c r="I50" s="333"/>
      <c r="J50" s="333"/>
      <c r="K50" s="334"/>
      <c r="L50" s="8"/>
      <c r="M50" s="332"/>
      <c r="N50" s="333"/>
      <c r="O50" s="333"/>
      <c r="P50" s="333"/>
      <c r="Q50" s="333"/>
      <c r="R50" s="333"/>
      <c r="S50" s="333"/>
      <c r="T50" s="333"/>
      <c r="U50" s="333"/>
      <c r="V50" s="334"/>
      <c r="W50" s="8"/>
      <c r="X50" s="8"/>
      <c r="Y50" s="8"/>
      <c r="Z50" s="8"/>
      <c r="AA50" s="8"/>
      <c r="AB50" s="8"/>
      <c r="AC50" s="8"/>
      <c r="AD50" s="8"/>
      <c r="AE50" s="8"/>
      <c r="AF50" s="8"/>
      <c r="AG50" s="8"/>
      <c r="AH50" s="8"/>
      <c r="AI50" s="8"/>
      <c r="AJ50" s="8"/>
      <c r="AK50" s="8"/>
      <c r="AL50" s="8"/>
      <c r="AM50" s="8"/>
      <c r="AN50" s="8"/>
      <c r="AO50" s="8"/>
      <c r="AP50" s="8"/>
      <c r="AQ50" s="8"/>
      <c r="AR50" s="8"/>
      <c r="AS50" s="8"/>
      <c r="AT50" s="8"/>
      <c r="AU50" s="8"/>
      <c r="AV50" s="8"/>
      <c r="AW50" s="8"/>
    </row>
    <row r="51" spans="1:49" ht="15" customHeight="1" x14ac:dyDescent="0.3">
      <c r="A51" s="8"/>
      <c r="B51" s="397" t="s">
        <v>66</v>
      </c>
      <c r="C51" s="398"/>
      <c r="D51" s="399"/>
      <c r="E51" s="509" t="s">
        <v>197</v>
      </c>
      <c r="F51" s="509" t="s">
        <v>196</v>
      </c>
      <c r="G51" s="509" t="s">
        <v>43</v>
      </c>
      <c r="H51" s="511" t="s">
        <v>85</v>
      </c>
      <c r="I51" s="511" t="s">
        <v>67</v>
      </c>
      <c r="J51" s="511" t="s">
        <v>82</v>
      </c>
      <c r="K51" s="509" t="s">
        <v>4</v>
      </c>
      <c r="L51" s="8"/>
      <c r="M51" s="397" t="s">
        <v>66</v>
      </c>
      <c r="N51" s="399"/>
      <c r="O51" s="509" t="s">
        <v>197</v>
      </c>
      <c r="P51" s="509" t="s">
        <v>196</v>
      </c>
      <c r="Q51" s="509" t="s">
        <v>43</v>
      </c>
      <c r="R51" s="511" t="s">
        <v>85</v>
      </c>
      <c r="S51" s="511" t="s">
        <v>67</v>
      </c>
      <c r="T51" s="511" t="s">
        <v>82</v>
      </c>
      <c r="U51" s="523" t="s">
        <v>102</v>
      </c>
      <c r="V51" s="511" t="s">
        <v>87</v>
      </c>
      <c r="W51" s="8"/>
      <c r="X51" s="8"/>
      <c r="Y51" s="8"/>
      <c r="Z51" s="8"/>
      <c r="AA51" s="8"/>
      <c r="AB51" s="8"/>
      <c r="AC51" s="8"/>
      <c r="AD51" s="8"/>
      <c r="AE51" s="8"/>
      <c r="AF51" s="8"/>
      <c r="AG51" s="8"/>
      <c r="AH51" s="8"/>
      <c r="AI51" s="8"/>
      <c r="AJ51" s="8"/>
      <c r="AK51" s="8"/>
      <c r="AL51" s="8"/>
      <c r="AM51" s="8"/>
      <c r="AN51" s="8"/>
      <c r="AO51" s="8"/>
      <c r="AP51" s="8"/>
      <c r="AQ51" s="8"/>
      <c r="AR51" s="8"/>
      <c r="AS51" s="8"/>
      <c r="AT51" s="8"/>
      <c r="AU51" s="8"/>
      <c r="AV51" s="8"/>
      <c r="AW51" s="8"/>
    </row>
    <row r="52" spans="1:49" ht="15" customHeight="1" thickBot="1" x14ac:dyDescent="0.35">
      <c r="A52" s="8"/>
      <c r="B52" s="406"/>
      <c r="C52" s="419"/>
      <c r="D52" s="508"/>
      <c r="E52" s="510"/>
      <c r="F52" s="510"/>
      <c r="G52" s="510"/>
      <c r="H52" s="510"/>
      <c r="I52" s="512"/>
      <c r="J52" s="512"/>
      <c r="K52" s="510"/>
      <c r="L52" s="8"/>
      <c r="M52" s="406"/>
      <c r="N52" s="508"/>
      <c r="O52" s="510"/>
      <c r="P52" s="510"/>
      <c r="Q52" s="510"/>
      <c r="R52" s="510"/>
      <c r="S52" s="512"/>
      <c r="T52" s="512"/>
      <c r="U52" s="419"/>
      <c r="V52" s="512"/>
      <c r="W52" s="8"/>
      <c r="X52" s="8"/>
      <c r="Y52" s="8"/>
      <c r="Z52" s="8"/>
      <c r="AA52" s="8"/>
      <c r="AB52" s="8"/>
      <c r="AC52" s="8"/>
      <c r="AD52" s="8"/>
      <c r="AE52" s="8"/>
      <c r="AF52" s="8"/>
      <c r="AG52" s="8"/>
      <c r="AH52" s="8"/>
      <c r="AI52" s="8"/>
      <c r="AJ52" s="8"/>
      <c r="AK52" s="8"/>
      <c r="AL52" s="8"/>
      <c r="AM52" s="8"/>
      <c r="AN52" s="8"/>
      <c r="AO52" s="8"/>
      <c r="AP52" s="8"/>
      <c r="AQ52" s="8"/>
      <c r="AR52" s="8"/>
      <c r="AS52" s="8"/>
      <c r="AT52" s="8"/>
      <c r="AU52" s="8"/>
      <c r="AV52" s="8"/>
      <c r="AW52" s="8"/>
    </row>
    <row r="53" spans="1:49" ht="30" customHeight="1" thickBot="1" x14ac:dyDescent="0.35">
      <c r="A53" s="8"/>
      <c r="B53" s="477">
        <f>IF('Week 3'!C13="","",'Week 3'!C13)</f>
        <v>0</v>
      </c>
      <c r="C53" s="478"/>
      <c r="D53" s="479"/>
      <c r="E53" s="202">
        <f>COUNTIF('Week 3'!C23:C32,"&gt;0")</f>
        <v>0</v>
      </c>
      <c r="F53" s="42">
        <f>IF('Week 3'!D35=0,,'Week 3'!D35)</f>
        <v>0</v>
      </c>
      <c r="G53" s="43">
        <f>IF('Week 3'!F35=0,,'Week 3'!F35)</f>
        <v>0</v>
      </c>
      <c r="H53" s="42">
        <f>IFERROR(AVERAGE('Week 3'!C23:C32),0)</f>
        <v>0</v>
      </c>
      <c r="I53" s="41">
        <f>IF('Week 3'!E33=0,,'Week 3'!E33)</f>
        <v>0</v>
      </c>
      <c r="J53" s="79">
        <f>IFERROR(AVERAGE('Week 3'!E23:E32),0)</f>
        <v>0</v>
      </c>
      <c r="K53" s="43">
        <f ca="1">IF('Week 3'!B35=0,,'Week 3'!B35)</f>
        <v>0</v>
      </c>
      <c r="L53" s="8"/>
      <c r="M53" s="477" t="s">
        <v>42</v>
      </c>
      <c r="N53" s="479"/>
      <c r="O53" s="202">
        <f>SUMPRODUCT((NOT(ISERROR(FIND(M53,B53:D61))))*(E53:E61))</f>
        <v>0</v>
      </c>
      <c r="P53" s="42">
        <f>SUMPRODUCT((NOT(ISERROR(FIND(M53,B53:D61))))*(F53:F61))</f>
        <v>0</v>
      </c>
      <c r="Q53" s="43">
        <f>SUMPRODUCT((NOT(ISERROR(FIND(M53,B53:D61))))*(G53:G61))</f>
        <v>0</v>
      </c>
      <c r="R53" s="86">
        <f>IFERROR(SUMPRODUCT((NOT(ISERROR(FIND(M53,B53:D61))))*((H53:H61)/U53)),)</f>
        <v>0</v>
      </c>
      <c r="S53" s="41">
        <f>IFERROR(SUMPRODUCT((NOT(ISERROR(FIND(M53,B53:D61))))*((I53:I61)/U53)),)</f>
        <v>0</v>
      </c>
      <c r="T53" s="79">
        <f>IFERROR(SUMPRODUCT((NOT(ISERROR(FIND(M53,B53:D61))))*((J53:J61)/U53)),)</f>
        <v>0</v>
      </c>
      <c r="U53" s="81">
        <f>COUNTIF(B53:D61,"*Squat*")</f>
        <v>0</v>
      </c>
      <c r="V53" s="46">
        <f t="array" aca="1" ref="V53" ca="1">MAX(IF("Competition Squat"=B53:D61,K53:K61,0))</f>
        <v>0</v>
      </c>
      <c r="W53" s="8"/>
      <c r="X53" s="8"/>
      <c r="Y53" s="8"/>
      <c r="Z53" s="8"/>
      <c r="AA53" s="8"/>
      <c r="AB53" s="8"/>
      <c r="AC53" s="8"/>
      <c r="AD53" s="8"/>
      <c r="AE53" s="8"/>
      <c r="AF53" s="8"/>
      <c r="AG53" s="8"/>
      <c r="AH53" s="8"/>
      <c r="AI53" s="8"/>
      <c r="AJ53" s="8"/>
      <c r="AK53" s="8"/>
      <c r="AL53" s="8"/>
      <c r="AM53" s="8"/>
      <c r="AN53" s="8"/>
      <c r="AO53" s="8"/>
      <c r="AP53" s="8"/>
      <c r="AQ53" s="8"/>
      <c r="AR53" s="8"/>
      <c r="AS53" s="8"/>
      <c r="AT53" s="8"/>
      <c r="AU53" s="8"/>
      <c r="AV53" s="8"/>
      <c r="AW53" s="8"/>
    </row>
    <row r="54" spans="1:49" ht="30" customHeight="1" thickBot="1" x14ac:dyDescent="0.35">
      <c r="A54" s="8"/>
      <c r="B54" s="477">
        <f>IF('Week 3'!I13="","",'Week 3'!I13)</f>
        <v>0</v>
      </c>
      <c r="C54" s="478"/>
      <c r="D54" s="479"/>
      <c r="E54" s="202">
        <f>COUNTIF('Week 3'!I23:I32,"&gt;0")</f>
        <v>0</v>
      </c>
      <c r="F54" s="42">
        <f>IF('Week 3'!J35=0,,'Week 3'!J35)</f>
        <v>0</v>
      </c>
      <c r="G54" s="43">
        <f>IF('Week 3'!L35=0,,'Week 3'!L35)</f>
        <v>0</v>
      </c>
      <c r="H54" s="42">
        <f>IFERROR(AVERAGE('Week 3'!I23:I32),0)</f>
        <v>0</v>
      </c>
      <c r="I54" s="41">
        <f>IF('Week 3'!K33=0,,'Week 3'!K33)</f>
        <v>0</v>
      </c>
      <c r="J54" s="79">
        <f>IFERROR(AVERAGE('Week 3'!K23:K32),0)</f>
        <v>0</v>
      </c>
      <c r="K54" s="43">
        <f ca="1">IF('Week 3'!H35=0,,'Week 3'!H35)</f>
        <v>0</v>
      </c>
      <c r="L54" s="8"/>
      <c r="M54" s="477" t="s">
        <v>44</v>
      </c>
      <c r="N54" s="479"/>
      <c r="O54" s="202">
        <f>SUMPRODUCT((NOT(ISERROR(FIND(M54,B53:D61))))*(E53:E61))</f>
        <v>0</v>
      </c>
      <c r="P54" s="42">
        <f>SUMPRODUCT((NOT(ISERROR(FIND(M54,B53:D61))))*(F53:F61))</f>
        <v>0</v>
      </c>
      <c r="Q54" s="43">
        <f>SUMPRODUCT((NOT(ISERROR(FIND(M54,B53:D61))))*(G53:G61))</f>
        <v>0</v>
      </c>
      <c r="R54" s="86">
        <f>IFERROR(SUMPRODUCT((NOT(ISERROR(FIND(M54,B53:D61))))*(H53:H61)/U54),)</f>
        <v>0</v>
      </c>
      <c r="S54" s="41">
        <f>IFERROR(SUMPRODUCT((NOT(ISERROR(FIND(M54,B53:D61))))*(I53:I61)/U54),)</f>
        <v>0</v>
      </c>
      <c r="T54" s="79">
        <f>IFERROR(SUMPRODUCT((NOT(ISERROR(FIND(M54,B53:D61))))*(J53:J61)/U54),)</f>
        <v>0</v>
      </c>
      <c r="U54" s="81">
        <f>COUNTIF(B53:D61,"*Bench*")</f>
        <v>0</v>
      </c>
      <c r="V54" s="46">
        <f t="array" aca="1" ref="V54" ca="1">MAX(IF("Competition Bench"=B53:D61,K53:K61,0))</f>
        <v>0</v>
      </c>
      <c r="W54" s="8"/>
      <c r="X54" s="8"/>
      <c r="Y54" s="8"/>
      <c r="Z54" s="8"/>
      <c r="AA54" s="8"/>
      <c r="AB54" s="8"/>
      <c r="AC54" s="8"/>
      <c r="AD54" s="8"/>
      <c r="AE54" s="8"/>
      <c r="AF54" s="8"/>
      <c r="AG54" s="8"/>
      <c r="AH54" s="8"/>
      <c r="AI54" s="8"/>
      <c r="AJ54" s="8"/>
      <c r="AK54" s="8"/>
      <c r="AL54" s="8"/>
      <c r="AM54" s="8"/>
      <c r="AN54" s="8"/>
      <c r="AO54" s="8"/>
      <c r="AP54" s="8"/>
      <c r="AQ54" s="8"/>
      <c r="AR54" s="8"/>
      <c r="AS54" s="8"/>
      <c r="AT54" s="8"/>
      <c r="AU54" s="8"/>
      <c r="AV54" s="8"/>
      <c r="AW54" s="8"/>
    </row>
    <row r="55" spans="1:49" ht="30" customHeight="1" thickBot="1" x14ac:dyDescent="0.35">
      <c r="A55" s="8"/>
      <c r="B55" s="477">
        <f>IF('Week 3'!O13="","",'Week 3'!O13)</f>
        <v>0</v>
      </c>
      <c r="C55" s="478"/>
      <c r="D55" s="479"/>
      <c r="E55" s="202">
        <f>COUNTIF('Week 3'!O23:O32,"&gt;0")</f>
        <v>0</v>
      </c>
      <c r="F55" s="42">
        <f>IF('Week 3'!P35=0,,'Week 3'!P35)</f>
        <v>0</v>
      </c>
      <c r="G55" s="43">
        <f>IF('Week 3'!R35=0,,'Week 3'!R35)</f>
        <v>0</v>
      </c>
      <c r="H55" s="42">
        <f>IFERROR(AVERAGE('Week 3'!O23:O32),0)</f>
        <v>0</v>
      </c>
      <c r="I55" s="41">
        <f>IF('Week 3'!P33=0,,'Week 3'!P33)</f>
        <v>0</v>
      </c>
      <c r="J55" s="79">
        <f>IFERROR(AVERAGE('Week 3'!Q23:Q32),0)</f>
        <v>0</v>
      </c>
      <c r="K55" s="43">
        <f ca="1">IF('Week 3'!N35=0,,'Week 3'!N35)</f>
        <v>0</v>
      </c>
      <c r="L55" s="8"/>
      <c r="M55" s="477" t="s">
        <v>45</v>
      </c>
      <c r="N55" s="479"/>
      <c r="O55" s="203">
        <f>SUMPRODUCT((NOT(ISERROR(FIND(M55,B53:D61))))*(E53:E61))</f>
        <v>0</v>
      </c>
      <c r="P55" s="45">
        <f>SUMPRODUCT((NOT(ISERROR(FIND(M55,B53:D61))))*(F53:F61))</f>
        <v>0</v>
      </c>
      <c r="Q55" s="46">
        <f>SUMPRODUCT((NOT(ISERROR(FIND(M55,B53:D61))))*(G53:G61))</f>
        <v>0</v>
      </c>
      <c r="R55" s="87">
        <f>IFERROR(SUMPRODUCT((NOT(ISERROR(FIND(M55,B53:D61))))*(H53:H61)/U55),)</f>
        <v>0</v>
      </c>
      <c r="S55" s="47">
        <f>IFERROR(SUMPRODUCT((NOT(ISERROR(FIND(M55,B53:D61))))*(I53:I61)/U55),)</f>
        <v>0</v>
      </c>
      <c r="T55" s="80">
        <f>IFERROR(SUMPRODUCT((NOT(ISERROR(FIND(M55,B53:D61))))*(J53:J61)/U55),)</f>
        <v>0</v>
      </c>
      <c r="U55" s="83">
        <f>COUNTIF(B53:D61,"*Deadlift*")</f>
        <v>0</v>
      </c>
      <c r="V55" s="48">
        <f t="array" aca="1" ref="V55" ca="1">MAX(IF("Competition Deadlift"=B53:D61,K53:K61,0))</f>
        <v>0</v>
      </c>
      <c r="W55" s="8"/>
      <c r="X55" s="8"/>
      <c r="Y55" s="8"/>
      <c r="Z55" s="8"/>
      <c r="AA55" s="8"/>
      <c r="AB55" s="8"/>
      <c r="AC55" s="8"/>
      <c r="AD55" s="8"/>
      <c r="AE55" s="8"/>
      <c r="AF55" s="8"/>
      <c r="AG55" s="8"/>
      <c r="AH55" s="8"/>
      <c r="AI55" s="8"/>
      <c r="AJ55" s="8"/>
      <c r="AK55" s="8"/>
      <c r="AL55" s="8"/>
      <c r="AM55" s="8"/>
      <c r="AN55" s="8"/>
      <c r="AO55" s="8"/>
      <c r="AP55" s="8"/>
      <c r="AQ55" s="8"/>
      <c r="AR55" s="8"/>
      <c r="AS55" s="8"/>
      <c r="AT55" s="8"/>
      <c r="AU55" s="8"/>
      <c r="AV55" s="8"/>
      <c r="AW55" s="8"/>
    </row>
    <row r="56" spans="1:49" ht="30" customHeight="1" thickBot="1" x14ac:dyDescent="0.35">
      <c r="A56" s="8"/>
      <c r="B56" s="477">
        <f>IF('Week 3'!C43="","",'Week 3'!C43)</f>
        <v>0</v>
      </c>
      <c r="C56" s="478"/>
      <c r="D56" s="479"/>
      <c r="E56" s="202">
        <f>COUNTIF('Week 3'!C53:C62,"&gt;0")</f>
        <v>0</v>
      </c>
      <c r="F56" s="42">
        <f>IF('Week 3'!D65=0,,'Week 3'!D65)</f>
        <v>0</v>
      </c>
      <c r="G56" s="43">
        <f>IF('Week 3'!F65=0,,'Week 3'!F65)</f>
        <v>0</v>
      </c>
      <c r="H56" s="42">
        <f>IFERROR(AVERAGE('Week 3'!C53:C62),0)</f>
        <v>0</v>
      </c>
      <c r="I56" s="41">
        <f>IF('Week 3'!E63=0,,'Week 3'!E63)</f>
        <v>0</v>
      </c>
      <c r="J56" s="79">
        <f>IFERROR(AVERAGE('Week 3'!E53:E62),0)</f>
        <v>0</v>
      </c>
      <c r="K56" s="43">
        <f ca="1">IF('Week 3'!B65=0,,'Week 3'!B65)</f>
        <v>0</v>
      </c>
      <c r="L56" s="8"/>
      <c r="M56" s="477" t="s">
        <v>84</v>
      </c>
      <c r="N56" s="479"/>
      <c r="O56" s="231">
        <f>SUM(O53:O55)</f>
        <v>0</v>
      </c>
      <c r="P56" s="232">
        <f>SUM(P53:P55)</f>
        <v>0</v>
      </c>
      <c r="Q56" s="233">
        <f>SUM(Q53:Q55)</f>
        <v>0</v>
      </c>
      <c r="R56" s="234" t="str">
        <f>IFERROR(AVERAGEIF(R53:R55,"&gt;0"),"")</f>
        <v/>
      </c>
      <c r="S56" s="235" t="str">
        <f>IFERROR(AVERAGEIF(S53:S55,"&gt;0"),"")</f>
        <v/>
      </c>
      <c r="T56" s="236" t="str">
        <f>IFERROR(AVERAGEIF(T53:T55,"&gt;0"),"")</f>
        <v/>
      </c>
      <c r="U56" s="237">
        <f>SUM(U53:U55)</f>
        <v>0</v>
      </c>
      <c r="V56" s="233">
        <f ca="1">SUM(V53:V55)</f>
        <v>0</v>
      </c>
      <c r="W56" s="8"/>
      <c r="X56" s="8"/>
      <c r="Y56" s="8"/>
      <c r="Z56" s="8"/>
      <c r="AA56" s="8"/>
      <c r="AB56" s="8"/>
      <c r="AC56" s="8"/>
      <c r="AD56" s="8"/>
      <c r="AE56" s="8"/>
      <c r="AF56" s="8"/>
      <c r="AG56" s="8"/>
      <c r="AH56" s="8"/>
      <c r="AI56" s="8"/>
      <c r="AJ56" s="8"/>
      <c r="AK56" s="8"/>
      <c r="AL56" s="8"/>
      <c r="AM56" s="8"/>
      <c r="AN56" s="8"/>
      <c r="AO56" s="8"/>
      <c r="AP56" s="8"/>
      <c r="AQ56" s="8"/>
      <c r="AR56" s="8"/>
      <c r="AS56" s="8"/>
      <c r="AT56" s="8"/>
      <c r="AU56" s="8"/>
      <c r="AV56" s="8"/>
      <c r="AW56" s="8"/>
    </row>
    <row r="57" spans="1:49" ht="30" customHeight="1" thickBot="1" x14ac:dyDescent="0.35">
      <c r="A57" s="8"/>
      <c r="B57" s="477">
        <f>IF('Week 3'!I43="","",'Week 3'!I43)</f>
        <v>0</v>
      </c>
      <c r="C57" s="478"/>
      <c r="D57" s="479"/>
      <c r="E57" s="202">
        <f>COUNTIF('Week 3'!I53:I62,"&gt;0")</f>
        <v>0</v>
      </c>
      <c r="F57" s="42">
        <f>IF('Week 3'!J65=0,,'Week 3'!J65)</f>
        <v>0</v>
      </c>
      <c r="G57" s="43">
        <f>IF('Week 3'!L65=0,,'Week 3'!L65)</f>
        <v>0</v>
      </c>
      <c r="H57" s="42">
        <f>IFERROR(AVERAGE('Week 3'!I53:I62),0)</f>
        <v>0</v>
      </c>
      <c r="I57" s="41">
        <f>IF('Week 3'!K63=0,,'Week 3'!K63)</f>
        <v>0</v>
      </c>
      <c r="J57" s="79">
        <f>IFERROR(AVERAGE('Week 3'!K53:K62),0)</f>
        <v>0</v>
      </c>
      <c r="K57" s="43">
        <f ca="1">IF('Week 3'!H65=0,,'Week 3'!H65)</f>
        <v>0</v>
      </c>
      <c r="L57" s="8"/>
      <c r="M57" s="499" t="s">
        <v>206</v>
      </c>
      <c r="N57" s="500"/>
      <c r="O57" s="500"/>
      <c r="P57" s="500"/>
      <c r="Q57" s="500"/>
      <c r="R57" s="500"/>
      <c r="S57" s="500"/>
      <c r="T57" s="500"/>
      <c r="U57" s="500"/>
      <c r="V57" s="501"/>
      <c r="W57" s="8"/>
      <c r="X57" s="8"/>
      <c r="Y57" s="8"/>
      <c r="Z57" s="8"/>
      <c r="AA57" s="8"/>
      <c r="AB57" s="8"/>
      <c r="AC57" s="8"/>
      <c r="AD57" s="8"/>
      <c r="AE57" s="8"/>
      <c r="AF57" s="8"/>
      <c r="AG57" s="8"/>
      <c r="AH57" s="8"/>
      <c r="AI57" s="8"/>
      <c r="AJ57" s="8"/>
      <c r="AK57" s="8"/>
      <c r="AL57" s="8"/>
      <c r="AM57" s="8"/>
      <c r="AN57" s="8"/>
      <c r="AO57" s="8"/>
      <c r="AP57" s="8"/>
      <c r="AQ57" s="8"/>
      <c r="AR57" s="8"/>
      <c r="AS57" s="8"/>
      <c r="AT57" s="8"/>
      <c r="AU57" s="8"/>
      <c r="AV57" s="8"/>
      <c r="AW57" s="8"/>
    </row>
    <row r="58" spans="1:49" ht="30" customHeight="1" thickBot="1" x14ac:dyDescent="0.35">
      <c r="A58" s="8"/>
      <c r="B58" s="477">
        <f>IF('Week 3'!O43="","",'Week 3'!O43)</f>
        <v>0</v>
      </c>
      <c r="C58" s="478"/>
      <c r="D58" s="479"/>
      <c r="E58" s="202">
        <f>COUNTIF('Week 3'!O53:O62,"&gt;0")</f>
        <v>0</v>
      </c>
      <c r="F58" s="42">
        <f>IF('Week 3'!P65=0,,'Week 3'!P65)</f>
        <v>0</v>
      </c>
      <c r="G58" s="43">
        <f>IF('Week 3'!R65=0,,'Week 3'!R65)</f>
        <v>0</v>
      </c>
      <c r="H58" s="42">
        <f>IFERROR(AVERAGE('Week 3'!O53:O62),0)</f>
        <v>0</v>
      </c>
      <c r="I58" s="41">
        <f>IF('Week 3'!P63=0,,'Week 3'!P63)</f>
        <v>0</v>
      </c>
      <c r="J58" s="79">
        <f>IFERROR(AVERAGE('Week 3'!Q53:Q62),0)</f>
        <v>0</v>
      </c>
      <c r="K58" s="43">
        <f ca="1">IF('Week 3'!N65=0,,'Week 3'!N65)</f>
        <v>0</v>
      </c>
      <c r="L58" s="8"/>
      <c r="M58" s="477"/>
      <c r="N58" s="479"/>
      <c r="O58" s="219" t="s">
        <v>207</v>
      </c>
      <c r="P58" s="220" t="s">
        <v>197</v>
      </c>
      <c r="Q58" s="220" t="s">
        <v>196</v>
      </c>
      <c r="R58" s="220" t="s">
        <v>43</v>
      </c>
      <c r="S58" s="219" t="s">
        <v>85</v>
      </c>
      <c r="T58" s="219" t="s">
        <v>67</v>
      </c>
      <c r="U58" s="219" t="s">
        <v>82</v>
      </c>
      <c r="V58" s="207" t="s">
        <v>107</v>
      </c>
      <c r="W58" s="8"/>
      <c r="X58" s="8"/>
      <c r="Y58" s="8"/>
      <c r="Z58" s="8"/>
      <c r="AA58" s="8"/>
      <c r="AB58" s="8"/>
      <c r="AC58" s="8"/>
      <c r="AD58" s="8"/>
      <c r="AE58" s="8"/>
      <c r="AF58" s="8"/>
      <c r="AG58" s="8"/>
      <c r="AH58" s="8"/>
      <c r="AI58" s="8"/>
      <c r="AJ58" s="8"/>
      <c r="AK58" s="8"/>
      <c r="AL58" s="8"/>
      <c r="AM58" s="8"/>
      <c r="AN58" s="8"/>
      <c r="AO58" s="8"/>
      <c r="AP58" s="8"/>
      <c r="AQ58" s="8"/>
      <c r="AR58" s="8"/>
      <c r="AS58" s="8"/>
      <c r="AT58" s="8"/>
      <c r="AU58" s="8"/>
      <c r="AV58" s="8"/>
      <c r="AW58" s="8"/>
    </row>
    <row r="59" spans="1:49" ht="30" customHeight="1" thickBot="1" x14ac:dyDescent="0.35">
      <c r="A59" s="8"/>
      <c r="B59" s="477">
        <f>IF('Week 3'!C73="","",'Week 3'!C73)</f>
        <v>0</v>
      </c>
      <c r="C59" s="478"/>
      <c r="D59" s="479"/>
      <c r="E59" s="202">
        <f>COUNTIF('Week 3'!C83:C92,"&gt;0")</f>
        <v>0</v>
      </c>
      <c r="F59" s="162">
        <f>IF('Week 3'!D95=0,,'Week 3'!D95)</f>
        <v>0</v>
      </c>
      <c r="G59" s="161">
        <f>IF('Week 3'!F95=0,,'Week 3'!F95)</f>
        <v>0</v>
      </c>
      <c r="H59" s="162">
        <f>IFERROR(AVERAGE('Week 3'!C83:C92),0)</f>
        <v>0</v>
      </c>
      <c r="I59" s="41">
        <f>IF('Week 3'!E93=0,,'Week 3'!E93)</f>
        <v>0</v>
      </c>
      <c r="J59" s="79">
        <f>IFERROR(AVERAGE('Week 3'!E83:E92),0)</f>
        <v>0</v>
      </c>
      <c r="K59" s="161">
        <f ca="1">IF('Week 3'!B95=0,,'Week 3'!B95)</f>
        <v>0</v>
      </c>
      <c r="L59" s="8"/>
      <c r="M59" s="477" t="s">
        <v>46</v>
      </c>
      <c r="N59" s="479"/>
      <c r="O59" s="221">
        <f>COUNTIF(B53:D55,"*")</f>
        <v>0</v>
      </c>
      <c r="P59" s="222">
        <f>SUM(E53:E55)</f>
        <v>0</v>
      </c>
      <c r="Q59" s="45">
        <f>SUM(F53:F55)</f>
        <v>0</v>
      </c>
      <c r="R59" s="46">
        <f>SUM(G53:G55)</f>
        <v>0</v>
      </c>
      <c r="S59" s="87" t="str">
        <f>IFERROR(AVERAGEIF(H53:H55,"&gt;0"),"")</f>
        <v/>
      </c>
      <c r="T59" s="223" t="str">
        <f>IFERROR(AVERAGEIF(I53:I55,"&gt;0"),"")</f>
        <v/>
      </c>
      <c r="U59" s="224" t="str">
        <f>IFERROR(AVERAGEIF(J53:J55,"&gt;0"),"")</f>
        <v/>
      </c>
      <c r="V59" s="225" t="str">
        <f>'Week 3'!R33</f>
        <v/>
      </c>
      <c r="W59" s="8"/>
      <c r="X59" s="8"/>
      <c r="Y59" s="8"/>
      <c r="Z59" s="8"/>
      <c r="AA59" s="8"/>
      <c r="AB59" s="8"/>
      <c r="AC59" s="8"/>
      <c r="AD59" s="8"/>
      <c r="AE59" s="8"/>
      <c r="AF59" s="8"/>
      <c r="AG59" s="8"/>
      <c r="AH59" s="8"/>
      <c r="AI59" s="8"/>
      <c r="AJ59" s="8"/>
      <c r="AK59" s="8"/>
      <c r="AL59" s="8"/>
      <c r="AM59" s="8"/>
      <c r="AN59" s="8"/>
      <c r="AO59" s="8"/>
      <c r="AP59" s="8"/>
      <c r="AQ59" s="8"/>
      <c r="AR59" s="8"/>
      <c r="AS59" s="8"/>
      <c r="AT59" s="8"/>
      <c r="AU59" s="8"/>
      <c r="AV59" s="8"/>
      <c r="AW59" s="8"/>
    </row>
    <row r="60" spans="1:49" ht="30" customHeight="1" thickBot="1" x14ac:dyDescent="0.35">
      <c r="A60" s="8"/>
      <c r="B60" s="477">
        <f>IF('Week 3'!I73="","",'Week 3'!I73)</f>
        <v>0</v>
      </c>
      <c r="C60" s="478"/>
      <c r="D60" s="479"/>
      <c r="E60" s="202">
        <f>COUNTIF('Week 3'!I83:I92,"&gt;0")</f>
        <v>0</v>
      </c>
      <c r="F60" s="162">
        <f>IF('Week 3'!J95=0,,'Week 3'!J95)</f>
        <v>0</v>
      </c>
      <c r="G60" s="161">
        <f>IF('Week 3'!L95=0,,'Week 3'!L95)</f>
        <v>0</v>
      </c>
      <c r="H60" s="162">
        <f>IFERROR(AVERAGE('Week 3'!I83:I92),0)</f>
        <v>0</v>
      </c>
      <c r="I60" s="41">
        <f>IF('Week 3'!K93=0,,'Week 3'!K93)</f>
        <v>0</v>
      </c>
      <c r="J60" s="79">
        <f>IFERROR(AVERAGE('Week 3'!K83:K92),0)</f>
        <v>0</v>
      </c>
      <c r="K60" s="161">
        <f ca="1">IF('Week 3'!H95=0,,'Week 3'!H95)</f>
        <v>0</v>
      </c>
      <c r="L60" s="8"/>
      <c r="M60" s="477" t="s">
        <v>47</v>
      </c>
      <c r="N60" s="479"/>
      <c r="O60" s="221">
        <f>COUNTIF(B56:D58,"*")</f>
        <v>0</v>
      </c>
      <c r="P60" s="222">
        <f>SUM(E56:E58)</f>
        <v>0</v>
      </c>
      <c r="Q60" s="45">
        <f>SUM(F56:F58)</f>
        <v>0</v>
      </c>
      <c r="R60" s="46">
        <f>SUM(G56:G58)</f>
        <v>0</v>
      </c>
      <c r="S60" s="87" t="str">
        <f>IFERROR(AVERAGEIF(H56:H58,"&gt;0"),"")</f>
        <v/>
      </c>
      <c r="T60" s="223" t="str">
        <f>IFERROR(AVERAGEIF(I56:I58,"&gt;0"),"")</f>
        <v/>
      </c>
      <c r="U60" s="224" t="str">
        <f>IFERROR(AVERAGEIF(J56:J58,"&gt;0"),"")</f>
        <v/>
      </c>
      <c r="V60" s="225" t="str">
        <f>'Week 3'!R63</f>
        <v/>
      </c>
      <c r="W60" s="8"/>
      <c r="X60" s="8"/>
      <c r="Y60" s="8"/>
      <c r="Z60" s="8"/>
      <c r="AA60" s="8"/>
      <c r="AB60" s="8"/>
      <c r="AC60" s="8"/>
      <c r="AD60" s="8"/>
      <c r="AE60" s="8"/>
      <c r="AF60" s="8"/>
      <c r="AG60" s="8"/>
      <c r="AH60" s="8"/>
      <c r="AI60" s="8"/>
      <c r="AJ60" s="8"/>
      <c r="AK60" s="8"/>
      <c r="AL60" s="8"/>
      <c r="AM60" s="8"/>
      <c r="AN60" s="8"/>
      <c r="AO60" s="8"/>
      <c r="AP60" s="8"/>
      <c r="AQ60" s="8"/>
      <c r="AR60" s="8"/>
      <c r="AS60" s="8"/>
      <c r="AT60" s="8"/>
      <c r="AU60" s="8"/>
      <c r="AV60" s="8"/>
      <c r="AW60" s="8"/>
    </row>
    <row r="61" spans="1:49" ht="30" customHeight="1" thickBot="1" x14ac:dyDescent="0.35">
      <c r="A61" s="8"/>
      <c r="B61" s="477">
        <f>IF('Week 3'!O73="","",'Week 3'!O73)</f>
        <v>0</v>
      </c>
      <c r="C61" s="478"/>
      <c r="D61" s="479"/>
      <c r="E61" s="203">
        <f>COUNTIF('Week 3'!O83:O92,"&gt;0")</f>
        <v>0</v>
      </c>
      <c r="F61" s="45">
        <f>IF('Week 3'!P95=0,,'Week 3'!P95)</f>
        <v>0</v>
      </c>
      <c r="G61" s="46">
        <f>IF('Week 3'!R95=0,,'Week 3'!R95)</f>
        <v>0</v>
      </c>
      <c r="H61" s="45">
        <f>IFERROR(AVERAGE('Week 3'!O83:O92),0)</f>
        <v>0</v>
      </c>
      <c r="I61" s="47">
        <f>IF('Week 3'!P93=0,,'Week 3'!P93)</f>
        <v>0</v>
      </c>
      <c r="J61" s="80">
        <f>IFERROR(AVERAGE('Week 3'!Q83:Q92),0)</f>
        <v>0</v>
      </c>
      <c r="K61" s="46">
        <f ca="1">IF('Week 3'!N95=0,,'Week 3'!N95)</f>
        <v>0</v>
      </c>
      <c r="L61" s="8"/>
      <c r="M61" s="477" t="s">
        <v>48</v>
      </c>
      <c r="N61" s="479"/>
      <c r="O61" s="213">
        <f>COUNTIF(B59:D61,"*")</f>
        <v>0</v>
      </c>
      <c r="P61" s="216">
        <f>SUM(E59:E61)</f>
        <v>0</v>
      </c>
      <c r="Q61" s="217">
        <f>SUM(F59:F61)</f>
        <v>0</v>
      </c>
      <c r="R61" s="212">
        <f>SUM(G59:G61)</f>
        <v>0</v>
      </c>
      <c r="S61" s="226" t="str">
        <f>IFERROR(AVERAGEIF(H59:H61,"&gt;0"),"")</f>
        <v/>
      </c>
      <c r="T61" s="215" t="str">
        <f>IFERROR(AVERAGEIF(I59:I61,"&gt;0"),"")</f>
        <v/>
      </c>
      <c r="U61" s="214" t="str">
        <f>IFERROR(AVERAGEIF(J59:J61,"&gt;0"),"")</f>
        <v/>
      </c>
      <c r="V61" s="218" t="str">
        <f>'Week 3'!R93</f>
        <v/>
      </c>
      <c r="W61" s="8"/>
      <c r="X61" s="8"/>
      <c r="Y61" s="8"/>
      <c r="Z61" s="8"/>
      <c r="AA61" s="8"/>
      <c r="AB61" s="8"/>
      <c r="AC61" s="8"/>
      <c r="AD61" s="8"/>
      <c r="AE61" s="8"/>
      <c r="AF61" s="8"/>
      <c r="AG61" s="8"/>
      <c r="AH61" s="8"/>
      <c r="AI61" s="8"/>
      <c r="AJ61" s="8"/>
      <c r="AK61" s="8"/>
      <c r="AL61" s="8"/>
      <c r="AM61" s="8"/>
      <c r="AN61" s="8"/>
      <c r="AO61" s="8"/>
      <c r="AP61" s="8"/>
      <c r="AQ61" s="8"/>
      <c r="AR61" s="8"/>
      <c r="AS61" s="8"/>
      <c r="AT61" s="8"/>
      <c r="AU61" s="8"/>
      <c r="AV61" s="8"/>
      <c r="AW61" s="8"/>
    </row>
    <row r="62" spans="1:49" ht="15" customHeight="1" x14ac:dyDescent="0.3">
      <c r="A62" s="8"/>
      <c r="B62" s="10"/>
      <c r="C62" s="10"/>
      <c r="D62" s="92"/>
      <c r="E62" s="199"/>
      <c r="F62" s="94"/>
      <c r="G62" s="93"/>
      <c r="H62" s="59"/>
      <c r="I62" s="159"/>
      <c r="J62" s="77"/>
      <c r="K62" s="92"/>
      <c r="L62" s="8"/>
      <c r="M62" s="8"/>
      <c r="N62" s="8"/>
      <c r="O62" s="8"/>
      <c r="P62" s="8"/>
      <c r="Q62" s="8"/>
      <c r="R62" s="8"/>
      <c r="S62" s="8"/>
      <c r="T62" s="8"/>
      <c r="U62" s="8"/>
      <c r="V62" s="8"/>
      <c r="W62" s="8"/>
      <c r="X62" s="8"/>
      <c r="Y62" s="8"/>
      <c r="Z62" s="8"/>
      <c r="AA62" s="8"/>
      <c r="AB62" s="8"/>
      <c r="AC62" s="8"/>
      <c r="AD62" s="8"/>
      <c r="AE62" s="8"/>
      <c r="AF62" s="8"/>
      <c r="AG62" s="8"/>
      <c r="AH62" s="8"/>
      <c r="AI62" s="8"/>
      <c r="AJ62" s="8"/>
      <c r="AK62" s="8"/>
      <c r="AL62" s="8"/>
      <c r="AM62" s="8"/>
      <c r="AN62" s="8"/>
      <c r="AO62" s="8"/>
      <c r="AP62" s="8"/>
      <c r="AQ62" s="8"/>
      <c r="AR62" s="8"/>
      <c r="AS62" s="8"/>
      <c r="AT62" s="8"/>
      <c r="AU62" s="8"/>
      <c r="AV62" s="8"/>
      <c r="AW62" s="8"/>
    </row>
    <row r="63" spans="1:49" ht="15" customHeight="1" x14ac:dyDescent="0.3">
      <c r="A63" s="8"/>
      <c r="B63" s="8"/>
      <c r="C63" s="8"/>
      <c r="D63" s="8"/>
      <c r="E63" s="8"/>
      <c r="F63" s="8"/>
      <c r="G63" s="8"/>
      <c r="H63" s="8"/>
      <c r="I63" s="8"/>
      <c r="J63" s="8"/>
      <c r="K63" s="8"/>
      <c r="L63" s="8"/>
      <c r="M63" s="8"/>
      <c r="N63" s="8"/>
      <c r="O63" s="8"/>
      <c r="P63" s="8"/>
      <c r="Q63" s="8"/>
      <c r="R63" s="8"/>
      <c r="S63" s="8"/>
      <c r="T63" s="8"/>
      <c r="U63" s="8"/>
      <c r="V63" s="8"/>
      <c r="W63" s="8"/>
      <c r="X63" s="8"/>
      <c r="Y63" s="8"/>
      <c r="Z63" s="8"/>
      <c r="AA63" s="8"/>
      <c r="AB63" s="8"/>
      <c r="AC63" s="8"/>
      <c r="AD63" s="8"/>
      <c r="AE63" s="8"/>
      <c r="AF63" s="8"/>
      <c r="AG63" s="8"/>
      <c r="AH63" s="8"/>
      <c r="AI63" s="8"/>
      <c r="AJ63" s="8"/>
      <c r="AK63" s="8"/>
      <c r="AL63" s="8"/>
      <c r="AM63" s="8"/>
      <c r="AN63" s="8"/>
      <c r="AO63" s="8"/>
      <c r="AP63" s="8"/>
      <c r="AQ63" s="8"/>
      <c r="AR63" s="8"/>
      <c r="AS63" s="8"/>
      <c r="AT63" s="8"/>
      <c r="AU63" s="8"/>
      <c r="AV63" s="8"/>
      <c r="AW63" s="8"/>
    </row>
    <row r="64" spans="1:49" ht="15" customHeight="1" x14ac:dyDescent="0.3">
      <c r="A64" s="8"/>
      <c r="B64" s="502">
        <f>'Training Plan'!B99</f>
        <v>0</v>
      </c>
      <c r="C64" s="503"/>
      <c r="D64" s="504"/>
      <c r="E64" s="200"/>
      <c r="F64" s="513" t="s">
        <v>53</v>
      </c>
      <c r="G64" s="513"/>
      <c r="H64" s="513"/>
      <c r="I64" s="513"/>
      <c r="J64" s="513"/>
      <c r="K64" s="513"/>
      <c r="L64" s="513"/>
      <c r="M64" s="513"/>
      <c r="N64" s="513"/>
      <c r="O64" s="513"/>
      <c r="P64" s="513"/>
      <c r="Q64" s="513"/>
      <c r="R64" s="513"/>
      <c r="S64" s="513"/>
      <c r="T64" s="513"/>
      <c r="U64" s="513"/>
      <c r="V64" s="514"/>
      <c r="W64" s="8"/>
      <c r="X64" s="8"/>
      <c r="Y64" s="8"/>
      <c r="Z64" s="8"/>
      <c r="AA64" s="8"/>
      <c r="AB64" s="8"/>
      <c r="AC64" s="8"/>
      <c r="AD64" s="8"/>
      <c r="AE64" s="8"/>
      <c r="AF64" s="8"/>
      <c r="AG64" s="8"/>
      <c r="AH64" s="8"/>
      <c r="AI64" s="8"/>
      <c r="AJ64" s="8"/>
      <c r="AK64" s="8"/>
      <c r="AL64" s="8"/>
      <c r="AM64" s="8"/>
      <c r="AN64" s="8"/>
      <c r="AO64" s="8"/>
      <c r="AP64" s="8"/>
      <c r="AQ64" s="8"/>
      <c r="AR64" s="8"/>
      <c r="AS64" s="8"/>
      <c r="AT64" s="8"/>
      <c r="AU64" s="8"/>
      <c r="AV64" s="8"/>
      <c r="AW64" s="8"/>
    </row>
    <row r="65" spans="1:49" ht="15" customHeight="1" x14ac:dyDescent="0.3">
      <c r="A65" s="8"/>
      <c r="B65" s="505"/>
      <c r="C65" s="506"/>
      <c r="D65" s="507"/>
      <c r="E65" s="201"/>
      <c r="F65" s="515"/>
      <c r="G65" s="515"/>
      <c r="H65" s="515"/>
      <c r="I65" s="515"/>
      <c r="J65" s="515"/>
      <c r="K65" s="515"/>
      <c r="L65" s="515"/>
      <c r="M65" s="515"/>
      <c r="N65" s="515"/>
      <c r="O65" s="515"/>
      <c r="P65" s="515"/>
      <c r="Q65" s="515"/>
      <c r="R65" s="515"/>
      <c r="S65" s="515"/>
      <c r="T65" s="515"/>
      <c r="U65" s="515"/>
      <c r="V65" s="516"/>
      <c r="W65" s="8"/>
      <c r="X65" s="8"/>
      <c r="Y65" s="8"/>
      <c r="Z65" s="8"/>
      <c r="AA65" s="8"/>
      <c r="AB65" s="8"/>
      <c r="AC65" s="8"/>
      <c r="AD65" s="8"/>
      <c r="AE65" s="8"/>
      <c r="AF65" s="8"/>
      <c r="AG65" s="8"/>
      <c r="AH65" s="8"/>
      <c r="AI65" s="8"/>
      <c r="AJ65" s="8"/>
      <c r="AK65" s="8"/>
      <c r="AL65" s="8"/>
      <c r="AM65" s="8"/>
      <c r="AN65" s="8"/>
      <c r="AO65" s="8"/>
      <c r="AP65" s="8"/>
      <c r="AQ65" s="8"/>
      <c r="AR65" s="8"/>
      <c r="AS65" s="8"/>
      <c r="AT65" s="8"/>
      <c r="AU65" s="8"/>
      <c r="AV65" s="8"/>
      <c r="AW65" s="8"/>
    </row>
    <row r="66" spans="1:49" ht="15" customHeight="1" x14ac:dyDescent="0.3">
      <c r="A66" s="8"/>
      <c r="B66" s="8"/>
      <c r="C66" s="8"/>
      <c r="D66" s="8"/>
      <c r="E66" s="8"/>
      <c r="F66" s="8"/>
      <c r="G66" s="8"/>
      <c r="H66" s="8"/>
      <c r="I66" s="8"/>
      <c r="J66" s="8"/>
      <c r="K66" s="8"/>
      <c r="L66" s="8"/>
      <c r="M66" s="8"/>
      <c r="N66" s="8"/>
      <c r="O66" s="8"/>
      <c r="P66" s="8"/>
      <c r="Q66" s="8"/>
      <c r="R66" s="8"/>
      <c r="S66" s="8"/>
      <c r="T66" s="8"/>
      <c r="U66" s="8"/>
      <c r="V66" s="8"/>
      <c r="W66" s="8"/>
      <c r="X66" s="8"/>
      <c r="Y66" s="8"/>
      <c r="Z66" s="8"/>
      <c r="AA66" s="8"/>
      <c r="AB66" s="8"/>
      <c r="AC66" s="8"/>
      <c r="AD66" s="8"/>
      <c r="AE66" s="8"/>
      <c r="AF66" s="8"/>
      <c r="AG66" s="8"/>
      <c r="AH66" s="8"/>
      <c r="AI66" s="8"/>
      <c r="AJ66" s="8"/>
      <c r="AK66" s="8"/>
      <c r="AL66" s="8"/>
      <c r="AM66" s="8"/>
      <c r="AN66" s="8"/>
      <c r="AO66" s="8"/>
      <c r="AP66" s="8"/>
      <c r="AQ66" s="8"/>
      <c r="AR66" s="8"/>
      <c r="AS66" s="8"/>
      <c r="AT66" s="8"/>
      <c r="AU66" s="8"/>
      <c r="AV66" s="8"/>
      <c r="AW66" s="8"/>
    </row>
    <row r="67" spans="1:49" ht="15" customHeight="1" thickBot="1" x14ac:dyDescent="0.35">
      <c r="A67" s="8"/>
      <c r="B67" s="8"/>
      <c r="C67" s="8"/>
      <c r="D67" s="8"/>
      <c r="E67" s="8"/>
      <c r="F67" s="8"/>
      <c r="G67" s="8"/>
      <c r="H67" s="8"/>
      <c r="I67" s="8"/>
      <c r="J67" s="8"/>
      <c r="K67" s="8"/>
      <c r="L67" s="8"/>
      <c r="M67" s="8"/>
      <c r="N67" s="8"/>
      <c r="O67" s="8"/>
      <c r="P67" s="8"/>
      <c r="Q67" s="8"/>
      <c r="R67" s="8"/>
      <c r="S67" s="8"/>
      <c r="T67" s="8"/>
      <c r="U67" s="8"/>
      <c r="V67" s="8"/>
      <c r="W67" s="8"/>
      <c r="X67" s="8"/>
      <c r="Y67" s="8"/>
      <c r="Z67" s="8"/>
      <c r="AA67" s="8"/>
      <c r="AB67" s="8"/>
      <c r="AC67" s="8"/>
      <c r="AD67" s="8"/>
      <c r="AE67" s="8"/>
      <c r="AF67" s="8"/>
      <c r="AG67" s="8"/>
      <c r="AH67" s="8"/>
      <c r="AI67" s="8"/>
      <c r="AJ67" s="8"/>
      <c r="AK67" s="8"/>
      <c r="AL67" s="8"/>
      <c r="AM67" s="8"/>
      <c r="AN67" s="8"/>
      <c r="AO67" s="8"/>
      <c r="AP67" s="8"/>
      <c r="AQ67" s="8"/>
      <c r="AR67" s="8"/>
      <c r="AS67" s="8"/>
      <c r="AT67" s="8"/>
      <c r="AU67" s="8"/>
      <c r="AV67" s="8"/>
      <c r="AW67" s="8"/>
    </row>
    <row r="68" spans="1:49" ht="15" customHeight="1" x14ac:dyDescent="0.3">
      <c r="A68" s="8"/>
      <c r="B68" s="329" t="s">
        <v>73</v>
      </c>
      <c r="C68" s="330"/>
      <c r="D68" s="330"/>
      <c r="E68" s="330"/>
      <c r="F68" s="330"/>
      <c r="G68" s="330"/>
      <c r="H68" s="330"/>
      <c r="I68" s="330"/>
      <c r="J68" s="330"/>
      <c r="K68" s="331"/>
      <c r="L68" s="8"/>
      <c r="M68" s="329" t="s">
        <v>203</v>
      </c>
      <c r="N68" s="330"/>
      <c r="O68" s="330"/>
      <c r="P68" s="330"/>
      <c r="Q68" s="330"/>
      <c r="R68" s="330"/>
      <c r="S68" s="330"/>
      <c r="T68" s="330"/>
      <c r="U68" s="330"/>
      <c r="V68" s="331"/>
      <c r="W68" s="8"/>
      <c r="X68" s="8"/>
      <c r="Y68" s="8"/>
      <c r="Z68" s="8"/>
      <c r="AA68" s="8"/>
      <c r="AB68" s="8"/>
      <c r="AC68" s="8"/>
      <c r="AD68" s="8"/>
      <c r="AE68" s="8"/>
      <c r="AF68" s="8"/>
      <c r="AG68" s="8"/>
      <c r="AH68" s="8"/>
      <c r="AI68" s="8"/>
      <c r="AJ68" s="8"/>
      <c r="AK68" s="8"/>
      <c r="AL68" s="8"/>
      <c r="AM68" s="8"/>
      <c r="AN68" s="8"/>
      <c r="AO68" s="8"/>
      <c r="AP68" s="8"/>
      <c r="AQ68" s="8"/>
      <c r="AR68" s="8"/>
      <c r="AS68" s="8"/>
      <c r="AT68" s="8"/>
      <c r="AU68" s="8"/>
      <c r="AV68" s="8"/>
      <c r="AW68" s="8"/>
    </row>
    <row r="69" spans="1:49" ht="15" customHeight="1" thickBot="1" x14ac:dyDescent="0.35">
      <c r="A69" s="8"/>
      <c r="B69" s="332"/>
      <c r="C69" s="333"/>
      <c r="D69" s="333"/>
      <c r="E69" s="333"/>
      <c r="F69" s="333"/>
      <c r="G69" s="333"/>
      <c r="H69" s="333"/>
      <c r="I69" s="333"/>
      <c r="J69" s="333"/>
      <c r="K69" s="334"/>
      <c r="L69" s="8"/>
      <c r="M69" s="332"/>
      <c r="N69" s="333"/>
      <c r="O69" s="333"/>
      <c r="P69" s="333"/>
      <c r="Q69" s="333"/>
      <c r="R69" s="333"/>
      <c r="S69" s="333"/>
      <c r="T69" s="333"/>
      <c r="U69" s="333"/>
      <c r="V69" s="334"/>
      <c r="W69" s="8"/>
      <c r="X69" s="8"/>
      <c r="Y69" s="8"/>
      <c r="Z69" s="8"/>
      <c r="AA69" s="8"/>
      <c r="AB69" s="8"/>
      <c r="AC69" s="8"/>
      <c r="AD69" s="8"/>
      <c r="AE69" s="8"/>
      <c r="AF69" s="8"/>
      <c r="AG69" s="8"/>
      <c r="AH69" s="8"/>
      <c r="AI69" s="8"/>
      <c r="AJ69" s="8"/>
      <c r="AK69" s="8"/>
      <c r="AL69" s="8"/>
      <c r="AM69" s="8"/>
      <c r="AN69" s="8"/>
      <c r="AO69" s="8"/>
      <c r="AP69" s="8"/>
      <c r="AQ69" s="8"/>
      <c r="AR69" s="8"/>
      <c r="AS69" s="8"/>
      <c r="AT69" s="8"/>
      <c r="AU69" s="8"/>
      <c r="AV69" s="8"/>
      <c r="AW69" s="8"/>
    </row>
    <row r="70" spans="1:49" ht="15" customHeight="1" x14ac:dyDescent="0.3">
      <c r="A70" s="8"/>
      <c r="B70" s="397" t="s">
        <v>66</v>
      </c>
      <c r="C70" s="398"/>
      <c r="D70" s="399"/>
      <c r="E70" s="509" t="s">
        <v>197</v>
      </c>
      <c r="F70" s="509" t="s">
        <v>196</v>
      </c>
      <c r="G70" s="509" t="s">
        <v>43</v>
      </c>
      <c r="H70" s="511" t="s">
        <v>85</v>
      </c>
      <c r="I70" s="511" t="s">
        <v>67</v>
      </c>
      <c r="J70" s="511" t="s">
        <v>82</v>
      </c>
      <c r="K70" s="509" t="s">
        <v>4</v>
      </c>
      <c r="L70" s="8"/>
      <c r="M70" s="518" t="s">
        <v>66</v>
      </c>
      <c r="N70" s="519"/>
      <c r="O70" s="509" t="s">
        <v>197</v>
      </c>
      <c r="P70" s="509" t="s">
        <v>196</v>
      </c>
      <c r="Q70" s="509" t="s">
        <v>43</v>
      </c>
      <c r="R70" s="511" t="s">
        <v>85</v>
      </c>
      <c r="S70" s="524" t="s">
        <v>67</v>
      </c>
      <c r="T70" s="511" t="s">
        <v>82</v>
      </c>
      <c r="U70" s="523" t="s">
        <v>102</v>
      </c>
      <c r="V70" s="511" t="s">
        <v>87</v>
      </c>
      <c r="W70" s="8"/>
      <c r="X70" s="8"/>
      <c r="Y70" s="8"/>
      <c r="Z70" s="8"/>
      <c r="AA70" s="8"/>
      <c r="AB70" s="8"/>
      <c r="AC70" s="8"/>
      <c r="AD70" s="8"/>
      <c r="AE70" s="8"/>
      <c r="AF70" s="8"/>
      <c r="AG70" s="8"/>
      <c r="AH70" s="8"/>
      <c r="AI70" s="8"/>
      <c r="AJ70" s="8"/>
      <c r="AK70" s="8"/>
      <c r="AL70" s="8"/>
      <c r="AM70" s="8"/>
      <c r="AN70" s="8"/>
      <c r="AO70" s="8"/>
      <c r="AP70" s="8"/>
      <c r="AQ70" s="8"/>
      <c r="AR70" s="8"/>
      <c r="AS70" s="8"/>
      <c r="AT70" s="8"/>
      <c r="AU70" s="8"/>
      <c r="AV70" s="8"/>
      <c r="AW70" s="8"/>
    </row>
    <row r="71" spans="1:49" ht="15" customHeight="1" thickBot="1" x14ac:dyDescent="0.35">
      <c r="A71" s="8"/>
      <c r="B71" s="406"/>
      <c r="C71" s="419"/>
      <c r="D71" s="508"/>
      <c r="E71" s="510"/>
      <c r="F71" s="510"/>
      <c r="G71" s="510"/>
      <c r="H71" s="510"/>
      <c r="I71" s="512"/>
      <c r="J71" s="512"/>
      <c r="K71" s="510"/>
      <c r="L71" s="8"/>
      <c r="M71" s="406"/>
      <c r="N71" s="508"/>
      <c r="O71" s="510"/>
      <c r="P71" s="510"/>
      <c r="Q71" s="510"/>
      <c r="R71" s="510"/>
      <c r="S71" s="510"/>
      <c r="T71" s="512"/>
      <c r="U71" s="419"/>
      <c r="V71" s="512"/>
      <c r="W71" s="8"/>
      <c r="X71" s="8"/>
      <c r="Y71" s="8"/>
      <c r="Z71" s="8"/>
      <c r="AA71" s="8"/>
      <c r="AB71" s="8"/>
      <c r="AC71" s="8"/>
      <c r="AD71" s="8"/>
      <c r="AE71" s="8"/>
      <c r="AF71" s="8"/>
      <c r="AG71" s="8"/>
      <c r="AH71" s="8"/>
      <c r="AI71" s="8"/>
      <c r="AJ71" s="8"/>
      <c r="AK71" s="8"/>
      <c r="AL71" s="8"/>
      <c r="AM71" s="8"/>
      <c r="AN71" s="8"/>
      <c r="AO71" s="8"/>
      <c r="AP71" s="8"/>
      <c r="AQ71" s="8"/>
      <c r="AR71" s="8"/>
      <c r="AS71" s="8"/>
      <c r="AT71" s="8"/>
      <c r="AU71" s="8"/>
      <c r="AV71" s="8"/>
      <c r="AW71" s="8"/>
    </row>
    <row r="72" spans="1:49" ht="30" customHeight="1" thickBot="1" x14ac:dyDescent="0.35">
      <c r="A72" s="8"/>
      <c r="B72" s="477">
        <f>IF('Week 4'!C13="","",'Week 4'!C13)</f>
        <v>0</v>
      </c>
      <c r="C72" s="478"/>
      <c r="D72" s="479"/>
      <c r="E72" s="202">
        <f>COUNTIF('Week 4'!C23:C32,"&gt;0")</f>
        <v>0</v>
      </c>
      <c r="F72" s="42">
        <f>IF('Week 4'!D35=0,,'Week 4'!D35)</f>
        <v>0</v>
      </c>
      <c r="G72" s="43">
        <f>IF('Week 4'!F35=0,,'Week 4'!F35)</f>
        <v>0</v>
      </c>
      <c r="H72" s="42">
        <f>IFERROR(AVERAGE('Week 4'!C23:C32),0)</f>
        <v>0</v>
      </c>
      <c r="I72" s="41">
        <f>IF('Week 4'!E33=0,,'Week 4'!E33)</f>
        <v>0</v>
      </c>
      <c r="J72" s="79">
        <f>IFERROR(AVERAGE('Week 4'!E23:E32),0)</f>
        <v>0</v>
      </c>
      <c r="K72" s="43">
        <f ca="1">IF('Week 4'!B35=0,,'Week 4'!B35)</f>
        <v>0</v>
      </c>
      <c r="L72" s="8"/>
      <c r="M72" s="477" t="s">
        <v>42</v>
      </c>
      <c r="N72" s="479"/>
      <c r="O72" s="202">
        <f>SUMPRODUCT((NOT(ISERROR(FIND(M72,B72:D80))))*(E72:E80))</f>
        <v>0</v>
      </c>
      <c r="P72" s="42">
        <f>SUMPRODUCT((NOT(ISERROR(FIND(M72,B72:D80))))*(F72:F80))</f>
        <v>0</v>
      </c>
      <c r="Q72" s="43">
        <f>SUMPRODUCT((NOT(ISERROR(FIND(M72,B72:D80))))*(G72:G80))</f>
        <v>0</v>
      </c>
      <c r="R72" s="86">
        <f>IFERROR(SUMPRODUCT((NOT(ISERROR(FIND(M72,B72:D80))))*((H72:H80)/U72)),)</f>
        <v>0</v>
      </c>
      <c r="S72" s="41">
        <f>IFERROR(SUMPRODUCT((NOT(ISERROR(FIND(M72,B72:D80))))*((I72:I80)/U72)),)</f>
        <v>0</v>
      </c>
      <c r="T72" s="79">
        <f>IFERROR(SUMPRODUCT((NOT(ISERROR(FIND(M72,B72:D80))))*((J72:J80)/U72)),)</f>
        <v>0</v>
      </c>
      <c r="U72" s="81">
        <f>COUNTIF(B72:D80,"*Squat*")</f>
        <v>0</v>
      </c>
      <c r="V72" s="46">
        <f t="array" aca="1" ref="V72" ca="1">MAX(IF("Competition Squat"=B72:D80,K72:K80,0))</f>
        <v>0</v>
      </c>
      <c r="W72" s="8"/>
      <c r="X72" s="8"/>
      <c r="Y72" s="8"/>
      <c r="Z72" s="8"/>
      <c r="AA72" s="8"/>
      <c r="AB72" s="8"/>
      <c r="AC72" s="8"/>
      <c r="AD72" s="8"/>
      <c r="AE72" s="8"/>
      <c r="AF72" s="8"/>
      <c r="AG72" s="8"/>
      <c r="AH72" s="8"/>
      <c r="AI72" s="8"/>
      <c r="AJ72" s="8"/>
      <c r="AK72" s="8"/>
      <c r="AL72" s="8"/>
      <c r="AM72" s="8"/>
      <c r="AN72" s="8"/>
      <c r="AO72" s="8"/>
      <c r="AP72" s="8"/>
      <c r="AQ72" s="8"/>
      <c r="AR72" s="8"/>
      <c r="AS72" s="8"/>
      <c r="AT72" s="8"/>
      <c r="AU72" s="8"/>
      <c r="AV72" s="8"/>
      <c r="AW72" s="8"/>
    </row>
    <row r="73" spans="1:49" ht="30" customHeight="1" thickBot="1" x14ac:dyDescent="0.35">
      <c r="A73" s="8"/>
      <c r="B73" s="477">
        <f>IF('Week 4'!I13="","",'Week 4'!I13)</f>
        <v>0</v>
      </c>
      <c r="C73" s="478"/>
      <c r="D73" s="479"/>
      <c r="E73" s="202">
        <f>COUNTIF('Week 4'!I23:I32,"&gt;0")</f>
        <v>0</v>
      </c>
      <c r="F73" s="42">
        <f>IF('Week 4'!J35=0,,'Week 4'!J35)</f>
        <v>0</v>
      </c>
      <c r="G73" s="43">
        <f>IF('Week 4'!L35=0,,'Week 4'!L35)</f>
        <v>0</v>
      </c>
      <c r="H73" s="42">
        <f>IFERROR(AVERAGE('Week 4'!I23:I32),0)</f>
        <v>0</v>
      </c>
      <c r="I73" s="41">
        <f>IF('Week 4'!K33=0,,'Week 4'!K33)</f>
        <v>0</v>
      </c>
      <c r="J73" s="79">
        <f>IFERROR(AVERAGE('Week 4'!K23:K32),0)</f>
        <v>0</v>
      </c>
      <c r="K73" s="43">
        <f ca="1">IF('Week 4'!H35=0,,'Week 4'!H35)</f>
        <v>0</v>
      </c>
      <c r="L73" s="8"/>
      <c r="M73" s="477" t="s">
        <v>44</v>
      </c>
      <c r="N73" s="479"/>
      <c r="O73" s="202">
        <f>SUMPRODUCT((NOT(ISERROR(FIND(M73,B72:D80))))*(E72:E80))</f>
        <v>0</v>
      </c>
      <c r="P73" s="42">
        <f>SUMPRODUCT((NOT(ISERROR(FIND(M73,B72:D80))))*(F72:F80))</f>
        <v>0</v>
      </c>
      <c r="Q73" s="43">
        <f>SUMPRODUCT((NOT(ISERROR(FIND(M73,B72:D80))))*(G72:G80))</f>
        <v>0</v>
      </c>
      <c r="R73" s="86">
        <f>IFERROR(SUMPRODUCT((NOT(ISERROR(FIND(M73,B72:D80))))*(H72:H80)/U73),)</f>
        <v>0</v>
      </c>
      <c r="S73" s="41">
        <f>IFERROR(SUMPRODUCT((NOT(ISERROR(FIND(M73,B72:D80))))*(I72:I80)/U73),)</f>
        <v>0</v>
      </c>
      <c r="T73" s="79">
        <f>IFERROR(SUMPRODUCT((NOT(ISERROR(FIND(M73,B72:D80))))*(J72:J80)/U73),)</f>
        <v>0</v>
      </c>
      <c r="U73" s="81">
        <f>COUNTIF(B72:D80,"*Bench*")</f>
        <v>0</v>
      </c>
      <c r="V73" s="46">
        <f t="array" aca="1" ref="V73" ca="1">MAX(IF("Competition Bench"=B72:D80,K72:K80,0))</f>
        <v>0</v>
      </c>
      <c r="W73" s="8"/>
      <c r="X73" s="8"/>
      <c r="Y73" s="8"/>
      <c r="Z73" s="8"/>
      <c r="AA73" s="8"/>
      <c r="AB73" s="8"/>
      <c r="AC73" s="8"/>
      <c r="AD73" s="8"/>
      <c r="AE73" s="8"/>
      <c r="AF73" s="8"/>
      <c r="AG73" s="8"/>
      <c r="AH73" s="8"/>
      <c r="AI73" s="8"/>
      <c r="AJ73" s="8"/>
      <c r="AK73" s="8"/>
      <c r="AL73" s="8"/>
      <c r="AM73" s="8"/>
      <c r="AN73" s="8"/>
      <c r="AO73" s="8"/>
      <c r="AP73" s="8"/>
      <c r="AQ73" s="8"/>
      <c r="AR73" s="8"/>
      <c r="AS73" s="8"/>
      <c r="AT73" s="8"/>
      <c r="AU73" s="8"/>
      <c r="AV73" s="8"/>
      <c r="AW73" s="8"/>
    </row>
    <row r="74" spans="1:49" ht="30" customHeight="1" thickBot="1" x14ac:dyDescent="0.35">
      <c r="A74" s="8"/>
      <c r="B74" s="477">
        <f>IF('Week 4'!O13="","",'Week 4'!O13)</f>
        <v>0</v>
      </c>
      <c r="C74" s="478"/>
      <c r="D74" s="479"/>
      <c r="E74" s="202">
        <f>COUNTIF('Week 4'!O23:O32,"&gt;0")</f>
        <v>0</v>
      </c>
      <c r="F74" s="42">
        <f>IF('Week 4'!P35=0,,'Week 4'!P35)</f>
        <v>0</v>
      </c>
      <c r="G74" s="43">
        <f>IF('Week 4'!R35=0,,'Week 4'!R35)</f>
        <v>0</v>
      </c>
      <c r="H74" s="42">
        <f>IFERROR(AVERAGE('Week 4'!O23:O32),0)</f>
        <v>0</v>
      </c>
      <c r="I74" s="41">
        <f>IF('Week 4'!P33=0,,'Week 4'!P33)</f>
        <v>0</v>
      </c>
      <c r="J74" s="79">
        <f>IFERROR(AVERAGE('Week 4'!Q23:Q32),0)</f>
        <v>0</v>
      </c>
      <c r="K74" s="43">
        <f ca="1">IF('Week 4'!N35=0,,'Week 4'!N35)</f>
        <v>0</v>
      </c>
      <c r="L74" s="8"/>
      <c r="M74" s="477" t="s">
        <v>45</v>
      </c>
      <c r="N74" s="479"/>
      <c r="O74" s="203">
        <f>SUMPRODUCT((NOT(ISERROR(FIND(M74,B72:D80))))*(E72:E80))</f>
        <v>0</v>
      </c>
      <c r="P74" s="45">
        <f>SUMPRODUCT((NOT(ISERROR(FIND(M74,B72:D80))))*(F72:F80))</f>
        <v>0</v>
      </c>
      <c r="Q74" s="46">
        <f>SUMPRODUCT((NOT(ISERROR(FIND(M74,B72:D80))))*(G72:G80))</f>
        <v>0</v>
      </c>
      <c r="R74" s="87">
        <f>IFERROR(SUMPRODUCT((NOT(ISERROR(FIND(M74,B72:D80))))*(H72:H80)/U74),)</f>
        <v>0</v>
      </c>
      <c r="S74" s="47">
        <f>IFERROR(SUMPRODUCT((NOT(ISERROR(FIND(M74,B72:D80))))*(I72:I80)/U74),)</f>
        <v>0</v>
      </c>
      <c r="T74" s="80">
        <f>IFERROR(SUMPRODUCT((NOT(ISERROR(FIND(M74,B72:D80))))*(J72:J80)/U74),)</f>
        <v>0</v>
      </c>
      <c r="U74" s="83">
        <f>COUNTIF(B72:D80,"*Deadlift*")</f>
        <v>0</v>
      </c>
      <c r="V74" s="48">
        <f t="array" aca="1" ref="V74" ca="1">MAX(IF("Competition Deadlift"=B72:D80,K72:K80,0))</f>
        <v>0</v>
      </c>
      <c r="W74" s="8"/>
      <c r="X74" s="8"/>
      <c r="Y74" s="8"/>
      <c r="Z74" s="8"/>
      <c r="AA74" s="8"/>
      <c r="AB74" s="8"/>
      <c r="AC74" s="8"/>
      <c r="AD74" s="8"/>
      <c r="AE74" s="8"/>
      <c r="AF74" s="8"/>
      <c r="AG74" s="8"/>
      <c r="AH74" s="8"/>
      <c r="AI74" s="8"/>
      <c r="AJ74" s="8"/>
      <c r="AK74" s="8"/>
      <c r="AL74" s="8"/>
      <c r="AM74" s="8"/>
      <c r="AN74" s="8"/>
      <c r="AO74" s="8"/>
      <c r="AP74" s="8"/>
      <c r="AQ74" s="8"/>
      <c r="AR74" s="8"/>
      <c r="AS74" s="8"/>
      <c r="AT74" s="8"/>
      <c r="AU74" s="8"/>
      <c r="AV74" s="8"/>
      <c r="AW74" s="8"/>
    </row>
    <row r="75" spans="1:49" ht="30" customHeight="1" thickBot="1" x14ac:dyDescent="0.35">
      <c r="A75" s="8"/>
      <c r="B75" s="477">
        <f>IF('Week 4'!C43="","",'Week 4'!C43)</f>
        <v>0</v>
      </c>
      <c r="C75" s="478"/>
      <c r="D75" s="479"/>
      <c r="E75" s="202">
        <f>COUNTIF('Week 4'!C53:C62,"&gt;0")</f>
        <v>0</v>
      </c>
      <c r="F75" s="42">
        <f>IF('Week 4'!D65=0,,'Week 4'!D65)</f>
        <v>0</v>
      </c>
      <c r="G75" s="43">
        <f>IF('Week 4'!F65=0,,'Week 4'!F65)</f>
        <v>0</v>
      </c>
      <c r="H75" s="42">
        <f>IFERROR(AVERAGE('Week 4'!C53:C62),0)</f>
        <v>0</v>
      </c>
      <c r="I75" s="41">
        <f>IF('Week 4'!E63=0,,'Week 4'!E63)</f>
        <v>0</v>
      </c>
      <c r="J75" s="79">
        <f>IFERROR(AVERAGE('Week 4'!E53:E62),0)</f>
        <v>0</v>
      </c>
      <c r="K75" s="43">
        <f ca="1">IF('Week 4'!B65=0,,'Week 4'!B65)</f>
        <v>0</v>
      </c>
      <c r="L75" s="8"/>
      <c r="M75" s="477" t="s">
        <v>84</v>
      </c>
      <c r="N75" s="479"/>
      <c r="O75" s="231">
        <f>SUM(O72:O74)</f>
        <v>0</v>
      </c>
      <c r="P75" s="232">
        <f>SUM(P72:P74)</f>
        <v>0</v>
      </c>
      <c r="Q75" s="233">
        <f>SUM(Q72:Q74)</f>
        <v>0</v>
      </c>
      <c r="R75" s="234" t="str">
        <f>IFERROR(AVERAGEIF(R72:R74,"&gt;0"),"")</f>
        <v/>
      </c>
      <c r="S75" s="235" t="str">
        <f>IFERROR(AVERAGEIF(S72:S74,"&gt;0"),"")</f>
        <v/>
      </c>
      <c r="T75" s="236" t="str">
        <f>IFERROR(AVERAGEIF(T72:T74,"&gt;0"),"")</f>
        <v/>
      </c>
      <c r="U75" s="237">
        <f>SUM(U72:U74)</f>
        <v>0</v>
      </c>
      <c r="V75" s="233">
        <f ca="1">SUM(V72:V74)</f>
        <v>0</v>
      </c>
      <c r="W75" s="8"/>
      <c r="X75" s="8"/>
      <c r="Y75" s="8"/>
      <c r="Z75" s="8"/>
      <c r="AA75" s="8"/>
      <c r="AB75" s="8"/>
      <c r="AC75" s="8"/>
      <c r="AD75" s="8"/>
      <c r="AE75" s="8"/>
      <c r="AF75" s="8"/>
      <c r="AG75" s="8"/>
      <c r="AH75" s="8"/>
      <c r="AI75" s="8"/>
      <c r="AJ75" s="8"/>
      <c r="AK75" s="8"/>
      <c r="AL75" s="8"/>
      <c r="AM75" s="8"/>
      <c r="AN75" s="8"/>
      <c r="AO75" s="8"/>
      <c r="AP75" s="8"/>
      <c r="AQ75" s="8"/>
      <c r="AR75" s="8"/>
      <c r="AS75" s="8"/>
      <c r="AT75" s="8"/>
      <c r="AU75" s="8"/>
      <c r="AV75" s="8"/>
      <c r="AW75" s="8"/>
    </row>
    <row r="76" spans="1:49" ht="30" customHeight="1" thickBot="1" x14ac:dyDescent="0.35">
      <c r="A76" s="8"/>
      <c r="B76" s="477">
        <f>IF('Week 4'!I43="","",'Week 4'!I43)</f>
        <v>0</v>
      </c>
      <c r="C76" s="478"/>
      <c r="D76" s="479"/>
      <c r="E76" s="202">
        <f>COUNTIF('Week 4'!I53:I62,"&gt;0")</f>
        <v>0</v>
      </c>
      <c r="F76" s="42">
        <f>IF('Week 4'!J65=0,,'Week 4'!J65)</f>
        <v>0</v>
      </c>
      <c r="G76" s="43">
        <f>IF('Week 4'!L65=0,,'Week 4'!L65)</f>
        <v>0</v>
      </c>
      <c r="H76" s="42">
        <f>IFERROR(AVERAGE('Week 4'!I53:I62),0)</f>
        <v>0</v>
      </c>
      <c r="I76" s="41">
        <f>IF('Week 4'!K63=0,,'Week 4'!K63)</f>
        <v>0</v>
      </c>
      <c r="J76" s="79">
        <f>IFERROR(AVERAGE('Week 4'!K53:K62),0)</f>
        <v>0</v>
      </c>
      <c r="K76" s="43">
        <f ca="1">IF('Week 4'!H65=0,,'Week 4'!H65)</f>
        <v>0</v>
      </c>
      <c r="L76" s="8"/>
      <c r="M76" s="499" t="s">
        <v>206</v>
      </c>
      <c r="N76" s="500"/>
      <c r="O76" s="500"/>
      <c r="P76" s="500"/>
      <c r="Q76" s="500"/>
      <c r="R76" s="500"/>
      <c r="S76" s="500"/>
      <c r="T76" s="500"/>
      <c r="U76" s="500"/>
      <c r="V76" s="501"/>
      <c r="W76" s="8"/>
      <c r="X76" s="8"/>
      <c r="Y76" s="8"/>
      <c r="Z76" s="8"/>
      <c r="AA76" s="8"/>
      <c r="AB76" s="8"/>
      <c r="AC76" s="8"/>
      <c r="AD76" s="8"/>
      <c r="AE76" s="8"/>
      <c r="AF76" s="8"/>
      <c r="AG76" s="8"/>
      <c r="AH76" s="8"/>
      <c r="AI76" s="8"/>
      <c r="AJ76" s="8"/>
      <c r="AK76" s="8"/>
      <c r="AL76" s="8"/>
      <c r="AM76" s="8"/>
      <c r="AN76" s="8"/>
      <c r="AO76" s="8"/>
      <c r="AP76" s="8"/>
      <c r="AQ76" s="8"/>
      <c r="AR76" s="8"/>
      <c r="AS76" s="8"/>
      <c r="AT76" s="8"/>
      <c r="AU76" s="8"/>
      <c r="AV76" s="8"/>
      <c r="AW76" s="8"/>
    </row>
    <row r="77" spans="1:49" ht="30" customHeight="1" thickBot="1" x14ac:dyDescent="0.35">
      <c r="A77" s="8"/>
      <c r="B77" s="477">
        <f>IF('Week 4'!O43="","",'Week 4'!O43)</f>
        <v>0</v>
      </c>
      <c r="C77" s="478"/>
      <c r="D77" s="479"/>
      <c r="E77" s="202">
        <f>COUNTIF('Week 4'!O53:O62,"&gt;0")</f>
        <v>0</v>
      </c>
      <c r="F77" s="42">
        <f>IF('Week 4'!P65=0,,'Week 4'!P65)</f>
        <v>0</v>
      </c>
      <c r="G77" s="43">
        <f>IF('Week 4'!R65=0,,'Week 4'!R65)</f>
        <v>0</v>
      </c>
      <c r="H77" s="42">
        <f>IFERROR(AVERAGE('Week 4'!O53:O62),0)</f>
        <v>0</v>
      </c>
      <c r="I77" s="41">
        <f>IF('Week 4'!P63=0,,'Week 4'!P63)</f>
        <v>0</v>
      </c>
      <c r="J77" s="79">
        <f>IFERROR(AVERAGE('Week 4'!Q53:Q62),0)</f>
        <v>0</v>
      </c>
      <c r="K77" s="43">
        <f ca="1">IF('Week 4'!N65=0,,'Week 4'!N65)</f>
        <v>0</v>
      </c>
      <c r="L77" s="8"/>
      <c r="M77" s="477"/>
      <c r="N77" s="479"/>
      <c r="O77" s="219" t="s">
        <v>207</v>
      </c>
      <c r="P77" s="220" t="s">
        <v>197</v>
      </c>
      <c r="Q77" s="220" t="s">
        <v>196</v>
      </c>
      <c r="R77" s="220" t="s">
        <v>43</v>
      </c>
      <c r="S77" s="219" t="s">
        <v>85</v>
      </c>
      <c r="T77" s="219" t="s">
        <v>67</v>
      </c>
      <c r="U77" s="219" t="s">
        <v>82</v>
      </c>
      <c r="V77" s="207" t="s">
        <v>107</v>
      </c>
      <c r="W77" s="8"/>
      <c r="X77" s="8"/>
      <c r="Y77" s="8"/>
      <c r="Z77" s="8"/>
      <c r="AA77" s="8"/>
      <c r="AB77" s="8"/>
      <c r="AC77" s="8"/>
      <c r="AD77" s="8"/>
      <c r="AE77" s="8"/>
      <c r="AF77" s="8"/>
      <c r="AG77" s="8"/>
      <c r="AH77" s="8"/>
      <c r="AI77" s="8"/>
      <c r="AJ77" s="8"/>
      <c r="AK77" s="8"/>
      <c r="AL77" s="8"/>
      <c r="AM77" s="8"/>
      <c r="AN77" s="8"/>
      <c r="AO77" s="8"/>
      <c r="AP77" s="8"/>
      <c r="AQ77" s="8"/>
      <c r="AR77" s="8"/>
      <c r="AS77" s="8"/>
      <c r="AT77" s="8"/>
      <c r="AU77" s="8"/>
      <c r="AV77" s="8"/>
      <c r="AW77" s="8"/>
    </row>
    <row r="78" spans="1:49" ht="30" customHeight="1" thickBot="1" x14ac:dyDescent="0.35">
      <c r="A78" s="8"/>
      <c r="B78" s="477">
        <f>IF('Week 4'!C73="","",'Week 4'!C73)</f>
        <v>0</v>
      </c>
      <c r="C78" s="478"/>
      <c r="D78" s="479"/>
      <c r="E78" s="202">
        <f>COUNTIF('Week 4'!C83:C92,"&gt;0")</f>
        <v>0</v>
      </c>
      <c r="F78" s="162">
        <f>IF('Week 4'!D95=0,,'Week 4'!D95)</f>
        <v>0</v>
      </c>
      <c r="G78" s="161">
        <f>IF('Week 4'!F95=0,,'Week 4'!F95)</f>
        <v>0</v>
      </c>
      <c r="H78" s="162">
        <f>IFERROR(AVERAGE('Week 4'!C83:C92),0)</f>
        <v>0</v>
      </c>
      <c r="I78" s="41">
        <f>IF('Week 4'!E93=0,,'Week 4'!E93)</f>
        <v>0</v>
      </c>
      <c r="J78" s="79">
        <f>IFERROR(AVERAGE('Week 4'!E83:E92),0)</f>
        <v>0</v>
      </c>
      <c r="K78" s="161">
        <f ca="1">IF('Week 4'!B95=0,,'Week 4'!B95)</f>
        <v>0</v>
      </c>
      <c r="L78" s="8"/>
      <c r="M78" s="477" t="s">
        <v>46</v>
      </c>
      <c r="N78" s="479"/>
      <c r="O78" s="221">
        <f>COUNTIF(B72:D74,"*")</f>
        <v>0</v>
      </c>
      <c r="P78" s="222">
        <f>SUM(E72:E74)</f>
        <v>0</v>
      </c>
      <c r="Q78" s="45">
        <f>SUM(F72:F74)</f>
        <v>0</v>
      </c>
      <c r="R78" s="46">
        <f>SUM(G72:G74)</f>
        <v>0</v>
      </c>
      <c r="S78" s="87" t="str">
        <f>IFERROR(AVERAGEIF(H72:H74,"&gt;0"),"")</f>
        <v/>
      </c>
      <c r="T78" s="223" t="str">
        <f>IFERROR(AVERAGEIF(I72:I74,"&gt;0"),"")</f>
        <v/>
      </c>
      <c r="U78" s="224" t="str">
        <f>IFERROR(AVERAGEIF(J72:J74,"&gt;0"),"")</f>
        <v/>
      </c>
      <c r="V78" s="225" t="str">
        <f>'Week 4'!R33</f>
        <v/>
      </c>
      <c r="W78" s="8"/>
      <c r="X78" s="8"/>
      <c r="Y78" s="8"/>
      <c r="Z78" s="8"/>
      <c r="AA78" s="8"/>
      <c r="AB78" s="8"/>
      <c r="AC78" s="8"/>
      <c r="AD78" s="8"/>
      <c r="AE78" s="8"/>
      <c r="AF78" s="8"/>
      <c r="AG78" s="8"/>
      <c r="AH78" s="8"/>
      <c r="AI78" s="8"/>
      <c r="AJ78" s="8"/>
      <c r="AK78" s="8"/>
      <c r="AL78" s="8"/>
      <c r="AM78" s="8"/>
      <c r="AN78" s="8"/>
      <c r="AO78" s="8"/>
      <c r="AP78" s="8"/>
      <c r="AQ78" s="8"/>
      <c r="AR78" s="8"/>
      <c r="AS78" s="8"/>
      <c r="AT78" s="8"/>
      <c r="AU78" s="8"/>
      <c r="AV78" s="8"/>
      <c r="AW78" s="8"/>
    </row>
    <row r="79" spans="1:49" ht="30" customHeight="1" thickBot="1" x14ac:dyDescent="0.35">
      <c r="A79" s="8"/>
      <c r="B79" s="477">
        <f>IF('Week 4'!I73="","",'Week 4'!I73)</f>
        <v>0</v>
      </c>
      <c r="C79" s="478"/>
      <c r="D79" s="479"/>
      <c r="E79" s="202">
        <f>COUNTIF('Week 4'!I83:I92,"&gt;0")</f>
        <v>0</v>
      </c>
      <c r="F79" s="162">
        <f>IF('Week 4'!J95=0,,'Week 4'!J95)</f>
        <v>0</v>
      </c>
      <c r="G79" s="161">
        <f>IF('Week 4'!L95=0,,'Week 4'!L95)</f>
        <v>0</v>
      </c>
      <c r="H79" s="162">
        <f>IFERROR(AVERAGE('Week 4'!I83:I92),0)</f>
        <v>0</v>
      </c>
      <c r="I79" s="41">
        <f>IF('Week 4'!K93=0,,'Week 4'!K93)</f>
        <v>0</v>
      </c>
      <c r="J79" s="79">
        <f>IFERROR(AVERAGE('Week 4'!K83:K92),0)</f>
        <v>0</v>
      </c>
      <c r="K79" s="161">
        <f ca="1">IF('Week 4'!H95=0,,'Week 4'!H95)</f>
        <v>0</v>
      </c>
      <c r="L79" s="8"/>
      <c r="M79" s="477" t="s">
        <v>47</v>
      </c>
      <c r="N79" s="479"/>
      <c r="O79" s="221">
        <f>COUNTIF(B75:D77,"*")</f>
        <v>0</v>
      </c>
      <c r="P79" s="222">
        <f>SUM(E75:E77)</f>
        <v>0</v>
      </c>
      <c r="Q79" s="45">
        <f>SUM(F75:F77)</f>
        <v>0</v>
      </c>
      <c r="R79" s="46">
        <f>SUM(G75:G77)</f>
        <v>0</v>
      </c>
      <c r="S79" s="87" t="str">
        <f>IFERROR(AVERAGEIF(H75:H77,"&gt;0"),"")</f>
        <v/>
      </c>
      <c r="T79" s="223" t="str">
        <f>IFERROR(AVERAGEIF(I75:I77,"&gt;0"),"")</f>
        <v/>
      </c>
      <c r="U79" s="224" t="str">
        <f>IFERROR(AVERAGEIF(J75:J77,"&gt;0"),"")</f>
        <v/>
      </c>
      <c r="V79" s="225" t="str">
        <f>'Week 4'!R63</f>
        <v/>
      </c>
      <c r="W79" s="8"/>
      <c r="X79" s="8"/>
      <c r="Y79" s="8"/>
      <c r="Z79" s="8"/>
      <c r="AA79" s="8"/>
      <c r="AB79" s="8"/>
      <c r="AC79" s="8"/>
      <c r="AD79" s="8"/>
      <c r="AE79" s="8"/>
      <c r="AF79" s="8"/>
      <c r="AG79" s="8"/>
      <c r="AH79" s="8"/>
      <c r="AI79" s="8"/>
      <c r="AJ79" s="8"/>
      <c r="AK79" s="8"/>
      <c r="AL79" s="8"/>
      <c r="AM79" s="8"/>
      <c r="AN79" s="8"/>
      <c r="AO79" s="8"/>
      <c r="AP79" s="8"/>
      <c r="AQ79" s="8"/>
      <c r="AR79" s="8"/>
      <c r="AS79" s="8"/>
      <c r="AT79" s="8"/>
      <c r="AU79" s="8"/>
      <c r="AV79" s="8"/>
      <c r="AW79" s="8"/>
    </row>
    <row r="80" spans="1:49" ht="30" customHeight="1" thickBot="1" x14ac:dyDescent="0.35">
      <c r="A80" s="8"/>
      <c r="B80" s="477">
        <f>IF('Week 4'!O73="","",'Week 4'!O73)</f>
        <v>0</v>
      </c>
      <c r="C80" s="478"/>
      <c r="D80" s="479"/>
      <c r="E80" s="203">
        <f>COUNTIF('Week 4'!O83:O92,"&gt;0")</f>
        <v>0</v>
      </c>
      <c r="F80" s="45">
        <f>IF('Week 4'!P95=0,,'Week 4'!P95)</f>
        <v>0</v>
      </c>
      <c r="G80" s="46">
        <f>IF('Week 4'!R95=0,,'Week 4'!R95)</f>
        <v>0</v>
      </c>
      <c r="H80" s="45">
        <f>IFERROR(AVERAGE('Week 4'!O83:O92),0)</f>
        <v>0</v>
      </c>
      <c r="I80" s="47">
        <f>IF('Week 4'!P93=0,,'Week 4'!P93)</f>
        <v>0</v>
      </c>
      <c r="J80" s="80">
        <f>IFERROR(AVERAGE('Week 4'!Q83:Q92),0)</f>
        <v>0</v>
      </c>
      <c r="K80" s="46">
        <f ca="1">IF('Week 4'!N95=0,,'Week 4'!N95)</f>
        <v>0</v>
      </c>
      <c r="L80" s="8"/>
      <c r="M80" s="477" t="s">
        <v>48</v>
      </c>
      <c r="N80" s="479"/>
      <c r="O80" s="213">
        <f>COUNTIF(B78:D80,"*")</f>
        <v>0</v>
      </c>
      <c r="P80" s="216">
        <f>SUM(E78:E80)</f>
        <v>0</v>
      </c>
      <c r="Q80" s="217">
        <f>SUM(F78:F80)</f>
        <v>0</v>
      </c>
      <c r="R80" s="212">
        <f>SUM(G78:G80)</f>
        <v>0</v>
      </c>
      <c r="S80" s="226" t="str">
        <f>IFERROR(AVERAGEIF(H78:H80,"&gt;0"),"")</f>
        <v/>
      </c>
      <c r="T80" s="215" t="str">
        <f>IFERROR(AVERAGEIF(I78:I80,"&gt;0"),"")</f>
        <v/>
      </c>
      <c r="U80" s="214" t="str">
        <f>IFERROR(AVERAGEIF(J78:J80,"&gt;0"),"")</f>
        <v/>
      </c>
      <c r="V80" s="218" t="str">
        <f>'Week 4'!R93</f>
        <v/>
      </c>
      <c r="W80" s="8"/>
      <c r="X80" s="8"/>
      <c r="Y80" s="8"/>
      <c r="Z80" s="8"/>
      <c r="AA80" s="8"/>
      <c r="AB80" s="8"/>
      <c r="AC80" s="8"/>
      <c r="AD80" s="8"/>
      <c r="AE80" s="8"/>
      <c r="AF80" s="8"/>
      <c r="AG80" s="8"/>
      <c r="AH80" s="8"/>
      <c r="AI80" s="8"/>
      <c r="AJ80" s="8"/>
      <c r="AK80" s="8"/>
      <c r="AL80" s="8"/>
      <c r="AM80" s="8"/>
      <c r="AN80" s="8"/>
      <c r="AO80" s="8"/>
      <c r="AP80" s="8"/>
      <c r="AQ80" s="8"/>
      <c r="AR80" s="8"/>
      <c r="AS80" s="8"/>
      <c r="AT80" s="8"/>
      <c r="AU80" s="8"/>
      <c r="AV80" s="8"/>
      <c r="AW80" s="8"/>
    </row>
    <row r="81" spans="1:49" ht="15" customHeight="1" x14ac:dyDescent="0.3">
      <c r="A81" s="8"/>
      <c r="B81" s="10"/>
      <c r="C81" s="10"/>
      <c r="D81" s="520"/>
      <c r="E81" s="199"/>
      <c r="F81" s="522"/>
      <c r="G81" s="517"/>
      <c r="H81" s="59"/>
      <c r="I81" s="521"/>
      <c r="J81" s="77"/>
      <c r="K81" s="520"/>
      <c r="L81" s="8"/>
      <c r="M81" s="8"/>
      <c r="N81" s="8"/>
      <c r="O81" s="8"/>
      <c r="P81" s="8"/>
      <c r="Q81" s="8"/>
      <c r="R81" s="8"/>
      <c r="S81" s="8"/>
      <c r="T81" s="8"/>
      <c r="U81" s="8"/>
      <c r="V81" s="8"/>
      <c r="W81" s="8"/>
      <c r="X81" s="8"/>
      <c r="Y81" s="8"/>
      <c r="Z81" s="8"/>
      <c r="AA81" s="8"/>
      <c r="AB81" s="8"/>
      <c r="AC81" s="8"/>
      <c r="AD81" s="8"/>
      <c r="AE81" s="8"/>
      <c r="AF81" s="8"/>
      <c r="AG81" s="8"/>
      <c r="AH81" s="8"/>
      <c r="AI81" s="8"/>
      <c r="AJ81" s="8"/>
      <c r="AK81" s="8"/>
      <c r="AL81" s="8"/>
      <c r="AM81" s="8"/>
      <c r="AN81" s="8"/>
      <c r="AO81" s="8"/>
      <c r="AP81" s="8"/>
      <c r="AQ81" s="8"/>
      <c r="AR81" s="8"/>
      <c r="AS81" s="8"/>
      <c r="AT81" s="8"/>
      <c r="AU81" s="8"/>
      <c r="AV81" s="8"/>
      <c r="AW81" s="8"/>
    </row>
    <row r="82" spans="1:49" ht="15" customHeight="1" x14ac:dyDescent="0.3">
      <c r="A82" s="8"/>
      <c r="B82" s="10"/>
      <c r="C82" s="10"/>
      <c r="D82" s="520"/>
      <c r="E82" s="199"/>
      <c r="F82" s="520"/>
      <c r="G82" s="520"/>
      <c r="H82" s="75"/>
      <c r="I82" s="521"/>
      <c r="J82" s="78"/>
      <c r="K82" s="520"/>
      <c r="L82" s="8"/>
      <c r="M82" s="8"/>
      <c r="N82" s="8"/>
      <c r="O82" s="8"/>
      <c r="P82" s="8"/>
      <c r="Q82" s="8"/>
      <c r="R82" s="8"/>
      <c r="S82" s="8"/>
      <c r="T82" s="8"/>
      <c r="U82" s="8"/>
      <c r="V82" s="8"/>
      <c r="W82" s="8"/>
      <c r="X82" s="8"/>
      <c r="Y82" s="8"/>
      <c r="Z82" s="8"/>
      <c r="AA82" s="8"/>
      <c r="AB82" s="8"/>
      <c r="AC82" s="8"/>
      <c r="AD82" s="8"/>
      <c r="AE82" s="8"/>
      <c r="AF82" s="8"/>
      <c r="AG82" s="8"/>
      <c r="AH82" s="8"/>
      <c r="AI82" s="8"/>
      <c r="AJ82" s="8"/>
      <c r="AK82" s="8"/>
      <c r="AL82" s="8"/>
      <c r="AM82" s="8"/>
      <c r="AN82" s="8"/>
      <c r="AO82" s="8"/>
      <c r="AP82" s="8"/>
      <c r="AQ82" s="8"/>
      <c r="AR82" s="8"/>
      <c r="AS82" s="8"/>
      <c r="AT82" s="8"/>
      <c r="AU82" s="8"/>
      <c r="AV82" s="8"/>
      <c r="AW82" s="8"/>
    </row>
    <row r="83" spans="1:49" ht="15" customHeight="1" x14ac:dyDescent="0.3">
      <c r="A83" s="8"/>
      <c r="B83" s="502">
        <f>'Training Plan'!B128</f>
        <v>0</v>
      </c>
      <c r="C83" s="503"/>
      <c r="D83" s="504"/>
      <c r="E83" s="200"/>
      <c r="F83" s="513" t="s">
        <v>173</v>
      </c>
      <c r="G83" s="513"/>
      <c r="H83" s="513"/>
      <c r="I83" s="513"/>
      <c r="J83" s="513"/>
      <c r="K83" s="513"/>
      <c r="L83" s="513"/>
      <c r="M83" s="513"/>
      <c r="N83" s="513"/>
      <c r="O83" s="513"/>
      <c r="P83" s="513"/>
      <c r="Q83" s="513"/>
      <c r="R83" s="513"/>
      <c r="S83" s="513"/>
      <c r="T83" s="513"/>
      <c r="U83" s="513"/>
      <c r="V83" s="514"/>
      <c r="W83" s="8"/>
      <c r="X83" s="8"/>
      <c r="Y83" s="8"/>
      <c r="Z83" s="8"/>
      <c r="AA83" s="8"/>
      <c r="AB83" s="8"/>
      <c r="AC83" s="8"/>
      <c r="AD83" s="8"/>
      <c r="AE83" s="8"/>
      <c r="AF83" s="8"/>
      <c r="AG83" s="8"/>
      <c r="AH83" s="8"/>
      <c r="AI83" s="8"/>
      <c r="AJ83" s="8"/>
      <c r="AK83" s="8"/>
      <c r="AL83" s="8"/>
      <c r="AM83" s="8"/>
      <c r="AN83" s="8"/>
      <c r="AO83" s="8"/>
      <c r="AP83" s="8"/>
      <c r="AQ83" s="8"/>
      <c r="AR83" s="8"/>
      <c r="AS83" s="8"/>
      <c r="AT83" s="8"/>
      <c r="AU83" s="8"/>
      <c r="AV83" s="8"/>
      <c r="AW83" s="8"/>
    </row>
    <row r="84" spans="1:49" ht="15" customHeight="1" x14ac:dyDescent="0.3">
      <c r="A84" s="8"/>
      <c r="B84" s="505"/>
      <c r="C84" s="506"/>
      <c r="D84" s="507"/>
      <c r="E84" s="201"/>
      <c r="F84" s="515"/>
      <c r="G84" s="515"/>
      <c r="H84" s="515"/>
      <c r="I84" s="515"/>
      <c r="J84" s="515"/>
      <c r="K84" s="515"/>
      <c r="L84" s="515"/>
      <c r="M84" s="515"/>
      <c r="N84" s="515"/>
      <c r="O84" s="515"/>
      <c r="P84" s="515"/>
      <c r="Q84" s="515"/>
      <c r="R84" s="515"/>
      <c r="S84" s="515"/>
      <c r="T84" s="515"/>
      <c r="U84" s="515"/>
      <c r="V84" s="516"/>
      <c r="W84" s="8"/>
      <c r="X84" s="8"/>
      <c r="Y84" s="8"/>
      <c r="Z84" s="8"/>
      <c r="AA84" s="8"/>
      <c r="AB84" s="8"/>
      <c r="AC84" s="8"/>
      <c r="AD84" s="8"/>
      <c r="AE84" s="8"/>
      <c r="AF84" s="8"/>
      <c r="AG84" s="8"/>
      <c r="AH84" s="8"/>
      <c r="AI84" s="8"/>
      <c r="AJ84" s="8"/>
      <c r="AK84" s="8"/>
      <c r="AL84" s="8"/>
      <c r="AM84" s="8"/>
      <c r="AN84" s="8"/>
      <c r="AO84" s="8"/>
      <c r="AP84" s="8"/>
      <c r="AQ84" s="8"/>
      <c r="AR84" s="8"/>
      <c r="AS84" s="8"/>
      <c r="AT84" s="8"/>
      <c r="AU84" s="8"/>
      <c r="AV84" s="8"/>
      <c r="AW84" s="8"/>
    </row>
    <row r="85" spans="1:49" ht="15" customHeight="1" x14ac:dyDescent="0.3">
      <c r="A85" s="8"/>
      <c r="B85" s="8"/>
      <c r="C85" s="8"/>
      <c r="D85" s="8"/>
      <c r="E85" s="8"/>
      <c r="F85" s="8"/>
      <c r="G85" s="8"/>
      <c r="H85" s="8"/>
      <c r="I85" s="8"/>
      <c r="J85" s="8"/>
      <c r="K85" s="8"/>
      <c r="L85" s="8"/>
      <c r="M85" s="8"/>
      <c r="N85" s="8"/>
      <c r="O85" s="8"/>
      <c r="P85" s="8"/>
      <c r="Q85" s="8"/>
      <c r="R85" s="8"/>
      <c r="S85" s="8"/>
      <c r="T85" s="8"/>
      <c r="U85" s="8"/>
      <c r="V85" s="8"/>
      <c r="W85" s="8"/>
      <c r="X85" s="8"/>
      <c r="Y85" s="8"/>
      <c r="Z85" s="8"/>
      <c r="AA85" s="8"/>
      <c r="AB85" s="8"/>
      <c r="AC85" s="8"/>
      <c r="AD85" s="8"/>
      <c r="AE85" s="8"/>
      <c r="AF85" s="8"/>
      <c r="AG85" s="8"/>
      <c r="AH85" s="8"/>
      <c r="AI85" s="8"/>
      <c r="AJ85" s="8"/>
      <c r="AK85" s="8"/>
      <c r="AL85" s="8"/>
      <c r="AM85" s="8"/>
      <c r="AN85" s="8"/>
      <c r="AO85" s="8"/>
      <c r="AP85" s="8"/>
      <c r="AQ85" s="8"/>
      <c r="AR85" s="8"/>
      <c r="AS85" s="8"/>
      <c r="AT85" s="8"/>
      <c r="AU85" s="8"/>
      <c r="AV85" s="8"/>
      <c r="AW85" s="8"/>
    </row>
    <row r="86" spans="1:49" ht="15" customHeight="1" thickBot="1" x14ac:dyDescent="0.35">
      <c r="A86" s="84"/>
      <c r="B86" s="8"/>
      <c r="C86" s="8"/>
      <c r="D86" s="8"/>
      <c r="E86" s="8"/>
      <c r="F86" s="8"/>
      <c r="G86" s="8"/>
      <c r="H86" s="8"/>
      <c r="I86" s="8"/>
      <c r="J86" s="8"/>
      <c r="K86" s="8"/>
      <c r="L86" s="8"/>
      <c r="M86" s="8"/>
      <c r="N86" s="8"/>
      <c r="O86" s="8"/>
      <c r="P86" s="8"/>
      <c r="Q86" s="8"/>
      <c r="R86" s="8"/>
      <c r="S86" s="8"/>
      <c r="T86" s="8"/>
      <c r="U86" s="8"/>
      <c r="V86" s="8"/>
      <c r="W86" s="84"/>
      <c r="X86" s="84"/>
      <c r="Y86" s="84"/>
      <c r="Z86" s="8"/>
      <c r="AA86" s="8"/>
      <c r="AB86" s="8"/>
      <c r="AC86" s="8"/>
      <c r="AD86" s="8"/>
      <c r="AE86" s="8"/>
      <c r="AF86" s="8"/>
      <c r="AG86" s="8"/>
      <c r="AH86" s="8"/>
      <c r="AI86" s="8"/>
      <c r="AJ86" s="8"/>
      <c r="AK86" s="8"/>
      <c r="AL86" s="8"/>
      <c r="AM86" s="8"/>
      <c r="AN86" s="8"/>
      <c r="AO86" s="8"/>
      <c r="AP86" s="8"/>
      <c r="AQ86" s="8"/>
      <c r="AR86" s="8"/>
      <c r="AS86" s="8"/>
      <c r="AT86" s="8"/>
      <c r="AU86" s="8"/>
      <c r="AV86" s="8"/>
      <c r="AW86" s="8"/>
    </row>
    <row r="87" spans="1:49" ht="15" customHeight="1" x14ac:dyDescent="0.3">
      <c r="A87" s="84"/>
      <c r="B87" s="329" t="s">
        <v>73</v>
      </c>
      <c r="C87" s="330"/>
      <c r="D87" s="330"/>
      <c r="E87" s="330"/>
      <c r="F87" s="330"/>
      <c r="G87" s="330"/>
      <c r="H87" s="330"/>
      <c r="I87" s="330"/>
      <c r="J87" s="330"/>
      <c r="K87" s="331"/>
      <c r="L87" s="8"/>
      <c r="M87" s="329" t="s">
        <v>203</v>
      </c>
      <c r="N87" s="330"/>
      <c r="O87" s="330"/>
      <c r="P87" s="330"/>
      <c r="Q87" s="330"/>
      <c r="R87" s="330"/>
      <c r="S87" s="330"/>
      <c r="T87" s="330"/>
      <c r="U87" s="330"/>
      <c r="V87" s="331"/>
      <c r="W87" s="84"/>
      <c r="X87" s="84"/>
      <c r="Y87" s="84"/>
      <c r="Z87" s="8"/>
      <c r="AA87" s="8"/>
      <c r="AB87" s="8"/>
      <c r="AC87" s="8"/>
      <c r="AD87" s="8"/>
      <c r="AE87" s="8"/>
      <c r="AF87" s="8"/>
      <c r="AG87" s="8"/>
      <c r="AH87" s="8"/>
      <c r="AI87" s="8"/>
      <c r="AJ87" s="8"/>
      <c r="AK87" s="8"/>
      <c r="AL87" s="8"/>
      <c r="AM87" s="8"/>
      <c r="AN87" s="8"/>
      <c r="AO87" s="8"/>
      <c r="AP87" s="8"/>
      <c r="AQ87" s="8"/>
      <c r="AR87" s="8"/>
      <c r="AS87" s="8"/>
      <c r="AT87" s="8"/>
      <c r="AU87" s="8"/>
      <c r="AV87" s="8"/>
      <c r="AW87" s="8"/>
    </row>
    <row r="88" spans="1:49" ht="15" customHeight="1" thickBot="1" x14ac:dyDescent="0.35">
      <c r="A88" s="84"/>
      <c r="B88" s="332"/>
      <c r="C88" s="333"/>
      <c r="D88" s="333"/>
      <c r="E88" s="333"/>
      <c r="F88" s="333"/>
      <c r="G88" s="333"/>
      <c r="H88" s="333"/>
      <c r="I88" s="333"/>
      <c r="J88" s="333"/>
      <c r="K88" s="334"/>
      <c r="L88" s="8"/>
      <c r="M88" s="332"/>
      <c r="N88" s="333"/>
      <c r="O88" s="333"/>
      <c r="P88" s="333"/>
      <c r="Q88" s="333"/>
      <c r="R88" s="333"/>
      <c r="S88" s="333"/>
      <c r="T88" s="333"/>
      <c r="U88" s="333"/>
      <c r="V88" s="334"/>
      <c r="W88" s="84"/>
      <c r="X88" s="84"/>
      <c r="Y88" s="84"/>
      <c r="Z88" s="8"/>
      <c r="AA88" s="8"/>
      <c r="AB88" s="8"/>
      <c r="AC88" s="8"/>
      <c r="AD88" s="8"/>
      <c r="AE88" s="8"/>
      <c r="AF88" s="8"/>
      <c r="AG88" s="8"/>
      <c r="AH88" s="8"/>
      <c r="AI88" s="8"/>
      <c r="AJ88" s="8"/>
      <c r="AK88" s="8"/>
      <c r="AL88" s="8"/>
      <c r="AM88" s="8"/>
      <c r="AN88" s="8"/>
      <c r="AO88" s="8"/>
      <c r="AP88" s="8"/>
      <c r="AQ88" s="8"/>
      <c r="AR88" s="8"/>
      <c r="AS88" s="8"/>
      <c r="AT88" s="8"/>
      <c r="AU88" s="8"/>
      <c r="AV88" s="8"/>
      <c r="AW88" s="8"/>
    </row>
    <row r="89" spans="1:49" ht="15" customHeight="1" x14ac:dyDescent="0.3">
      <c r="A89" s="8"/>
      <c r="B89" s="397" t="s">
        <v>66</v>
      </c>
      <c r="C89" s="398"/>
      <c r="D89" s="399"/>
      <c r="E89" s="509" t="s">
        <v>197</v>
      </c>
      <c r="F89" s="509" t="s">
        <v>196</v>
      </c>
      <c r="G89" s="509" t="s">
        <v>43</v>
      </c>
      <c r="H89" s="511" t="s">
        <v>85</v>
      </c>
      <c r="I89" s="511" t="s">
        <v>67</v>
      </c>
      <c r="J89" s="511" t="s">
        <v>82</v>
      </c>
      <c r="K89" s="509" t="s">
        <v>4</v>
      </c>
      <c r="L89" s="8"/>
      <c r="M89" s="518" t="s">
        <v>66</v>
      </c>
      <c r="N89" s="519"/>
      <c r="O89" s="509" t="s">
        <v>197</v>
      </c>
      <c r="P89" s="509" t="s">
        <v>196</v>
      </c>
      <c r="Q89" s="509" t="s">
        <v>43</v>
      </c>
      <c r="R89" s="511" t="s">
        <v>85</v>
      </c>
      <c r="S89" s="524" t="s">
        <v>67</v>
      </c>
      <c r="T89" s="511" t="s">
        <v>82</v>
      </c>
      <c r="U89" s="523" t="s">
        <v>102</v>
      </c>
      <c r="V89" s="511" t="s">
        <v>87</v>
      </c>
      <c r="W89" s="8"/>
      <c r="X89" s="8"/>
      <c r="Y89" s="8"/>
      <c r="Z89" s="8"/>
      <c r="AA89" s="8"/>
      <c r="AB89" s="8"/>
      <c r="AC89" s="8"/>
      <c r="AD89" s="8"/>
      <c r="AE89" s="8"/>
      <c r="AF89" s="8"/>
      <c r="AG89" s="8"/>
      <c r="AH89" s="8"/>
      <c r="AI89" s="8"/>
      <c r="AJ89" s="8"/>
      <c r="AK89" s="8"/>
      <c r="AL89" s="8"/>
      <c r="AM89" s="8"/>
      <c r="AN89" s="8"/>
      <c r="AO89" s="8"/>
      <c r="AP89" s="8"/>
      <c r="AQ89" s="8"/>
      <c r="AR89" s="8"/>
      <c r="AS89" s="8"/>
      <c r="AT89" s="8"/>
      <c r="AU89" s="8"/>
      <c r="AV89" s="8"/>
      <c r="AW89" s="8"/>
    </row>
    <row r="90" spans="1:49" ht="15" customHeight="1" thickBot="1" x14ac:dyDescent="0.35">
      <c r="A90" s="8"/>
      <c r="B90" s="406"/>
      <c r="C90" s="419"/>
      <c r="D90" s="508"/>
      <c r="E90" s="510"/>
      <c r="F90" s="510"/>
      <c r="G90" s="510"/>
      <c r="H90" s="510"/>
      <c r="I90" s="512"/>
      <c r="J90" s="512"/>
      <c r="K90" s="510"/>
      <c r="L90" s="8"/>
      <c r="M90" s="406"/>
      <c r="N90" s="508"/>
      <c r="O90" s="510"/>
      <c r="P90" s="510"/>
      <c r="Q90" s="510"/>
      <c r="R90" s="510"/>
      <c r="S90" s="510"/>
      <c r="T90" s="512"/>
      <c r="U90" s="419"/>
      <c r="V90" s="512"/>
      <c r="W90" s="8"/>
      <c r="X90" s="8"/>
      <c r="Y90" s="8"/>
      <c r="Z90" s="8"/>
      <c r="AA90" s="8"/>
      <c r="AB90" s="8"/>
      <c r="AC90" s="8"/>
      <c r="AD90" s="8"/>
      <c r="AE90" s="8"/>
      <c r="AF90" s="8"/>
      <c r="AG90" s="8"/>
      <c r="AH90" s="8"/>
      <c r="AI90" s="8"/>
      <c r="AJ90" s="8"/>
      <c r="AK90" s="8"/>
      <c r="AL90" s="8"/>
      <c r="AM90" s="8"/>
      <c r="AN90" s="8"/>
      <c r="AO90" s="8"/>
      <c r="AP90" s="8"/>
      <c r="AQ90" s="8"/>
      <c r="AR90" s="8"/>
      <c r="AS90" s="8"/>
      <c r="AT90" s="8"/>
      <c r="AU90" s="8"/>
      <c r="AV90" s="8"/>
      <c r="AW90" s="8"/>
    </row>
    <row r="91" spans="1:49" ht="30" customHeight="1" thickBot="1" x14ac:dyDescent="0.35">
      <c r="A91" s="8"/>
      <c r="B91" s="477">
        <f>IF('Week 5'!C13="","",'Week 5'!C13)</f>
        <v>0</v>
      </c>
      <c r="C91" s="478"/>
      <c r="D91" s="479"/>
      <c r="E91" s="202">
        <f>COUNTIF('Week 5'!C23:C32,"&gt;0")</f>
        <v>0</v>
      </c>
      <c r="F91" s="145">
        <f>IF('Week 5'!D35=0,,'Week 5'!D35)</f>
        <v>0</v>
      </c>
      <c r="G91" s="144">
        <f>IF('Week 5'!F35=0,,'Week 5'!F35)</f>
        <v>0</v>
      </c>
      <c r="H91" s="145">
        <f>IFERROR(AVERAGE('Week 5'!C23:C32),0)</f>
        <v>0</v>
      </c>
      <c r="I91" s="41">
        <f>IF('Week 5'!E33=0,,'Week 5'!E33)</f>
        <v>0</v>
      </c>
      <c r="J91" s="79">
        <f>IFERROR(AVERAGE('Week 5'!E23:E32),0)</f>
        <v>0</v>
      </c>
      <c r="K91" s="144">
        <f ca="1">IF('Week 5'!B35=0,,'Week 5'!B35)</f>
        <v>0</v>
      </c>
      <c r="L91" s="8"/>
      <c r="M91" s="477" t="s">
        <v>42</v>
      </c>
      <c r="N91" s="479"/>
      <c r="O91" s="202">
        <f>SUMPRODUCT((NOT(ISERROR(FIND(M91,B91:D99))))*(E91:E99))</f>
        <v>0</v>
      </c>
      <c r="P91" s="145">
        <f>SUMPRODUCT((NOT(ISERROR(FIND(M91,B91:D99))))*(F91:F99))</f>
        <v>0</v>
      </c>
      <c r="Q91" s="144">
        <f>SUMPRODUCT((NOT(ISERROR(FIND(M91,B91:D99))))*(G91:G99))</f>
        <v>0</v>
      </c>
      <c r="R91" s="146">
        <f>IFERROR(SUMPRODUCT((NOT(ISERROR(FIND(M91,B91:D99))))*((H91:H99)/U91)),)</f>
        <v>0</v>
      </c>
      <c r="S91" s="41">
        <f>IFERROR(SUMPRODUCT((NOT(ISERROR(FIND(M91,B91:D99))))*((I91:I99)/U91)),)</f>
        <v>0</v>
      </c>
      <c r="T91" s="79">
        <f>IFERROR(SUMPRODUCT((NOT(ISERROR(FIND(M91,B91:D99))))*((J91:J99)/U91)),)</f>
        <v>0</v>
      </c>
      <c r="U91" s="81">
        <f>COUNTIF(B91:D99,"*Squat*")</f>
        <v>0</v>
      </c>
      <c r="V91" s="46">
        <f t="array" aca="1" ref="V91" ca="1">MAX(IF("Competition Squat"=B91:D99,K91:K99,0))</f>
        <v>0</v>
      </c>
      <c r="W91" s="8"/>
      <c r="X91" s="8"/>
      <c r="Y91" s="8"/>
      <c r="Z91" s="8"/>
      <c r="AA91" s="8"/>
      <c r="AB91" s="8"/>
      <c r="AC91" s="8"/>
      <c r="AD91" s="8"/>
      <c r="AE91" s="8"/>
      <c r="AF91" s="8"/>
      <c r="AG91" s="8"/>
      <c r="AH91" s="8"/>
      <c r="AI91" s="8"/>
      <c r="AJ91" s="8"/>
      <c r="AK91" s="8"/>
      <c r="AL91" s="8"/>
      <c r="AM91" s="8"/>
      <c r="AN91" s="8"/>
      <c r="AO91" s="8"/>
      <c r="AP91" s="8"/>
      <c r="AQ91" s="8"/>
      <c r="AR91" s="8"/>
      <c r="AS91" s="8"/>
      <c r="AT91" s="8"/>
      <c r="AU91" s="8"/>
      <c r="AV91" s="8"/>
      <c r="AW91" s="8"/>
    </row>
    <row r="92" spans="1:49" ht="30" customHeight="1" thickBot="1" x14ac:dyDescent="0.35">
      <c r="A92" s="8"/>
      <c r="B92" s="477">
        <f>IF('Week 5'!I13="","",'Week 5'!I13)</f>
        <v>0</v>
      </c>
      <c r="C92" s="478"/>
      <c r="D92" s="479"/>
      <c r="E92" s="202">
        <f>COUNTIF('Week 5'!I23:I32,"&gt;0")</f>
        <v>0</v>
      </c>
      <c r="F92" s="145">
        <f>IF('Week 5'!J35=0,,'Week 5'!J35)</f>
        <v>0</v>
      </c>
      <c r="G92" s="144">
        <f>IF('Week 5'!L35=0,,'Week 5'!L35)</f>
        <v>0</v>
      </c>
      <c r="H92" s="145">
        <f>IFERROR(AVERAGE('Week 5'!I23:I32),0)</f>
        <v>0</v>
      </c>
      <c r="I92" s="41">
        <f>IF('Week 5'!K33=0,,'Week 5'!K33)</f>
        <v>0</v>
      </c>
      <c r="J92" s="79">
        <f>IFERROR(AVERAGE('Week 5'!K23:K32),0)</f>
        <v>0</v>
      </c>
      <c r="K92" s="144">
        <f ca="1">IF('Week 5'!H35=0,,'Week 5'!H35)</f>
        <v>0</v>
      </c>
      <c r="L92" s="8"/>
      <c r="M92" s="477" t="s">
        <v>44</v>
      </c>
      <c r="N92" s="479"/>
      <c r="O92" s="202">
        <f>SUMPRODUCT((NOT(ISERROR(FIND(M92,B91:D99))))*(E91:E99))</f>
        <v>0</v>
      </c>
      <c r="P92" s="145">
        <f>SUMPRODUCT((NOT(ISERROR(FIND(M92,B91:D99))))*(F91:F99))</f>
        <v>0</v>
      </c>
      <c r="Q92" s="144">
        <f>SUMPRODUCT((NOT(ISERROR(FIND(M92,B91:D99))))*(G91:G99))</f>
        <v>0</v>
      </c>
      <c r="R92" s="146">
        <f>IFERROR(SUMPRODUCT((NOT(ISERROR(FIND(M92,B91:D99))))*(H91:H99)/U92),)</f>
        <v>0</v>
      </c>
      <c r="S92" s="41">
        <f>IFERROR(SUMPRODUCT((NOT(ISERROR(FIND(M92,B91:D99))))*(I91:I99)/U92),)</f>
        <v>0</v>
      </c>
      <c r="T92" s="79">
        <f>IFERROR(SUMPRODUCT((NOT(ISERROR(FIND(M92,B91:D99))))*(J91:J99)/U92),)</f>
        <v>0</v>
      </c>
      <c r="U92" s="81">
        <f>COUNTIF(B91:D99,"*Bench*")</f>
        <v>0</v>
      </c>
      <c r="V92" s="46">
        <f t="array" aca="1" ref="V92" ca="1">MAX(IF("Competition Bench"=B91:D99,K91:K99,0))</f>
        <v>0</v>
      </c>
      <c r="W92" s="8"/>
      <c r="X92" s="8"/>
      <c r="Y92" s="8"/>
      <c r="Z92" s="8"/>
      <c r="AA92" s="8"/>
      <c r="AB92" s="8"/>
      <c r="AC92" s="8"/>
      <c r="AD92" s="8"/>
      <c r="AE92" s="8"/>
      <c r="AF92" s="8"/>
      <c r="AG92" s="8"/>
      <c r="AH92" s="8"/>
      <c r="AI92" s="8"/>
      <c r="AJ92" s="8"/>
      <c r="AK92" s="8"/>
      <c r="AL92" s="8"/>
      <c r="AM92" s="8"/>
      <c r="AN92" s="8"/>
      <c r="AO92" s="8"/>
      <c r="AP92" s="8"/>
      <c r="AQ92" s="8"/>
      <c r="AR92" s="8"/>
      <c r="AS92" s="8"/>
      <c r="AT92" s="8"/>
      <c r="AU92" s="8"/>
      <c r="AV92" s="8"/>
      <c r="AW92" s="8"/>
    </row>
    <row r="93" spans="1:49" ht="30" customHeight="1" thickBot="1" x14ac:dyDescent="0.35">
      <c r="A93" s="8"/>
      <c r="B93" s="477">
        <f>IF('Week 5'!O13="","",'Week 5'!O13)</f>
        <v>0</v>
      </c>
      <c r="C93" s="478"/>
      <c r="D93" s="479"/>
      <c r="E93" s="202">
        <f>COUNTIF('Week 5'!O23:O32,"&gt;0")</f>
        <v>0</v>
      </c>
      <c r="F93" s="145">
        <f>IF('Week 5'!P35=0,,'Week 5'!P35)</f>
        <v>0</v>
      </c>
      <c r="G93" s="144">
        <f>IF('Week 5'!R35=0,,'Week 5'!R35)</f>
        <v>0</v>
      </c>
      <c r="H93" s="145">
        <f>IFERROR(AVERAGE('Week 5'!O23:O32),0)</f>
        <v>0</v>
      </c>
      <c r="I93" s="41">
        <f>IF('Week 5'!P33=0,,'Week 5'!P33)</f>
        <v>0</v>
      </c>
      <c r="J93" s="79">
        <f>IFERROR(AVERAGE('Week 5'!Q23:Q32),0)</f>
        <v>0</v>
      </c>
      <c r="K93" s="144">
        <f ca="1">IF('Week 5'!N35=0,,'Week 5'!N35)</f>
        <v>0</v>
      </c>
      <c r="L93" s="8"/>
      <c r="M93" s="477" t="s">
        <v>45</v>
      </c>
      <c r="N93" s="479"/>
      <c r="O93" s="203">
        <f>SUMPRODUCT((NOT(ISERROR(FIND(M93,B91:D99))))*(E91:E99))</f>
        <v>0</v>
      </c>
      <c r="P93" s="45">
        <f>SUMPRODUCT((NOT(ISERROR(FIND(M93,B91:D99))))*(F91:F99))</f>
        <v>0</v>
      </c>
      <c r="Q93" s="46">
        <f>SUMPRODUCT((NOT(ISERROR(FIND(M93,B91:D99))))*(G91:G99))</f>
        <v>0</v>
      </c>
      <c r="R93" s="87">
        <f>IFERROR(SUMPRODUCT((NOT(ISERROR(FIND(M93,B91:D99))))*(H91:H99)/U93),)</f>
        <v>0</v>
      </c>
      <c r="S93" s="47">
        <f>IFERROR(SUMPRODUCT((NOT(ISERROR(FIND(M93,B91:D99))))*(I91:I99)/U93),)</f>
        <v>0</v>
      </c>
      <c r="T93" s="80">
        <f>IFERROR(SUMPRODUCT((NOT(ISERROR(FIND(M93,B91:D99))))*(J91:J99)/U93),)</f>
        <v>0</v>
      </c>
      <c r="U93" s="83">
        <f>COUNTIF(B91:D99,"*Deadlift*")</f>
        <v>0</v>
      </c>
      <c r="V93" s="48">
        <f t="array" aca="1" ref="V93" ca="1">MAX(IF("Competition Deadlift"=B91:D99,K91:K99,0))</f>
        <v>0</v>
      </c>
      <c r="W93" s="8"/>
      <c r="X93" s="8"/>
      <c r="Y93" s="8"/>
      <c r="Z93" s="8"/>
      <c r="AA93" s="8"/>
      <c r="AB93" s="8"/>
      <c r="AC93" s="8"/>
      <c r="AD93" s="8"/>
      <c r="AE93" s="8"/>
      <c r="AF93" s="8"/>
      <c r="AG93" s="8"/>
      <c r="AH93" s="8"/>
      <c r="AI93" s="8"/>
      <c r="AJ93" s="8"/>
      <c r="AK93" s="8"/>
      <c r="AL93" s="8"/>
      <c r="AM93" s="8"/>
      <c r="AN93" s="8"/>
      <c r="AO93" s="8"/>
      <c r="AP93" s="8"/>
      <c r="AQ93" s="8"/>
      <c r="AR93" s="8"/>
      <c r="AS93" s="8"/>
      <c r="AT93" s="8"/>
      <c r="AU93" s="8"/>
      <c r="AV93" s="8"/>
      <c r="AW93" s="8"/>
    </row>
    <row r="94" spans="1:49" ht="30" customHeight="1" thickBot="1" x14ac:dyDescent="0.35">
      <c r="A94" s="8"/>
      <c r="B94" s="477">
        <f>IF('Week 5'!C43="","",'Week 5'!C43)</f>
        <v>0</v>
      </c>
      <c r="C94" s="478"/>
      <c r="D94" s="479"/>
      <c r="E94" s="202">
        <f>COUNTIF('Week 5'!C53:C62,"&gt;0")</f>
        <v>0</v>
      </c>
      <c r="F94" s="145">
        <f>IF('Week 5'!D65=0,,'Week 5'!D65)</f>
        <v>0</v>
      </c>
      <c r="G94" s="144">
        <f>IF('Week 5'!F65=0,,'Week 5'!F65)</f>
        <v>0</v>
      </c>
      <c r="H94" s="145">
        <f>IFERROR(AVERAGE('Week 5'!C53:C62),0)</f>
        <v>0</v>
      </c>
      <c r="I94" s="41">
        <f>IF('Week 5'!E63=0,,'Week 5'!E63)</f>
        <v>0</v>
      </c>
      <c r="J94" s="79">
        <f>IFERROR(AVERAGE('Week 5'!E53:E62),0)</f>
        <v>0</v>
      </c>
      <c r="K94" s="144">
        <f ca="1">IF('Week 5'!B65=0,,'Week 5'!B65)</f>
        <v>0</v>
      </c>
      <c r="L94" s="8"/>
      <c r="M94" s="477" t="s">
        <v>84</v>
      </c>
      <c r="N94" s="479"/>
      <c r="O94" s="231">
        <f>SUM(O91:O93)</f>
        <v>0</v>
      </c>
      <c r="P94" s="232">
        <f>SUM(P91:P93)</f>
        <v>0</v>
      </c>
      <c r="Q94" s="233">
        <f>SUM(Q91:Q93)</f>
        <v>0</v>
      </c>
      <c r="R94" s="234" t="str">
        <f>IFERROR(AVERAGEIF(R91:R93,"&gt;0"),"")</f>
        <v/>
      </c>
      <c r="S94" s="235" t="str">
        <f>IFERROR(AVERAGEIF(S91:S93,"&gt;0"),"")</f>
        <v/>
      </c>
      <c r="T94" s="236" t="str">
        <f>IFERROR(AVERAGEIF(T91:T93,"&gt;0"),"")</f>
        <v/>
      </c>
      <c r="U94" s="237">
        <f>SUM(U91:U93)</f>
        <v>0</v>
      </c>
      <c r="V94" s="233">
        <f ca="1">SUM(V91:V93)</f>
        <v>0</v>
      </c>
      <c r="W94" s="8"/>
      <c r="X94" s="8"/>
      <c r="Y94" s="8"/>
      <c r="Z94" s="8"/>
      <c r="AA94" s="8"/>
      <c r="AB94" s="8"/>
      <c r="AC94" s="8"/>
      <c r="AD94" s="8"/>
      <c r="AE94" s="8"/>
      <c r="AF94" s="8"/>
      <c r="AG94" s="8"/>
      <c r="AH94" s="8"/>
      <c r="AI94" s="8"/>
      <c r="AJ94" s="8"/>
      <c r="AK94" s="8"/>
      <c r="AL94" s="8"/>
      <c r="AM94" s="8"/>
      <c r="AN94" s="8"/>
      <c r="AO94" s="8"/>
      <c r="AP94" s="8"/>
      <c r="AQ94" s="8"/>
      <c r="AR94" s="8"/>
      <c r="AS94" s="8"/>
      <c r="AT94" s="8"/>
      <c r="AU94" s="8"/>
      <c r="AV94" s="8"/>
      <c r="AW94" s="8"/>
    </row>
    <row r="95" spans="1:49" ht="30" customHeight="1" thickBot="1" x14ac:dyDescent="0.35">
      <c r="A95" s="8"/>
      <c r="B95" s="477">
        <f>IF('Week 5'!I43="","",'Week 5'!I43)</f>
        <v>0</v>
      </c>
      <c r="C95" s="478"/>
      <c r="D95" s="479"/>
      <c r="E95" s="202">
        <f>COUNTIF('Week 5'!I53:I62,"&gt;0")</f>
        <v>0</v>
      </c>
      <c r="F95" s="145">
        <f>IF('Week 5'!J65=0,,'Week 5'!J65)</f>
        <v>0</v>
      </c>
      <c r="G95" s="144">
        <f>IF('Week 5'!L65=0,,'Week 5'!L65)</f>
        <v>0</v>
      </c>
      <c r="H95" s="145">
        <f>IFERROR(AVERAGE('Week 5'!I53:I62),0)</f>
        <v>0</v>
      </c>
      <c r="I95" s="41">
        <f>IF('Week 5'!K63=0,,'Week 5'!K63)</f>
        <v>0</v>
      </c>
      <c r="J95" s="79">
        <f>IFERROR(AVERAGE('Week 5'!K53:K62),0)</f>
        <v>0</v>
      </c>
      <c r="K95" s="144">
        <f ca="1">IF('Week 5'!H65=0,,'Week 5'!H65)</f>
        <v>0</v>
      </c>
      <c r="L95" s="8"/>
      <c r="M95" s="499" t="s">
        <v>206</v>
      </c>
      <c r="N95" s="500"/>
      <c r="O95" s="500"/>
      <c r="P95" s="500"/>
      <c r="Q95" s="500"/>
      <c r="R95" s="500"/>
      <c r="S95" s="500"/>
      <c r="T95" s="500"/>
      <c r="U95" s="500"/>
      <c r="V95" s="501"/>
      <c r="W95" s="8"/>
      <c r="X95" s="8"/>
      <c r="Y95" s="8"/>
      <c r="Z95" s="8"/>
      <c r="AA95" s="8"/>
      <c r="AB95" s="8"/>
      <c r="AC95" s="8"/>
      <c r="AD95" s="8"/>
      <c r="AE95" s="8"/>
      <c r="AF95" s="8"/>
      <c r="AG95" s="8"/>
      <c r="AH95" s="8"/>
      <c r="AI95" s="8"/>
      <c r="AJ95" s="8"/>
      <c r="AK95" s="8"/>
      <c r="AL95" s="8"/>
      <c r="AM95" s="8"/>
      <c r="AN95" s="8"/>
      <c r="AO95" s="8"/>
      <c r="AP95" s="8"/>
      <c r="AQ95" s="8"/>
      <c r="AR95" s="8"/>
      <c r="AS95" s="8"/>
      <c r="AT95" s="8"/>
      <c r="AU95" s="8"/>
      <c r="AV95" s="8"/>
      <c r="AW95" s="8"/>
    </row>
    <row r="96" spans="1:49" ht="30" customHeight="1" thickBot="1" x14ac:dyDescent="0.35">
      <c r="A96" s="8"/>
      <c r="B96" s="477">
        <f>IF('Week 5'!O43="","",'Week 5'!O43)</f>
        <v>0</v>
      </c>
      <c r="C96" s="478"/>
      <c r="D96" s="479"/>
      <c r="E96" s="202">
        <f>COUNTIF('Week 5'!O53:O62,"&gt;0")</f>
        <v>0</v>
      </c>
      <c r="F96" s="145">
        <f>IF('Week 5'!P65=0,,'Week 5'!P65)</f>
        <v>0</v>
      </c>
      <c r="G96" s="144">
        <f>IF('Week 5'!R65=0,,'Week 5'!R65)</f>
        <v>0</v>
      </c>
      <c r="H96" s="145">
        <f>IFERROR(AVERAGE('Week 5'!O53:O62),0)</f>
        <v>0</v>
      </c>
      <c r="I96" s="41">
        <f>IF('Week 5'!P63=0,,'Week 5'!P63)</f>
        <v>0</v>
      </c>
      <c r="J96" s="79">
        <f>IFERROR(AVERAGE('Week 5'!Q53:Q62),0)</f>
        <v>0</v>
      </c>
      <c r="K96" s="144">
        <f ca="1">IF('Week 5'!N65=0,,'Week 5'!N65)</f>
        <v>0</v>
      </c>
      <c r="L96" s="8"/>
      <c r="M96" s="477"/>
      <c r="N96" s="479"/>
      <c r="O96" s="219" t="s">
        <v>207</v>
      </c>
      <c r="P96" s="220" t="s">
        <v>197</v>
      </c>
      <c r="Q96" s="220" t="s">
        <v>196</v>
      </c>
      <c r="R96" s="220" t="s">
        <v>43</v>
      </c>
      <c r="S96" s="219" t="s">
        <v>85</v>
      </c>
      <c r="T96" s="219" t="s">
        <v>67</v>
      </c>
      <c r="U96" s="219" t="s">
        <v>82</v>
      </c>
      <c r="V96" s="207" t="s">
        <v>107</v>
      </c>
      <c r="W96" s="8"/>
      <c r="X96" s="8"/>
      <c r="Y96" s="8"/>
      <c r="Z96" s="8"/>
      <c r="AA96" s="8"/>
      <c r="AB96" s="8"/>
      <c r="AC96" s="8"/>
      <c r="AD96" s="8"/>
      <c r="AE96" s="8"/>
      <c r="AF96" s="8"/>
      <c r="AG96" s="8"/>
      <c r="AH96" s="8"/>
      <c r="AI96" s="8"/>
      <c r="AJ96" s="8"/>
      <c r="AK96" s="8"/>
      <c r="AL96" s="8"/>
      <c r="AM96" s="8"/>
      <c r="AN96" s="8"/>
      <c r="AO96" s="8"/>
      <c r="AP96" s="8"/>
      <c r="AQ96" s="8"/>
      <c r="AR96" s="8"/>
      <c r="AS96" s="8"/>
      <c r="AT96" s="8"/>
      <c r="AU96" s="8"/>
      <c r="AV96" s="8"/>
      <c r="AW96" s="8"/>
    </row>
    <row r="97" spans="1:49" ht="30" customHeight="1" thickBot="1" x14ac:dyDescent="0.35">
      <c r="A97" s="8"/>
      <c r="B97" s="477">
        <f>IF('Week 5'!C73="","",'Week 5'!C73)</f>
        <v>0</v>
      </c>
      <c r="C97" s="478"/>
      <c r="D97" s="479"/>
      <c r="E97" s="202">
        <f>COUNTIF('Week 5'!C83:C92,"&gt;0")</f>
        <v>0</v>
      </c>
      <c r="F97" s="162">
        <f>IF('Week 5'!D95=0,,'Week 5'!D95)</f>
        <v>0</v>
      </c>
      <c r="G97" s="161">
        <f>IF('Week 5'!F95=0,,'Week 5'!F95)</f>
        <v>0</v>
      </c>
      <c r="H97" s="162">
        <f>IFERROR(AVERAGE('Week 5'!C83:C92),0)</f>
        <v>0</v>
      </c>
      <c r="I97" s="41">
        <f>IF('Week 5'!E93=0,,'Week 5'!E93)</f>
        <v>0</v>
      </c>
      <c r="J97" s="79">
        <f>IFERROR(AVERAGE('Week 5'!E83:E92),0)</f>
        <v>0</v>
      </c>
      <c r="K97" s="161">
        <f ca="1">IF('Week 5'!B95=0,,'Week 5'!B95)</f>
        <v>0</v>
      </c>
      <c r="L97" s="8"/>
      <c r="M97" s="477" t="s">
        <v>46</v>
      </c>
      <c r="N97" s="479"/>
      <c r="O97" s="221">
        <f>COUNTIF(B91:D93,"*")</f>
        <v>0</v>
      </c>
      <c r="P97" s="222">
        <f>SUM(E91:E93)</f>
        <v>0</v>
      </c>
      <c r="Q97" s="45">
        <f>SUM(F91:F93)</f>
        <v>0</v>
      </c>
      <c r="R97" s="46">
        <f>SUM(G91:G93)</f>
        <v>0</v>
      </c>
      <c r="S97" s="87" t="str">
        <f>IFERROR(AVERAGEIF(H91:H93,"&gt;0"),"")</f>
        <v/>
      </c>
      <c r="T97" s="223" t="str">
        <f>IFERROR(AVERAGEIF(I91:I93,"&gt;0"),"")</f>
        <v/>
      </c>
      <c r="U97" s="224" t="str">
        <f>IFERROR(AVERAGEIF(J91:J93,"&gt;0"),"")</f>
        <v/>
      </c>
      <c r="V97" s="225" t="str">
        <f>'Week 5'!R33</f>
        <v/>
      </c>
      <c r="W97" s="8"/>
      <c r="X97" s="8"/>
      <c r="Y97" s="8"/>
      <c r="Z97" s="8"/>
      <c r="AA97" s="8"/>
      <c r="AB97" s="8"/>
      <c r="AC97" s="8"/>
      <c r="AD97" s="8"/>
      <c r="AE97" s="8"/>
      <c r="AF97" s="8"/>
      <c r="AG97" s="8"/>
      <c r="AH97" s="8"/>
      <c r="AI97" s="8"/>
      <c r="AJ97" s="8"/>
      <c r="AK97" s="8"/>
      <c r="AL97" s="8"/>
      <c r="AM97" s="8"/>
      <c r="AN97" s="8"/>
      <c r="AO97" s="8"/>
      <c r="AP97" s="8"/>
      <c r="AQ97" s="8"/>
      <c r="AR97" s="8"/>
      <c r="AS97" s="8"/>
      <c r="AT97" s="8"/>
      <c r="AU97" s="8"/>
      <c r="AV97" s="8"/>
      <c r="AW97" s="8"/>
    </row>
    <row r="98" spans="1:49" ht="30" customHeight="1" thickBot="1" x14ac:dyDescent="0.35">
      <c r="A98" s="8"/>
      <c r="B98" s="477">
        <f>IF('Week 5'!I73="","",'Week 5'!I73)</f>
        <v>0</v>
      </c>
      <c r="C98" s="478"/>
      <c r="D98" s="479"/>
      <c r="E98" s="202">
        <f>COUNTIF('Week 5'!I83:I92,"&gt;0")</f>
        <v>0</v>
      </c>
      <c r="F98" s="162">
        <f>IF('Week 5'!J95=0,,'Week 5'!J95)</f>
        <v>0</v>
      </c>
      <c r="G98" s="161">
        <f>IF('Week 5'!L95=0,,'Week 5'!L95)</f>
        <v>0</v>
      </c>
      <c r="H98" s="162">
        <f>IFERROR(AVERAGE('Week 5'!I83:I92),0)</f>
        <v>0</v>
      </c>
      <c r="I98" s="41">
        <f>IF('Week 5'!K93=0,,'Week 5'!K93)</f>
        <v>0</v>
      </c>
      <c r="J98" s="79">
        <f>IFERROR(AVERAGE('Week 5'!K83:K92),0)</f>
        <v>0</v>
      </c>
      <c r="K98" s="161">
        <f ca="1">IF('Week 5'!H95=0,,'Week 5'!H95)</f>
        <v>0</v>
      </c>
      <c r="L98" s="8"/>
      <c r="M98" s="477" t="s">
        <v>47</v>
      </c>
      <c r="N98" s="479"/>
      <c r="O98" s="221">
        <f>COUNTIF(B94:D96,"*")</f>
        <v>0</v>
      </c>
      <c r="P98" s="222">
        <f>SUM(E94:E96)</f>
        <v>0</v>
      </c>
      <c r="Q98" s="45">
        <f>SUM(F94:F96)</f>
        <v>0</v>
      </c>
      <c r="R98" s="46">
        <f>SUM(G94:G96)</f>
        <v>0</v>
      </c>
      <c r="S98" s="87" t="str">
        <f>IFERROR(AVERAGEIF(H94:H96,"&gt;0"),"")</f>
        <v/>
      </c>
      <c r="T98" s="223" t="str">
        <f>IFERROR(AVERAGEIF(I94:I96,"&gt;0"),"")</f>
        <v/>
      </c>
      <c r="U98" s="224" t="str">
        <f>IFERROR(AVERAGEIF(J94:J96,"&gt;0"),"")</f>
        <v/>
      </c>
      <c r="V98" s="225" t="str">
        <f>'Week 5'!R63</f>
        <v/>
      </c>
      <c r="W98" s="8"/>
      <c r="X98" s="8"/>
      <c r="Y98" s="8"/>
      <c r="Z98" s="8"/>
      <c r="AA98" s="8"/>
      <c r="AB98" s="8"/>
      <c r="AC98" s="8"/>
      <c r="AD98" s="8"/>
      <c r="AE98" s="8"/>
      <c r="AF98" s="8"/>
      <c r="AG98" s="8"/>
      <c r="AH98" s="8"/>
      <c r="AI98" s="8"/>
      <c r="AJ98" s="8"/>
      <c r="AK98" s="8"/>
      <c r="AL98" s="8"/>
      <c r="AM98" s="8"/>
      <c r="AN98" s="8"/>
      <c r="AO98" s="8"/>
      <c r="AP98" s="8"/>
      <c r="AQ98" s="8"/>
      <c r="AR98" s="8"/>
      <c r="AS98" s="8"/>
      <c r="AT98" s="8"/>
      <c r="AU98" s="8"/>
      <c r="AV98" s="8"/>
      <c r="AW98" s="8"/>
    </row>
    <row r="99" spans="1:49" ht="30" customHeight="1" thickBot="1" x14ac:dyDescent="0.35">
      <c r="A99" s="8"/>
      <c r="B99" s="477">
        <f>IF('Week 5'!O73="","",'Week 5'!O73)</f>
        <v>0</v>
      </c>
      <c r="C99" s="478"/>
      <c r="D99" s="479"/>
      <c r="E99" s="203">
        <f>COUNTIF('Week 5'!O83:O92,"&gt;0")</f>
        <v>0</v>
      </c>
      <c r="F99" s="45">
        <f>IF('Week 5'!P95=0,,'Week 5'!P95)</f>
        <v>0</v>
      </c>
      <c r="G99" s="46">
        <f>IF('Week 5'!R95=0,,'Week 5'!R95)</f>
        <v>0</v>
      </c>
      <c r="H99" s="45">
        <f>IFERROR(AVERAGE('Week 5'!O83:O92),0)</f>
        <v>0</v>
      </c>
      <c r="I99" s="47">
        <f>IF('Week 5'!P93=0,,'Week 5'!P93)</f>
        <v>0</v>
      </c>
      <c r="J99" s="80">
        <f>IFERROR(AVERAGE('Week 5'!Q83:Q92),0)</f>
        <v>0</v>
      </c>
      <c r="K99" s="46">
        <f ca="1">IF('Week 5'!N95=0,,'Week 5'!N95)</f>
        <v>0</v>
      </c>
      <c r="L99" s="8"/>
      <c r="M99" s="477" t="s">
        <v>48</v>
      </c>
      <c r="N99" s="479"/>
      <c r="O99" s="213">
        <f>COUNTIF(B97:D99,"*")</f>
        <v>0</v>
      </c>
      <c r="P99" s="216">
        <f>SUM(E97:E99)</f>
        <v>0</v>
      </c>
      <c r="Q99" s="217">
        <f>SUM(F97:F99)</f>
        <v>0</v>
      </c>
      <c r="R99" s="212">
        <f>SUM(G97:G99)</f>
        <v>0</v>
      </c>
      <c r="S99" s="226" t="str">
        <f>IFERROR(AVERAGEIF(H97:H99,"&gt;0"),"")</f>
        <v/>
      </c>
      <c r="T99" s="215" t="str">
        <f>IFERROR(AVERAGEIF(I97:I99,"&gt;0"),"")</f>
        <v/>
      </c>
      <c r="U99" s="214" t="str">
        <f>IFERROR(AVERAGEIF(J97:J99,"&gt;0"),"")</f>
        <v/>
      </c>
      <c r="V99" s="218" t="str">
        <f>'Week 5'!R93</f>
        <v/>
      </c>
      <c r="W99" s="8"/>
      <c r="X99" s="8"/>
      <c r="Y99" s="8"/>
      <c r="Z99" s="8"/>
      <c r="AA99" s="8"/>
      <c r="AB99" s="8"/>
      <c r="AC99" s="8"/>
      <c r="AD99" s="8"/>
      <c r="AE99" s="8"/>
      <c r="AF99" s="8"/>
      <c r="AG99" s="8"/>
      <c r="AH99" s="8"/>
      <c r="AI99" s="8"/>
      <c r="AJ99" s="8"/>
      <c r="AK99" s="8"/>
      <c r="AL99" s="8"/>
      <c r="AM99" s="8"/>
      <c r="AN99" s="8"/>
      <c r="AO99" s="8"/>
      <c r="AP99" s="8"/>
      <c r="AQ99" s="8"/>
      <c r="AR99" s="8"/>
      <c r="AS99" s="8"/>
      <c r="AT99" s="8"/>
      <c r="AU99" s="8"/>
      <c r="AV99" s="8"/>
      <c r="AW99" s="8"/>
    </row>
    <row r="100" spans="1:49" ht="15" customHeight="1" x14ac:dyDescent="0.3">
      <c r="A100" s="8"/>
      <c r="B100" s="8"/>
      <c r="C100" s="8"/>
      <c r="D100" s="8"/>
      <c r="E100" s="8"/>
      <c r="F100" s="8"/>
      <c r="G100" s="8"/>
      <c r="H100" s="8"/>
      <c r="I100" s="8"/>
      <c r="J100" s="8"/>
      <c r="K100" s="8"/>
      <c r="L100" s="8"/>
      <c r="M100" s="8"/>
      <c r="N100" s="8"/>
      <c r="O100" s="8"/>
      <c r="P100" s="8"/>
      <c r="Q100" s="8"/>
      <c r="R100" s="8"/>
      <c r="S100" s="8"/>
      <c r="T100" s="8"/>
      <c r="U100" s="8"/>
      <c r="V100" s="8"/>
      <c r="W100" s="8"/>
      <c r="X100" s="8"/>
      <c r="Y100" s="8"/>
      <c r="Z100" s="8"/>
      <c r="AA100" s="8"/>
      <c r="AB100" s="8"/>
      <c r="AC100" s="8"/>
      <c r="AD100" s="8"/>
      <c r="AE100" s="8"/>
      <c r="AF100" s="8"/>
      <c r="AG100" s="8"/>
      <c r="AH100" s="8"/>
      <c r="AI100" s="8"/>
      <c r="AJ100" s="8"/>
      <c r="AK100" s="8"/>
      <c r="AL100" s="8"/>
      <c r="AM100" s="8"/>
      <c r="AN100" s="8"/>
      <c r="AO100" s="8"/>
      <c r="AP100" s="8"/>
      <c r="AQ100" s="8"/>
      <c r="AR100" s="8"/>
      <c r="AS100" s="8"/>
      <c r="AT100" s="8"/>
      <c r="AU100" s="8"/>
      <c r="AV100" s="8"/>
      <c r="AW100" s="8"/>
    </row>
    <row r="101" spans="1:49" ht="15" customHeight="1" x14ac:dyDescent="0.3">
      <c r="A101" s="8"/>
      <c r="B101" s="8"/>
      <c r="C101" s="8"/>
      <c r="D101" s="8"/>
      <c r="E101" s="8"/>
      <c r="F101" s="8"/>
      <c r="G101" s="8"/>
      <c r="H101" s="8"/>
      <c r="I101" s="8"/>
      <c r="J101" s="8"/>
      <c r="K101" s="8"/>
      <c r="L101" s="8"/>
      <c r="M101" s="8"/>
      <c r="N101" s="8"/>
      <c r="O101" s="8"/>
      <c r="P101" s="8"/>
      <c r="Q101" s="8"/>
      <c r="R101" s="8"/>
      <c r="S101" s="8"/>
      <c r="T101" s="8"/>
      <c r="U101" s="8"/>
      <c r="V101" s="8"/>
      <c r="W101" s="8"/>
      <c r="X101" s="8"/>
      <c r="Y101" s="8"/>
      <c r="Z101" s="8"/>
      <c r="AA101" s="8"/>
      <c r="AB101" s="8"/>
      <c r="AC101" s="8"/>
      <c r="AD101" s="8"/>
      <c r="AE101" s="8"/>
      <c r="AF101" s="8"/>
      <c r="AG101" s="8"/>
      <c r="AH101" s="8"/>
      <c r="AI101" s="8"/>
      <c r="AJ101" s="8"/>
      <c r="AK101" s="8"/>
      <c r="AL101" s="8"/>
      <c r="AM101" s="8"/>
      <c r="AN101" s="8"/>
      <c r="AO101" s="8"/>
      <c r="AP101" s="8"/>
      <c r="AQ101" s="8"/>
      <c r="AR101" s="8"/>
      <c r="AS101" s="8"/>
      <c r="AT101" s="8"/>
      <c r="AU101" s="8"/>
      <c r="AV101" s="8"/>
      <c r="AW101" s="8"/>
    </row>
    <row r="102" spans="1:49" ht="15" customHeight="1" x14ac:dyDescent="0.3">
      <c r="A102" s="8"/>
      <c r="B102" s="502">
        <f>'Training Plan'!B157</f>
        <v>0</v>
      </c>
      <c r="C102" s="503"/>
      <c r="D102" s="504"/>
      <c r="E102" s="527" t="s">
        <v>175</v>
      </c>
      <c r="F102" s="513"/>
      <c r="G102" s="513"/>
      <c r="H102" s="513"/>
      <c r="I102" s="513"/>
      <c r="J102" s="513"/>
      <c r="K102" s="513"/>
      <c r="L102" s="513"/>
      <c r="M102" s="513"/>
      <c r="N102" s="513"/>
      <c r="O102" s="513"/>
      <c r="P102" s="513"/>
      <c r="Q102" s="513"/>
      <c r="R102" s="513"/>
      <c r="S102" s="513"/>
      <c r="T102" s="513"/>
      <c r="U102" s="513"/>
      <c r="V102" s="514"/>
      <c r="W102" s="8"/>
      <c r="X102" s="8"/>
      <c r="Y102" s="8"/>
      <c r="Z102" s="8"/>
      <c r="AA102" s="8"/>
      <c r="AB102" s="8"/>
      <c r="AC102" s="8"/>
      <c r="AD102" s="8"/>
      <c r="AE102" s="8"/>
      <c r="AF102" s="8"/>
      <c r="AG102" s="8"/>
      <c r="AH102" s="8"/>
      <c r="AI102" s="8"/>
      <c r="AJ102" s="8"/>
      <c r="AK102" s="8"/>
      <c r="AL102" s="8"/>
      <c r="AM102" s="8"/>
      <c r="AN102" s="8"/>
      <c r="AO102" s="8"/>
      <c r="AP102" s="8"/>
      <c r="AQ102" s="8"/>
      <c r="AR102" s="8"/>
      <c r="AS102" s="8"/>
      <c r="AT102" s="8"/>
      <c r="AU102" s="8"/>
      <c r="AV102" s="8"/>
      <c r="AW102" s="8"/>
    </row>
    <row r="103" spans="1:49" ht="15" customHeight="1" x14ac:dyDescent="0.3">
      <c r="A103" s="8"/>
      <c r="B103" s="505"/>
      <c r="C103" s="506"/>
      <c r="D103" s="507"/>
      <c r="E103" s="528"/>
      <c r="F103" s="515"/>
      <c r="G103" s="515"/>
      <c r="H103" s="515"/>
      <c r="I103" s="515"/>
      <c r="J103" s="515"/>
      <c r="K103" s="515"/>
      <c r="L103" s="515"/>
      <c r="M103" s="515"/>
      <c r="N103" s="515"/>
      <c r="O103" s="515"/>
      <c r="P103" s="515"/>
      <c r="Q103" s="515"/>
      <c r="R103" s="515"/>
      <c r="S103" s="515"/>
      <c r="T103" s="515"/>
      <c r="U103" s="515"/>
      <c r="V103" s="516"/>
      <c r="W103" s="8"/>
      <c r="X103" s="8"/>
      <c r="Y103" s="8"/>
      <c r="Z103" s="8"/>
      <c r="AA103" s="8"/>
      <c r="AB103" s="8"/>
      <c r="AC103" s="8"/>
      <c r="AD103" s="8"/>
      <c r="AE103" s="8"/>
      <c r="AF103" s="8"/>
      <c r="AG103" s="8"/>
      <c r="AH103" s="8"/>
      <c r="AI103" s="8"/>
      <c r="AJ103" s="8"/>
      <c r="AK103" s="8"/>
      <c r="AL103" s="8"/>
      <c r="AM103" s="8"/>
      <c r="AN103" s="8"/>
      <c r="AO103" s="8"/>
      <c r="AP103" s="8"/>
      <c r="AQ103" s="8"/>
      <c r="AR103" s="8"/>
      <c r="AS103" s="8"/>
      <c r="AT103" s="8"/>
      <c r="AU103" s="8"/>
      <c r="AV103" s="8"/>
      <c r="AW103" s="8"/>
    </row>
    <row r="104" spans="1:49" ht="15" customHeight="1" x14ac:dyDescent="0.3">
      <c r="A104" s="8"/>
      <c r="B104" s="8"/>
      <c r="C104" s="8"/>
      <c r="D104" s="8"/>
      <c r="E104" s="8"/>
      <c r="F104" s="8"/>
      <c r="G104" s="8"/>
      <c r="H104" s="8"/>
      <c r="I104" s="8"/>
      <c r="J104" s="8"/>
      <c r="K104" s="8"/>
      <c r="L104" s="8"/>
      <c r="M104" s="8"/>
      <c r="N104" s="8"/>
      <c r="O104" s="8"/>
      <c r="P104" s="8"/>
      <c r="Q104" s="8"/>
      <c r="R104" s="8"/>
      <c r="S104" s="8"/>
      <c r="T104" s="8"/>
      <c r="U104" s="8"/>
      <c r="V104" s="8"/>
      <c r="W104" s="8"/>
      <c r="X104" s="8"/>
      <c r="Y104" s="8"/>
      <c r="Z104" s="8"/>
      <c r="AA104" s="8"/>
      <c r="AB104" s="8"/>
      <c r="AC104" s="8"/>
      <c r="AD104" s="8"/>
      <c r="AE104" s="8"/>
      <c r="AF104" s="8"/>
      <c r="AG104" s="8"/>
      <c r="AH104" s="8"/>
      <c r="AI104" s="8"/>
      <c r="AJ104" s="8"/>
      <c r="AK104" s="8"/>
      <c r="AL104" s="8"/>
      <c r="AM104" s="8"/>
      <c r="AN104" s="8"/>
      <c r="AO104" s="8"/>
      <c r="AP104" s="8"/>
      <c r="AQ104" s="8"/>
      <c r="AR104" s="8"/>
      <c r="AS104" s="8"/>
      <c r="AT104" s="8"/>
      <c r="AU104" s="8"/>
      <c r="AV104" s="8"/>
      <c r="AW104" s="8"/>
    </row>
    <row r="105" spans="1:49" ht="15" customHeight="1" thickBot="1" x14ac:dyDescent="0.35">
      <c r="A105" s="8"/>
      <c r="B105" s="8"/>
      <c r="C105" s="8"/>
      <c r="D105" s="8"/>
      <c r="E105" s="8"/>
      <c r="F105" s="8"/>
      <c r="G105" s="8"/>
      <c r="H105" s="8"/>
      <c r="I105" s="8"/>
      <c r="J105" s="8"/>
      <c r="K105" s="8"/>
      <c r="L105" s="8"/>
      <c r="M105" s="8"/>
      <c r="N105" s="8"/>
      <c r="O105" s="8"/>
      <c r="P105" s="8"/>
      <c r="Q105" s="8"/>
      <c r="R105" s="8"/>
      <c r="S105" s="8"/>
      <c r="T105" s="8"/>
      <c r="U105" s="8"/>
      <c r="V105" s="8"/>
      <c r="W105" s="8"/>
      <c r="X105" s="8"/>
      <c r="Y105" s="8"/>
      <c r="Z105" s="8"/>
      <c r="AA105" s="8"/>
      <c r="AB105" s="8"/>
      <c r="AC105" s="8"/>
      <c r="AD105" s="8"/>
      <c r="AE105" s="8"/>
      <c r="AF105" s="8"/>
      <c r="AG105" s="8"/>
      <c r="AH105" s="8"/>
      <c r="AI105" s="8"/>
      <c r="AJ105" s="8"/>
      <c r="AK105" s="8"/>
      <c r="AL105" s="8"/>
      <c r="AM105" s="8"/>
      <c r="AN105" s="8"/>
      <c r="AO105" s="8"/>
      <c r="AP105" s="8"/>
      <c r="AQ105" s="8"/>
      <c r="AR105" s="8"/>
      <c r="AS105" s="8"/>
      <c r="AT105" s="8"/>
      <c r="AU105" s="8"/>
      <c r="AV105" s="8"/>
      <c r="AW105" s="8"/>
    </row>
    <row r="106" spans="1:49" ht="15" customHeight="1" x14ac:dyDescent="0.3">
      <c r="A106" s="8"/>
      <c r="B106" s="329" t="s">
        <v>73</v>
      </c>
      <c r="C106" s="330"/>
      <c r="D106" s="330"/>
      <c r="E106" s="330"/>
      <c r="F106" s="330"/>
      <c r="G106" s="330"/>
      <c r="H106" s="330"/>
      <c r="I106" s="330"/>
      <c r="J106" s="330"/>
      <c r="K106" s="331"/>
      <c r="L106" s="8"/>
      <c r="M106" s="329" t="s">
        <v>203</v>
      </c>
      <c r="N106" s="330"/>
      <c r="O106" s="330"/>
      <c r="P106" s="330"/>
      <c r="Q106" s="330"/>
      <c r="R106" s="330"/>
      <c r="S106" s="330"/>
      <c r="T106" s="330"/>
      <c r="U106" s="330"/>
      <c r="V106" s="331"/>
      <c r="W106" s="8"/>
      <c r="X106" s="8"/>
      <c r="Y106" s="8"/>
      <c r="Z106" s="8"/>
      <c r="AA106" s="8"/>
      <c r="AB106" s="8"/>
      <c r="AC106" s="8"/>
      <c r="AD106" s="8"/>
      <c r="AE106" s="8"/>
      <c r="AF106" s="8"/>
      <c r="AG106" s="8"/>
      <c r="AH106" s="8"/>
      <c r="AI106" s="8"/>
      <c r="AJ106" s="8"/>
      <c r="AK106" s="8"/>
      <c r="AL106" s="8"/>
      <c r="AM106" s="8"/>
      <c r="AN106" s="8"/>
      <c r="AO106" s="8"/>
      <c r="AP106" s="8"/>
      <c r="AQ106" s="8"/>
      <c r="AR106" s="8"/>
      <c r="AS106" s="8"/>
      <c r="AT106" s="8"/>
      <c r="AU106" s="8"/>
      <c r="AV106" s="8"/>
      <c r="AW106" s="8"/>
    </row>
    <row r="107" spans="1:49" ht="15" customHeight="1" thickBot="1" x14ac:dyDescent="0.35">
      <c r="A107" s="8"/>
      <c r="B107" s="332"/>
      <c r="C107" s="333"/>
      <c r="D107" s="333"/>
      <c r="E107" s="333"/>
      <c r="F107" s="333"/>
      <c r="G107" s="333"/>
      <c r="H107" s="333"/>
      <c r="I107" s="333"/>
      <c r="J107" s="333"/>
      <c r="K107" s="334"/>
      <c r="L107" s="8"/>
      <c r="M107" s="332"/>
      <c r="N107" s="333"/>
      <c r="O107" s="333"/>
      <c r="P107" s="333"/>
      <c r="Q107" s="333"/>
      <c r="R107" s="333"/>
      <c r="S107" s="333"/>
      <c r="T107" s="333"/>
      <c r="U107" s="333"/>
      <c r="V107" s="334"/>
      <c r="W107" s="8"/>
      <c r="X107" s="8"/>
      <c r="Y107" s="8"/>
      <c r="Z107" s="8"/>
      <c r="AA107" s="8"/>
      <c r="AB107" s="8"/>
      <c r="AC107" s="8"/>
      <c r="AD107" s="8"/>
      <c r="AE107" s="8"/>
      <c r="AF107" s="8"/>
      <c r="AG107" s="8"/>
      <c r="AH107" s="8"/>
      <c r="AI107" s="8"/>
      <c r="AJ107" s="8"/>
      <c r="AK107" s="8"/>
      <c r="AL107" s="8"/>
      <c r="AM107" s="8"/>
      <c r="AN107" s="8"/>
      <c r="AO107" s="8"/>
      <c r="AP107" s="8"/>
      <c r="AQ107" s="8"/>
      <c r="AR107" s="8"/>
      <c r="AS107" s="8"/>
      <c r="AT107" s="8"/>
      <c r="AU107" s="8"/>
      <c r="AV107" s="8"/>
      <c r="AW107" s="8"/>
    </row>
    <row r="108" spans="1:49" ht="15" customHeight="1" x14ac:dyDescent="0.3">
      <c r="A108" s="8"/>
      <c r="B108" s="397" t="s">
        <v>66</v>
      </c>
      <c r="C108" s="398"/>
      <c r="D108" s="399"/>
      <c r="E108" s="509" t="s">
        <v>197</v>
      </c>
      <c r="F108" s="509" t="s">
        <v>196</v>
      </c>
      <c r="G108" s="509" t="s">
        <v>43</v>
      </c>
      <c r="H108" s="511" t="s">
        <v>85</v>
      </c>
      <c r="I108" s="511" t="s">
        <v>67</v>
      </c>
      <c r="J108" s="511" t="s">
        <v>82</v>
      </c>
      <c r="K108" s="509" t="s">
        <v>4</v>
      </c>
      <c r="L108" s="8"/>
      <c r="M108" s="397" t="s">
        <v>66</v>
      </c>
      <c r="N108" s="399"/>
      <c r="O108" s="509" t="s">
        <v>197</v>
      </c>
      <c r="P108" s="509" t="s">
        <v>196</v>
      </c>
      <c r="Q108" s="509" t="s">
        <v>43</v>
      </c>
      <c r="R108" s="511" t="s">
        <v>85</v>
      </c>
      <c r="S108" s="511" t="s">
        <v>67</v>
      </c>
      <c r="T108" s="511" t="s">
        <v>82</v>
      </c>
      <c r="U108" s="511" t="s">
        <v>102</v>
      </c>
      <c r="V108" s="511" t="s">
        <v>87</v>
      </c>
      <c r="W108" s="8"/>
      <c r="X108" s="8"/>
      <c r="Y108" s="8"/>
      <c r="Z108" s="8"/>
      <c r="AA108" s="8"/>
      <c r="AB108" s="8"/>
      <c r="AC108" s="8"/>
      <c r="AD108" s="8"/>
      <c r="AE108" s="8"/>
      <c r="AF108" s="8"/>
      <c r="AG108" s="8"/>
      <c r="AH108" s="8"/>
      <c r="AI108" s="8"/>
      <c r="AJ108" s="8"/>
      <c r="AK108" s="8"/>
      <c r="AL108" s="8"/>
      <c r="AM108" s="8"/>
      <c r="AN108" s="8"/>
      <c r="AO108" s="8"/>
      <c r="AP108" s="8"/>
      <c r="AQ108" s="8"/>
      <c r="AR108" s="8"/>
      <c r="AS108" s="8"/>
      <c r="AT108" s="8"/>
      <c r="AU108" s="8"/>
      <c r="AV108" s="8"/>
      <c r="AW108" s="8"/>
    </row>
    <row r="109" spans="1:49" ht="15" customHeight="1" thickBot="1" x14ac:dyDescent="0.35">
      <c r="A109" s="8"/>
      <c r="B109" s="406"/>
      <c r="C109" s="419"/>
      <c r="D109" s="508"/>
      <c r="E109" s="510"/>
      <c r="F109" s="510"/>
      <c r="G109" s="510"/>
      <c r="H109" s="512"/>
      <c r="I109" s="512"/>
      <c r="J109" s="512"/>
      <c r="K109" s="510"/>
      <c r="L109" s="8"/>
      <c r="M109" s="406"/>
      <c r="N109" s="508"/>
      <c r="O109" s="510"/>
      <c r="P109" s="510"/>
      <c r="Q109" s="510"/>
      <c r="R109" s="512"/>
      <c r="S109" s="512"/>
      <c r="T109" s="512"/>
      <c r="U109" s="512"/>
      <c r="V109" s="512"/>
      <c r="W109" s="8"/>
      <c r="X109" s="8"/>
      <c r="Y109" s="8"/>
      <c r="Z109" s="8"/>
      <c r="AA109" s="8"/>
      <c r="AB109" s="8"/>
      <c r="AC109" s="8"/>
      <c r="AD109" s="8"/>
      <c r="AE109" s="8"/>
      <c r="AF109" s="8"/>
      <c r="AG109" s="8"/>
      <c r="AH109" s="8"/>
      <c r="AI109" s="8"/>
      <c r="AJ109" s="8"/>
      <c r="AK109" s="8"/>
      <c r="AL109" s="8"/>
      <c r="AM109" s="8"/>
      <c r="AN109" s="8"/>
      <c r="AO109" s="8"/>
      <c r="AP109" s="8"/>
      <c r="AQ109" s="8"/>
      <c r="AR109" s="8"/>
      <c r="AS109" s="8"/>
      <c r="AT109" s="8"/>
      <c r="AU109" s="8"/>
      <c r="AV109" s="8"/>
      <c r="AW109" s="8"/>
    </row>
    <row r="110" spans="1:49" ht="30" customHeight="1" thickBot="1" x14ac:dyDescent="0.35">
      <c r="A110" s="8"/>
      <c r="B110" s="477">
        <f>IF('Week 6'!C13="","",'Week 6'!C13)</f>
        <v>0</v>
      </c>
      <c r="C110" s="478"/>
      <c r="D110" s="479"/>
      <c r="E110" s="202">
        <f>COUNTIF('Week 6'!C23:C32,"&gt;0")</f>
        <v>0</v>
      </c>
      <c r="F110" s="157">
        <f>IF('Week 6'!D35=0,,'Week 6'!D35)</f>
        <v>0</v>
      </c>
      <c r="G110" s="156">
        <f>IF('Week 6'!F35=0,,'Week 6'!F35)</f>
        <v>0</v>
      </c>
      <c r="H110" s="157">
        <f>IFERROR(AVERAGE('Week 6'!C23:C32),0)</f>
        <v>0</v>
      </c>
      <c r="I110" s="41">
        <f>IF('Week 6'!E33=0,,'Week 6'!E33)</f>
        <v>0</v>
      </c>
      <c r="J110" s="79">
        <f>IFERROR(AVERAGE('Week 6'!E23:E32),0)</f>
        <v>0</v>
      </c>
      <c r="K110" s="156">
        <f ca="1">IF('Week 6'!B35=0,,'Week 6'!B35)</f>
        <v>0</v>
      </c>
      <c r="L110" s="8"/>
      <c r="M110" s="477" t="s">
        <v>42</v>
      </c>
      <c r="N110" s="479"/>
      <c r="O110" s="202">
        <f>SUMPRODUCT((NOT(ISERROR(FIND(M110,B110:D118))))*(E110:E118))</f>
        <v>0</v>
      </c>
      <c r="P110" s="157">
        <f>SUMPRODUCT((NOT(ISERROR(FIND(M110,B110:D118))))*(F110:F118))</f>
        <v>0</v>
      </c>
      <c r="Q110" s="156">
        <f>SUMPRODUCT((NOT(ISERROR(FIND(M110,B110:D118))))*(G110:G118))</f>
        <v>0</v>
      </c>
      <c r="R110" s="154">
        <f>IFERROR(SUMPRODUCT((NOT(ISERROR(FIND(M110,B110:D118))))*((H110:H118)/U110)),)</f>
        <v>0</v>
      </c>
      <c r="S110" s="41">
        <f>IFERROR(SUMPRODUCT((NOT(ISERROR(FIND(M110,B110:D118))))*((I110:I118)/U110)),)</f>
        <v>0</v>
      </c>
      <c r="T110" s="79">
        <f>IFERROR(SUMPRODUCT((NOT(ISERROR(FIND(M110,B110:D118))))*((J110:J118)/U110)),)</f>
        <v>0</v>
      </c>
      <c r="U110" s="81">
        <f>COUNTIF(B110:D118,"*Squat*")</f>
        <v>0</v>
      </c>
      <c r="V110" s="46">
        <f t="array" aca="1" ref="V110" ca="1">MAX(IF("Competition Squat"=B110:D118,K110:K118,0))</f>
        <v>0</v>
      </c>
      <c r="W110" s="8"/>
      <c r="X110" s="8"/>
      <c r="Y110" s="8"/>
      <c r="Z110" s="8"/>
      <c r="AA110" s="8"/>
      <c r="AB110" s="8"/>
      <c r="AC110" s="8"/>
      <c r="AD110" s="8"/>
      <c r="AE110" s="8"/>
      <c r="AF110" s="8"/>
      <c r="AG110" s="8"/>
      <c r="AH110" s="8"/>
      <c r="AI110" s="8"/>
      <c r="AJ110" s="8"/>
      <c r="AK110" s="8"/>
      <c r="AL110" s="8"/>
      <c r="AM110" s="8"/>
      <c r="AN110" s="8"/>
      <c r="AO110" s="8"/>
      <c r="AP110" s="8"/>
      <c r="AQ110" s="8"/>
      <c r="AR110" s="8"/>
      <c r="AS110" s="8"/>
      <c r="AT110" s="8"/>
      <c r="AU110" s="8"/>
      <c r="AV110" s="8"/>
      <c r="AW110" s="8"/>
    </row>
    <row r="111" spans="1:49" ht="30" customHeight="1" thickBot="1" x14ac:dyDescent="0.35">
      <c r="A111" s="8"/>
      <c r="B111" s="477">
        <f>IF('Week 6'!I13="","",'Week 6'!I13)</f>
        <v>0</v>
      </c>
      <c r="C111" s="478"/>
      <c r="D111" s="479"/>
      <c r="E111" s="202">
        <f>COUNTIF('Week 6'!I23:I32,"&gt;0")</f>
        <v>0</v>
      </c>
      <c r="F111" s="157">
        <f>IF('Week 6'!J35=0,,'Week 6'!J35)</f>
        <v>0</v>
      </c>
      <c r="G111" s="156">
        <f>IF('Week 6'!L35=0,,'Week 6'!L35)</f>
        <v>0</v>
      </c>
      <c r="H111" s="157">
        <f>IFERROR(AVERAGE('Week 6'!I23:I32),0)</f>
        <v>0</v>
      </c>
      <c r="I111" s="41">
        <f>IF('Week 6'!K33=0,,'Week 6'!K33)</f>
        <v>0</v>
      </c>
      <c r="J111" s="79">
        <f>IFERROR(AVERAGE('Week 6'!K23:K32),0)</f>
        <v>0</v>
      </c>
      <c r="K111" s="156">
        <f ca="1">IF('Week 6'!H35=0,,'Week 6'!H35)</f>
        <v>0</v>
      </c>
      <c r="L111" s="8"/>
      <c r="M111" s="477" t="s">
        <v>44</v>
      </c>
      <c r="N111" s="479"/>
      <c r="O111" s="202">
        <f>SUMPRODUCT((NOT(ISERROR(FIND(M111,B110:D118))))*(E110:E118))</f>
        <v>0</v>
      </c>
      <c r="P111" s="157">
        <f>SUMPRODUCT((NOT(ISERROR(FIND(M111,B110:D118))))*(F110:F118))</f>
        <v>0</v>
      </c>
      <c r="Q111" s="156">
        <f>SUMPRODUCT((NOT(ISERROR(FIND(M111,B110:D118))))*(G110:G118))</f>
        <v>0</v>
      </c>
      <c r="R111" s="154">
        <f>IFERROR(SUMPRODUCT((NOT(ISERROR(FIND(M111,B110:D118))))*(H110:H118)/U111),)</f>
        <v>0</v>
      </c>
      <c r="S111" s="41">
        <f>IFERROR(SUMPRODUCT((NOT(ISERROR(FIND(M111,B110:D118))))*(I110:I118)/U111),)</f>
        <v>0</v>
      </c>
      <c r="T111" s="79">
        <f>IFERROR(SUMPRODUCT((NOT(ISERROR(FIND(M111,B110:D118))))*(J110:J118)/U111),)</f>
        <v>0</v>
      </c>
      <c r="U111" s="81">
        <f>COUNTIF(B110:D118,"*Bench*")</f>
        <v>0</v>
      </c>
      <c r="V111" s="46">
        <f t="array" aca="1" ref="V111" ca="1">MAX(IF("Competition Bench"=B110:D118,K110:K118,0))</f>
        <v>0</v>
      </c>
      <c r="W111" s="8"/>
      <c r="X111" s="8"/>
      <c r="Y111" s="8"/>
      <c r="Z111" s="8"/>
      <c r="AA111" s="8"/>
      <c r="AB111" s="8"/>
      <c r="AC111" s="8"/>
      <c r="AD111" s="8"/>
      <c r="AE111" s="8"/>
      <c r="AF111" s="8"/>
      <c r="AG111" s="8"/>
      <c r="AH111" s="8"/>
      <c r="AI111" s="8"/>
      <c r="AJ111" s="8"/>
      <c r="AK111" s="8"/>
      <c r="AL111" s="8"/>
      <c r="AM111" s="8"/>
      <c r="AN111" s="8"/>
      <c r="AO111" s="8"/>
      <c r="AP111" s="8"/>
      <c r="AQ111" s="8"/>
      <c r="AR111" s="8"/>
      <c r="AS111" s="8"/>
      <c r="AT111" s="8"/>
      <c r="AU111" s="8"/>
      <c r="AV111" s="8"/>
      <c r="AW111" s="8"/>
    </row>
    <row r="112" spans="1:49" ht="30" customHeight="1" thickBot="1" x14ac:dyDescent="0.35">
      <c r="A112" s="8"/>
      <c r="B112" s="477">
        <f>IF('Week 6'!O13="","",'Week 6'!O13)</f>
        <v>0</v>
      </c>
      <c r="C112" s="478"/>
      <c r="D112" s="479"/>
      <c r="E112" s="202">
        <f>COUNTIF('Week 6'!O23:O32,"&gt;0")</f>
        <v>0</v>
      </c>
      <c r="F112" s="157">
        <f>IF('Week 6'!P35=0,,'Week 6'!P35)</f>
        <v>0</v>
      </c>
      <c r="G112" s="156">
        <f>IF('Week 6'!R35=0,,'Week 6'!R35)</f>
        <v>0</v>
      </c>
      <c r="H112" s="157">
        <f>IFERROR(AVERAGE('Week 6'!O23:O32),0)</f>
        <v>0</v>
      </c>
      <c r="I112" s="41">
        <f>IF('Week 6'!P33=0,,'Week 6'!P33)</f>
        <v>0</v>
      </c>
      <c r="J112" s="79">
        <f>IFERROR(AVERAGE('Week 6'!Q23:Q32),0)</f>
        <v>0</v>
      </c>
      <c r="K112" s="156">
        <f ca="1">IF('Week 6'!N35=0,,'Week 6'!N35)</f>
        <v>0</v>
      </c>
      <c r="L112" s="8"/>
      <c r="M112" s="477" t="s">
        <v>45</v>
      </c>
      <c r="N112" s="479"/>
      <c r="O112" s="203">
        <f>SUMPRODUCT((NOT(ISERROR(FIND(M112,B110:D118))))*(E110:E118))</f>
        <v>0</v>
      </c>
      <c r="P112" s="45">
        <f>SUMPRODUCT((NOT(ISERROR(FIND(M112,B110:D118))))*(F110:F118))</f>
        <v>0</v>
      </c>
      <c r="Q112" s="46">
        <f>SUMPRODUCT((NOT(ISERROR(FIND(M112,B110:D118))))*(G110:G118))</f>
        <v>0</v>
      </c>
      <c r="R112" s="87">
        <f>IFERROR(SUMPRODUCT((NOT(ISERROR(FIND(M112,B110:D118))))*(H110:H118)/U112),)</f>
        <v>0</v>
      </c>
      <c r="S112" s="47">
        <f>IFERROR(SUMPRODUCT((NOT(ISERROR(FIND(M112,B110:D118))))*(I110:I118)/U112),)</f>
        <v>0</v>
      </c>
      <c r="T112" s="80">
        <f>IFERROR(SUMPRODUCT((NOT(ISERROR(FIND(M112,B110:D118))))*(J110:J118)/U112),)</f>
        <v>0</v>
      </c>
      <c r="U112" s="83">
        <f>COUNTIF(B110:D118,"*Deadlift*")</f>
        <v>0</v>
      </c>
      <c r="V112" s="48">
        <f t="array" aca="1" ref="V112" ca="1">MAX(IF("Competition Deadlift"=B110:D118,K110:K118,0))</f>
        <v>0</v>
      </c>
      <c r="W112" s="8"/>
      <c r="X112" s="8"/>
      <c r="Y112" s="8"/>
      <c r="Z112" s="8"/>
      <c r="AA112" s="8"/>
      <c r="AB112" s="8"/>
      <c r="AC112" s="8"/>
      <c r="AD112" s="8"/>
      <c r="AE112" s="8"/>
      <c r="AF112" s="8"/>
      <c r="AG112" s="8"/>
      <c r="AH112" s="8"/>
      <c r="AI112" s="8"/>
      <c r="AJ112" s="8"/>
      <c r="AK112" s="8"/>
      <c r="AL112" s="8"/>
      <c r="AM112" s="8"/>
      <c r="AN112" s="8"/>
      <c r="AO112" s="8"/>
      <c r="AP112" s="8"/>
      <c r="AQ112" s="8"/>
      <c r="AR112" s="8"/>
      <c r="AS112" s="8"/>
      <c r="AT112" s="8"/>
      <c r="AU112" s="8"/>
      <c r="AV112" s="8"/>
      <c r="AW112" s="8"/>
    </row>
    <row r="113" spans="1:49" ht="30" customHeight="1" thickBot="1" x14ac:dyDescent="0.35">
      <c r="A113" s="8"/>
      <c r="B113" s="477">
        <f>IF('Week 6'!C43="","",'Week 6'!C43)</f>
        <v>0</v>
      </c>
      <c r="C113" s="478"/>
      <c r="D113" s="479"/>
      <c r="E113" s="202">
        <f>COUNTIF('Week 6'!C53:C62,"&gt;0")</f>
        <v>0</v>
      </c>
      <c r="F113" s="157">
        <f>IF('Week 6'!D65=0,,'Week 6'!D65)</f>
        <v>0</v>
      </c>
      <c r="G113" s="156">
        <f>IF('Week 6'!F65=0,,'Week 6'!F65)</f>
        <v>0</v>
      </c>
      <c r="H113" s="157">
        <f>IFERROR(AVERAGE('Week 6'!C53:C62),0)</f>
        <v>0</v>
      </c>
      <c r="I113" s="41">
        <f>IF('Week 6'!E63=0,,'Week 6'!E63)</f>
        <v>0</v>
      </c>
      <c r="J113" s="79">
        <f>IFERROR(AVERAGE('Week 6'!E53:E62),0)</f>
        <v>0</v>
      </c>
      <c r="K113" s="156">
        <f ca="1">IF('Week 6'!B65=0,,'Week 6'!B65)</f>
        <v>0</v>
      </c>
      <c r="L113" s="8"/>
      <c r="M113" s="477" t="s">
        <v>84</v>
      </c>
      <c r="N113" s="479"/>
      <c r="O113" s="231">
        <f>SUM(O110:O112)</f>
        <v>0</v>
      </c>
      <c r="P113" s="232">
        <f>SUM(P110:P112)</f>
        <v>0</v>
      </c>
      <c r="Q113" s="233">
        <f>SUM(Q110:Q112)</f>
        <v>0</v>
      </c>
      <c r="R113" s="234" t="str">
        <f>IFERROR(AVERAGEIF(R110:R112,"&gt;0"),"")</f>
        <v/>
      </c>
      <c r="S113" s="235" t="str">
        <f>IFERROR(AVERAGEIF(S110:S112,"&gt;0"),"")</f>
        <v/>
      </c>
      <c r="T113" s="236" t="str">
        <f>IFERROR(AVERAGEIF(T110:T112,"&gt;0"),"")</f>
        <v/>
      </c>
      <c r="U113" s="237">
        <f>SUM(U110:U112)</f>
        <v>0</v>
      </c>
      <c r="V113" s="233">
        <f ca="1">SUM(V110:V112)</f>
        <v>0</v>
      </c>
      <c r="W113" s="8"/>
      <c r="X113" s="8"/>
      <c r="Y113" s="8"/>
      <c r="Z113" s="8"/>
      <c r="AA113" s="8"/>
      <c r="AB113" s="8"/>
      <c r="AC113" s="8"/>
      <c r="AD113" s="8"/>
      <c r="AE113" s="8"/>
      <c r="AF113" s="8"/>
      <c r="AG113" s="8"/>
      <c r="AH113" s="8"/>
      <c r="AI113" s="8"/>
      <c r="AJ113" s="8"/>
      <c r="AK113" s="8"/>
      <c r="AL113" s="8"/>
      <c r="AM113" s="8"/>
      <c r="AN113" s="8"/>
      <c r="AO113" s="8"/>
      <c r="AP113" s="8"/>
      <c r="AQ113" s="8"/>
      <c r="AR113" s="8"/>
      <c r="AS113" s="8"/>
      <c r="AT113" s="8"/>
      <c r="AU113" s="8"/>
      <c r="AV113" s="8"/>
      <c r="AW113" s="8"/>
    </row>
    <row r="114" spans="1:49" ht="30" customHeight="1" thickBot="1" x14ac:dyDescent="0.35">
      <c r="A114" s="8"/>
      <c r="B114" s="477">
        <f>IF('Week 6'!I43="","",'Week 6'!I43)</f>
        <v>0</v>
      </c>
      <c r="C114" s="478"/>
      <c r="D114" s="479"/>
      <c r="E114" s="202">
        <f>COUNTIF('Week 6'!I53:I62,"&gt;0")</f>
        <v>0</v>
      </c>
      <c r="F114" s="157">
        <f>IF('Week 6'!J65=0,,'Week 6'!J65)</f>
        <v>0</v>
      </c>
      <c r="G114" s="156">
        <f>IF('Week 6'!L65=0,,'Week 6'!L65)</f>
        <v>0</v>
      </c>
      <c r="H114" s="157">
        <f>IFERROR(AVERAGE('Week 6'!I53:I62),0)</f>
        <v>0</v>
      </c>
      <c r="I114" s="41">
        <f>IF('Week 6'!K63=0,,'Week 6'!K63)</f>
        <v>0</v>
      </c>
      <c r="J114" s="79">
        <f>IFERROR(AVERAGE('Week 6'!K53:K62),0)</f>
        <v>0</v>
      </c>
      <c r="K114" s="156">
        <f ca="1">IF('Week 6'!H65=0,,'Week 6'!H65)</f>
        <v>0</v>
      </c>
      <c r="L114" s="8"/>
      <c r="M114" s="499" t="s">
        <v>206</v>
      </c>
      <c r="N114" s="500"/>
      <c r="O114" s="500"/>
      <c r="P114" s="500"/>
      <c r="Q114" s="500"/>
      <c r="R114" s="500"/>
      <c r="S114" s="500"/>
      <c r="T114" s="500"/>
      <c r="U114" s="500"/>
      <c r="V114" s="501"/>
      <c r="W114" s="8"/>
      <c r="X114" s="8"/>
      <c r="Y114" s="8"/>
      <c r="Z114" s="8"/>
      <c r="AA114" s="8"/>
      <c r="AB114" s="8"/>
      <c r="AC114" s="8"/>
      <c r="AD114" s="8"/>
      <c r="AE114" s="8"/>
      <c r="AF114" s="8"/>
      <c r="AG114" s="8"/>
      <c r="AH114" s="8"/>
      <c r="AI114" s="8"/>
      <c r="AJ114" s="8"/>
      <c r="AK114" s="8"/>
      <c r="AL114" s="8"/>
      <c r="AM114" s="8"/>
      <c r="AN114" s="8"/>
      <c r="AO114" s="8"/>
      <c r="AP114" s="8"/>
      <c r="AQ114" s="8"/>
      <c r="AR114" s="8"/>
      <c r="AS114" s="8"/>
      <c r="AT114" s="8"/>
      <c r="AU114" s="8"/>
      <c r="AV114" s="8"/>
      <c r="AW114" s="8"/>
    </row>
    <row r="115" spans="1:49" ht="30" customHeight="1" thickBot="1" x14ac:dyDescent="0.35">
      <c r="A115" s="8"/>
      <c r="B115" s="477">
        <f>IF('Week 6'!O43="","",'Week 6'!O43)</f>
        <v>0</v>
      </c>
      <c r="C115" s="478"/>
      <c r="D115" s="479"/>
      <c r="E115" s="202">
        <f>COUNTIF('Week 6'!O53:O62,"&gt;0")</f>
        <v>0</v>
      </c>
      <c r="F115" s="157">
        <f>IF('Week 6'!P65=0,,'Week 6'!P65)</f>
        <v>0</v>
      </c>
      <c r="G115" s="156">
        <f>IF('Week 6'!R65=0,,'Week 6'!R65)</f>
        <v>0</v>
      </c>
      <c r="H115" s="157">
        <f>IFERROR(AVERAGE('Week 6'!O53:O62),0)</f>
        <v>0</v>
      </c>
      <c r="I115" s="41">
        <f>IF('Week 6'!P63=0,,'Week 6'!P63)</f>
        <v>0</v>
      </c>
      <c r="J115" s="79">
        <f>IFERROR(AVERAGE('Week 6'!Q53:Q62),0)</f>
        <v>0</v>
      </c>
      <c r="K115" s="156">
        <f ca="1">IF('Week 6'!N65=0,,'Week 6'!N65)</f>
        <v>0</v>
      </c>
      <c r="L115" s="8"/>
      <c r="M115" s="477"/>
      <c r="N115" s="479"/>
      <c r="O115" s="219" t="s">
        <v>207</v>
      </c>
      <c r="P115" s="220" t="s">
        <v>197</v>
      </c>
      <c r="Q115" s="220" t="s">
        <v>196</v>
      </c>
      <c r="R115" s="220" t="s">
        <v>43</v>
      </c>
      <c r="S115" s="219" t="s">
        <v>85</v>
      </c>
      <c r="T115" s="219" t="s">
        <v>67</v>
      </c>
      <c r="U115" s="219" t="s">
        <v>82</v>
      </c>
      <c r="V115" s="207" t="s">
        <v>107</v>
      </c>
      <c r="W115" s="8"/>
      <c r="X115" s="8"/>
      <c r="Y115" s="8"/>
      <c r="Z115" s="8"/>
      <c r="AA115" s="8"/>
      <c r="AB115" s="8"/>
      <c r="AC115" s="8"/>
      <c r="AD115" s="8"/>
      <c r="AE115" s="8"/>
      <c r="AF115" s="8"/>
      <c r="AG115" s="8"/>
      <c r="AH115" s="8"/>
      <c r="AI115" s="8"/>
      <c r="AJ115" s="8"/>
      <c r="AK115" s="8"/>
      <c r="AL115" s="8"/>
      <c r="AM115" s="8"/>
      <c r="AN115" s="8"/>
      <c r="AO115" s="8"/>
      <c r="AP115" s="8"/>
      <c r="AQ115" s="8"/>
      <c r="AR115" s="8"/>
      <c r="AS115" s="8"/>
      <c r="AT115" s="8"/>
      <c r="AU115" s="8"/>
      <c r="AV115" s="8"/>
      <c r="AW115" s="8"/>
    </row>
    <row r="116" spans="1:49" ht="30" customHeight="1" thickBot="1" x14ac:dyDescent="0.35">
      <c r="A116" s="8"/>
      <c r="B116" s="477">
        <f>IF('Week 6'!C73="","",'Week 6'!C73)</f>
        <v>0</v>
      </c>
      <c r="C116" s="478"/>
      <c r="D116" s="479"/>
      <c r="E116" s="202">
        <f>COUNTIF('Week 6'!C83:C92,"&gt;0")</f>
        <v>0</v>
      </c>
      <c r="F116" s="157">
        <f>IF('Week 6'!D95=0,,'Week 6'!D95)</f>
        <v>0</v>
      </c>
      <c r="G116" s="156">
        <f>IF('Week 6'!F95=0,,'Week 6'!F95)</f>
        <v>0</v>
      </c>
      <c r="H116" s="157">
        <f>IFERROR(AVERAGE('Week 6'!C83:C92),0)</f>
        <v>0</v>
      </c>
      <c r="I116" s="41">
        <f>IF('Week 6'!E93=0,,'Week 6'!E93)</f>
        <v>0</v>
      </c>
      <c r="J116" s="79">
        <f>IFERROR(AVERAGE('Week 6'!E83:E92),0)</f>
        <v>0</v>
      </c>
      <c r="K116" s="156">
        <f ca="1">IF('Week 6'!B95=0,,'Week 6'!B95)</f>
        <v>0</v>
      </c>
      <c r="L116" s="8"/>
      <c r="M116" s="477" t="s">
        <v>46</v>
      </c>
      <c r="N116" s="479"/>
      <c r="O116" s="221">
        <f>COUNTIF(B110:D112,"*")</f>
        <v>0</v>
      </c>
      <c r="P116" s="222">
        <f>SUM(E110:E112)</f>
        <v>0</v>
      </c>
      <c r="Q116" s="45">
        <f>SUM(F110:F112)</f>
        <v>0</v>
      </c>
      <c r="R116" s="46">
        <f>SUM(G110:G112)</f>
        <v>0</v>
      </c>
      <c r="S116" s="87" t="str">
        <f>IFERROR(AVERAGEIF(H110:H112,"&gt;0"),"")</f>
        <v/>
      </c>
      <c r="T116" s="223" t="str">
        <f>IFERROR(AVERAGEIF(I110:I112,"&gt;0"),"")</f>
        <v/>
      </c>
      <c r="U116" s="224" t="str">
        <f>IFERROR(AVERAGEIF(J110:J112,"&gt;0"),"")</f>
        <v/>
      </c>
      <c r="V116" s="225" t="str">
        <f>'Week 6'!R33</f>
        <v/>
      </c>
      <c r="W116" s="8"/>
      <c r="X116" s="8"/>
      <c r="Y116" s="8"/>
      <c r="Z116" s="8"/>
      <c r="AA116" s="8"/>
      <c r="AB116" s="8"/>
      <c r="AC116" s="8"/>
      <c r="AD116" s="8"/>
      <c r="AE116" s="8"/>
      <c r="AF116" s="8"/>
      <c r="AG116" s="8"/>
      <c r="AH116" s="8"/>
      <c r="AI116" s="8"/>
      <c r="AJ116" s="8"/>
      <c r="AK116" s="8"/>
      <c r="AL116" s="8"/>
      <c r="AM116" s="8"/>
      <c r="AN116" s="8"/>
      <c r="AO116" s="8"/>
      <c r="AP116" s="8"/>
      <c r="AQ116" s="8"/>
      <c r="AR116" s="8"/>
      <c r="AS116" s="8"/>
      <c r="AT116" s="8"/>
      <c r="AU116" s="8"/>
      <c r="AV116" s="8"/>
      <c r="AW116" s="8"/>
    </row>
    <row r="117" spans="1:49" ht="30" customHeight="1" thickBot="1" x14ac:dyDescent="0.35">
      <c r="A117" s="8"/>
      <c r="B117" s="477">
        <f>IF('Week 6'!I73="","",'Week 6'!I73)</f>
        <v>0</v>
      </c>
      <c r="C117" s="478"/>
      <c r="D117" s="479"/>
      <c r="E117" s="202">
        <f>COUNTIF('Week 6'!I83:I92,"&gt;0")</f>
        <v>0</v>
      </c>
      <c r="F117" s="157">
        <f>IF('Week 6'!J95=0,,'Week 6'!J95)</f>
        <v>0</v>
      </c>
      <c r="G117" s="156">
        <f>IF('Week 6'!L95=0,,'Week 6'!L95)</f>
        <v>0</v>
      </c>
      <c r="H117" s="157">
        <f>IFERROR(AVERAGE('Week 6'!I83:I92),0)</f>
        <v>0</v>
      </c>
      <c r="I117" s="41">
        <f>IF('Week 6'!K93=0,,'Week 6'!K93)</f>
        <v>0</v>
      </c>
      <c r="J117" s="79">
        <f>IFERROR(AVERAGE('Week 6'!K83:K92),0)</f>
        <v>0</v>
      </c>
      <c r="K117" s="156">
        <f ca="1">IF('Week 6'!H95=0,,'Week 6'!H95)</f>
        <v>0</v>
      </c>
      <c r="L117" s="8"/>
      <c r="M117" s="477" t="s">
        <v>47</v>
      </c>
      <c r="N117" s="479"/>
      <c r="O117" s="221">
        <f>COUNTIF(B113:D115,"*")</f>
        <v>0</v>
      </c>
      <c r="P117" s="222">
        <f>SUM(E113:E115)</f>
        <v>0</v>
      </c>
      <c r="Q117" s="45">
        <f>SUM(F113:F115)</f>
        <v>0</v>
      </c>
      <c r="R117" s="46">
        <f>SUM(G113:G115)</f>
        <v>0</v>
      </c>
      <c r="S117" s="87" t="str">
        <f>IFERROR(AVERAGEIF(H113:H115,"&gt;0"),"")</f>
        <v/>
      </c>
      <c r="T117" s="223" t="str">
        <f>IFERROR(AVERAGEIF(I113:I115,"&gt;0"),"")</f>
        <v/>
      </c>
      <c r="U117" s="224" t="str">
        <f>IFERROR(AVERAGEIF(J113:J115,"&gt;0"),"")</f>
        <v/>
      </c>
      <c r="V117" s="225" t="str">
        <f>'Week 6'!R63</f>
        <v/>
      </c>
      <c r="W117" s="8"/>
      <c r="X117" s="8"/>
      <c r="Y117" s="8"/>
      <c r="Z117" s="8"/>
      <c r="AA117" s="8"/>
      <c r="AB117" s="8"/>
      <c r="AC117" s="8"/>
      <c r="AD117" s="8"/>
      <c r="AE117" s="8"/>
      <c r="AF117" s="8"/>
      <c r="AG117" s="8"/>
      <c r="AH117" s="8"/>
      <c r="AI117" s="8"/>
      <c r="AJ117" s="8"/>
      <c r="AK117" s="8"/>
      <c r="AL117" s="8"/>
      <c r="AM117" s="8"/>
      <c r="AN117" s="8"/>
      <c r="AO117" s="8"/>
      <c r="AP117" s="8"/>
      <c r="AQ117" s="8"/>
      <c r="AR117" s="8"/>
      <c r="AS117" s="8"/>
      <c r="AT117" s="8"/>
      <c r="AU117" s="8"/>
      <c r="AV117" s="8"/>
      <c r="AW117" s="8"/>
    </row>
    <row r="118" spans="1:49" ht="30" customHeight="1" thickBot="1" x14ac:dyDescent="0.35">
      <c r="A118" s="8"/>
      <c r="B118" s="477">
        <f>IF('Week 6'!O73="","",'Week 6'!O73)</f>
        <v>0</v>
      </c>
      <c r="C118" s="478"/>
      <c r="D118" s="479"/>
      <c r="E118" s="203">
        <f>COUNTIF('Week 6'!O83:O92,"&gt;0")</f>
        <v>0</v>
      </c>
      <c r="F118" s="45">
        <f>IF('Week 6'!P95=0,,'Week 6'!P95)</f>
        <v>0</v>
      </c>
      <c r="G118" s="46">
        <f>IF('Week 6'!R95=0,,'Week 6'!R95)</f>
        <v>0</v>
      </c>
      <c r="H118" s="45">
        <f>IFERROR(AVERAGE('Week 6'!O83:O92),0)</f>
        <v>0</v>
      </c>
      <c r="I118" s="47">
        <f>IF('Week 6'!P93=0,,'Week 6'!P93)</f>
        <v>0</v>
      </c>
      <c r="J118" s="80">
        <f>IFERROR(AVERAGE('Week 6'!Q83:Q92),0)</f>
        <v>0</v>
      </c>
      <c r="K118" s="46">
        <f ca="1">IF('Week 6'!N95=0,,'Week 6'!N95)</f>
        <v>0</v>
      </c>
      <c r="L118" s="8"/>
      <c r="M118" s="477" t="s">
        <v>48</v>
      </c>
      <c r="N118" s="479"/>
      <c r="O118" s="213">
        <f>COUNTIF(B116:D118,"*")</f>
        <v>0</v>
      </c>
      <c r="P118" s="216">
        <f>SUM(E116:E118)</f>
        <v>0</v>
      </c>
      <c r="Q118" s="217">
        <f>SUM(F116:F118)</f>
        <v>0</v>
      </c>
      <c r="R118" s="212">
        <f>SUM(G116:G118)</f>
        <v>0</v>
      </c>
      <c r="S118" s="226" t="str">
        <f>IFERROR(AVERAGEIF(H116:H118,"&gt;0"),"")</f>
        <v/>
      </c>
      <c r="T118" s="215" t="str">
        <f>IFERROR(AVERAGEIF(I116:I118,"&gt;0"),"")</f>
        <v/>
      </c>
      <c r="U118" s="214" t="str">
        <f>IFERROR(AVERAGEIF(J116:J118,"&gt;0"),"")</f>
        <v/>
      </c>
      <c r="V118" s="218" t="str">
        <f>'Week 6'!R93</f>
        <v/>
      </c>
      <c r="W118" s="8"/>
      <c r="X118" s="8"/>
      <c r="Y118" s="8"/>
      <c r="Z118" s="8"/>
      <c r="AA118" s="8"/>
      <c r="AB118" s="8"/>
      <c r="AC118" s="8"/>
      <c r="AD118" s="8"/>
      <c r="AE118" s="8"/>
      <c r="AF118" s="8"/>
      <c r="AG118" s="8"/>
      <c r="AH118" s="8"/>
      <c r="AI118" s="8"/>
      <c r="AJ118" s="8"/>
      <c r="AK118" s="8"/>
      <c r="AL118" s="8"/>
      <c r="AM118" s="8"/>
      <c r="AN118" s="8"/>
      <c r="AO118" s="8"/>
      <c r="AP118" s="8"/>
      <c r="AQ118" s="8"/>
      <c r="AR118" s="8"/>
      <c r="AS118" s="8"/>
      <c r="AT118" s="8"/>
      <c r="AU118" s="8"/>
      <c r="AV118" s="8"/>
      <c r="AW118" s="8"/>
    </row>
    <row r="119" spans="1:49" ht="15" customHeight="1" x14ac:dyDescent="0.3">
      <c r="A119" s="8"/>
      <c r="B119" s="8"/>
      <c r="C119" s="8"/>
      <c r="D119" s="8"/>
      <c r="E119" s="8"/>
      <c r="F119" s="8"/>
      <c r="G119" s="8"/>
      <c r="H119" s="8"/>
      <c r="I119" s="8"/>
      <c r="J119" s="8"/>
      <c r="K119" s="8"/>
      <c r="L119" s="8"/>
      <c r="M119" s="8"/>
      <c r="N119" s="8"/>
      <c r="O119" s="8"/>
      <c r="P119" s="8"/>
      <c r="Q119" s="8"/>
      <c r="R119" s="8"/>
      <c r="S119" s="8"/>
      <c r="T119" s="8"/>
      <c r="U119" s="8"/>
      <c r="V119" s="8"/>
      <c r="W119" s="8"/>
      <c r="X119" s="8"/>
      <c r="Y119" s="8"/>
      <c r="Z119" s="8"/>
      <c r="AA119" s="8"/>
      <c r="AB119" s="8"/>
      <c r="AC119" s="8"/>
      <c r="AD119" s="8"/>
      <c r="AE119" s="8"/>
      <c r="AF119" s="8"/>
      <c r="AG119" s="8"/>
      <c r="AH119" s="8"/>
      <c r="AI119" s="8"/>
      <c r="AJ119" s="8"/>
      <c r="AK119" s="8"/>
      <c r="AL119" s="8"/>
      <c r="AM119" s="8"/>
      <c r="AN119" s="8"/>
      <c r="AO119" s="8"/>
      <c r="AP119" s="8"/>
      <c r="AQ119" s="8"/>
      <c r="AR119" s="8"/>
      <c r="AS119" s="8"/>
      <c r="AT119" s="8"/>
      <c r="AU119" s="8"/>
      <c r="AV119" s="8"/>
      <c r="AW119" s="8"/>
    </row>
    <row r="120" spans="1:49" ht="15" customHeight="1" x14ac:dyDescent="0.3">
      <c r="A120" s="8"/>
      <c r="B120" s="8"/>
      <c r="C120" s="8"/>
      <c r="D120" s="8"/>
      <c r="E120" s="8"/>
      <c r="F120" s="8"/>
      <c r="G120" s="8"/>
      <c r="H120" s="8"/>
      <c r="I120" s="8"/>
      <c r="J120" s="8"/>
      <c r="K120" s="8"/>
      <c r="L120" s="8"/>
      <c r="M120" s="8"/>
      <c r="N120" s="8"/>
      <c r="O120" s="8"/>
      <c r="P120" s="8"/>
      <c r="Q120" s="8"/>
      <c r="R120" s="8"/>
      <c r="S120" s="8"/>
      <c r="T120" s="8"/>
      <c r="U120" s="8"/>
      <c r="V120" s="8"/>
      <c r="W120" s="8"/>
      <c r="X120" s="8"/>
      <c r="Y120" s="8"/>
      <c r="Z120" s="8"/>
      <c r="AA120" s="8"/>
      <c r="AB120" s="8"/>
      <c r="AC120" s="8"/>
      <c r="AD120" s="8"/>
      <c r="AE120" s="8"/>
      <c r="AF120" s="8"/>
      <c r="AG120" s="8"/>
      <c r="AH120" s="8"/>
      <c r="AI120" s="8"/>
      <c r="AJ120" s="8"/>
      <c r="AK120" s="8"/>
      <c r="AL120" s="8"/>
      <c r="AM120" s="8"/>
      <c r="AN120" s="8"/>
      <c r="AO120" s="8"/>
      <c r="AP120" s="8"/>
      <c r="AQ120" s="8"/>
      <c r="AR120" s="8"/>
      <c r="AS120" s="8"/>
      <c r="AT120" s="8"/>
      <c r="AU120" s="8"/>
      <c r="AV120" s="8"/>
      <c r="AW120" s="8"/>
    </row>
    <row r="121" spans="1:49" ht="15" customHeight="1" x14ac:dyDescent="0.3">
      <c r="A121" s="8"/>
      <c r="B121" s="502">
        <f>'Training Plan'!B186</f>
        <v>0</v>
      </c>
      <c r="C121" s="503"/>
      <c r="D121" s="504"/>
      <c r="E121" s="527" t="s">
        <v>194</v>
      </c>
      <c r="F121" s="513"/>
      <c r="G121" s="513"/>
      <c r="H121" s="513"/>
      <c r="I121" s="513"/>
      <c r="J121" s="513"/>
      <c r="K121" s="513"/>
      <c r="L121" s="513"/>
      <c r="M121" s="513"/>
      <c r="N121" s="513"/>
      <c r="O121" s="513"/>
      <c r="P121" s="513"/>
      <c r="Q121" s="513"/>
      <c r="R121" s="513"/>
      <c r="S121" s="513"/>
      <c r="T121" s="513"/>
      <c r="U121" s="513"/>
      <c r="V121" s="514"/>
      <c r="W121" s="8"/>
      <c r="X121" s="8"/>
      <c r="Y121" s="8"/>
      <c r="Z121" s="8"/>
      <c r="AA121" s="8"/>
      <c r="AB121" s="8"/>
      <c r="AC121" s="8"/>
      <c r="AD121" s="8"/>
      <c r="AE121" s="8"/>
      <c r="AF121" s="8"/>
      <c r="AG121" s="8"/>
      <c r="AH121" s="8"/>
      <c r="AI121" s="8"/>
      <c r="AJ121" s="8"/>
      <c r="AK121" s="8"/>
      <c r="AL121" s="8"/>
      <c r="AM121" s="8"/>
      <c r="AN121" s="8"/>
      <c r="AO121" s="8"/>
      <c r="AP121" s="8"/>
      <c r="AQ121" s="8"/>
      <c r="AR121" s="8"/>
      <c r="AS121" s="8"/>
      <c r="AT121" s="8"/>
      <c r="AU121" s="8"/>
      <c r="AV121" s="8"/>
      <c r="AW121" s="8"/>
    </row>
    <row r="122" spans="1:49" ht="15" customHeight="1" x14ac:dyDescent="0.3">
      <c r="A122" s="8"/>
      <c r="B122" s="505"/>
      <c r="C122" s="506"/>
      <c r="D122" s="507"/>
      <c r="E122" s="528"/>
      <c r="F122" s="515"/>
      <c r="G122" s="515"/>
      <c r="H122" s="515"/>
      <c r="I122" s="515"/>
      <c r="J122" s="515"/>
      <c r="K122" s="515"/>
      <c r="L122" s="515"/>
      <c r="M122" s="515"/>
      <c r="N122" s="515"/>
      <c r="O122" s="515"/>
      <c r="P122" s="515"/>
      <c r="Q122" s="515"/>
      <c r="R122" s="515"/>
      <c r="S122" s="515"/>
      <c r="T122" s="515"/>
      <c r="U122" s="515"/>
      <c r="V122" s="516"/>
      <c r="W122" s="8"/>
      <c r="X122" s="8"/>
      <c r="Y122" s="8"/>
      <c r="Z122" s="8"/>
      <c r="AA122" s="8"/>
      <c r="AB122" s="8"/>
      <c r="AC122" s="8"/>
      <c r="AD122" s="8"/>
      <c r="AE122" s="8"/>
      <c r="AF122" s="8"/>
      <c r="AG122" s="8"/>
      <c r="AH122" s="8"/>
      <c r="AI122" s="8"/>
      <c r="AJ122" s="8"/>
      <c r="AK122" s="8"/>
      <c r="AL122" s="8"/>
      <c r="AM122" s="8"/>
      <c r="AN122" s="8"/>
      <c r="AO122" s="8"/>
      <c r="AP122" s="8"/>
      <c r="AQ122" s="8"/>
      <c r="AR122" s="8"/>
      <c r="AS122" s="8"/>
      <c r="AT122" s="8"/>
      <c r="AU122" s="8"/>
      <c r="AV122" s="8"/>
      <c r="AW122" s="8"/>
    </row>
    <row r="123" spans="1:49" ht="15" customHeight="1" x14ac:dyDescent="0.3">
      <c r="A123" s="8"/>
      <c r="B123" s="8"/>
      <c r="C123" s="8"/>
      <c r="D123" s="8"/>
      <c r="E123" s="8"/>
      <c r="F123" s="8"/>
      <c r="G123" s="8"/>
      <c r="H123" s="8"/>
      <c r="I123" s="8"/>
      <c r="J123" s="8"/>
      <c r="K123" s="8"/>
      <c r="L123" s="8"/>
      <c r="M123" s="8"/>
      <c r="N123" s="8"/>
      <c r="O123" s="8"/>
      <c r="P123" s="8"/>
      <c r="Q123" s="8"/>
      <c r="R123" s="8"/>
      <c r="S123" s="8"/>
      <c r="T123" s="8"/>
      <c r="U123" s="8"/>
      <c r="V123" s="8"/>
      <c r="W123" s="8"/>
      <c r="X123" s="8"/>
      <c r="Y123" s="8"/>
      <c r="Z123" s="8"/>
      <c r="AA123" s="8"/>
      <c r="AB123" s="8"/>
      <c r="AC123" s="8"/>
      <c r="AD123" s="8"/>
      <c r="AE123" s="8"/>
      <c r="AF123" s="8"/>
      <c r="AG123" s="8"/>
      <c r="AH123" s="8"/>
      <c r="AI123" s="8"/>
      <c r="AJ123" s="8"/>
      <c r="AK123" s="8"/>
      <c r="AL123" s="8"/>
      <c r="AM123" s="8"/>
      <c r="AN123" s="8"/>
      <c r="AO123" s="8"/>
      <c r="AP123" s="8"/>
      <c r="AQ123" s="8"/>
      <c r="AR123" s="8"/>
      <c r="AS123" s="8"/>
      <c r="AT123" s="8"/>
      <c r="AU123" s="8"/>
      <c r="AV123" s="8"/>
      <c r="AW123" s="8"/>
    </row>
    <row r="124" spans="1:49" ht="15" customHeight="1" thickBot="1" x14ac:dyDescent="0.35">
      <c r="A124" s="8"/>
      <c r="B124" s="8"/>
      <c r="C124" s="8"/>
      <c r="D124" s="8"/>
      <c r="E124" s="8"/>
      <c r="F124" s="8"/>
      <c r="G124" s="8"/>
      <c r="H124" s="8"/>
      <c r="I124" s="8"/>
      <c r="J124" s="8"/>
      <c r="K124" s="8"/>
      <c r="L124" s="8"/>
      <c r="M124" s="8"/>
      <c r="N124" s="8"/>
      <c r="O124" s="8"/>
      <c r="P124" s="8"/>
      <c r="Q124" s="8"/>
      <c r="R124" s="8"/>
      <c r="S124" s="8"/>
      <c r="T124" s="8"/>
      <c r="U124" s="8"/>
      <c r="V124" s="8"/>
      <c r="W124" s="8"/>
      <c r="X124" s="8"/>
      <c r="Y124" s="8"/>
      <c r="Z124" s="8"/>
      <c r="AA124" s="8"/>
      <c r="AB124" s="8"/>
      <c r="AC124" s="8"/>
      <c r="AD124" s="8"/>
      <c r="AE124" s="8"/>
      <c r="AF124" s="8"/>
      <c r="AG124" s="8"/>
      <c r="AH124" s="8"/>
      <c r="AI124" s="8"/>
      <c r="AJ124" s="8"/>
      <c r="AK124" s="8"/>
      <c r="AL124" s="8"/>
      <c r="AM124" s="8"/>
      <c r="AN124" s="8"/>
      <c r="AO124" s="8"/>
      <c r="AP124" s="8"/>
      <c r="AQ124" s="8"/>
      <c r="AR124" s="8"/>
      <c r="AS124" s="8"/>
      <c r="AT124" s="8"/>
      <c r="AU124" s="8"/>
      <c r="AV124" s="8"/>
      <c r="AW124" s="8"/>
    </row>
    <row r="125" spans="1:49" ht="15" customHeight="1" x14ac:dyDescent="0.3">
      <c r="A125" s="8"/>
      <c r="B125" s="329" t="s">
        <v>73</v>
      </c>
      <c r="C125" s="330"/>
      <c r="D125" s="330"/>
      <c r="E125" s="330"/>
      <c r="F125" s="330"/>
      <c r="G125" s="330"/>
      <c r="H125" s="330"/>
      <c r="I125" s="330"/>
      <c r="J125" s="330"/>
      <c r="K125" s="331"/>
      <c r="L125" s="8"/>
      <c r="M125" s="329" t="s">
        <v>203</v>
      </c>
      <c r="N125" s="330"/>
      <c r="O125" s="330"/>
      <c r="P125" s="330"/>
      <c r="Q125" s="330"/>
      <c r="R125" s="330"/>
      <c r="S125" s="330"/>
      <c r="T125" s="330"/>
      <c r="U125" s="330"/>
      <c r="V125" s="331"/>
      <c r="W125" s="8"/>
      <c r="X125" s="8"/>
      <c r="Y125" s="8"/>
      <c r="Z125" s="8"/>
      <c r="AA125" s="8"/>
      <c r="AB125" s="8"/>
      <c r="AC125" s="8"/>
      <c r="AD125" s="8"/>
      <c r="AE125" s="8"/>
      <c r="AF125" s="8"/>
      <c r="AG125" s="8"/>
      <c r="AH125" s="8"/>
      <c r="AI125" s="8"/>
      <c r="AJ125" s="8"/>
      <c r="AK125" s="8"/>
      <c r="AL125" s="8"/>
      <c r="AM125" s="8"/>
      <c r="AN125" s="8"/>
      <c r="AO125" s="8"/>
      <c r="AP125" s="8"/>
      <c r="AQ125" s="8"/>
      <c r="AR125" s="8"/>
      <c r="AS125" s="8"/>
      <c r="AT125" s="8"/>
      <c r="AU125" s="8"/>
      <c r="AV125" s="8"/>
      <c r="AW125" s="8"/>
    </row>
    <row r="126" spans="1:49" ht="15" customHeight="1" thickBot="1" x14ac:dyDescent="0.35">
      <c r="A126" s="8"/>
      <c r="B126" s="332"/>
      <c r="C126" s="333"/>
      <c r="D126" s="333"/>
      <c r="E126" s="333"/>
      <c r="F126" s="333"/>
      <c r="G126" s="333"/>
      <c r="H126" s="333"/>
      <c r="I126" s="333"/>
      <c r="J126" s="333"/>
      <c r="K126" s="334"/>
      <c r="L126" s="8"/>
      <c r="M126" s="332"/>
      <c r="N126" s="333"/>
      <c r="O126" s="333"/>
      <c r="P126" s="333"/>
      <c r="Q126" s="333"/>
      <c r="R126" s="333"/>
      <c r="S126" s="333"/>
      <c r="T126" s="333"/>
      <c r="U126" s="333"/>
      <c r="V126" s="334"/>
      <c r="W126" s="8"/>
      <c r="X126" s="8"/>
      <c r="Y126" s="8"/>
      <c r="Z126" s="8"/>
      <c r="AA126" s="8"/>
      <c r="AB126" s="8"/>
      <c r="AC126" s="8"/>
      <c r="AD126" s="8"/>
      <c r="AE126" s="8"/>
      <c r="AF126" s="8"/>
      <c r="AG126" s="8"/>
      <c r="AH126" s="8"/>
      <c r="AI126" s="8"/>
      <c r="AJ126" s="8"/>
      <c r="AK126" s="8"/>
      <c r="AL126" s="8"/>
      <c r="AM126" s="8"/>
      <c r="AN126" s="8"/>
      <c r="AO126" s="8"/>
      <c r="AP126" s="8"/>
      <c r="AQ126" s="8"/>
      <c r="AR126" s="8"/>
      <c r="AS126" s="8"/>
      <c r="AT126" s="8"/>
      <c r="AU126" s="8"/>
      <c r="AV126" s="8"/>
      <c r="AW126" s="8"/>
    </row>
    <row r="127" spans="1:49" ht="15" customHeight="1" x14ac:dyDescent="0.3">
      <c r="A127" s="8"/>
      <c r="B127" s="397" t="s">
        <v>66</v>
      </c>
      <c r="C127" s="398"/>
      <c r="D127" s="399"/>
      <c r="E127" s="509" t="s">
        <v>197</v>
      </c>
      <c r="F127" s="509" t="s">
        <v>196</v>
      </c>
      <c r="G127" s="509" t="s">
        <v>43</v>
      </c>
      <c r="H127" s="511" t="s">
        <v>85</v>
      </c>
      <c r="I127" s="511" t="s">
        <v>67</v>
      </c>
      <c r="J127" s="511" t="s">
        <v>82</v>
      </c>
      <c r="K127" s="509" t="s">
        <v>4</v>
      </c>
      <c r="L127" s="8"/>
      <c r="M127" s="397" t="s">
        <v>66</v>
      </c>
      <c r="N127" s="399"/>
      <c r="O127" s="509" t="s">
        <v>197</v>
      </c>
      <c r="P127" s="509" t="s">
        <v>196</v>
      </c>
      <c r="Q127" s="509" t="s">
        <v>43</v>
      </c>
      <c r="R127" s="511" t="s">
        <v>85</v>
      </c>
      <c r="S127" s="511" t="s">
        <v>67</v>
      </c>
      <c r="T127" s="511" t="s">
        <v>82</v>
      </c>
      <c r="U127" s="511" t="s">
        <v>102</v>
      </c>
      <c r="V127" s="511" t="s">
        <v>87</v>
      </c>
      <c r="W127" s="8"/>
      <c r="X127" s="8"/>
      <c r="Y127" s="8"/>
      <c r="Z127" s="8"/>
      <c r="AA127" s="8"/>
      <c r="AB127" s="8"/>
      <c r="AC127" s="8"/>
      <c r="AD127" s="8"/>
      <c r="AE127" s="8"/>
      <c r="AF127" s="8"/>
      <c r="AG127" s="8"/>
      <c r="AH127" s="8"/>
      <c r="AI127" s="8"/>
      <c r="AJ127" s="8"/>
      <c r="AK127" s="8"/>
      <c r="AL127" s="8"/>
      <c r="AM127" s="8"/>
      <c r="AN127" s="8"/>
      <c r="AO127" s="8"/>
      <c r="AP127" s="8"/>
      <c r="AQ127" s="8"/>
      <c r="AR127" s="8"/>
      <c r="AS127" s="8"/>
      <c r="AT127" s="8"/>
      <c r="AU127" s="8"/>
      <c r="AV127" s="8"/>
      <c r="AW127" s="8"/>
    </row>
    <row r="128" spans="1:49" ht="15" customHeight="1" thickBot="1" x14ac:dyDescent="0.35">
      <c r="A128" s="8"/>
      <c r="B128" s="406"/>
      <c r="C128" s="419"/>
      <c r="D128" s="508"/>
      <c r="E128" s="510"/>
      <c r="F128" s="510"/>
      <c r="G128" s="510"/>
      <c r="H128" s="512"/>
      <c r="I128" s="512"/>
      <c r="J128" s="512"/>
      <c r="K128" s="510"/>
      <c r="L128" s="8"/>
      <c r="M128" s="406"/>
      <c r="N128" s="508"/>
      <c r="O128" s="510"/>
      <c r="P128" s="510"/>
      <c r="Q128" s="510"/>
      <c r="R128" s="512"/>
      <c r="S128" s="512"/>
      <c r="T128" s="512"/>
      <c r="U128" s="512"/>
      <c r="V128" s="512"/>
      <c r="W128" s="8"/>
      <c r="X128" s="8"/>
      <c r="Y128" s="8"/>
      <c r="Z128" s="8"/>
      <c r="AA128" s="8"/>
      <c r="AB128" s="8"/>
      <c r="AC128" s="8"/>
      <c r="AD128" s="8"/>
      <c r="AE128" s="8"/>
      <c r="AF128" s="8"/>
      <c r="AG128" s="8"/>
      <c r="AH128" s="8"/>
      <c r="AI128" s="8"/>
      <c r="AJ128" s="8"/>
      <c r="AK128" s="8"/>
      <c r="AL128" s="8"/>
      <c r="AM128" s="8"/>
      <c r="AN128" s="8"/>
      <c r="AO128" s="8"/>
      <c r="AP128" s="8"/>
      <c r="AQ128" s="8"/>
      <c r="AR128" s="8"/>
      <c r="AS128" s="8"/>
      <c r="AT128" s="8"/>
      <c r="AU128" s="8"/>
      <c r="AV128" s="8"/>
      <c r="AW128" s="8"/>
    </row>
    <row r="129" spans="1:49" ht="30" customHeight="1" thickBot="1" x14ac:dyDescent="0.35">
      <c r="A129" s="8"/>
      <c r="B129" s="477">
        <f>IF('Week 7'!C13="","",'Week 7'!C13)</f>
        <v>0</v>
      </c>
      <c r="C129" s="478"/>
      <c r="D129" s="479"/>
      <c r="E129" s="202">
        <f>COUNTIF('Week 7'!C23:C32,"&gt;0")</f>
        <v>0</v>
      </c>
      <c r="F129" s="198">
        <f>IF('Week 7'!D35=0,,'Week 7'!D35)</f>
        <v>0</v>
      </c>
      <c r="G129" s="197">
        <f>IF('Week 7'!F35=0,,'Week 7'!F35)</f>
        <v>0</v>
      </c>
      <c r="H129" s="198">
        <f>IFERROR(AVERAGE('Week 7'!C23:C32),0)</f>
        <v>0</v>
      </c>
      <c r="I129" s="41">
        <f>IF('Week 7'!E33=0,,'Week 7'!E33)</f>
        <v>0</v>
      </c>
      <c r="J129" s="79">
        <f>IFERROR(AVERAGE('Week 7'!E23:E32),0)</f>
        <v>0</v>
      </c>
      <c r="K129" s="197">
        <f ca="1">IF('Week 7'!B35=0,,'Week 7'!B35)</f>
        <v>0</v>
      </c>
      <c r="L129" s="8"/>
      <c r="M129" s="477" t="s">
        <v>42</v>
      </c>
      <c r="N129" s="479"/>
      <c r="O129" s="202">
        <f>SUMPRODUCT((NOT(ISERROR(FIND(M129,B129:D137))))*(E129:E137))</f>
        <v>0</v>
      </c>
      <c r="P129" s="198">
        <f>SUMPRODUCT((NOT(ISERROR(FIND(M129,B129:D137))))*(F129:F137))</f>
        <v>0</v>
      </c>
      <c r="Q129" s="197">
        <f>SUMPRODUCT((NOT(ISERROR(FIND(M129,B129:D137))))*(G129:G137))</f>
        <v>0</v>
      </c>
      <c r="R129" s="196">
        <f>IFERROR(SUMPRODUCT((NOT(ISERROR(FIND(M129,B129:D137))))*((H129:H137)/U129)),)</f>
        <v>0</v>
      </c>
      <c r="S129" s="41">
        <f>IFERROR(SUMPRODUCT((NOT(ISERROR(FIND(M129,B129:D137))))*((I129:I137)/U129)),)</f>
        <v>0</v>
      </c>
      <c r="T129" s="79">
        <f>IFERROR(SUMPRODUCT((NOT(ISERROR(FIND(M129,B129:D137))))*((J129:J137)/U129)),)</f>
        <v>0</v>
      </c>
      <c r="U129" s="81">
        <f>COUNTIF(B129:D137,"*Squat*")</f>
        <v>0</v>
      </c>
      <c r="V129" s="46">
        <f t="array" aca="1" ref="V129" ca="1">MAX(IF("Competition Squat"=B129:D137,K129:K137,0))</f>
        <v>0</v>
      </c>
      <c r="W129" s="8"/>
      <c r="X129" s="8"/>
      <c r="Y129" s="8"/>
      <c r="Z129" s="8"/>
      <c r="AA129" s="8"/>
      <c r="AB129" s="8"/>
      <c r="AC129" s="8"/>
      <c r="AD129" s="8"/>
      <c r="AE129" s="8"/>
      <c r="AF129" s="8"/>
      <c r="AG129" s="8"/>
      <c r="AH129" s="8"/>
      <c r="AI129" s="8"/>
      <c r="AJ129" s="8"/>
      <c r="AK129" s="8"/>
      <c r="AL129" s="8"/>
      <c r="AM129" s="8"/>
      <c r="AN129" s="8"/>
      <c r="AO129" s="8"/>
      <c r="AP129" s="8"/>
      <c r="AQ129" s="8"/>
      <c r="AR129" s="8"/>
      <c r="AS129" s="8"/>
      <c r="AT129" s="8"/>
      <c r="AU129" s="8"/>
      <c r="AV129" s="8"/>
      <c r="AW129" s="8"/>
    </row>
    <row r="130" spans="1:49" ht="30" customHeight="1" thickBot="1" x14ac:dyDescent="0.35">
      <c r="A130" s="8"/>
      <c r="B130" s="477">
        <f>IF('Week 7'!I13="","",'Week 7'!I13)</f>
        <v>0</v>
      </c>
      <c r="C130" s="478"/>
      <c r="D130" s="479"/>
      <c r="E130" s="202">
        <f>COUNTIF('Week 7'!I23:I32,"&gt;0")</f>
        <v>0</v>
      </c>
      <c r="F130" s="198">
        <f>IF('Week 7'!J35=0,,'Week 7'!J35)</f>
        <v>0</v>
      </c>
      <c r="G130" s="197">
        <f>IF('Week 7'!L35=0,,'Week 7'!L35)</f>
        <v>0</v>
      </c>
      <c r="H130" s="198">
        <f>IFERROR(AVERAGE('Week 7'!I23:I32),0)</f>
        <v>0</v>
      </c>
      <c r="I130" s="41">
        <f>IF('Week 7'!K33=0,,'Week 7'!K33)</f>
        <v>0</v>
      </c>
      <c r="J130" s="79">
        <f>IFERROR(AVERAGE('Week 7'!K23:K32),0)</f>
        <v>0</v>
      </c>
      <c r="K130" s="197">
        <f ca="1">IF('Week 7'!H35=0,,'Week 7'!H35)</f>
        <v>0</v>
      </c>
      <c r="L130" s="8"/>
      <c r="M130" s="477" t="s">
        <v>44</v>
      </c>
      <c r="N130" s="479"/>
      <c r="O130" s="202">
        <f>SUMPRODUCT((NOT(ISERROR(FIND(M130,B129:D137))))*(E129:E137))</f>
        <v>0</v>
      </c>
      <c r="P130" s="198">
        <f>SUMPRODUCT((NOT(ISERROR(FIND(M130,B129:D137))))*(F129:F137))</f>
        <v>0</v>
      </c>
      <c r="Q130" s="197">
        <f>SUMPRODUCT((NOT(ISERROR(FIND(M130,B129:D137))))*(G129:G137))</f>
        <v>0</v>
      </c>
      <c r="R130" s="196">
        <f>IFERROR(SUMPRODUCT((NOT(ISERROR(FIND(M130,B129:D137))))*(H129:H137)/U130),)</f>
        <v>0</v>
      </c>
      <c r="S130" s="41">
        <f>IFERROR(SUMPRODUCT((NOT(ISERROR(FIND(M130,B129:D137))))*(I129:I137)/U130),)</f>
        <v>0</v>
      </c>
      <c r="T130" s="79">
        <f>IFERROR(SUMPRODUCT((NOT(ISERROR(FIND(M130,B129:D137))))*(J129:J137)/U130),)</f>
        <v>0</v>
      </c>
      <c r="U130" s="81">
        <f>COUNTIF(B129:D137,"*Bench*")</f>
        <v>0</v>
      </c>
      <c r="V130" s="46">
        <f t="array" aca="1" ref="V130" ca="1">MAX(IF("Competition Bench"=B129:D137,K129:K137,0))</f>
        <v>0</v>
      </c>
      <c r="W130" s="8"/>
      <c r="X130" s="8"/>
      <c r="Y130" s="8"/>
      <c r="Z130" s="8"/>
      <c r="AA130" s="8"/>
      <c r="AB130" s="8"/>
      <c r="AC130" s="8"/>
      <c r="AD130" s="8"/>
      <c r="AE130" s="8"/>
      <c r="AF130" s="8"/>
      <c r="AG130" s="8"/>
      <c r="AH130" s="8"/>
      <c r="AI130" s="8"/>
      <c r="AJ130" s="8"/>
      <c r="AK130" s="8"/>
      <c r="AL130" s="8"/>
      <c r="AM130" s="8"/>
      <c r="AN130" s="8"/>
      <c r="AO130" s="8"/>
      <c r="AP130" s="8"/>
      <c r="AQ130" s="8"/>
      <c r="AR130" s="8"/>
      <c r="AS130" s="8"/>
      <c r="AT130" s="8"/>
      <c r="AU130" s="8"/>
      <c r="AV130" s="8"/>
      <c r="AW130" s="8"/>
    </row>
    <row r="131" spans="1:49" ht="30" customHeight="1" thickBot="1" x14ac:dyDescent="0.35">
      <c r="A131" s="8"/>
      <c r="B131" s="477">
        <f>IF('Week 7'!O13="","",'Week 7'!O13)</f>
        <v>0</v>
      </c>
      <c r="C131" s="478"/>
      <c r="D131" s="479"/>
      <c r="E131" s="202">
        <f>COUNTIF('Week 7'!O23:O32,"&gt;0")</f>
        <v>0</v>
      </c>
      <c r="F131" s="198">
        <f>IF('Week 7'!P35=0,,'Week 7'!P35)</f>
        <v>0</v>
      </c>
      <c r="G131" s="197">
        <f>IF('Week 7'!R35=0,,'Week 7'!R35)</f>
        <v>0</v>
      </c>
      <c r="H131" s="198">
        <f>IFERROR(AVERAGE('Week 7'!O23:O32),0)</f>
        <v>0</v>
      </c>
      <c r="I131" s="41">
        <f>IF('Week 7'!P33=0,,'Week 7'!P33)</f>
        <v>0</v>
      </c>
      <c r="J131" s="79">
        <f>IFERROR(AVERAGE('Week 7'!Q23:Q32),0)</f>
        <v>0</v>
      </c>
      <c r="K131" s="197">
        <f ca="1">IF('Week 7'!N35=0,,'Week 7'!N35)</f>
        <v>0</v>
      </c>
      <c r="L131" s="8"/>
      <c r="M131" s="477" t="s">
        <v>45</v>
      </c>
      <c r="N131" s="479"/>
      <c r="O131" s="203">
        <f>SUMPRODUCT((NOT(ISERROR(FIND(M131,B129:D137))))*(E129:E137))</f>
        <v>0</v>
      </c>
      <c r="P131" s="45">
        <f>SUMPRODUCT((NOT(ISERROR(FIND(M131,B129:D137))))*(F129:F137))</f>
        <v>0</v>
      </c>
      <c r="Q131" s="46">
        <f>SUMPRODUCT((NOT(ISERROR(FIND(M131,B129:D137))))*(G129:G137))</f>
        <v>0</v>
      </c>
      <c r="R131" s="87">
        <f>IFERROR(SUMPRODUCT((NOT(ISERROR(FIND(M131,B129:D137))))*(H129:H137)/U131),)</f>
        <v>0</v>
      </c>
      <c r="S131" s="47">
        <f>IFERROR(SUMPRODUCT((NOT(ISERROR(FIND(M131,B129:D137))))*(I129:I137)/U131),)</f>
        <v>0</v>
      </c>
      <c r="T131" s="80">
        <f>IFERROR(SUMPRODUCT((NOT(ISERROR(FIND(M131,B129:D137))))*(J129:J137)/U131),)</f>
        <v>0</v>
      </c>
      <c r="U131" s="83">
        <f>COUNTIF(B129:D137,"*Deadlift*")</f>
        <v>0</v>
      </c>
      <c r="V131" s="48">
        <f t="array" aca="1" ref="V131" ca="1">MAX(IF("Competition Deadlift"=B129:D137,K129:K137,0))</f>
        <v>0</v>
      </c>
      <c r="W131" s="8"/>
      <c r="X131" s="8"/>
      <c r="Y131" s="8"/>
      <c r="Z131" s="8"/>
      <c r="AA131" s="8"/>
      <c r="AB131" s="8"/>
      <c r="AC131" s="8"/>
      <c r="AD131" s="8"/>
      <c r="AE131" s="8"/>
      <c r="AF131" s="8"/>
      <c r="AG131" s="8"/>
      <c r="AH131" s="8"/>
      <c r="AI131" s="8"/>
      <c r="AJ131" s="8"/>
      <c r="AK131" s="8"/>
      <c r="AL131" s="8"/>
      <c r="AM131" s="8"/>
      <c r="AN131" s="8"/>
      <c r="AO131" s="8"/>
      <c r="AP131" s="8"/>
      <c r="AQ131" s="8"/>
      <c r="AR131" s="8"/>
      <c r="AS131" s="8"/>
      <c r="AT131" s="8"/>
      <c r="AU131" s="8"/>
      <c r="AV131" s="8"/>
      <c r="AW131" s="8"/>
    </row>
    <row r="132" spans="1:49" ht="30" customHeight="1" thickBot="1" x14ac:dyDescent="0.35">
      <c r="A132" s="8"/>
      <c r="B132" s="477">
        <f>IF('Week 7'!C43="","",'Week 7'!C43)</f>
        <v>0</v>
      </c>
      <c r="C132" s="478"/>
      <c r="D132" s="479"/>
      <c r="E132" s="202">
        <f>COUNTIF('Week 7'!C53:C62,"&gt;0")</f>
        <v>0</v>
      </c>
      <c r="F132" s="198">
        <f>IF('Week 7'!D65=0,,'Week 7'!D65)</f>
        <v>0</v>
      </c>
      <c r="G132" s="197">
        <f>IF('Week 7'!F65=0,,'Week 7'!F65)</f>
        <v>0</v>
      </c>
      <c r="H132" s="198">
        <f>IFERROR(AVERAGE('Week 7'!C53:C62),0)</f>
        <v>0</v>
      </c>
      <c r="I132" s="41">
        <f>IF('Week 7'!E63=0,,'Week 7'!E63)</f>
        <v>0</v>
      </c>
      <c r="J132" s="79">
        <f>IFERROR(AVERAGE('Week 7'!E53:E62),0)</f>
        <v>0</v>
      </c>
      <c r="K132" s="197">
        <f ca="1">IF('Week 7'!B65=0,,'Week 7'!B65)</f>
        <v>0</v>
      </c>
      <c r="L132" s="8"/>
      <c r="M132" s="477" t="s">
        <v>84</v>
      </c>
      <c r="N132" s="479"/>
      <c r="O132" s="231">
        <f>SUM(O129:O131)</f>
        <v>0</v>
      </c>
      <c r="P132" s="232">
        <f>SUM(P129:P131)</f>
        <v>0</v>
      </c>
      <c r="Q132" s="233">
        <f>SUM(Q129:Q131)</f>
        <v>0</v>
      </c>
      <c r="R132" s="234" t="str">
        <f>IFERROR(AVERAGEIF(R129:R131,"&gt;0"),"")</f>
        <v/>
      </c>
      <c r="S132" s="235" t="str">
        <f>IFERROR(AVERAGEIF(S129:S131,"&gt;0"),"")</f>
        <v/>
      </c>
      <c r="T132" s="236" t="str">
        <f>IFERROR(AVERAGEIF(T129:T131,"&gt;0"),"")</f>
        <v/>
      </c>
      <c r="U132" s="237">
        <f>SUM(U129:U131)</f>
        <v>0</v>
      </c>
      <c r="V132" s="233">
        <f ca="1">SUM(V129:V131)</f>
        <v>0</v>
      </c>
      <c r="W132" s="8"/>
      <c r="X132" s="8"/>
      <c r="Y132" s="8"/>
      <c r="Z132" s="8"/>
      <c r="AA132" s="8"/>
      <c r="AB132" s="8"/>
      <c r="AC132" s="8"/>
      <c r="AD132" s="8"/>
      <c r="AE132" s="8"/>
      <c r="AF132" s="8"/>
      <c r="AG132" s="8"/>
      <c r="AH132" s="8"/>
      <c r="AI132" s="8"/>
      <c r="AJ132" s="8"/>
      <c r="AK132" s="8"/>
      <c r="AL132" s="8"/>
      <c r="AM132" s="8"/>
      <c r="AN132" s="8"/>
      <c r="AO132" s="8"/>
      <c r="AP132" s="8"/>
      <c r="AQ132" s="8"/>
      <c r="AR132" s="8"/>
      <c r="AS132" s="8"/>
      <c r="AT132" s="8"/>
      <c r="AU132" s="8"/>
      <c r="AV132" s="8"/>
      <c r="AW132" s="8"/>
    </row>
    <row r="133" spans="1:49" ht="30" customHeight="1" thickBot="1" x14ac:dyDescent="0.35">
      <c r="A133" s="8"/>
      <c r="B133" s="477">
        <f>IF('Week 7'!I43="","",'Week 7'!I43)</f>
        <v>0</v>
      </c>
      <c r="C133" s="478"/>
      <c r="D133" s="479"/>
      <c r="E133" s="202">
        <f>COUNTIF('Week 7'!I23:I32,"&gt;0")</f>
        <v>0</v>
      </c>
      <c r="F133" s="198">
        <f>IF('Week 7'!J65=0,,'Week 7'!J65)</f>
        <v>0</v>
      </c>
      <c r="G133" s="197">
        <f>IF('Week 7'!L65=0,,'Week 7'!L65)</f>
        <v>0</v>
      </c>
      <c r="H133" s="198">
        <f>IFERROR(AVERAGE('Week 7'!I53:I62),0)</f>
        <v>0</v>
      </c>
      <c r="I133" s="41">
        <f>IF('Week 7'!K63=0,,'Week 7'!K63)</f>
        <v>0</v>
      </c>
      <c r="J133" s="79">
        <f>IFERROR(AVERAGE('Week 7'!K53:K62),0)</f>
        <v>0</v>
      </c>
      <c r="K133" s="197">
        <f ca="1">IF('Week 7'!H65=0,,'Week 7'!H65)</f>
        <v>0</v>
      </c>
      <c r="L133" s="8"/>
      <c r="M133" s="499" t="s">
        <v>206</v>
      </c>
      <c r="N133" s="500"/>
      <c r="O133" s="500"/>
      <c r="P133" s="500"/>
      <c r="Q133" s="500"/>
      <c r="R133" s="500"/>
      <c r="S133" s="500"/>
      <c r="T133" s="500"/>
      <c r="U133" s="500"/>
      <c r="V133" s="501"/>
      <c r="W133" s="8"/>
      <c r="X133" s="8"/>
      <c r="Y133" s="8"/>
      <c r="Z133" s="8"/>
      <c r="AA133" s="8"/>
      <c r="AB133" s="8"/>
      <c r="AC133" s="8"/>
      <c r="AD133" s="8"/>
      <c r="AE133" s="8"/>
      <c r="AF133" s="8"/>
      <c r="AG133" s="8"/>
      <c r="AH133" s="8"/>
      <c r="AI133" s="8"/>
      <c r="AJ133" s="8"/>
      <c r="AK133" s="8"/>
      <c r="AL133" s="8"/>
      <c r="AM133" s="8"/>
      <c r="AN133" s="8"/>
      <c r="AO133" s="8"/>
      <c r="AP133" s="8"/>
      <c r="AQ133" s="8"/>
      <c r="AR133" s="8"/>
      <c r="AS133" s="8"/>
      <c r="AT133" s="8"/>
      <c r="AU133" s="8"/>
      <c r="AV133" s="8"/>
      <c r="AW133" s="8"/>
    </row>
    <row r="134" spans="1:49" ht="30" customHeight="1" thickBot="1" x14ac:dyDescent="0.35">
      <c r="A134" s="36"/>
      <c r="B134" s="477">
        <f>IF('Week 7'!O43="","",'Week 7'!O43)</f>
        <v>0</v>
      </c>
      <c r="C134" s="478"/>
      <c r="D134" s="479"/>
      <c r="E134" s="202">
        <f>COUNTIF('Week 7'!O53:O62,"&gt;0")</f>
        <v>0</v>
      </c>
      <c r="F134" s="198">
        <f>IF('Week 7'!P65=0,,'Week 7'!P65)</f>
        <v>0</v>
      </c>
      <c r="G134" s="197">
        <f>IF('Week 7'!R65=0,,'Week 7'!R65)</f>
        <v>0</v>
      </c>
      <c r="H134" s="198">
        <f>IFERROR(AVERAGE('Week 7'!O53:O62),0)</f>
        <v>0</v>
      </c>
      <c r="I134" s="41">
        <f>IF('Week 7'!P63=0,,'Week 7'!P63)</f>
        <v>0</v>
      </c>
      <c r="J134" s="79">
        <f>IFERROR(AVERAGE('Week 7'!Q53:Q62),0)</f>
        <v>0</v>
      </c>
      <c r="K134" s="197">
        <f ca="1">IF('Week 7'!N65=0,,'Week 7'!N65)</f>
        <v>0</v>
      </c>
      <c r="L134" s="8"/>
      <c r="M134" s="477"/>
      <c r="N134" s="479"/>
      <c r="O134" s="219" t="s">
        <v>207</v>
      </c>
      <c r="P134" s="220" t="s">
        <v>197</v>
      </c>
      <c r="Q134" s="220" t="s">
        <v>196</v>
      </c>
      <c r="R134" s="220" t="s">
        <v>43</v>
      </c>
      <c r="S134" s="219" t="s">
        <v>85</v>
      </c>
      <c r="T134" s="219" t="s">
        <v>67</v>
      </c>
      <c r="U134" s="219" t="s">
        <v>82</v>
      </c>
      <c r="V134" s="207" t="s">
        <v>107</v>
      </c>
      <c r="W134" s="8"/>
      <c r="X134" s="8"/>
      <c r="Y134" s="8"/>
      <c r="Z134" s="8"/>
      <c r="AA134" s="8"/>
      <c r="AB134" s="8"/>
      <c r="AC134" s="8"/>
      <c r="AD134" s="8"/>
      <c r="AE134" s="8"/>
      <c r="AF134" s="8"/>
      <c r="AG134" s="8"/>
      <c r="AH134" s="8"/>
      <c r="AI134" s="8"/>
      <c r="AJ134" s="8"/>
      <c r="AK134" s="8"/>
      <c r="AL134" s="8"/>
      <c r="AM134" s="8"/>
      <c r="AN134" s="8"/>
      <c r="AO134" s="8"/>
      <c r="AP134" s="8"/>
      <c r="AQ134" s="8"/>
      <c r="AR134" s="8"/>
      <c r="AS134" s="8"/>
      <c r="AT134" s="8"/>
      <c r="AU134" s="8"/>
      <c r="AV134" s="8"/>
      <c r="AW134" s="8"/>
    </row>
    <row r="135" spans="1:49" ht="30" customHeight="1" thickBot="1" x14ac:dyDescent="0.35">
      <c r="A135" s="9"/>
      <c r="B135" s="477">
        <f>IF('Week 7'!C73="","",'Week 7'!C73)</f>
        <v>0</v>
      </c>
      <c r="C135" s="478"/>
      <c r="D135" s="479"/>
      <c r="E135" s="202">
        <f>COUNTIF('Week 7'!C83:C92,"&gt;0")</f>
        <v>0</v>
      </c>
      <c r="F135" s="198">
        <f>IF('Week 7'!D95=0,,'Week 7'!D95)</f>
        <v>0</v>
      </c>
      <c r="G135" s="197">
        <f>IF('Week 7'!F95=0,,'Week 7'!F95)</f>
        <v>0</v>
      </c>
      <c r="H135" s="198">
        <f>IFERROR(AVERAGE('Week 7'!C83:C92),0)</f>
        <v>0</v>
      </c>
      <c r="I135" s="41">
        <f>IF('Week 7'!E93=0,,'Week 7'!E93)</f>
        <v>0</v>
      </c>
      <c r="J135" s="79">
        <f>IFERROR(AVERAGE('Week 7'!E83:E92),0)</f>
        <v>0</v>
      </c>
      <c r="K135" s="197">
        <f ca="1">IF('Week 7'!B95=0,,'Week 7'!B95)</f>
        <v>0</v>
      </c>
      <c r="L135" s="8"/>
      <c r="M135" s="477" t="s">
        <v>46</v>
      </c>
      <c r="N135" s="479"/>
      <c r="O135" s="221">
        <f>COUNTIF(B129:D131,"*")</f>
        <v>0</v>
      </c>
      <c r="P135" s="222">
        <f>SUM(E129:E131)</f>
        <v>0</v>
      </c>
      <c r="Q135" s="45">
        <f>SUM(F129:F131)</f>
        <v>0</v>
      </c>
      <c r="R135" s="46">
        <f>SUM(G129:G131)</f>
        <v>0</v>
      </c>
      <c r="S135" s="87" t="str">
        <f>IFERROR(AVERAGEIF(H129:H131,"&gt;0"),"")</f>
        <v/>
      </c>
      <c r="T135" s="223" t="str">
        <f>IFERROR(AVERAGEIF(I129:I131,"&gt;0"),"")</f>
        <v/>
      </c>
      <c r="U135" s="224" t="str">
        <f>IFERROR(AVERAGEIF(J129:J131,"&gt;0"),"")</f>
        <v/>
      </c>
      <c r="V135" s="225" t="str">
        <f>'Week 7'!R33</f>
        <v/>
      </c>
      <c r="W135" s="16"/>
      <c r="X135" s="16"/>
      <c r="Y135" s="16"/>
      <c r="Z135" s="16"/>
      <c r="AA135" s="16"/>
      <c r="AB135" s="16"/>
      <c r="AC135" s="16"/>
      <c r="AD135" s="16"/>
      <c r="AE135" s="16"/>
      <c r="AF135" s="16"/>
      <c r="AG135" s="16"/>
      <c r="AH135" s="16"/>
      <c r="AI135" s="16"/>
      <c r="AJ135" s="16"/>
      <c r="AK135" s="16"/>
      <c r="AL135" s="16"/>
      <c r="AM135" s="16"/>
      <c r="AN135" s="16"/>
      <c r="AO135" s="16"/>
      <c r="AP135" s="16"/>
      <c r="AQ135" s="16"/>
      <c r="AR135" s="16"/>
      <c r="AS135" s="16"/>
      <c r="AT135" s="16"/>
      <c r="AU135" s="16"/>
      <c r="AV135" s="16"/>
      <c r="AW135" s="16"/>
    </row>
    <row r="136" spans="1:49" ht="30" customHeight="1" thickBot="1" x14ac:dyDescent="0.35">
      <c r="A136" s="9"/>
      <c r="B136" s="477">
        <f>IF('Week 7'!I73="","",'Week 7'!I73)</f>
        <v>0</v>
      </c>
      <c r="C136" s="478"/>
      <c r="D136" s="479"/>
      <c r="E136" s="202">
        <f>COUNTIF('Week 7'!I83:I92,"&gt;0")</f>
        <v>0</v>
      </c>
      <c r="F136" s="198">
        <f>IF('Week 7'!J95=0,,'Week 7'!J95)</f>
        <v>0</v>
      </c>
      <c r="G136" s="197">
        <f>IF('Week 7'!L95=0,,'Week 7'!L95)</f>
        <v>0</v>
      </c>
      <c r="H136" s="198">
        <f>IFERROR(AVERAGE('Week 7'!I83:I92),0)</f>
        <v>0</v>
      </c>
      <c r="I136" s="41">
        <f>IF('Week 7'!K93=0,,'Week 7'!K93)</f>
        <v>0</v>
      </c>
      <c r="J136" s="79">
        <f>IFERROR(AVERAGE('Week 7'!K83:K92),0)</f>
        <v>0</v>
      </c>
      <c r="K136" s="197">
        <f ca="1">IF('Week 7'!H95=0,,'Week 7'!H95)</f>
        <v>0</v>
      </c>
      <c r="L136" s="8"/>
      <c r="M136" s="477" t="s">
        <v>47</v>
      </c>
      <c r="N136" s="479"/>
      <c r="O136" s="221">
        <f>COUNTIF(B132:D134,"*")</f>
        <v>0</v>
      </c>
      <c r="P136" s="222">
        <f>SUM(E132:E134)</f>
        <v>0</v>
      </c>
      <c r="Q136" s="45">
        <f>SUM(F132:F134)</f>
        <v>0</v>
      </c>
      <c r="R136" s="46">
        <f>SUM(G132:G134)</f>
        <v>0</v>
      </c>
      <c r="S136" s="87" t="str">
        <f>IFERROR(AVERAGEIF(H132:H134,"&gt;0"),"")</f>
        <v/>
      </c>
      <c r="T136" s="223" t="str">
        <f>IFERROR(AVERAGEIF(I132:I134,"&gt;0"),"")</f>
        <v/>
      </c>
      <c r="U136" s="224" t="str">
        <f>IFERROR(AVERAGEIF(J132:J134,"&gt;0"),"")</f>
        <v/>
      </c>
      <c r="V136" s="225" t="str">
        <f>'Week 7'!R63</f>
        <v/>
      </c>
      <c r="W136" s="16"/>
      <c r="X136" s="16"/>
      <c r="Y136" s="16"/>
      <c r="Z136" s="16"/>
      <c r="AA136" s="16"/>
      <c r="AB136" s="16"/>
      <c r="AC136" s="16"/>
      <c r="AD136" s="16"/>
      <c r="AE136" s="16"/>
      <c r="AF136" s="16"/>
      <c r="AG136" s="16"/>
      <c r="AH136" s="16"/>
      <c r="AI136" s="16"/>
      <c r="AJ136" s="16"/>
      <c r="AK136" s="16"/>
      <c r="AL136" s="16"/>
      <c r="AM136" s="16"/>
      <c r="AN136" s="16"/>
      <c r="AO136" s="16"/>
      <c r="AP136" s="16"/>
      <c r="AQ136" s="16"/>
      <c r="AR136" s="16"/>
      <c r="AS136" s="16"/>
      <c r="AT136" s="16"/>
      <c r="AU136" s="16"/>
      <c r="AV136" s="16"/>
      <c r="AW136" s="16"/>
    </row>
    <row r="137" spans="1:49" ht="30" customHeight="1" thickBot="1" x14ac:dyDescent="0.35">
      <c r="A137" s="9"/>
      <c r="B137" s="477">
        <f>IF('Week 7'!O73="","",'Week 7'!O73)</f>
        <v>0</v>
      </c>
      <c r="C137" s="478"/>
      <c r="D137" s="479"/>
      <c r="E137" s="203">
        <f>COUNTIF('Week 7'!O83:O92,"&gt;0")</f>
        <v>0</v>
      </c>
      <c r="F137" s="45">
        <f>IF('Week 7'!P95=0,,'Week 7'!P95)</f>
        <v>0</v>
      </c>
      <c r="G137" s="46">
        <f>IF('Week 7'!R95=0,,'Week 7'!R95)</f>
        <v>0</v>
      </c>
      <c r="H137" s="45">
        <f>IFERROR(AVERAGE('Week 7'!O83:O92),0)</f>
        <v>0</v>
      </c>
      <c r="I137" s="47">
        <f>IF('Week 7'!P93=0,,'Week 7'!P93)</f>
        <v>0</v>
      </c>
      <c r="J137" s="80">
        <f>IFERROR(AVERAGE('Week 7'!Q83:Q92),0)</f>
        <v>0</v>
      </c>
      <c r="K137" s="46">
        <f ca="1">IF('Week 7'!N95=0,,'Week 7'!N95)</f>
        <v>0</v>
      </c>
      <c r="L137" s="8"/>
      <c r="M137" s="477" t="s">
        <v>48</v>
      </c>
      <c r="N137" s="479"/>
      <c r="O137" s="213">
        <f>COUNTIF(B135:D137,"*")</f>
        <v>0</v>
      </c>
      <c r="P137" s="216">
        <f>SUM(E135:E137)</f>
        <v>0</v>
      </c>
      <c r="Q137" s="217">
        <f>SUM(F135:F137)</f>
        <v>0</v>
      </c>
      <c r="R137" s="212">
        <f>SUM(G135:G137)</f>
        <v>0</v>
      </c>
      <c r="S137" s="226" t="str">
        <f>IFERROR(AVERAGEIF(H135:H137,"&gt;0"),"")</f>
        <v/>
      </c>
      <c r="T137" s="215" t="str">
        <f>IFERROR(AVERAGEIF(I135:I137,"&gt;0"),"")</f>
        <v/>
      </c>
      <c r="U137" s="214" t="str">
        <f>IFERROR(AVERAGEIF(J135:J137,"&gt;0"),"")</f>
        <v/>
      </c>
      <c r="V137" s="218" t="str">
        <f>'Week 7'!R93</f>
        <v/>
      </c>
      <c r="W137" s="16"/>
      <c r="X137" s="16"/>
      <c r="Y137" s="16"/>
      <c r="Z137" s="16"/>
      <c r="AA137" s="16"/>
      <c r="AB137" s="16"/>
      <c r="AC137" s="16"/>
      <c r="AD137" s="16"/>
      <c r="AE137" s="16"/>
      <c r="AF137" s="16"/>
      <c r="AG137" s="16"/>
      <c r="AH137" s="16"/>
      <c r="AI137" s="16"/>
      <c r="AJ137" s="16"/>
      <c r="AK137" s="16"/>
      <c r="AL137" s="16"/>
      <c r="AM137" s="16"/>
      <c r="AN137" s="16"/>
      <c r="AO137" s="16"/>
      <c r="AP137" s="16"/>
      <c r="AQ137" s="16"/>
      <c r="AR137" s="16"/>
      <c r="AS137" s="16"/>
      <c r="AT137" s="16"/>
      <c r="AU137" s="16"/>
      <c r="AV137" s="16"/>
      <c r="AW137" s="16"/>
    </row>
    <row r="138" spans="1:49" x14ac:dyDescent="0.3">
      <c r="A138" s="9"/>
      <c r="B138" s="520"/>
      <c r="C138" s="520"/>
      <c r="D138" s="520"/>
      <c r="E138" s="199"/>
      <c r="F138" s="526"/>
      <c r="G138" s="526"/>
      <c r="H138" s="75"/>
      <c r="I138" s="36"/>
      <c r="J138" s="36"/>
      <c r="K138" s="520"/>
      <c r="L138" s="520"/>
      <c r="M138" s="525"/>
      <c r="N138" s="520"/>
      <c r="O138" s="199"/>
      <c r="P138" s="36"/>
      <c r="Q138" s="520"/>
      <c r="R138" s="520"/>
      <c r="S138" s="520"/>
      <c r="T138" s="75"/>
      <c r="U138" s="517"/>
      <c r="V138" s="517"/>
      <c r="W138" s="16"/>
      <c r="X138" s="16"/>
      <c r="Y138" s="16"/>
      <c r="Z138" s="16"/>
      <c r="AA138" s="16"/>
      <c r="AB138" s="16"/>
      <c r="AC138" s="16"/>
      <c r="AD138" s="16"/>
      <c r="AE138" s="16"/>
      <c r="AF138" s="16"/>
      <c r="AG138" s="16"/>
      <c r="AH138" s="16"/>
      <c r="AI138" s="16"/>
      <c r="AJ138" s="16"/>
      <c r="AK138" s="16"/>
      <c r="AL138" s="16"/>
      <c r="AM138" s="16"/>
      <c r="AN138" s="16"/>
      <c r="AO138" s="16"/>
      <c r="AP138" s="16"/>
      <c r="AQ138" s="16"/>
      <c r="AR138" s="16"/>
      <c r="AS138" s="16"/>
      <c r="AT138" s="16"/>
      <c r="AU138" s="16"/>
      <c r="AV138" s="16"/>
      <c r="AW138" s="16"/>
    </row>
    <row r="139" spans="1:49" x14ac:dyDescent="0.3">
      <c r="A139" s="9"/>
      <c r="B139" s="520"/>
      <c r="C139" s="520"/>
      <c r="D139" s="520"/>
      <c r="E139" s="199"/>
      <c r="F139" s="522"/>
      <c r="G139" s="522"/>
      <c r="H139" s="75"/>
      <c r="I139" s="36"/>
      <c r="J139" s="36"/>
      <c r="K139" s="520"/>
      <c r="L139" s="520"/>
      <c r="M139" s="525"/>
      <c r="N139" s="520"/>
      <c r="O139" s="199"/>
      <c r="P139" s="36"/>
      <c r="Q139" s="520"/>
      <c r="R139" s="520"/>
      <c r="S139" s="520"/>
      <c r="T139" s="75"/>
      <c r="U139" s="517"/>
      <c r="V139" s="517"/>
      <c r="W139" s="16"/>
      <c r="X139" s="16"/>
      <c r="Y139" s="16"/>
      <c r="Z139" s="16"/>
      <c r="AA139" s="16"/>
      <c r="AB139" s="16"/>
      <c r="AC139" s="16"/>
      <c r="AD139" s="16"/>
      <c r="AE139" s="16"/>
      <c r="AF139" s="16"/>
      <c r="AG139" s="16"/>
      <c r="AH139" s="16"/>
      <c r="AI139" s="16"/>
      <c r="AJ139" s="16"/>
      <c r="AK139" s="16"/>
      <c r="AL139" s="16"/>
      <c r="AM139" s="16"/>
      <c r="AN139" s="16"/>
      <c r="AO139" s="16"/>
      <c r="AP139" s="16"/>
      <c r="AQ139" s="16"/>
      <c r="AR139" s="16"/>
      <c r="AS139" s="16"/>
      <c r="AT139" s="16"/>
      <c r="AU139" s="16"/>
      <c r="AV139" s="16"/>
      <c r="AW139" s="16"/>
    </row>
    <row r="140" spans="1:49" x14ac:dyDescent="0.3">
      <c r="A140" s="9"/>
      <c r="B140" s="520"/>
      <c r="C140" s="520"/>
      <c r="D140" s="520"/>
      <c r="E140" s="199"/>
      <c r="F140" s="522"/>
      <c r="G140" s="522"/>
      <c r="H140" s="75"/>
      <c r="I140" s="36"/>
      <c r="J140" s="36"/>
      <c r="K140" s="520"/>
      <c r="L140" s="520"/>
      <c r="M140" s="525"/>
      <c r="N140" s="520"/>
      <c r="O140" s="199"/>
      <c r="P140" s="36"/>
      <c r="Q140" s="520"/>
      <c r="R140" s="520"/>
      <c r="S140" s="520"/>
      <c r="T140" s="75"/>
      <c r="U140" s="517"/>
      <c r="V140" s="517"/>
      <c r="W140" s="16"/>
      <c r="X140" s="16"/>
      <c r="Y140" s="16"/>
      <c r="Z140" s="16"/>
      <c r="AA140" s="16"/>
      <c r="AB140" s="16"/>
      <c r="AC140" s="16"/>
      <c r="AD140" s="16"/>
      <c r="AE140" s="16"/>
      <c r="AF140" s="16"/>
      <c r="AG140" s="16"/>
      <c r="AH140" s="16"/>
      <c r="AI140" s="16"/>
      <c r="AJ140" s="16"/>
      <c r="AK140" s="16"/>
      <c r="AL140" s="16"/>
      <c r="AM140" s="16"/>
      <c r="AN140" s="16"/>
      <c r="AO140" s="16"/>
      <c r="AP140" s="16"/>
      <c r="AQ140" s="16"/>
      <c r="AR140" s="16"/>
      <c r="AS140" s="16"/>
      <c r="AT140" s="16"/>
      <c r="AU140" s="16"/>
      <c r="AV140" s="16"/>
      <c r="AW140" s="16"/>
    </row>
    <row r="141" spans="1:49" x14ac:dyDescent="0.3">
      <c r="A141" s="9"/>
      <c r="B141" s="36"/>
      <c r="C141" s="36"/>
      <c r="D141" s="36"/>
      <c r="E141" s="36"/>
      <c r="F141" s="36"/>
      <c r="G141" s="36"/>
      <c r="H141" s="36"/>
      <c r="I141" s="36"/>
      <c r="J141" s="36"/>
      <c r="K141" s="36"/>
      <c r="L141" s="36"/>
      <c r="M141" s="36"/>
      <c r="N141" s="36"/>
      <c r="O141" s="36"/>
      <c r="P141" s="36"/>
      <c r="Q141" s="36"/>
      <c r="R141" s="36"/>
      <c r="S141" s="36"/>
      <c r="T141" s="36"/>
      <c r="U141" s="36"/>
      <c r="V141" s="36"/>
      <c r="W141" s="16"/>
      <c r="X141" s="16"/>
      <c r="Y141" s="16"/>
      <c r="Z141" s="16"/>
      <c r="AA141" s="16"/>
      <c r="AB141" s="16"/>
      <c r="AC141" s="16"/>
      <c r="AD141" s="16"/>
      <c r="AE141" s="16"/>
      <c r="AF141" s="16"/>
      <c r="AG141" s="16"/>
      <c r="AH141" s="16"/>
      <c r="AI141" s="16"/>
      <c r="AJ141" s="16"/>
      <c r="AK141" s="16"/>
      <c r="AL141" s="16"/>
      <c r="AM141" s="16"/>
      <c r="AN141" s="16"/>
      <c r="AO141" s="16"/>
      <c r="AP141" s="16"/>
      <c r="AQ141" s="16"/>
      <c r="AR141" s="16"/>
      <c r="AS141" s="16"/>
      <c r="AT141" s="16"/>
      <c r="AU141" s="16"/>
      <c r="AV141" s="16"/>
      <c r="AW141" s="16"/>
    </row>
    <row r="142" spans="1:49" x14ac:dyDescent="0.3">
      <c r="A142" s="9"/>
      <c r="B142" s="36"/>
      <c r="C142" s="36"/>
      <c r="D142" s="36"/>
      <c r="E142" s="36"/>
      <c r="F142" s="36"/>
      <c r="G142" s="36"/>
      <c r="H142" s="36"/>
      <c r="I142" s="36"/>
      <c r="J142" s="36"/>
      <c r="K142" s="36"/>
      <c r="L142" s="36"/>
      <c r="M142" s="36"/>
      <c r="N142" s="36"/>
      <c r="O142" s="36"/>
      <c r="P142" s="36"/>
      <c r="Q142" s="36"/>
      <c r="R142" s="36"/>
      <c r="S142" s="36"/>
      <c r="T142" s="36"/>
      <c r="U142" s="36"/>
      <c r="V142" s="36"/>
      <c r="W142" s="16"/>
      <c r="X142" s="16"/>
      <c r="Y142" s="16"/>
      <c r="Z142" s="16"/>
      <c r="AA142" s="16"/>
      <c r="AB142" s="16"/>
      <c r="AC142" s="16"/>
      <c r="AD142" s="16"/>
      <c r="AE142" s="16"/>
      <c r="AF142" s="16"/>
      <c r="AG142" s="16"/>
      <c r="AH142" s="16"/>
      <c r="AI142" s="16"/>
      <c r="AJ142" s="16"/>
      <c r="AK142" s="16"/>
      <c r="AL142" s="16"/>
      <c r="AM142" s="16"/>
      <c r="AN142" s="16"/>
      <c r="AO142" s="16"/>
      <c r="AP142" s="16"/>
      <c r="AQ142" s="16"/>
      <c r="AR142" s="16"/>
      <c r="AS142" s="16"/>
      <c r="AT142" s="16"/>
      <c r="AU142" s="16"/>
      <c r="AV142" s="16"/>
      <c r="AW142" s="16"/>
    </row>
    <row r="143" spans="1:49" x14ac:dyDescent="0.3">
      <c r="A143" s="9"/>
      <c r="B143" s="36"/>
      <c r="C143" s="36"/>
      <c r="D143" s="36"/>
      <c r="E143" s="36"/>
      <c r="F143" s="36"/>
      <c r="G143" s="36"/>
      <c r="H143" s="36"/>
      <c r="I143" s="36"/>
      <c r="J143" s="36"/>
      <c r="K143" s="36"/>
      <c r="L143" s="36"/>
      <c r="M143" s="36"/>
      <c r="N143" s="36"/>
      <c r="O143" s="36"/>
      <c r="P143" s="36"/>
      <c r="Q143" s="36"/>
      <c r="R143" s="36"/>
      <c r="S143" s="36"/>
      <c r="T143" s="36"/>
      <c r="U143" s="36"/>
      <c r="V143" s="36"/>
      <c r="W143" s="16"/>
      <c r="X143" s="16"/>
      <c r="Y143" s="16"/>
      <c r="Z143" s="16"/>
      <c r="AA143" s="16"/>
      <c r="AB143" s="16"/>
      <c r="AC143" s="16"/>
      <c r="AD143" s="16"/>
      <c r="AE143" s="16"/>
      <c r="AF143" s="16"/>
      <c r="AG143" s="16"/>
      <c r="AH143" s="16"/>
      <c r="AI143" s="16"/>
      <c r="AJ143" s="16"/>
      <c r="AK143" s="16"/>
      <c r="AL143" s="16"/>
      <c r="AM143" s="16"/>
      <c r="AN143" s="16"/>
      <c r="AO143" s="16"/>
      <c r="AP143" s="16"/>
      <c r="AQ143" s="16"/>
      <c r="AR143" s="16"/>
      <c r="AS143" s="16"/>
      <c r="AT143" s="16"/>
      <c r="AU143" s="16"/>
      <c r="AV143" s="16"/>
      <c r="AW143" s="16"/>
    </row>
    <row r="144" spans="1:49" x14ac:dyDescent="0.3">
      <c r="A144" s="9"/>
      <c r="B144" s="36"/>
      <c r="C144" s="36"/>
      <c r="D144" s="36"/>
      <c r="E144" s="36"/>
      <c r="F144" s="36"/>
      <c r="G144" s="36"/>
      <c r="H144" s="36"/>
      <c r="I144" s="36"/>
      <c r="J144" s="36"/>
      <c r="K144" s="36"/>
      <c r="L144" s="36"/>
      <c r="M144" s="36"/>
      <c r="N144" s="36"/>
      <c r="O144" s="36"/>
      <c r="P144" s="36"/>
      <c r="Q144" s="36"/>
      <c r="R144" s="36"/>
      <c r="S144" s="36"/>
      <c r="T144" s="36"/>
      <c r="U144" s="36"/>
      <c r="V144" s="36"/>
      <c r="W144" s="16"/>
      <c r="X144" s="16"/>
      <c r="Y144" s="16"/>
      <c r="Z144" s="16"/>
      <c r="AA144" s="16"/>
      <c r="AB144" s="16"/>
      <c r="AC144" s="16"/>
      <c r="AD144" s="16"/>
      <c r="AE144" s="16"/>
      <c r="AF144" s="16"/>
      <c r="AG144" s="16"/>
      <c r="AH144" s="16"/>
      <c r="AI144" s="16"/>
      <c r="AJ144" s="16"/>
      <c r="AK144" s="16"/>
      <c r="AL144" s="16"/>
      <c r="AM144" s="16"/>
      <c r="AN144" s="16"/>
      <c r="AO144" s="16"/>
      <c r="AP144" s="16"/>
      <c r="AQ144" s="16"/>
      <c r="AR144" s="16"/>
      <c r="AS144" s="16"/>
      <c r="AT144" s="16"/>
      <c r="AU144" s="16"/>
      <c r="AV144" s="16"/>
      <c r="AW144" s="16"/>
    </row>
    <row r="145" spans="1:49" x14ac:dyDescent="0.3">
      <c r="A145" s="16"/>
      <c r="B145" s="8"/>
      <c r="C145" s="8"/>
      <c r="D145" s="8"/>
      <c r="E145" s="8"/>
      <c r="F145" s="8"/>
      <c r="G145" s="8"/>
      <c r="H145" s="8"/>
      <c r="I145" s="8"/>
      <c r="J145" s="8"/>
      <c r="K145" s="8"/>
      <c r="L145" s="8"/>
      <c r="M145" s="8"/>
      <c r="N145" s="8"/>
      <c r="O145" s="8"/>
      <c r="P145" s="8"/>
      <c r="Q145" s="8"/>
      <c r="R145" s="8"/>
      <c r="S145" s="8"/>
      <c r="T145" s="8"/>
      <c r="U145" s="8"/>
      <c r="V145" s="8"/>
      <c r="W145" s="16"/>
      <c r="X145" s="16"/>
      <c r="Y145" s="16"/>
      <c r="Z145" s="16"/>
      <c r="AA145" s="16"/>
      <c r="AB145" s="16"/>
      <c r="AC145" s="16"/>
      <c r="AD145" s="16"/>
      <c r="AE145" s="16"/>
      <c r="AF145" s="16"/>
      <c r="AG145" s="16"/>
      <c r="AH145" s="16"/>
      <c r="AI145" s="16"/>
      <c r="AJ145" s="16"/>
      <c r="AK145" s="16"/>
      <c r="AL145" s="16"/>
      <c r="AM145" s="16"/>
      <c r="AN145" s="16"/>
      <c r="AO145" s="16"/>
      <c r="AP145" s="16"/>
      <c r="AQ145" s="16"/>
      <c r="AR145" s="16"/>
      <c r="AS145" s="16"/>
      <c r="AT145" s="16"/>
      <c r="AU145" s="16"/>
      <c r="AV145" s="16"/>
      <c r="AW145" s="16"/>
    </row>
    <row r="146" spans="1:49" x14ac:dyDescent="0.3">
      <c r="A146" s="16"/>
      <c r="B146" s="8"/>
      <c r="C146" s="8"/>
      <c r="D146" s="8"/>
      <c r="E146" s="8"/>
      <c r="F146" s="8"/>
      <c r="G146" s="8"/>
      <c r="H146" s="8"/>
      <c r="I146" s="8"/>
      <c r="J146" s="8"/>
      <c r="K146" s="8"/>
      <c r="L146" s="8"/>
      <c r="M146" s="8"/>
      <c r="N146" s="8"/>
      <c r="O146" s="8"/>
      <c r="P146" s="8"/>
      <c r="Q146" s="8"/>
      <c r="R146" s="8"/>
      <c r="S146" s="8"/>
      <c r="T146" s="8"/>
      <c r="U146" s="8"/>
      <c r="V146" s="8"/>
      <c r="W146" s="16"/>
      <c r="X146" s="16"/>
      <c r="Y146" s="16"/>
      <c r="Z146" s="16"/>
      <c r="AA146" s="16"/>
      <c r="AB146" s="16"/>
      <c r="AC146" s="16"/>
      <c r="AD146" s="16"/>
      <c r="AE146" s="16"/>
      <c r="AF146" s="16"/>
      <c r="AG146" s="16"/>
      <c r="AH146" s="16"/>
      <c r="AI146" s="16"/>
      <c r="AJ146" s="16"/>
      <c r="AK146" s="16"/>
      <c r="AL146" s="16"/>
      <c r="AM146" s="16"/>
      <c r="AN146" s="16"/>
      <c r="AO146" s="16"/>
      <c r="AP146" s="16"/>
      <c r="AQ146" s="16"/>
      <c r="AR146" s="16"/>
      <c r="AS146" s="16"/>
      <c r="AT146" s="16"/>
      <c r="AU146" s="16"/>
      <c r="AV146" s="16"/>
      <c r="AW146" s="16"/>
    </row>
    <row r="147" spans="1:49" x14ac:dyDescent="0.3">
      <c r="A147" s="16"/>
      <c r="B147" s="8"/>
      <c r="C147" s="8"/>
      <c r="D147" s="8"/>
      <c r="E147" s="8"/>
      <c r="F147" s="8"/>
      <c r="G147" s="8"/>
      <c r="H147" s="8"/>
      <c r="I147" s="8"/>
      <c r="J147" s="8"/>
      <c r="K147" s="8"/>
      <c r="L147" s="8"/>
      <c r="M147" s="8"/>
      <c r="N147" s="8"/>
      <c r="O147" s="8"/>
      <c r="P147" s="8"/>
      <c r="Q147" s="8"/>
      <c r="R147" s="8"/>
      <c r="S147" s="8"/>
      <c r="T147" s="8"/>
      <c r="U147" s="8"/>
      <c r="V147" s="8"/>
      <c r="W147" s="16"/>
      <c r="X147" s="16"/>
      <c r="Y147" s="16"/>
      <c r="Z147" s="16"/>
      <c r="AA147" s="16"/>
      <c r="AB147" s="16"/>
      <c r="AC147" s="16"/>
      <c r="AD147" s="16"/>
      <c r="AE147" s="16"/>
      <c r="AF147" s="16"/>
      <c r="AG147" s="16"/>
      <c r="AH147" s="16"/>
      <c r="AI147" s="16"/>
      <c r="AJ147" s="16"/>
      <c r="AK147" s="16"/>
      <c r="AL147" s="16"/>
      <c r="AM147" s="16"/>
      <c r="AN147" s="16"/>
      <c r="AO147" s="16"/>
      <c r="AP147" s="16"/>
      <c r="AQ147" s="16"/>
      <c r="AR147" s="16"/>
      <c r="AS147" s="16"/>
      <c r="AT147" s="16"/>
      <c r="AU147" s="16"/>
      <c r="AV147" s="16"/>
      <c r="AW147" s="16"/>
    </row>
    <row r="148" spans="1:49" x14ac:dyDescent="0.3">
      <c r="A148" s="16"/>
      <c r="B148" s="8"/>
      <c r="C148" s="8"/>
      <c r="D148" s="8"/>
      <c r="E148" s="8"/>
      <c r="F148" s="8"/>
      <c r="G148" s="8"/>
      <c r="H148" s="8"/>
      <c r="I148" s="8"/>
      <c r="J148" s="8"/>
      <c r="K148" s="8"/>
      <c r="L148" s="8"/>
      <c r="M148" s="8"/>
      <c r="N148" s="8"/>
      <c r="O148" s="8"/>
      <c r="P148" s="8"/>
      <c r="Q148" s="8"/>
      <c r="R148" s="8"/>
      <c r="S148" s="8"/>
      <c r="T148" s="8"/>
      <c r="U148" s="8"/>
      <c r="V148" s="8"/>
      <c r="W148" s="16"/>
      <c r="X148" s="16"/>
      <c r="Y148" s="16"/>
      <c r="Z148" s="16"/>
      <c r="AA148" s="16"/>
      <c r="AB148" s="16"/>
      <c r="AC148" s="16"/>
      <c r="AD148" s="16"/>
      <c r="AE148" s="16"/>
      <c r="AF148" s="16"/>
      <c r="AG148" s="16"/>
      <c r="AH148" s="16"/>
      <c r="AI148" s="16"/>
      <c r="AJ148" s="16"/>
      <c r="AK148" s="16"/>
      <c r="AL148" s="16"/>
      <c r="AM148" s="16"/>
      <c r="AN148" s="16"/>
      <c r="AO148" s="16"/>
      <c r="AP148" s="16"/>
      <c r="AQ148" s="16"/>
      <c r="AR148" s="16"/>
      <c r="AS148" s="16"/>
      <c r="AT148" s="16"/>
      <c r="AU148" s="16"/>
      <c r="AV148" s="16"/>
      <c r="AW148" s="16"/>
    </row>
    <row r="149" spans="1:49" x14ac:dyDescent="0.3">
      <c r="A149" s="16"/>
      <c r="B149" s="8"/>
      <c r="C149" s="8"/>
      <c r="D149" s="8"/>
      <c r="E149" s="8"/>
      <c r="F149" s="8"/>
      <c r="G149" s="8"/>
      <c r="H149" s="8"/>
      <c r="I149" s="8"/>
      <c r="J149" s="8"/>
      <c r="K149" s="8"/>
      <c r="L149" s="8"/>
      <c r="M149" s="8"/>
      <c r="N149" s="8"/>
      <c r="O149" s="8"/>
      <c r="P149" s="8"/>
      <c r="Q149" s="8"/>
      <c r="R149" s="8"/>
      <c r="S149" s="8"/>
      <c r="T149" s="8"/>
      <c r="U149" s="8"/>
      <c r="V149" s="8"/>
      <c r="W149" s="16"/>
      <c r="X149" s="16"/>
      <c r="Y149" s="16"/>
      <c r="Z149" s="16"/>
      <c r="AA149" s="16"/>
      <c r="AB149" s="16"/>
      <c r="AC149" s="16"/>
      <c r="AD149" s="16"/>
      <c r="AE149" s="16"/>
      <c r="AF149" s="16"/>
      <c r="AG149" s="16"/>
      <c r="AH149" s="16"/>
      <c r="AI149" s="16"/>
      <c r="AJ149" s="16"/>
      <c r="AK149" s="16"/>
      <c r="AL149" s="16"/>
      <c r="AM149" s="16"/>
      <c r="AN149" s="16"/>
      <c r="AO149" s="16"/>
      <c r="AP149" s="16"/>
      <c r="AQ149" s="16"/>
      <c r="AR149" s="16"/>
      <c r="AS149" s="16"/>
      <c r="AT149" s="16"/>
      <c r="AU149" s="16"/>
      <c r="AV149" s="16"/>
      <c r="AW149" s="16"/>
    </row>
    <row r="150" spans="1:49" x14ac:dyDescent="0.3">
      <c r="A150" s="16"/>
      <c r="B150" s="8"/>
      <c r="C150" s="8"/>
      <c r="D150" s="8"/>
      <c r="E150" s="8"/>
      <c r="F150" s="8"/>
      <c r="G150" s="8"/>
      <c r="H150" s="8"/>
      <c r="I150" s="8"/>
      <c r="J150" s="8"/>
      <c r="K150" s="8"/>
      <c r="L150" s="8"/>
      <c r="M150" s="8"/>
      <c r="N150" s="8"/>
      <c r="O150" s="8"/>
      <c r="P150" s="8"/>
      <c r="Q150" s="8"/>
      <c r="R150" s="8"/>
      <c r="S150" s="8"/>
      <c r="T150" s="8"/>
      <c r="U150" s="8"/>
      <c r="V150" s="8"/>
      <c r="W150" s="16"/>
      <c r="X150" s="16"/>
      <c r="Y150" s="16"/>
      <c r="Z150" s="16"/>
      <c r="AA150" s="16"/>
      <c r="AB150" s="16"/>
      <c r="AC150" s="16"/>
      <c r="AD150" s="16"/>
      <c r="AE150" s="16"/>
      <c r="AF150" s="16"/>
      <c r="AG150" s="16"/>
      <c r="AH150" s="16"/>
      <c r="AI150" s="16"/>
      <c r="AJ150" s="16"/>
      <c r="AK150" s="16"/>
      <c r="AL150" s="16"/>
      <c r="AM150" s="16"/>
      <c r="AN150" s="16"/>
      <c r="AO150" s="16"/>
      <c r="AP150" s="16"/>
      <c r="AQ150" s="16"/>
      <c r="AR150" s="16"/>
      <c r="AS150" s="16"/>
      <c r="AT150" s="16"/>
      <c r="AU150" s="16"/>
      <c r="AV150" s="16"/>
      <c r="AW150" s="16"/>
    </row>
    <row r="151" spans="1:49" x14ac:dyDescent="0.3">
      <c r="A151" s="16"/>
      <c r="B151" s="8"/>
      <c r="C151" s="8"/>
      <c r="D151" s="8"/>
      <c r="E151" s="8"/>
      <c r="F151" s="8"/>
      <c r="G151" s="8"/>
      <c r="H151" s="8"/>
      <c r="I151" s="8"/>
      <c r="J151" s="8"/>
      <c r="K151" s="8"/>
      <c r="L151" s="8"/>
      <c r="M151" s="8"/>
      <c r="N151" s="8"/>
      <c r="O151" s="8"/>
      <c r="P151" s="8"/>
      <c r="Q151" s="8"/>
      <c r="R151" s="8"/>
      <c r="S151" s="8"/>
      <c r="T151" s="8"/>
      <c r="U151" s="8"/>
      <c r="V151" s="8"/>
      <c r="W151" s="16"/>
      <c r="X151" s="16"/>
      <c r="Y151" s="16"/>
      <c r="Z151" s="16"/>
      <c r="AA151" s="16"/>
      <c r="AB151" s="16"/>
      <c r="AC151" s="16"/>
      <c r="AD151" s="16"/>
      <c r="AE151" s="16"/>
      <c r="AF151" s="16"/>
      <c r="AG151" s="16"/>
      <c r="AH151" s="16"/>
      <c r="AI151" s="16"/>
      <c r="AJ151" s="16"/>
      <c r="AK151" s="16"/>
      <c r="AL151" s="16"/>
      <c r="AM151" s="16"/>
      <c r="AN151" s="16"/>
      <c r="AO151" s="16"/>
      <c r="AP151" s="16"/>
      <c r="AQ151" s="16"/>
      <c r="AR151" s="16"/>
      <c r="AS151" s="16"/>
      <c r="AT151" s="16"/>
      <c r="AU151" s="16"/>
      <c r="AV151" s="16"/>
      <c r="AW151" s="16"/>
    </row>
    <row r="152" spans="1:49" x14ac:dyDescent="0.3">
      <c r="A152" s="16"/>
      <c r="B152" s="16"/>
      <c r="C152" s="16"/>
      <c r="D152" s="16"/>
      <c r="E152" s="16"/>
      <c r="F152" s="16"/>
      <c r="G152" s="16"/>
      <c r="H152" s="16"/>
      <c r="I152" s="16"/>
      <c r="J152" s="16"/>
      <c r="K152" s="16"/>
      <c r="L152" s="16"/>
      <c r="M152" s="16"/>
      <c r="N152" s="16"/>
      <c r="O152" s="16"/>
      <c r="P152" s="16"/>
      <c r="Q152" s="16"/>
      <c r="R152" s="16"/>
      <c r="S152" s="16"/>
      <c r="T152" s="16"/>
      <c r="U152" s="16"/>
      <c r="V152" s="16"/>
      <c r="W152" s="16"/>
      <c r="X152" s="16"/>
      <c r="Y152" s="16"/>
      <c r="Z152" s="16"/>
      <c r="AA152" s="16"/>
      <c r="AB152" s="16"/>
      <c r="AC152" s="16"/>
      <c r="AD152" s="16"/>
      <c r="AE152" s="16"/>
      <c r="AF152" s="16"/>
      <c r="AG152" s="16"/>
      <c r="AH152" s="16"/>
      <c r="AI152" s="16"/>
      <c r="AJ152" s="16"/>
      <c r="AK152" s="16"/>
      <c r="AL152" s="16"/>
      <c r="AM152" s="16"/>
      <c r="AN152" s="16"/>
      <c r="AO152" s="16"/>
      <c r="AP152" s="16"/>
      <c r="AQ152" s="16"/>
      <c r="AR152" s="16"/>
      <c r="AS152" s="16"/>
      <c r="AT152" s="16"/>
      <c r="AU152" s="16"/>
      <c r="AV152" s="16"/>
      <c r="AW152" s="16"/>
    </row>
    <row r="153" spans="1:49" x14ac:dyDescent="0.3">
      <c r="A153" s="16"/>
      <c r="B153" s="16"/>
      <c r="C153" s="16"/>
      <c r="D153" s="16"/>
      <c r="E153" s="16"/>
      <c r="F153" s="16"/>
      <c r="G153" s="16"/>
      <c r="H153" s="16"/>
      <c r="I153" s="16"/>
      <c r="J153" s="16"/>
      <c r="K153" s="16"/>
      <c r="L153" s="16"/>
      <c r="M153" s="16"/>
      <c r="N153" s="16"/>
      <c r="O153" s="16"/>
      <c r="P153" s="16"/>
      <c r="Q153" s="16"/>
      <c r="R153" s="16"/>
      <c r="S153" s="16"/>
      <c r="T153" s="16"/>
      <c r="U153" s="16"/>
      <c r="V153" s="16"/>
      <c r="W153" s="16"/>
      <c r="X153" s="16"/>
      <c r="Y153" s="16"/>
      <c r="Z153" s="16"/>
      <c r="AA153" s="16"/>
      <c r="AB153" s="16"/>
      <c r="AC153" s="16"/>
      <c r="AD153" s="16"/>
      <c r="AE153" s="16"/>
      <c r="AF153" s="16"/>
      <c r="AG153" s="16"/>
      <c r="AH153" s="16"/>
      <c r="AI153" s="16"/>
      <c r="AJ153" s="16"/>
      <c r="AK153" s="16"/>
      <c r="AL153" s="16"/>
      <c r="AM153" s="16"/>
      <c r="AN153" s="16"/>
      <c r="AO153" s="16"/>
      <c r="AP153" s="16"/>
      <c r="AQ153" s="16"/>
      <c r="AR153" s="16"/>
      <c r="AS153" s="16"/>
      <c r="AT153" s="16"/>
      <c r="AU153" s="16"/>
      <c r="AV153" s="16"/>
      <c r="AW153" s="16"/>
    </row>
    <row r="154" spans="1:49" x14ac:dyDescent="0.3">
      <c r="A154" s="16"/>
      <c r="B154" s="16"/>
      <c r="C154" s="16"/>
      <c r="D154" s="16"/>
      <c r="E154" s="16"/>
      <c r="F154" s="16"/>
      <c r="G154" s="16"/>
      <c r="H154" s="16"/>
      <c r="I154" s="16"/>
      <c r="J154" s="16"/>
      <c r="K154" s="16"/>
      <c r="L154" s="16"/>
      <c r="M154" s="16"/>
      <c r="N154" s="16"/>
      <c r="O154" s="16"/>
      <c r="P154" s="16"/>
      <c r="Q154" s="16"/>
      <c r="R154" s="16"/>
      <c r="S154" s="16"/>
      <c r="T154" s="16"/>
      <c r="U154" s="16"/>
      <c r="V154" s="16"/>
      <c r="W154" s="16"/>
      <c r="X154" s="16"/>
      <c r="Y154" s="16"/>
      <c r="Z154" s="16"/>
      <c r="AA154" s="16"/>
      <c r="AB154" s="16"/>
      <c r="AC154" s="16"/>
      <c r="AD154" s="16"/>
      <c r="AE154" s="16"/>
      <c r="AF154" s="16"/>
      <c r="AG154" s="16"/>
      <c r="AH154" s="16"/>
      <c r="AI154" s="16"/>
      <c r="AJ154" s="16"/>
      <c r="AK154" s="16"/>
      <c r="AL154" s="16"/>
      <c r="AM154" s="16"/>
      <c r="AN154" s="16"/>
      <c r="AO154" s="16"/>
      <c r="AP154" s="16"/>
      <c r="AQ154" s="16"/>
      <c r="AR154" s="16"/>
      <c r="AS154" s="16"/>
      <c r="AT154" s="16"/>
      <c r="AU154" s="16"/>
      <c r="AV154" s="16"/>
      <c r="AW154" s="16"/>
    </row>
    <row r="155" spans="1:49" x14ac:dyDescent="0.3">
      <c r="A155" s="16"/>
      <c r="B155" s="16"/>
      <c r="C155" s="16"/>
      <c r="D155" s="16"/>
      <c r="E155" s="16"/>
      <c r="F155" s="16"/>
      <c r="G155" s="16"/>
      <c r="H155" s="16"/>
      <c r="I155" s="16"/>
      <c r="J155" s="16"/>
      <c r="K155" s="16"/>
      <c r="L155" s="16"/>
      <c r="M155" s="16"/>
      <c r="N155" s="16"/>
      <c r="O155" s="16"/>
      <c r="P155" s="16"/>
      <c r="Q155" s="16"/>
      <c r="R155" s="16"/>
      <c r="S155" s="16"/>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c r="AQ155" s="16"/>
      <c r="AR155" s="16"/>
      <c r="AS155" s="16"/>
      <c r="AT155" s="16"/>
      <c r="AU155" s="16"/>
      <c r="AV155" s="16"/>
      <c r="AW155" s="16"/>
    </row>
    <row r="156" spans="1:49" x14ac:dyDescent="0.3">
      <c r="A156" s="16"/>
      <c r="B156" s="16"/>
      <c r="C156" s="16"/>
      <c r="D156" s="16"/>
      <c r="E156" s="16"/>
      <c r="F156" s="16"/>
      <c r="G156" s="16"/>
      <c r="H156" s="16"/>
      <c r="I156" s="16"/>
      <c r="J156" s="16"/>
      <c r="K156" s="16"/>
      <c r="L156" s="16"/>
      <c r="M156" s="16"/>
      <c r="N156" s="16"/>
      <c r="O156" s="16"/>
      <c r="P156" s="16"/>
      <c r="Q156" s="16"/>
      <c r="R156" s="16"/>
      <c r="S156" s="16"/>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c r="AQ156" s="16"/>
      <c r="AR156" s="16"/>
      <c r="AS156" s="16"/>
      <c r="AT156" s="16"/>
      <c r="AU156" s="16"/>
      <c r="AV156" s="16"/>
      <c r="AW156" s="16"/>
    </row>
    <row r="157" spans="1:49" x14ac:dyDescent="0.3">
      <c r="A157" s="16"/>
      <c r="B157" s="16"/>
      <c r="C157" s="16"/>
      <c r="D157" s="16"/>
      <c r="E157" s="16"/>
      <c r="F157" s="16"/>
      <c r="G157" s="16"/>
      <c r="H157" s="16"/>
      <c r="I157" s="16"/>
      <c r="J157" s="16"/>
      <c r="K157" s="16"/>
      <c r="L157" s="16"/>
      <c r="M157" s="16"/>
      <c r="N157" s="16"/>
      <c r="O157" s="16"/>
      <c r="P157" s="16"/>
      <c r="Q157" s="16"/>
      <c r="R157" s="16"/>
      <c r="S157" s="16"/>
      <c r="T157" s="16"/>
      <c r="U157" s="16"/>
      <c r="V157" s="16"/>
      <c r="W157" s="16"/>
      <c r="X157" s="16"/>
      <c r="Y157" s="16"/>
      <c r="Z157" s="16"/>
      <c r="AA157" s="16"/>
      <c r="AB157" s="16"/>
      <c r="AC157" s="16"/>
      <c r="AD157" s="16"/>
      <c r="AE157" s="16"/>
      <c r="AF157" s="16"/>
      <c r="AG157" s="16"/>
      <c r="AH157" s="16"/>
      <c r="AI157" s="16"/>
      <c r="AJ157" s="16"/>
      <c r="AK157" s="16"/>
      <c r="AL157" s="16"/>
      <c r="AM157" s="16"/>
      <c r="AN157" s="16"/>
      <c r="AO157" s="16"/>
      <c r="AP157" s="16"/>
      <c r="AQ157" s="16"/>
      <c r="AR157" s="16"/>
      <c r="AS157" s="16"/>
      <c r="AT157" s="16"/>
      <c r="AU157" s="16"/>
      <c r="AV157" s="16"/>
      <c r="AW157" s="16"/>
    </row>
    <row r="158" spans="1:49" x14ac:dyDescent="0.3">
      <c r="A158" s="16"/>
      <c r="B158" s="16"/>
      <c r="C158" s="16"/>
      <c r="D158" s="16"/>
      <c r="E158" s="16"/>
      <c r="F158" s="16"/>
      <c r="G158" s="16"/>
      <c r="H158" s="16"/>
      <c r="I158" s="16"/>
      <c r="J158" s="16"/>
      <c r="K158" s="16"/>
      <c r="L158" s="16"/>
      <c r="M158" s="16"/>
      <c r="N158" s="16"/>
      <c r="O158" s="16"/>
      <c r="P158" s="16"/>
      <c r="Q158" s="16"/>
      <c r="R158" s="16"/>
      <c r="S158" s="16"/>
      <c r="T158" s="16"/>
      <c r="U158" s="16"/>
      <c r="V158" s="16"/>
      <c r="W158" s="16"/>
      <c r="X158" s="16"/>
      <c r="Y158" s="16"/>
      <c r="Z158" s="16"/>
      <c r="AA158" s="16"/>
      <c r="AB158" s="16"/>
      <c r="AC158" s="16"/>
      <c r="AD158" s="16"/>
      <c r="AE158" s="16"/>
      <c r="AF158" s="16"/>
      <c r="AG158" s="16"/>
      <c r="AH158" s="16"/>
      <c r="AI158" s="16"/>
      <c r="AJ158" s="16"/>
      <c r="AK158" s="16"/>
      <c r="AL158" s="16"/>
      <c r="AM158" s="16"/>
      <c r="AN158" s="16"/>
      <c r="AO158" s="16"/>
      <c r="AP158" s="16"/>
      <c r="AQ158" s="16"/>
      <c r="AR158" s="16"/>
      <c r="AS158" s="16"/>
      <c r="AT158" s="16"/>
      <c r="AU158" s="16"/>
      <c r="AV158" s="16"/>
      <c r="AW158" s="16"/>
    </row>
    <row r="159" spans="1:49" x14ac:dyDescent="0.3">
      <c r="A159" s="16"/>
      <c r="B159" s="16"/>
      <c r="C159" s="16"/>
      <c r="D159" s="16"/>
      <c r="E159" s="16"/>
      <c r="F159" s="16"/>
      <c r="G159" s="16"/>
      <c r="H159" s="16"/>
      <c r="I159" s="16"/>
      <c r="J159" s="16"/>
      <c r="K159" s="16"/>
      <c r="L159" s="16"/>
      <c r="M159" s="16"/>
      <c r="N159" s="16"/>
      <c r="O159" s="16"/>
      <c r="P159" s="16"/>
      <c r="Q159" s="16"/>
      <c r="R159" s="16"/>
      <c r="S159" s="16"/>
      <c r="T159" s="16"/>
      <c r="U159" s="16"/>
      <c r="V159" s="16"/>
      <c r="W159" s="16"/>
      <c r="X159" s="16"/>
      <c r="Y159" s="16"/>
      <c r="Z159" s="16"/>
      <c r="AA159" s="16"/>
      <c r="AB159" s="16"/>
      <c r="AC159" s="16"/>
      <c r="AD159" s="16"/>
      <c r="AE159" s="16"/>
      <c r="AF159" s="16"/>
      <c r="AG159" s="16"/>
      <c r="AH159" s="16"/>
      <c r="AI159" s="16"/>
      <c r="AJ159" s="16"/>
      <c r="AK159" s="16"/>
      <c r="AL159" s="16"/>
      <c r="AM159" s="16"/>
      <c r="AN159" s="16"/>
      <c r="AO159" s="16"/>
      <c r="AP159" s="16"/>
      <c r="AQ159" s="16"/>
      <c r="AR159" s="16"/>
      <c r="AS159" s="16"/>
      <c r="AT159" s="16"/>
      <c r="AU159" s="16"/>
      <c r="AV159" s="16"/>
      <c r="AW159" s="16"/>
    </row>
    <row r="160" spans="1:49" x14ac:dyDescent="0.3">
      <c r="A160" s="16"/>
      <c r="B160" s="16"/>
      <c r="C160" s="16"/>
      <c r="D160" s="16"/>
      <c r="E160" s="16"/>
      <c r="F160" s="16"/>
      <c r="G160" s="16"/>
      <c r="H160" s="16"/>
      <c r="I160" s="16"/>
      <c r="J160" s="16"/>
      <c r="K160" s="16"/>
      <c r="L160" s="16"/>
      <c r="M160" s="16"/>
      <c r="N160" s="16"/>
      <c r="O160" s="16"/>
      <c r="P160" s="16"/>
      <c r="Q160" s="16"/>
      <c r="R160" s="16"/>
      <c r="S160" s="16"/>
      <c r="T160" s="16"/>
      <c r="U160" s="16"/>
      <c r="V160" s="16"/>
      <c r="W160" s="16"/>
      <c r="X160" s="16"/>
      <c r="Y160" s="16"/>
      <c r="Z160" s="16"/>
      <c r="AA160" s="16"/>
      <c r="AB160" s="16"/>
      <c r="AC160" s="16"/>
      <c r="AD160" s="16"/>
      <c r="AE160" s="16"/>
      <c r="AF160" s="16"/>
      <c r="AG160" s="16"/>
      <c r="AH160" s="16"/>
      <c r="AI160" s="16"/>
      <c r="AJ160" s="16"/>
      <c r="AK160" s="16"/>
      <c r="AL160" s="16"/>
      <c r="AM160" s="16"/>
      <c r="AN160" s="16"/>
      <c r="AO160" s="16"/>
      <c r="AP160" s="16"/>
      <c r="AQ160" s="16"/>
      <c r="AR160" s="16"/>
      <c r="AS160" s="16"/>
      <c r="AT160" s="16"/>
      <c r="AU160" s="16"/>
      <c r="AV160" s="16"/>
      <c r="AW160" s="16"/>
    </row>
    <row r="161" spans="1:49" x14ac:dyDescent="0.3">
      <c r="A161" s="16"/>
      <c r="B161" s="16"/>
      <c r="C161" s="16"/>
      <c r="D161" s="16"/>
      <c r="E161" s="16"/>
      <c r="F161" s="16"/>
      <c r="G161" s="16"/>
      <c r="H161" s="16"/>
      <c r="I161" s="16"/>
      <c r="J161" s="16"/>
      <c r="K161" s="16"/>
      <c r="L161" s="16"/>
      <c r="M161" s="16"/>
      <c r="N161" s="16"/>
      <c r="O161" s="16"/>
      <c r="P161" s="16"/>
      <c r="Q161" s="16"/>
      <c r="R161" s="16"/>
      <c r="S161" s="16"/>
      <c r="T161" s="16"/>
      <c r="U161" s="16"/>
      <c r="V161" s="16"/>
      <c r="W161" s="16"/>
      <c r="X161" s="16"/>
      <c r="Y161" s="16"/>
      <c r="Z161" s="16"/>
      <c r="AA161" s="16"/>
      <c r="AB161" s="16"/>
      <c r="AC161" s="16"/>
      <c r="AD161" s="16"/>
      <c r="AE161" s="16"/>
      <c r="AF161" s="16"/>
      <c r="AG161" s="16"/>
      <c r="AH161" s="16"/>
      <c r="AI161" s="16"/>
      <c r="AJ161" s="16"/>
      <c r="AK161" s="16"/>
      <c r="AL161" s="16"/>
      <c r="AM161" s="16"/>
      <c r="AN161" s="16"/>
      <c r="AO161" s="16"/>
      <c r="AP161" s="16"/>
      <c r="AQ161" s="16"/>
      <c r="AR161" s="16"/>
      <c r="AS161" s="16"/>
      <c r="AT161" s="16"/>
      <c r="AU161" s="16"/>
      <c r="AV161" s="16"/>
      <c r="AW161" s="16"/>
    </row>
    <row r="162" spans="1:49" x14ac:dyDescent="0.3">
      <c r="A162" s="16"/>
      <c r="B162" s="16"/>
      <c r="C162" s="16"/>
      <c r="D162" s="16"/>
      <c r="E162" s="16"/>
      <c r="F162" s="16"/>
      <c r="G162" s="16"/>
      <c r="H162" s="16"/>
      <c r="I162" s="16"/>
      <c r="J162" s="16"/>
      <c r="K162" s="16"/>
      <c r="L162" s="16"/>
      <c r="M162" s="16"/>
      <c r="N162" s="16"/>
      <c r="O162" s="16"/>
      <c r="P162" s="16"/>
      <c r="Q162" s="16"/>
      <c r="R162" s="16"/>
      <c r="S162" s="16"/>
      <c r="T162" s="16"/>
      <c r="U162" s="16"/>
      <c r="V162" s="16"/>
      <c r="W162" s="16"/>
      <c r="X162" s="16"/>
      <c r="Y162" s="16"/>
      <c r="Z162" s="16"/>
      <c r="AA162" s="16"/>
      <c r="AB162" s="16"/>
      <c r="AC162" s="16"/>
      <c r="AD162" s="16"/>
      <c r="AE162" s="16"/>
      <c r="AF162" s="16"/>
      <c r="AG162" s="16"/>
      <c r="AH162" s="16"/>
      <c r="AI162" s="16"/>
      <c r="AJ162" s="16"/>
      <c r="AK162" s="16"/>
      <c r="AL162" s="16"/>
      <c r="AM162" s="16"/>
      <c r="AN162" s="16"/>
      <c r="AO162" s="16"/>
      <c r="AP162" s="16"/>
      <c r="AQ162" s="16"/>
      <c r="AR162" s="16"/>
      <c r="AS162" s="16"/>
      <c r="AT162" s="16"/>
      <c r="AU162" s="16"/>
      <c r="AV162" s="16"/>
      <c r="AW162" s="16"/>
    </row>
    <row r="163" spans="1:49" x14ac:dyDescent="0.3">
      <c r="A163" s="16"/>
      <c r="B163" s="16"/>
      <c r="C163" s="16"/>
      <c r="D163" s="16"/>
      <c r="E163" s="16"/>
      <c r="F163" s="16"/>
      <c r="G163" s="16"/>
      <c r="H163" s="16"/>
      <c r="I163" s="16"/>
      <c r="J163" s="16"/>
      <c r="K163" s="16"/>
      <c r="L163" s="16"/>
      <c r="M163" s="16"/>
      <c r="N163" s="16"/>
      <c r="O163" s="16"/>
      <c r="P163" s="16"/>
      <c r="Q163" s="16"/>
      <c r="R163" s="16"/>
      <c r="S163" s="16"/>
      <c r="T163" s="16"/>
      <c r="U163" s="16"/>
      <c r="V163" s="16"/>
      <c r="W163" s="16"/>
      <c r="X163" s="16"/>
      <c r="Y163" s="16"/>
      <c r="Z163" s="16"/>
      <c r="AA163" s="16"/>
      <c r="AB163" s="16"/>
      <c r="AC163" s="16"/>
      <c r="AD163" s="16"/>
      <c r="AE163" s="16"/>
      <c r="AF163" s="16"/>
      <c r="AG163" s="16"/>
      <c r="AH163" s="16"/>
      <c r="AI163" s="16"/>
      <c r="AJ163" s="16"/>
      <c r="AK163" s="16"/>
      <c r="AL163" s="16"/>
      <c r="AM163" s="16"/>
      <c r="AN163" s="16"/>
      <c r="AO163" s="16"/>
      <c r="AP163" s="16"/>
      <c r="AQ163" s="16"/>
      <c r="AR163" s="16"/>
      <c r="AS163" s="16"/>
      <c r="AT163" s="16"/>
      <c r="AU163" s="16"/>
      <c r="AV163" s="16"/>
      <c r="AW163" s="16"/>
    </row>
    <row r="164" spans="1:49" x14ac:dyDescent="0.3">
      <c r="A164" s="16"/>
      <c r="B164" s="16"/>
      <c r="C164" s="16"/>
      <c r="D164" s="16"/>
      <c r="E164" s="16"/>
      <c r="F164" s="16"/>
      <c r="G164" s="16"/>
      <c r="H164" s="16"/>
      <c r="I164" s="16"/>
      <c r="J164" s="16"/>
      <c r="K164" s="16"/>
      <c r="L164" s="16"/>
      <c r="M164" s="16"/>
      <c r="N164" s="16"/>
      <c r="O164" s="16"/>
      <c r="P164" s="16"/>
      <c r="Q164" s="16"/>
      <c r="R164" s="16"/>
      <c r="S164" s="16"/>
      <c r="T164" s="16"/>
      <c r="U164" s="16"/>
      <c r="V164" s="16"/>
      <c r="W164" s="16"/>
      <c r="X164" s="16"/>
      <c r="Y164" s="16"/>
      <c r="Z164" s="16"/>
      <c r="AA164" s="16"/>
      <c r="AB164" s="16"/>
      <c r="AC164" s="16"/>
      <c r="AD164" s="16"/>
      <c r="AE164" s="16"/>
      <c r="AF164" s="16"/>
      <c r="AG164" s="16"/>
      <c r="AH164" s="16"/>
      <c r="AI164" s="16"/>
      <c r="AJ164" s="16"/>
      <c r="AK164" s="16"/>
      <c r="AL164" s="16"/>
      <c r="AM164" s="16"/>
      <c r="AN164" s="16"/>
      <c r="AO164" s="16"/>
      <c r="AP164" s="16"/>
      <c r="AQ164" s="16"/>
      <c r="AR164" s="16"/>
      <c r="AS164" s="16"/>
      <c r="AT164" s="16"/>
      <c r="AU164" s="16"/>
      <c r="AV164" s="16"/>
      <c r="AW164" s="16"/>
    </row>
    <row r="165" spans="1:49" x14ac:dyDescent="0.3">
      <c r="A165" s="16"/>
      <c r="B165" s="16"/>
      <c r="C165" s="16"/>
      <c r="D165" s="16"/>
      <c r="E165" s="16"/>
      <c r="F165" s="16"/>
      <c r="G165" s="16"/>
      <c r="H165" s="16"/>
      <c r="I165" s="16"/>
      <c r="J165" s="16"/>
      <c r="K165" s="16"/>
      <c r="L165" s="16"/>
      <c r="M165" s="16"/>
      <c r="N165" s="16"/>
      <c r="O165" s="16"/>
      <c r="P165" s="16"/>
      <c r="Q165" s="16"/>
      <c r="R165" s="16"/>
      <c r="S165" s="16"/>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c r="AQ165" s="16"/>
      <c r="AR165" s="16"/>
      <c r="AS165" s="16"/>
      <c r="AT165" s="16"/>
      <c r="AU165" s="16"/>
      <c r="AV165" s="16"/>
      <c r="AW165" s="16"/>
    </row>
    <row r="166" spans="1:49" x14ac:dyDescent="0.3">
      <c r="A166" s="16"/>
      <c r="B166" s="16"/>
      <c r="C166" s="16"/>
      <c r="D166" s="16"/>
      <c r="E166" s="16"/>
      <c r="F166" s="16"/>
      <c r="G166" s="16"/>
      <c r="H166" s="16"/>
      <c r="I166" s="16"/>
      <c r="J166" s="16"/>
      <c r="K166" s="16"/>
      <c r="L166" s="16"/>
      <c r="M166" s="16"/>
      <c r="N166" s="16"/>
      <c r="O166" s="16"/>
      <c r="P166" s="16"/>
      <c r="Q166" s="16"/>
      <c r="R166" s="16"/>
      <c r="S166" s="16"/>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c r="AQ166" s="16"/>
      <c r="AR166" s="16"/>
      <c r="AS166" s="16"/>
      <c r="AT166" s="16"/>
      <c r="AU166" s="16"/>
      <c r="AV166" s="16"/>
      <c r="AW166" s="16"/>
    </row>
    <row r="167" spans="1:49" x14ac:dyDescent="0.3">
      <c r="A167" s="16"/>
      <c r="B167" s="16"/>
      <c r="C167" s="16"/>
      <c r="D167" s="16"/>
      <c r="E167" s="16"/>
      <c r="F167" s="16"/>
      <c r="G167" s="16"/>
      <c r="H167" s="16"/>
      <c r="I167" s="16"/>
      <c r="J167" s="16"/>
      <c r="K167" s="16"/>
      <c r="L167" s="16"/>
      <c r="M167" s="16"/>
      <c r="N167" s="16"/>
      <c r="O167" s="16"/>
      <c r="P167" s="16"/>
      <c r="Q167" s="16"/>
      <c r="R167" s="16"/>
      <c r="S167" s="16"/>
      <c r="T167" s="16"/>
      <c r="U167" s="16"/>
      <c r="V167" s="16"/>
      <c r="W167" s="16"/>
      <c r="X167" s="16"/>
      <c r="Y167" s="16"/>
      <c r="Z167" s="16"/>
      <c r="AA167" s="16"/>
      <c r="AB167" s="16"/>
      <c r="AC167" s="16"/>
      <c r="AD167" s="16"/>
      <c r="AE167" s="16"/>
      <c r="AF167" s="16"/>
      <c r="AG167" s="16"/>
      <c r="AH167" s="16"/>
      <c r="AI167" s="16"/>
      <c r="AJ167" s="16"/>
      <c r="AK167" s="16"/>
      <c r="AL167" s="16"/>
      <c r="AM167" s="16"/>
      <c r="AN167" s="16"/>
      <c r="AO167" s="16"/>
      <c r="AP167" s="16"/>
      <c r="AQ167" s="16"/>
      <c r="AR167" s="16"/>
      <c r="AS167" s="16"/>
      <c r="AT167" s="16"/>
      <c r="AU167" s="16"/>
      <c r="AV167" s="16"/>
      <c r="AW167" s="16"/>
    </row>
    <row r="168" spans="1:49" x14ac:dyDescent="0.3">
      <c r="A168" s="16"/>
      <c r="B168" s="16"/>
      <c r="C168" s="16"/>
      <c r="D168" s="16"/>
      <c r="E168" s="16"/>
      <c r="F168" s="16"/>
      <c r="G168" s="16"/>
      <c r="H168" s="16"/>
      <c r="I168" s="16"/>
      <c r="J168" s="16"/>
      <c r="K168" s="16"/>
      <c r="L168" s="16"/>
      <c r="M168" s="16"/>
      <c r="N168" s="16"/>
      <c r="O168" s="16"/>
      <c r="P168" s="16"/>
      <c r="Q168" s="16"/>
      <c r="R168" s="16"/>
      <c r="S168" s="16"/>
      <c r="T168" s="16"/>
      <c r="U168" s="16"/>
      <c r="V168" s="16"/>
      <c r="W168" s="16"/>
      <c r="X168" s="16"/>
      <c r="Y168" s="16"/>
      <c r="Z168" s="16"/>
      <c r="AA168" s="16"/>
      <c r="AB168" s="16"/>
      <c r="AC168" s="16"/>
      <c r="AD168" s="16"/>
      <c r="AE168" s="16"/>
      <c r="AF168" s="16"/>
      <c r="AG168" s="16"/>
      <c r="AH168" s="16"/>
      <c r="AI168" s="16"/>
      <c r="AJ168" s="16"/>
      <c r="AK168" s="16"/>
      <c r="AL168" s="16"/>
      <c r="AM168" s="16"/>
      <c r="AN168" s="16"/>
      <c r="AO168" s="16"/>
      <c r="AP168" s="16"/>
      <c r="AQ168" s="16"/>
      <c r="AR168" s="16"/>
      <c r="AS168" s="16"/>
      <c r="AT168" s="16"/>
      <c r="AU168" s="16"/>
      <c r="AV168" s="16"/>
      <c r="AW168" s="16"/>
    </row>
    <row r="169" spans="1:49" x14ac:dyDescent="0.3">
      <c r="A169" s="16"/>
      <c r="B169" s="16"/>
      <c r="C169" s="16"/>
      <c r="D169" s="16"/>
      <c r="E169" s="16"/>
      <c r="F169" s="16"/>
      <c r="G169" s="16"/>
      <c r="H169" s="16"/>
      <c r="I169" s="16"/>
      <c r="J169" s="16"/>
      <c r="K169" s="16"/>
      <c r="L169" s="16"/>
      <c r="M169" s="16"/>
      <c r="N169" s="16"/>
      <c r="O169" s="16"/>
      <c r="P169" s="16"/>
      <c r="Q169" s="16"/>
      <c r="R169" s="16"/>
      <c r="S169" s="16"/>
      <c r="T169" s="16"/>
      <c r="U169" s="16"/>
      <c r="V169" s="16"/>
      <c r="W169" s="16"/>
      <c r="X169" s="16"/>
      <c r="Y169" s="16"/>
      <c r="Z169" s="16"/>
      <c r="AA169" s="16"/>
      <c r="AB169" s="16"/>
      <c r="AC169" s="16"/>
      <c r="AD169" s="16"/>
      <c r="AE169" s="16"/>
      <c r="AF169" s="16"/>
      <c r="AG169" s="16"/>
      <c r="AH169" s="16"/>
      <c r="AI169" s="16"/>
      <c r="AJ169" s="16"/>
      <c r="AK169" s="16"/>
      <c r="AL169" s="16"/>
      <c r="AM169" s="16"/>
      <c r="AN169" s="16"/>
      <c r="AO169" s="16"/>
      <c r="AP169" s="16"/>
      <c r="AQ169" s="16"/>
      <c r="AR169" s="16"/>
      <c r="AS169" s="16"/>
      <c r="AT169" s="16"/>
      <c r="AU169" s="16"/>
      <c r="AV169" s="16"/>
      <c r="AW169" s="16"/>
    </row>
    <row r="170" spans="1:49" x14ac:dyDescent="0.3">
      <c r="A170" s="16"/>
      <c r="B170" s="16"/>
      <c r="C170" s="16"/>
      <c r="D170" s="16"/>
      <c r="E170" s="16"/>
      <c r="F170" s="16"/>
      <c r="G170" s="16"/>
      <c r="H170" s="16"/>
      <c r="I170" s="16"/>
      <c r="J170" s="16"/>
      <c r="K170" s="16"/>
      <c r="L170" s="16"/>
      <c r="M170" s="16"/>
      <c r="N170" s="16"/>
      <c r="O170" s="16"/>
      <c r="P170" s="16"/>
      <c r="Q170" s="16"/>
      <c r="R170" s="16"/>
      <c r="S170" s="16"/>
      <c r="T170" s="16"/>
      <c r="U170" s="16"/>
      <c r="V170" s="16"/>
      <c r="W170" s="16"/>
      <c r="X170" s="16"/>
      <c r="Y170" s="16"/>
      <c r="Z170" s="16"/>
      <c r="AA170" s="16"/>
      <c r="AB170" s="16"/>
      <c r="AC170" s="16"/>
      <c r="AD170" s="16"/>
      <c r="AE170" s="16"/>
      <c r="AF170" s="16"/>
      <c r="AG170" s="16"/>
      <c r="AH170" s="16"/>
      <c r="AI170" s="16"/>
      <c r="AJ170" s="16"/>
      <c r="AK170" s="16"/>
      <c r="AL170" s="16"/>
      <c r="AM170" s="16"/>
      <c r="AN170" s="16"/>
      <c r="AO170" s="16"/>
      <c r="AP170" s="16"/>
      <c r="AQ170" s="16"/>
      <c r="AR170" s="16"/>
      <c r="AS170" s="16"/>
      <c r="AT170" s="16"/>
      <c r="AU170" s="16"/>
      <c r="AV170" s="16"/>
      <c r="AW170" s="16"/>
    </row>
    <row r="171" spans="1:49" x14ac:dyDescent="0.3">
      <c r="A171" s="16"/>
      <c r="B171" s="16"/>
      <c r="C171" s="16"/>
      <c r="D171" s="16"/>
      <c r="E171" s="16"/>
      <c r="F171" s="16"/>
      <c r="G171" s="16"/>
      <c r="H171" s="16"/>
      <c r="I171" s="16"/>
      <c r="J171" s="16"/>
      <c r="K171" s="16"/>
      <c r="L171" s="16"/>
      <c r="M171" s="16"/>
      <c r="N171" s="16"/>
      <c r="O171" s="16"/>
      <c r="P171" s="16"/>
      <c r="Q171" s="16"/>
      <c r="R171" s="16"/>
      <c r="S171" s="16"/>
      <c r="T171" s="16"/>
      <c r="U171" s="16"/>
      <c r="V171" s="16"/>
      <c r="W171" s="16"/>
      <c r="X171" s="16"/>
      <c r="Y171" s="16"/>
      <c r="Z171" s="16"/>
      <c r="AA171" s="16"/>
      <c r="AB171" s="16"/>
      <c r="AC171" s="16"/>
      <c r="AD171" s="16"/>
      <c r="AE171" s="16"/>
      <c r="AF171" s="16"/>
      <c r="AG171" s="16"/>
      <c r="AH171" s="16"/>
      <c r="AI171" s="16"/>
      <c r="AJ171" s="16"/>
      <c r="AK171" s="16"/>
      <c r="AL171" s="16"/>
      <c r="AM171" s="16"/>
      <c r="AN171" s="16"/>
      <c r="AO171" s="16"/>
      <c r="AP171" s="16"/>
      <c r="AQ171" s="16"/>
      <c r="AR171" s="16"/>
      <c r="AS171" s="16"/>
      <c r="AT171" s="16"/>
      <c r="AU171" s="16"/>
      <c r="AV171" s="16"/>
      <c r="AW171" s="16"/>
    </row>
    <row r="172" spans="1:49" x14ac:dyDescent="0.3">
      <c r="A172" s="16"/>
      <c r="B172" s="16"/>
      <c r="C172" s="16"/>
      <c r="D172" s="16"/>
      <c r="E172" s="16"/>
      <c r="F172" s="16"/>
      <c r="G172" s="16"/>
      <c r="H172" s="16"/>
      <c r="I172" s="16"/>
      <c r="J172" s="16"/>
      <c r="K172" s="16"/>
      <c r="L172" s="16"/>
      <c r="M172" s="16"/>
      <c r="N172" s="16"/>
      <c r="O172" s="16"/>
      <c r="P172" s="16"/>
      <c r="Q172" s="16"/>
      <c r="R172" s="16"/>
      <c r="S172" s="16"/>
      <c r="T172" s="16"/>
      <c r="U172" s="16"/>
      <c r="V172" s="16"/>
      <c r="W172" s="16"/>
      <c r="X172" s="16"/>
      <c r="Y172" s="16"/>
      <c r="Z172" s="16"/>
      <c r="AA172" s="16"/>
      <c r="AB172" s="16"/>
      <c r="AC172" s="16"/>
      <c r="AD172" s="16"/>
      <c r="AE172" s="16"/>
      <c r="AF172" s="16"/>
      <c r="AG172" s="16"/>
      <c r="AH172" s="16"/>
      <c r="AI172" s="16"/>
      <c r="AJ172" s="16"/>
      <c r="AK172" s="16"/>
      <c r="AL172" s="16"/>
      <c r="AM172" s="16"/>
      <c r="AN172" s="16"/>
      <c r="AO172" s="16"/>
      <c r="AP172" s="16"/>
      <c r="AQ172" s="16"/>
      <c r="AR172" s="16"/>
      <c r="AS172" s="16"/>
      <c r="AT172" s="16"/>
      <c r="AU172" s="16"/>
      <c r="AV172" s="16"/>
      <c r="AW172" s="16"/>
    </row>
    <row r="173" spans="1:49" x14ac:dyDescent="0.3">
      <c r="A173" s="16"/>
      <c r="B173" s="16"/>
      <c r="C173" s="16"/>
      <c r="D173" s="16"/>
      <c r="E173" s="16"/>
      <c r="F173" s="16"/>
      <c r="G173" s="16"/>
      <c r="H173" s="16"/>
      <c r="I173" s="16"/>
      <c r="J173" s="16"/>
      <c r="K173" s="16"/>
      <c r="L173" s="16"/>
      <c r="M173" s="16"/>
      <c r="N173" s="16"/>
      <c r="O173" s="16"/>
      <c r="P173" s="16"/>
      <c r="Q173" s="16"/>
      <c r="R173" s="16"/>
      <c r="S173" s="16"/>
      <c r="T173" s="16"/>
      <c r="U173" s="16"/>
      <c r="V173" s="16"/>
      <c r="W173" s="16"/>
      <c r="X173" s="16"/>
      <c r="Y173" s="16"/>
      <c r="Z173" s="16"/>
      <c r="AA173" s="16"/>
      <c r="AB173" s="16"/>
      <c r="AC173" s="16"/>
      <c r="AD173" s="16"/>
      <c r="AE173" s="16"/>
      <c r="AF173" s="16"/>
      <c r="AG173" s="16"/>
      <c r="AH173" s="16"/>
      <c r="AI173" s="16"/>
      <c r="AJ173" s="16"/>
      <c r="AK173" s="16"/>
      <c r="AL173" s="16"/>
      <c r="AM173" s="16"/>
      <c r="AN173" s="16"/>
      <c r="AO173" s="16"/>
      <c r="AP173" s="16"/>
      <c r="AQ173" s="16"/>
      <c r="AR173" s="16"/>
      <c r="AS173" s="16"/>
      <c r="AT173" s="16"/>
      <c r="AU173" s="16"/>
      <c r="AV173" s="16"/>
      <c r="AW173" s="16"/>
    </row>
    <row r="174" spans="1:49" x14ac:dyDescent="0.3">
      <c r="A174" s="16"/>
      <c r="B174" s="16"/>
      <c r="C174" s="16"/>
      <c r="D174" s="16"/>
      <c r="E174" s="16"/>
      <c r="F174" s="16"/>
      <c r="G174" s="16"/>
      <c r="H174" s="16"/>
      <c r="I174" s="16"/>
      <c r="J174" s="16"/>
      <c r="K174" s="16"/>
      <c r="L174" s="16"/>
      <c r="M174" s="16"/>
      <c r="N174" s="16"/>
      <c r="O174" s="16"/>
      <c r="P174" s="16"/>
      <c r="Q174" s="16"/>
      <c r="R174" s="16"/>
      <c r="S174" s="16"/>
      <c r="T174" s="16"/>
      <c r="U174" s="16"/>
      <c r="V174" s="16"/>
      <c r="W174" s="16"/>
      <c r="X174" s="16"/>
      <c r="Y174" s="16"/>
      <c r="Z174" s="16"/>
      <c r="AA174" s="16"/>
      <c r="AB174" s="16"/>
      <c r="AC174" s="16"/>
      <c r="AD174" s="16"/>
      <c r="AE174" s="16"/>
      <c r="AF174" s="16"/>
      <c r="AG174" s="16"/>
      <c r="AH174" s="16"/>
      <c r="AI174" s="16"/>
      <c r="AJ174" s="16"/>
      <c r="AK174" s="16"/>
      <c r="AL174" s="16"/>
      <c r="AM174" s="16"/>
      <c r="AN174" s="16"/>
      <c r="AO174" s="16"/>
      <c r="AP174" s="16"/>
      <c r="AQ174" s="16"/>
      <c r="AR174" s="16"/>
      <c r="AS174" s="16"/>
      <c r="AT174" s="16"/>
      <c r="AU174" s="16"/>
      <c r="AV174" s="16"/>
      <c r="AW174" s="16"/>
    </row>
    <row r="175" spans="1:49" x14ac:dyDescent="0.3">
      <c r="A175" s="16"/>
      <c r="B175" s="16"/>
      <c r="C175" s="16"/>
      <c r="D175" s="16"/>
      <c r="E175" s="16"/>
      <c r="F175" s="16"/>
      <c r="G175" s="16"/>
      <c r="H175" s="16"/>
      <c r="I175" s="16"/>
      <c r="J175" s="16"/>
      <c r="K175" s="16"/>
      <c r="L175" s="16"/>
      <c r="M175" s="16"/>
      <c r="N175" s="16"/>
      <c r="O175" s="16"/>
      <c r="P175" s="16"/>
      <c r="Q175" s="16"/>
      <c r="R175" s="16"/>
      <c r="S175" s="16"/>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c r="AQ175" s="16"/>
      <c r="AR175" s="16"/>
      <c r="AS175" s="16"/>
      <c r="AT175" s="16"/>
      <c r="AU175" s="16"/>
      <c r="AV175" s="16"/>
      <c r="AW175" s="16"/>
    </row>
    <row r="176" spans="1:49" x14ac:dyDescent="0.3">
      <c r="A176" s="16"/>
      <c r="B176" s="16"/>
      <c r="C176" s="16"/>
      <c r="D176" s="16"/>
      <c r="E176" s="16"/>
      <c r="F176" s="16"/>
      <c r="G176" s="16"/>
      <c r="H176" s="16"/>
      <c r="I176" s="16"/>
      <c r="J176" s="16"/>
      <c r="K176" s="16"/>
      <c r="L176" s="16"/>
      <c r="M176" s="16"/>
      <c r="N176" s="16"/>
      <c r="O176" s="16"/>
      <c r="P176" s="16"/>
      <c r="Q176" s="16"/>
      <c r="R176" s="16"/>
      <c r="S176" s="16"/>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c r="AQ176" s="16"/>
      <c r="AR176" s="16"/>
      <c r="AS176" s="16"/>
      <c r="AT176" s="16"/>
      <c r="AU176" s="16"/>
      <c r="AV176" s="16"/>
      <c r="AW176" s="16"/>
    </row>
    <row r="177" spans="1:49" x14ac:dyDescent="0.3">
      <c r="A177" s="16"/>
      <c r="B177" s="16"/>
      <c r="C177" s="16"/>
      <c r="D177" s="16"/>
      <c r="E177" s="16"/>
      <c r="F177" s="16"/>
      <c r="G177" s="16"/>
      <c r="H177" s="16"/>
      <c r="I177" s="16"/>
      <c r="J177" s="16"/>
      <c r="K177" s="16"/>
      <c r="L177" s="16"/>
      <c r="M177" s="16"/>
      <c r="N177" s="16"/>
      <c r="O177" s="16"/>
      <c r="P177" s="16"/>
      <c r="Q177" s="16"/>
      <c r="R177" s="16"/>
      <c r="S177" s="16"/>
      <c r="T177" s="16"/>
      <c r="U177" s="16"/>
      <c r="V177" s="16"/>
      <c r="W177" s="16"/>
      <c r="X177" s="16"/>
      <c r="Y177" s="16"/>
      <c r="Z177" s="16"/>
      <c r="AA177" s="16"/>
      <c r="AB177" s="16"/>
      <c r="AC177" s="16"/>
      <c r="AD177" s="16"/>
      <c r="AE177" s="16"/>
      <c r="AF177" s="16"/>
      <c r="AG177" s="16"/>
      <c r="AH177" s="16"/>
      <c r="AI177" s="16"/>
      <c r="AJ177" s="16"/>
      <c r="AK177" s="16"/>
      <c r="AL177" s="16"/>
      <c r="AM177" s="16"/>
      <c r="AN177" s="16"/>
      <c r="AO177" s="16"/>
      <c r="AP177" s="16"/>
      <c r="AQ177" s="16"/>
      <c r="AR177" s="16"/>
      <c r="AS177" s="16"/>
      <c r="AT177" s="16"/>
      <c r="AU177" s="16"/>
      <c r="AV177" s="16"/>
      <c r="AW177" s="16"/>
    </row>
    <row r="178" spans="1:49" x14ac:dyDescent="0.3">
      <c r="A178" s="16"/>
      <c r="B178" s="16"/>
      <c r="C178" s="16"/>
      <c r="D178" s="16"/>
      <c r="E178" s="16"/>
      <c r="F178" s="16"/>
      <c r="G178" s="16"/>
      <c r="H178" s="16"/>
      <c r="I178" s="16"/>
      <c r="J178" s="16"/>
      <c r="K178" s="16"/>
      <c r="L178" s="16"/>
      <c r="M178" s="16"/>
      <c r="N178" s="16"/>
      <c r="O178" s="16"/>
      <c r="P178" s="16"/>
      <c r="Q178" s="16"/>
      <c r="R178" s="16"/>
      <c r="S178" s="16"/>
      <c r="T178" s="16"/>
      <c r="U178" s="16"/>
      <c r="V178" s="16"/>
      <c r="W178" s="16"/>
      <c r="X178" s="16"/>
      <c r="Y178" s="16"/>
      <c r="Z178" s="16"/>
      <c r="AA178" s="16"/>
      <c r="AB178" s="16"/>
      <c r="AC178" s="16"/>
      <c r="AD178" s="16"/>
      <c r="AE178" s="16"/>
      <c r="AF178" s="16"/>
      <c r="AG178" s="16"/>
      <c r="AH178" s="16"/>
      <c r="AI178" s="16"/>
      <c r="AJ178" s="16"/>
      <c r="AK178" s="16"/>
      <c r="AL178" s="16"/>
      <c r="AM178" s="16"/>
      <c r="AN178" s="16"/>
      <c r="AO178" s="16"/>
      <c r="AP178" s="16"/>
      <c r="AQ178" s="16"/>
      <c r="AR178" s="16"/>
      <c r="AS178" s="16"/>
      <c r="AT178" s="16"/>
      <c r="AU178" s="16"/>
      <c r="AV178" s="16"/>
      <c r="AW178" s="16"/>
    </row>
    <row r="179" spans="1:49" x14ac:dyDescent="0.3">
      <c r="A179" s="16"/>
      <c r="B179" s="16"/>
      <c r="C179" s="16"/>
      <c r="D179" s="16"/>
      <c r="E179" s="16"/>
      <c r="F179" s="16"/>
      <c r="G179" s="16"/>
      <c r="H179" s="16"/>
      <c r="I179" s="16"/>
      <c r="J179" s="16"/>
      <c r="K179" s="16"/>
      <c r="L179" s="16"/>
      <c r="M179" s="16"/>
      <c r="N179" s="16"/>
      <c r="O179" s="16"/>
      <c r="P179" s="16"/>
      <c r="Q179" s="16"/>
      <c r="R179" s="16"/>
      <c r="S179" s="16"/>
      <c r="T179" s="16"/>
      <c r="U179" s="16"/>
      <c r="V179" s="16"/>
      <c r="W179" s="16"/>
      <c r="X179" s="16"/>
      <c r="Y179" s="16"/>
      <c r="Z179" s="16"/>
      <c r="AA179" s="16"/>
      <c r="AB179" s="16"/>
      <c r="AC179" s="16"/>
      <c r="AD179" s="16"/>
      <c r="AE179" s="16"/>
      <c r="AF179" s="16"/>
      <c r="AG179" s="16"/>
      <c r="AH179" s="16"/>
      <c r="AI179" s="16"/>
      <c r="AJ179" s="16"/>
      <c r="AK179" s="16"/>
      <c r="AL179" s="16"/>
      <c r="AM179" s="16"/>
      <c r="AN179" s="16"/>
      <c r="AO179" s="16"/>
      <c r="AP179" s="16"/>
      <c r="AQ179" s="16"/>
      <c r="AR179" s="16"/>
      <c r="AS179" s="16"/>
      <c r="AT179" s="16"/>
      <c r="AU179" s="16"/>
      <c r="AV179" s="16"/>
      <c r="AW179" s="16"/>
    </row>
    <row r="180" spans="1:49" x14ac:dyDescent="0.3">
      <c r="A180" s="16"/>
      <c r="B180" s="16"/>
      <c r="C180" s="16"/>
      <c r="D180" s="16"/>
      <c r="E180" s="16"/>
      <c r="F180" s="16"/>
      <c r="G180" s="16"/>
      <c r="H180" s="16"/>
      <c r="I180" s="16"/>
      <c r="J180" s="16"/>
      <c r="K180" s="16"/>
      <c r="L180" s="16"/>
      <c r="M180" s="16"/>
      <c r="N180" s="16"/>
      <c r="O180" s="16"/>
      <c r="P180" s="16"/>
      <c r="Q180" s="16"/>
      <c r="R180" s="16"/>
      <c r="S180" s="16"/>
      <c r="T180" s="16"/>
      <c r="U180" s="16"/>
      <c r="V180" s="16"/>
      <c r="W180" s="16"/>
      <c r="X180" s="16"/>
      <c r="Y180" s="16"/>
      <c r="Z180" s="16"/>
      <c r="AA180" s="16"/>
      <c r="AB180" s="16"/>
      <c r="AC180" s="16"/>
      <c r="AD180" s="16"/>
      <c r="AE180" s="16"/>
      <c r="AF180" s="16"/>
      <c r="AG180" s="16"/>
      <c r="AH180" s="16"/>
      <c r="AI180" s="16"/>
      <c r="AJ180" s="16"/>
      <c r="AK180" s="16"/>
      <c r="AL180" s="16"/>
      <c r="AM180" s="16"/>
      <c r="AN180" s="16"/>
      <c r="AO180" s="16"/>
      <c r="AP180" s="16"/>
      <c r="AQ180" s="16"/>
      <c r="AR180" s="16"/>
      <c r="AS180" s="16"/>
      <c r="AT180" s="16"/>
      <c r="AU180" s="16"/>
      <c r="AV180" s="16"/>
      <c r="AW180" s="16"/>
    </row>
    <row r="181" spans="1:49" x14ac:dyDescent="0.3">
      <c r="A181" s="16"/>
      <c r="B181" s="16"/>
      <c r="C181" s="16"/>
      <c r="D181" s="16"/>
      <c r="E181" s="16"/>
      <c r="F181" s="16"/>
      <c r="G181" s="16"/>
      <c r="H181" s="16"/>
      <c r="I181" s="16"/>
      <c r="J181" s="16"/>
      <c r="K181" s="16"/>
      <c r="L181" s="16"/>
      <c r="M181" s="16"/>
      <c r="N181" s="16"/>
      <c r="O181" s="16"/>
      <c r="P181" s="16"/>
      <c r="Q181" s="16"/>
      <c r="R181" s="16"/>
      <c r="S181" s="16"/>
      <c r="T181" s="16"/>
      <c r="U181" s="16"/>
      <c r="V181" s="16"/>
      <c r="W181" s="16"/>
      <c r="X181" s="16"/>
      <c r="Y181" s="16"/>
      <c r="Z181" s="16"/>
      <c r="AA181" s="16"/>
      <c r="AB181" s="16"/>
      <c r="AC181" s="16"/>
      <c r="AD181" s="16"/>
      <c r="AE181" s="16"/>
      <c r="AF181" s="16"/>
      <c r="AG181" s="16"/>
      <c r="AH181" s="16"/>
      <c r="AI181" s="16"/>
      <c r="AJ181" s="16"/>
      <c r="AK181" s="16"/>
      <c r="AL181" s="16"/>
      <c r="AM181" s="16"/>
      <c r="AN181" s="16"/>
      <c r="AO181" s="16"/>
      <c r="AP181" s="16"/>
      <c r="AQ181" s="16"/>
      <c r="AR181" s="16"/>
      <c r="AS181" s="16"/>
      <c r="AT181" s="16"/>
      <c r="AU181" s="16"/>
      <c r="AV181" s="16"/>
      <c r="AW181" s="16"/>
    </row>
    <row r="182" spans="1:49" x14ac:dyDescent="0.3">
      <c r="A182" s="16"/>
      <c r="B182" s="16"/>
      <c r="C182" s="16"/>
      <c r="D182" s="16"/>
      <c r="E182" s="16"/>
      <c r="F182" s="16"/>
      <c r="G182" s="16"/>
      <c r="H182" s="16"/>
      <c r="I182" s="16"/>
      <c r="J182" s="16"/>
      <c r="K182" s="16"/>
      <c r="L182" s="16"/>
      <c r="M182" s="16"/>
      <c r="N182" s="16"/>
      <c r="O182" s="16"/>
      <c r="P182" s="16"/>
      <c r="Q182" s="16"/>
      <c r="R182" s="16"/>
      <c r="S182" s="16"/>
      <c r="T182" s="16"/>
      <c r="U182" s="16"/>
      <c r="V182" s="16"/>
      <c r="W182" s="16"/>
      <c r="X182" s="16"/>
      <c r="Y182" s="16"/>
      <c r="Z182" s="16"/>
      <c r="AA182" s="16"/>
      <c r="AB182" s="16"/>
      <c r="AC182" s="16"/>
      <c r="AD182" s="16"/>
      <c r="AE182" s="16"/>
      <c r="AF182" s="16"/>
      <c r="AG182" s="16"/>
      <c r="AH182" s="16"/>
      <c r="AI182" s="16"/>
      <c r="AJ182" s="16"/>
      <c r="AK182" s="16"/>
      <c r="AL182" s="16"/>
      <c r="AM182" s="16"/>
      <c r="AN182" s="16"/>
      <c r="AO182" s="16"/>
      <c r="AP182" s="16"/>
      <c r="AQ182" s="16"/>
      <c r="AR182" s="16"/>
      <c r="AS182" s="16"/>
      <c r="AT182" s="16"/>
      <c r="AU182" s="16"/>
      <c r="AV182" s="16"/>
      <c r="AW182" s="16"/>
    </row>
    <row r="183" spans="1:49" x14ac:dyDescent="0.3">
      <c r="A183" s="16"/>
      <c r="B183" s="16"/>
      <c r="C183" s="16"/>
      <c r="D183" s="16"/>
      <c r="E183" s="16"/>
      <c r="F183" s="16"/>
      <c r="G183" s="16"/>
      <c r="H183" s="16"/>
      <c r="I183" s="16"/>
      <c r="J183" s="16"/>
      <c r="K183" s="16"/>
      <c r="L183" s="16"/>
      <c r="M183" s="16"/>
      <c r="N183" s="16"/>
      <c r="O183" s="16"/>
      <c r="P183" s="16"/>
      <c r="Q183" s="16"/>
      <c r="R183" s="16"/>
      <c r="S183" s="16"/>
      <c r="T183" s="16"/>
      <c r="U183" s="16"/>
      <c r="V183" s="16"/>
      <c r="W183" s="16"/>
      <c r="X183" s="16"/>
      <c r="Y183" s="16"/>
      <c r="Z183" s="16"/>
      <c r="AA183" s="16"/>
      <c r="AB183" s="16"/>
      <c r="AC183" s="16"/>
      <c r="AD183" s="16"/>
      <c r="AE183" s="16"/>
      <c r="AF183" s="16"/>
      <c r="AG183" s="16"/>
      <c r="AH183" s="16"/>
      <c r="AI183" s="16"/>
      <c r="AJ183" s="16"/>
      <c r="AK183" s="16"/>
      <c r="AL183" s="16"/>
      <c r="AM183" s="16"/>
      <c r="AN183" s="16"/>
      <c r="AO183" s="16"/>
      <c r="AP183" s="16"/>
      <c r="AQ183" s="16"/>
      <c r="AR183" s="16"/>
      <c r="AS183" s="16"/>
      <c r="AT183" s="16"/>
      <c r="AU183" s="16"/>
      <c r="AV183" s="16"/>
      <c r="AW183" s="16"/>
    </row>
    <row r="184" spans="1:49" x14ac:dyDescent="0.3">
      <c r="A184" s="16"/>
      <c r="B184" s="16"/>
      <c r="C184" s="16"/>
      <c r="D184" s="16"/>
      <c r="E184" s="16"/>
      <c r="F184" s="16"/>
      <c r="G184" s="16"/>
      <c r="H184" s="16"/>
      <c r="I184" s="16"/>
      <c r="J184" s="16"/>
      <c r="K184" s="16"/>
      <c r="L184" s="16"/>
      <c r="M184" s="16"/>
      <c r="N184" s="16"/>
      <c r="O184" s="16"/>
      <c r="P184" s="16"/>
      <c r="Q184" s="16"/>
      <c r="R184" s="16"/>
      <c r="S184" s="16"/>
      <c r="T184" s="16"/>
      <c r="U184" s="16"/>
      <c r="V184" s="16"/>
      <c r="W184" s="16"/>
      <c r="X184" s="16"/>
      <c r="Y184" s="16"/>
      <c r="Z184" s="16"/>
      <c r="AA184" s="16"/>
      <c r="AB184" s="16"/>
      <c r="AC184" s="16"/>
      <c r="AD184" s="16"/>
      <c r="AE184" s="16"/>
      <c r="AF184" s="16"/>
      <c r="AG184" s="16"/>
      <c r="AH184" s="16"/>
      <c r="AI184" s="16"/>
      <c r="AJ184" s="16"/>
      <c r="AK184" s="16"/>
      <c r="AL184" s="16"/>
      <c r="AM184" s="16"/>
      <c r="AN184" s="16"/>
      <c r="AO184" s="16"/>
      <c r="AP184" s="16"/>
      <c r="AQ184" s="16"/>
      <c r="AR184" s="16"/>
      <c r="AS184" s="16"/>
      <c r="AT184" s="16"/>
      <c r="AU184" s="16"/>
      <c r="AV184" s="16"/>
      <c r="AW184" s="16"/>
    </row>
    <row r="185" spans="1:49" x14ac:dyDescent="0.3">
      <c r="A185" s="16"/>
      <c r="B185" s="16"/>
      <c r="C185" s="16"/>
      <c r="D185" s="16"/>
      <c r="E185" s="16"/>
      <c r="F185" s="16"/>
      <c r="G185" s="16"/>
      <c r="H185" s="16"/>
      <c r="I185" s="16"/>
      <c r="J185" s="16"/>
      <c r="K185" s="16"/>
      <c r="L185" s="16"/>
      <c r="M185" s="16"/>
      <c r="N185" s="16"/>
      <c r="O185" s="16"/>
      <c r="P185" s="16"/>
      <c r="Q185" s="16"/>
      <c r="R185" s="16"/>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c r="AQ185" s="16"/>
      <c r="AR185" s="16"/>
      <c r="AS185" s="16"/>
      <c r="AT185" s="16"/>
      <c r="AU185" s="16"/>
      <c r="AV185" s="16"/>
      <c r="AW185" s="16"/>
    </row>
    <row r="186" spans="1:49" x14ac:dyDescent="0.3">
      <c r="A186" s="16"/>
      <c r="B186" s="16"/>
      <c r="C186" s="16"/>
      <c r="D186" s="16"/>
      <c r="E186" s="16"/>
      <c r="F186" s="16"/>
      <c r="G186" s="16"/>
      <c r="H186" s="16"/>
      <c r="I186" s="16"/>
      <c r="J186" s="16"/>
      <c r="K186" s="16"/>
      <c r="L186" s="16"/>
      <c r="M186" s="16"/>
      <c r="N186" s="16"/>
      <c r="O186" s="16"/>
      <c r="P186" s="16"/>
      <c r="Q186" s="16"/>
      <c r="R186" s="16"/>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c r="AQ186" s="16"/>
      <c r="AR186" s="16"/>
      <c r="AS186" s="16"/>
      <c r="AT186" s="16"/>
      <c r="AU186" s="16"/>
      <c r="AV186" s="16"/>
      <c r="AW186" s="16"/>
    </row>
    <row r="187" spans="1:49" x14ac:dyDescent="0.3">
      <c r="A187" s="16"/>
      <c r="B187" s="16"/>
      <c r="C187" s="16"/>
      <c r="D187" s="16"/>
      <c r="E187" s="16"/>
      <c r="F187" s="16"/>
      <c r="G187" s="16"/>
      <c r="H187" s="16"/>
      <c r="I187" s="16"/>
      <c r="J187" s="16"/>
      <c r="K187" s="16"/>
      <c r="L187" s="16"/>
      <c r="M187" s="16"/>
      <c r="N187" s="16"/>
      <c r="O187" s="16"/>
      <c r="P187" s="16"/>
      <c r="Q187" s="16"/>
      <c r="R187" s="16"/>
      <c r="S187" s="16"/>
      <c r="T187" s="16"/>
      <c r="U187" s="16"/>
      <c r="V187" s="16"/>
      <c r="W187" s="16"/>
      <c r="X187" s="16"/>
      <c r="Y187" s="16"/>
      <c r="Z187" s="16"/>
      <c r="AA187" s="16"/>
      <c r="AB187" s="16"/>
      <c r="AC187" s="16"/>
      <c r="AD187" s="16"/>
      <c r="AE187" s="16"/>
      <c r="AF187" s="16"/>
      <c r="AG187" s="16"/>
      <c r="AH187" s="16"/>
      <c r="AI187" s="16"/>
      <c r="AJ187" s="16"/>
      <c r="AK187" s="16"/>
      <c r="AL187" s="16"/>
      <c r="AM187" s="16"/>
      <c r="AN187" s="16"/>
      <c r="AO187" s="16"/>
      <c r="AP187" s="16"/>
      <c r="AQ187" s="16"/>
      <c r="AR187" s="16"/>
      <c r="AS187" s="16"/>
      <c r="AT187" s="16"/>
      <c r="AU187" s="16"/>
      <c r="AV187" s="16"/>
      <c r="AW187" s="16"/>
    </row>
    <row r="188" spans="1:49" x14ac:dyDescent="0.3">
      <c r="A188" s="16"/>
      <c r="B188" s="16"/>
      <c r="C188" s="16"/>
      <c r="D188" s="16"/>
      <c r="E188" s="16"/>
      <c r="F188" s="16"/>
      <c r="G188" s="16"/>
      <c r="H188" s="16"/>
      <c r="I188" s="16"/>
      <c r="J188" s="16"/>
      <c r="K188" s="16"/>
      <c r="L188" s="16"/>
      <c r="M188" s="16"/>
      <c r="N188" s="16"/>
      <c r="O188" s="16"/>
      <c r="P188" s="16"/>
      <c r="Q188" s="16"/>
      <c r="R188" s="16"/>
      <c r="S188" s="16"/>
      <c r="T188" s="16"/>
      <c r="U188" s="16"/>
      <c r="V188" s="16"/>
      <c r="W188" s="16"/>
      <c r="X188" s="16"/>
      <c r="Y188" s="16"/>
      <c r="Z188" s="16"/>
      <c r="AA188" s="16"/>
      <c r="AB188" s="16"/>
      <c r="AC188" s="16"/>
      <c r="AD188" s="16"/>
      <c r="AE188" s="16"/>
      <c r="AF188" s="16"/>
      <c r="AG188" s="16"/>
      <c r="AH188" s="16"/>
      <c r="AI188" s="16"/>
      <c r="AJ188" s="16"/>
      <c r="AK188" s="16"/>
      <c r="AL188" s="16"/>
      <c r="AM188" s="16"/>
      <c r="AN188" s="16"/>
      <c r="AO188" s="16"/>
      <c r="AP188" s="16"/>
      <c r="AQ188" s="16"/>
      <c r="AR188" s="16"/>
      <c r="AS188" s="16"/>
      <c r="AT188" s="16"/>
      <c r="AU188" s="16"/>
      <c r="AV188" s="16"/>
      <c r="AW188" s="16"/>
    </row>
    <row r="189" spans="1:49" x14ac:dyDescent="0.3">
      <c r="A189" s="16"/>
      <c r="B189" s="16"/>
      <c r="C189" s="16"/>
      <c r="D189" s="16"/>
      <c r="E189" s="16"/>
      <c r="F189" s="16"/>
      <c r="G189" s="16"/>
      <c r="H189" s="16"/>
      <c r="I189" s="16"/>
      <c r="J189" s="16"/>
      <c r="K189" s="16"/>
      <c r="L189" s="16"/>
      <c r="M189" s="16"/>
      <c r="N189" s="16"/>
      <c r="O189" s="16"/>
      <c r="P189" s="16"/>
      <c r="Q189" s="16"/>
      <c r="R189" s="16"/>
      <c r="S189" s="16"/>
      <c r="T189" s="16"/>
      <c r="U189" s="16"/>
      <c r="V189" s="16"/>
      <c r="W189" s="16"/>
      <c r="X189" s="16"/>
      <c r="Y189" s="16"/>
      <c r="Z189" s="16"/>
      <c r="AA189" s="16"/>
      <c r="AB189" s="16"/>
      <c r="AC189" s="16"/>
      <c r="AD189" s="16"/>
      <c r="AE189" s="16"/>
      <c r="AF189" s="16"/>
      <c r="AG189" s="16"/>
      <c r="AH189" s="16"/>
      <c r="AI189" s="16"/>
      <c r="AJ189" s="16"/>
      <c r="AK189" s="16"/>
      <c r="AL189" s="16"/>
      <c r="AM189" s="16"/>
      <c r="AN189" s="16"/>
      <c r="AO189" s="16"/>
      <c r="AP189" s="16"/>
      <c r="AQ189" s="16"/>
      <c r="AR189" s="16"/>
      <c r="AS189" s="16"/>
      <c r="AT189" s="16"/>
      <c r="AU189" s="16"/>
      <c r="AV189" s="16"/>
      <c r="AW189" s="16"/>
    </row>
    <row r="190" spans="1:49" x14ac:dyDescent="0.3">
      <c r="A190" s="16"/>
      <c r="B190" s="16"/>
      <c r="C190" s="16"/>
      <c r="D190" s="16"/>
      <c r="E190" s="16"/>
      <c r="F190" s="16"/>
      <c r="G190" s="16"/>
      <c r="H190" s="16"/>
      <c r="I190" s="16"/>
      <c r="J190" s="16"/>
      <c r="K190" s="16"/>
      <c r="L190" s="16"/>
      <c r="M190" s="16"/>
      <c r="N190" s="16"/>
      <c r="O190" s="16"/>
      <c r="P190" s="16"/>
      <c r="Q190" s="16"/>
      <c r="R190" s="16"/>
      <c r="S190" s="16"/>
      <c r="T190" s="16"/>
      <c r="U190" s="16"/>
      <c r="V190" s="16"/>
      <c r="W190" s="16"/>
      <c r="X190" s="16"/>
      <c r="Y190" s="16"/>
      <c r="Z190" s="16"/>
      <c r="AA190" s="16"/>
      <c r="AB190" s="16"/>
      <c r="AC190" s="16"/>
      <c r="AD190" s="16"/>
      <c r="AE190" s="16"/>
      <c r="AF190" s="16"/>
      <c r="AG190" s="16"/>
      <c r="AH190" s="16"/>
      <c r="AI190" s="16"/>
      <c r="AJ190" s="16"/>
      <c r="AK190" s="16"/>
      <c r="AL190" s="16"/>
      <c r="AM190" s="16"/>
      <c r="AN190" s="16"/>
      <c r="AO190" s="16"/>
      <c r="AP190" s="16"/>
      <c r="AQ190" s="16"/>
      <c r="AR190" s="16"/>
      <c r="AS190" s="16"/>
      <c r="AT190" s="16"/>
      <c r="AU190" s="16"/>
      <c r="AV190" s="16"/>
      <c r="AW190" s="16"/>
    </row>
  </sheetData>
  <mergeCells count="298">
    <mergeCell ref="B96:D96"/>
    <mergeCell ref="M92:N92"/>
    <mergeCell ref="B89:D90"/>
    <mergeCell ref="F89:F90"/>
    <mergeCell ref="G89:G90"/>
    <mergeCell ref="H89:H90"/>
    <mergeCell ref="I89:I90"/>
    <mergeCell ref="J89:J90"/>
    <mergeCell ref="K89:K90"/>
    <mergeCell ref="M89:N90"/>
    <mergeCell ref="E89:E90"/>
    <mergeCell ref="A3:V4"/>
    <mergeCell ref="B140:D140"/>
    <mergeCell ref="F140:G140"/>
    <mergeCell ref="K140:L140"/>
    <mergeCell ref="M140:N140"/>
    <mergeCell ref="Q140:S140"/>
    <mergeCell ref="B138:D138"/>
    <mergeCell ref="F138:G138"/>
    <mergeCell ref="K138:L138"/>
    <mergeCell ref="M138:N138"/>
    <mergeCell ref="Q138:S138"/>
    <mergeCell ref="B139:D139"/>
    <mergeCell ref="F139:G139"/>
    <mergeCell ref="K139:L139"/>
    <mergeCell ref="M139:N139"/>
    <mergeCell ref="Q139:S139"/>
    <mergeCell ref="B137:D137"/>
    <mergeCell ref="Q89:Q90"/>
    <mergeCell ref="P89:P90"/>
    <mergeCell ref="B93:D93"/>
    <mergeCell ref="M93:N93"/>
    <mergeCell ref="B94:D94"/>
    <mergeCell ref="M94:N94"/>
    <mergeCell ref="B95:D95"/>
    <mergeCell ref="B91:D91"/>
    <mergeCell ref="M91:N91"/>
    <mergeCell ref="B92:D92"/>
    <mergeCell ref="U70:U71"/>
    <mergeCell ref="V70:V71"/>
    <mergeCell ref="B72:D72"/>
    <mergeCell ref="M72:N72"/>
    <mergeCell ref="B73:D73"/>
    <mergeCell ref="E70:E71"/>
    <mergeCell ref="P70:P71"/>
    <mergeCell ref="Q70:Q71"/>
    <mergeCell ref="S70:S71"/>
    <mergeCell ref="M75:N75"/>
    <mergeCell ref="J70:J71"/>
    <mergeCell ref="R70:R71"/>
    <mergeCell ref="B76:D76"/>
    <mergeCell ref="B77:D77"/>
    <mergeCell ref="M73:N73"/>
    <mergeCell ref="B74:D74"/>
    <mergeCell ref="M74:N74"/>
    <mergeCell ref="B75:D75"/>
    <mergeCell ref="B70:D71"/>
    <mergeCell ref="O70:O71"/>
    <mergeCell ref="O89:O90"/>
    <mergeCell ref="B57:D57"/>
    <mergeCell ref="B58:D58"/>
    <mergeCell ref="B59:D59"/>
    <mergeCell ref="B60:D60"/>
    <mergeCell ref="B61:D61"/>
    <mergeCell ref="B68:K69"/>
    <mergeCell ref="M68:V69"/>
    <mergeCell ref="M61:N61"/>
    <mergeCell ref="V89:V90"/>
    <mergeCell ref="R89:R90"/>
    <mergeCell ref="S89:S90"/>
    <mergeCell ref="T89:T90"/>
    <mergeCell ref="U89:U90"/>
    <mergeCell ref="B53:D53"/>
    <mergeCell ref="M53:N53"/>
    <mergeCell ref="B54:D54"/>
    <mergeCell ref="M54:N54"/>
    <mergeCell ref="B55:D55"/>
    <mergeCell ref="M55:N55"/>
    <mergeCell ref="M56:N56"/>
    <mergeCell ref="M37:N37"/>
    <mergeCell ref="M49:V50"/>
    <mergeCell ref="B51:D52"/>
    <mergeCell ref="F51:F52"/>
    <mergeCell ref="G51:G52"/>
    <mergeCell ref="I51:I52"/>
    <mergeCell ref="K51:K52"/>
    <mergeCell ref="M51:N52"/>
    <mergeCell ref="P51:P52"/>
    <mergeCell ref="Q51:Q52"/>
    <mergeCell ref="S51:S52"/>
    <mergeCell ref="U51:U52"/>
    <mergeCell ref="V51:V52"/>
    <mergeCell ref="B49:K50"/>
    <mergeCell ref="B40:D40"/>
    <mergeCell ref="B41:D41"/>
    <mergeCell ref="B56:D56"/>
    <mergeCell ref="B42:D42"/>
    <mergeCell ref="J51:J52"/>
    <mergeCell ref="B19:D19"/>
    <mergeCell ref="B20:D20"/>
    <mergeCell ref="B22:D22"/>
    <mergeCell ref="B23:D23"/>
    <mergeCell ref="K32:K33"/>
    <mergeCell ref="B21:D21"/>
    <mergeCell ref="B37:D37"/>
    <mergeCell ref="B38:D38"/>
    <mergeCell ref="B39:D39"/>
    <mergeCell ref="B35:D35"/>
    <mergeCell ref="E32:E33"/>
    <mergeCell ref="E51:E52"/>
    <mergeCell ref="V13:V14"/>
    <mergeCell ref="M15:N15"/>
    <mergeCell ref="M16:N16"/>
    <mergeCell ref="M17:N17"/>
    <mergeCell ref="M18:N18"/>
    <mergeCell ref="Q32:Q33"/>
    <mergeCell ref="B17:D17"/>
    <mergeCell ref="B18:D18"/>
    <mergeCell ref="P13:P14"/>
    <mergeCell ref="Q13:Q14"/>
    <mergeCell ref="S13:S14"/>
    <mergeCell ref="U13:U14"/>
    <mergeCell ref="M13:N14"/>
    <mergeCell ref="B13:D14"/>
    <mergeCell ref="F13:F14"/>
    <mergeCell ref="G13:G14"/>
    <mergeCell ref="I13:I14"/>
    <mergeCell ref="K13:K14"/>
    <mergeCell ref="E13:E14"/>
    <mergeCell ref="O13:O14"/>
    <mergeCell ref="O32:O33"/>
    <mergeCell ref="M19:V19"/>
    <mergeCell ref="M20:N20"/>
    <mergeCell ref="M35:N35"/>
    <mergeCell ref="B36:D36"/>
    <mergeCell ref="J32:J33"/>
    <mergeCell ref="B15:D15"/>
    <mergeCell ref="B16:D16"/>
    <mergeCell ref="S32:S33"/>
    <mergeCell ref="U32:U33"/>
    <mergeCell ref="V32:V33"/>
    <mergeCell ref="B30:K31"/>
    <mergeCell ref="M30:V31"/>
    <mergeCell ref="B32:D33"/>
    <mergeCell ref="F32:F33"/>
    <mergeCell ref="G32:G33"/>
    <mergeCell ref="I32:I33"/>
    <mergeCell ref="M32:N33"/>
    <mergeCell ref="P32:P33"/>
    <mergeCell ref="B34:D34"/>
    <mergeCell ref="M34:N34"/>
    <mergeCell ref="M21:N21"/>
    <mergeCell ref="M22:N22"/>
    <mergeCell ref="M23:N23"/>
    <mergeCell ref="M24:N24"/>
    <mergeCell ref="K70:K71"/>
    <mergeCell ref="M70:N71"/>
    <mergeCell ref="B79:D79"/>
    <mergeCell ref="B80:D80"/>
    <mergeCell ref="G81:G82"/>
    <mergeCell ref="I81:I82"/>
    <mergeCell ref="K81:K82"/>
    <mergeCell ref="D81:D82"/>
    <mergeCell ref="F81:F82"/>
    <mergeCell ref="B78:D78"/>
    <mergeCell ref="M76:V76"/>
    <mergeCell ref="M77:N77"/>
    <mergeCell ref="M78:N78"/>
    <mergeCell ref="M79:N79"/>
    <mergeCell ref="M80:N80"/>
    <mergeCell ref="B87:K88"/>
    <mergeCell ref="M87:V88"/>
    <mergeCell ref="U140:V140"/>
    <mergeCell ref="U139:V139"/>
    <mergeCell ref="U138:V138"/>
    <mergeCell ref="B117:D117"/>
    <mergeCell ref="T70:T71"/>
    <mergeCell ref="H70:H71"/>
    <mergeCell ref="B118:D118"/>
    <mergeCell ref="B97:D97"/>
    <mergeCell ref="B98:D98"/>
    <mergeCell ref="B99:D99"/>
    <mergeCell ref="B102:D103"/>
    <mergeCell ref="B106:K107"/>
    <mergeCell ref="M106:V107"/>
    <mergeCell ref="B108:D109"/>
    <mergeCell ref="F108:F109"/>
    <mergeCell ref="G108:G109"/>
    <mergeCell ref="H108:H109"/>
    <mergeCell ref="I108:I109"/>
    <mergeCell ref="J108:J109"/>
    <mergeCell ref="F70:F71"/>
    <mergeCell ref="G70:G71"/>
    <mergeCell ref="I70:I71"/>
    <mergeCell ref="M118:N118"/>
    <mergeCell ref="B7:D8"/>
    <mergeCell ref="F7:V8"/>
    <mergeCell ref="B26:D27"/>
    <mergeCell ref="F26:V27"/>
    <mergeCell ref="B45:D46"/>
    <mergeCell ref="F45:V46"/>
    <mergeCell ref="B64:D65"/>
    <mergeCell ref="F64:V65"/>
    <mergeCell ref="M11:V12"/>
    <mergeCell ref="T32:T33"/>
    <mergeCell ref="T51:T52"/>
    <mergeCell ref="H13:H14"/>
    <mergeCell ref="R13:R14"/>
    <mergeCell ref="H32:H33"/>
    <mergeCell ref="H51:H52"/>
    <mergeCell ref="R32:R33"/>
    <mergeCell ref="R51:R52"/>
    <mergeCell ref="T13:T14"/>
    <mergeCell ref="B11:K12"/>
    <mergeCell ref="J13:J14"/>
    <mergeCell ref="M36:N36"/>
    <mergeCell ref="B83:D84"/>
    <mergeCell ref="F83:V84"/>
    <mergeCell ref="B114:D114"/>
    <mergeCell ref="B115:D115"/>
    <mergeCell ref="B116:D116"/>
    <mergeCell ref="S108:S109"/>
    <mergeCell ref="T108:T109"/>
    <mergeCell ref="U108:U109"/>
    <mergeCell ref="V108:V109"/>
    <mergeCell ref="B110:D110"/>
    <mergeCell ref="M110:N110"/>
    <mergeCell ref="B111:D111"/>
    <mergeCell ref="M111:N111"/>
    <mergeCell ref="B112:D112"/>
    <mergeCell ref="M112:N112"/>
    <mergeCell ref="K108:K109"/>
    <mergeCell ref="M108:N109"/>
    <mergeCell ref="P108:P109"/>
    <mergeCell ref="Q108:Q109"/>
    <mergeCell ref="R108:R109"/>
    <mergeCell ref="B113:D113"/>
    <mergeCell ref="E108:E109"/>
    <mergeCell ref="O108:O109"/>
    <mergeCell ref="M137:N137"/>
    <mergeCell ref="B121:D122"/>
    <mergeCell ref="B125:K126"/>
    <mergeCell ref="M125:V126"/>
    <mergeCell ref="B127:D128"/>
    <mergeCell ref="F127:F128"/>
    <mergeCell ref="G127:G128"/>
    <mergeCell ref="H127:H128"/>
    <mergeCell ref="I127:I128"/>
    <mergeCell ref="J127:J128"/>
    <mergeCell ref="K127:K128"/>
    <mergeCell ref="M127:N128"/>
    <mergeCell ref="P127:P128"/>
    <mergeCell ref="Q127:Q128"/>
    <mergeCell ref="R127:R128"/>
    <mergeCell ref="S127:S128"/>
    <mergeCell ref="T127:T128"/>
    <mergeCell ref="U127:U128"/>
    <mergeCell ref="V127:V128"/>
    <mergeCell ref="E127:E128"/>
    <mergeCell ref="O127:O128"/>
    <mergeCell ref="E121:V122"/>
    <mergeCell ref="B134:D134"/>
    <mergeCell ref="B135:D135"/>
    <mergeCell ref="B136:D136"/>
    <mergeCell ref="B129:D129"/>
    <mergeCell ref="M129:N129"/>
    <mergeCell ref="B130:D130"/>
    <mergeCell ref="M130:N130"/>
    <mergeCell ref="B131:D131"/>
    <mergeCell ref="M131:N131"/>
    <mergeCell ref="B132:D132"/>
    <mergeCell ref="M132:N132"/>
    <mergeCell ref="B133:D133"/>
    <mergeCell ref="M133:V133"/>
    <mergeCell ref="M134:N134"/>
    <mergeCell ref="M135:N135"/>
    <mergeCell ref="M136:N136"/>
    <mergeCell ref="M38:V38"/>
    <mergeCell ref="M39:N39"/>
    <mergeCell ref="M40:N40"/>
    <mergeCell ref="M41:N41"/>
    <mergeCell ref="M42:N42"/>
    <mergeCell ref="M57:V57"/>
    <mergeCell ref="M58:N58"/>
    <mergeCell ref="M59:N59"/>
    <mergeCell ref="M60:N60"/>
    <mergeCell ref="O51:O52"/>
    <mergeCell ref="M95:V95"/>
    <mergeCell ref="M96:N96"/>
    <mergeCell ref="M97:N97"/>
    <mergeCell ref="M98:N98"/>
    <mergeCell ref="M99:N99"/>
    <mergeCell ref="M114:V114"/>
    <mergeCell ref="M115:N115"/>
    <mergeCell ref="M116:N116"/>
    <mergeCell ref="M117:N117"/>
    <mergeCell ref="M113:N113"/>
    <mergeCell ref="E102:V103"/>
  </mergeCells>
  <pageMargins left="0.7" right="0.7" top="0.75" bottom="0.75" header="0.3" footer="0.3"/>
  <pageSetup paperSize="9"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Q140"/>
  <sheetViews>
    <sheetView showGridLines="0" tabSelected="1" topLeftCell="O1" zoomScale="70" zoomScaleNormal="70" workbookViewId="0">
      <selection activeCell="AN14" sqref="AN14"/>
    </sheetView>
  </sheetViews>
  <sheetFormatPr baseColWidth="10" defaultRowHeight="14.4" x14ac:dyDescent="0.3"/>
  <cols>
    <col min="1" max="1" width="10.77734375" customWidth="1"/>
  </cols>
  <sheetData>
    <row r="1" spans="1:43" ht="15" customHeight="1" x14ac:dyDescent="0.3">
      <c r="A1" s="16"/>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c r="AL1" s="16"/>
      <c r="AM1" s="16"/>
      <c r="AN1" s="16"/>
      <c r="AO1" s="16"/>
      <c r="AP1" s="16"/>
      <c r="AQ1" s="16"/>
    </row>
    <row r="2" spans="1:43" ht="15" customHeight="1" x14ac:dyDescent="0.3">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c r="AC2" s="16"/>
      <c r="AD2" s="16"/>
      <c r="AE2" s="16"/>
      <c r="AF2" s="16"/>
      <c r="AG2" s="16"/>
      <c r="AH2" s="16"/>
      <c r="AI2" s="16"/>
      <c r="AJ2" s="16"/>
      <c r="AK2" s="16"/>
      <c r="AL2" s="16"/>
      <c r="AM2" s="16"/>
      <c r="AN2" s="16"/>
      <c r="AO2" s="16"/>
      <c r="AP2" s="16"/>
      <c r="AQ2" s="16"/>
    </row>
    <row r="3" spans="1:43" ht="15" customHeight="1" x14ac:dyDescent="0.3">
      <c r="A3" s="339" t="s">
        <v>83</v>
      </c>
      <c r="B3" s="339"/>
      <c r="C3" s="339"/>
      <c r="D3" s="339"/>
      <c r="E3" s="339"/>
      <c r="F3" s="339"/>
      <c r="G3" s="339"/>
      <c r="H3" s="339"/>
      <c r="I3" s="339"/>
      <c r="J3" s="339"/>
      <c r="K3" s="339"/>
      <c r="L3" s="339"/>
      <c r="M3" s="339"/>
      <c r="N3" s="339"/>
      <c r="O3" s="339"/>
      <c r="P3" s="339"/>
      <c r="Q3" s="339"/>
      <c r="R3" s="339"/>
      <c r="S3" s="52"/>
      <c r="T3" s="19"/>
      <c r="U3" s="19"/>
      <c r="V3" s="19"/>
      <c r="W3" s="19"/>
      <c r="X3" s="19"/>
      <c r="Y3" s="19"/>
      <c r="Z3" s="19"/>
      <c r="AA3" s="19"/>
      <c r="AB3" s="19"/>
      <c r="AC3" s="19"/>
      <c r="AD3" s="19"/>
      <c r="AE3" s="19"/>
      <c r="AF3" s="19"/>
      <c r="AG3" s="19"/>
      <c r="AH3" s="19"/>
      <c r="AI3" s="19"/>
      <c r="AJ3" s="19"/>
      <c r="AK3" s="19"/>
      <c r="AL3" s="19"/>
      <c r="AM3" s="19"/>
      <c r="AN3" s="19"/>
      <c r="AO3" s="19"/>
      <c r="AP3" s="19"/>
      <c r="AQ3" s="19"/>
    </row>
    <row r="4" spans="1:43" ht="15" customHeight="1" x14ac:dyDescent="0.3">
      <c r="A4" s="339"/>
      <c r="B4" s="339"/>
      <c r="C4" s="339"/>
      <c r="D4" s="339"/>
      <c r="E4" s="339"/>
      <c r="F4" s="339"/>
      <c r="G4" s="339"/>
      <c r="H4" s="339"/>
      <c r="I4" s="339"/>
      <c r="J4" s="339"/>
      <c r="K4" s="339"/>
      <c r="L4" s="339"/>
      <c r="M4" s="339"/>
      <c r="N4" s="339"/>
      <c r="O4" s="339"/>
      <c r="P4" s="339"/>
      <c r="Q4" s="339"/>
      <c r="R4" s="339"/>
      <c r="S4" s="52"/>
      <c r="T4" s="19"/>
      <c r="U4" s="19"/>
      <c r="V4" s="19"/>
      <c r="W4" s="19"/>
      <c r="X4" s="19"/>
      <c r="Y4" s="19"/>
      <c r="Z4" s="19"/>
      <c r="AA4" s="19"/>
      <c r="AB4" s="19"/>
      <c r="AC4" s="19"/>
      <c r="AD4" s="19"/>
      <c r="AE4" s="19"/>
      <c r="AF4" s="19"/>
      <c r="AG4" s="19"/>
      <c r="AH4" s="19"/>
      <c r="AI4" s="19"/>
      <c r="AJ4" s="19"/>
      <c r="AK4" s="19"/>
      <c r="AL4" s="19"/>
      <c r="AM4" s="19"/>
      <c r="AN4" s="19"/>
      <c r="AO4" s="19"/>
      <c r="AP4" s="19"/>
      <c r="AQ4" s="19"/>
    </row>
    <row r="5" spans="1:43" ht="15" customHeight="1" x14ac:dyDescent="0.3">
      <c r="A5" s="16"/>
      <c r="B5" s="16"/>
      <c r="C5" s="16"/>
      <c r="D5" s="16"/>
      <c r="E5" s="16"/>
      <c r="F5" s="16"/>
      <c r="G5" s="16"/>
      <c r="H5" s="16"/>
      <c r="I5" s="16"/>
      <c r="J5" s="16"/>
      <c r="K5" s="16"/>
      <c r="L5" s="16"/>
      <c r="M5" s="16"/>
      <c r="N5" s="16"/>
      <c r="O5" s="16"/>
      <c r="P5" s="16"/>
      <c r="Q5" s="2"/>
      <c r="R5" s="2"/>
      <c r="S5" s="2"/>
      <c r="T5" s="8"/>
      <c r="U5" s="8"/>
      <c r="V5" s="8"/>
      <c r="W5" s="8"/>
      <c r="X5" s="8"/>
      <c r="Y5" s="8"/>
      <c r="Z5" s="8"/>
      <c r="AA5" s="8"/>
      <c r="AB5" s="8"/>
      <c r="AC5" s="8"/>
      <c r="AD5" s="8"/>
      <c r="AE5" s="8"/>
      <c r="AF5" s="8"/>
      <c r="AG5" s="8"/>
      <c r="AH5" s="8"/>
      <c r="AI5" s="8"/>
      <c r="AJ5" s="8"/>
      <c r="AK5" s="8"/>
      <c r="AL5" s="8"/>
      <c r="AM5" s="8"/>
      <c r="AN5" s="8"/>
      <c r="AO5" s="8"/>
      <c r="AP5" s="8"/>
      <c r="AQ5" s="8"/>
    </row>
    <row r="6" spans="1:43" ht="15" customHeight="1" thickBot="1" x14ac:dyDescent="0.35">
      <c r="A6" s="16"/>
      <c r="B6" s="16"/>
      <c r="C6" s="16"/>
      <c r="D6" s="16"/>
      <c r="E6" s="16"/>
      <c r="F6" s="16"/>
      <c r="G6" s="16"/>
      <c r="H6" s="16"/>
      <c r="I6" s="16"/>
      <c r="J6" s="16"/>
      <c r="K6" s="16"/>
      <c r="L6" s="16"/>
      <c r="M6" s="16"/>
      <c r="N6" s="16"/>
      <c r="O6" s="16"/>
      <c r="P6" s="16"/>
      <c r="Q6" s="2"/>
      <c r="R6" s="2"/>
      <c r="S6" s="2"/>
      <c r="T6" s="8"/>
      <c r="U6" s="8"/>
      <c r="V6" s="8"/>
      <c r="W6" s="8"/>
      <c r="X6" s="8"/>
      <c r="Y6" s="8"/>
      <c r="Z6" s="8"/>
      <c r="AA6" s="8"/>
      <c r="AB6" s="8"/>
      <c r="AC6" s="8"/>
      <c r="AD6" s="8"/>
      <c r="AE6" s="8"/>
      <c r="AF6" s="8"/>
      <c r="AG6" s="8"/>
      <c r="AH6" s="8"/>
      <c r="AI6" s="8"/>
      <c r="AJ6" s="8"/>
      <c r="AK6" s="8"/>
      <c r="AL6" s="8"/>
      <c r="AM6" s="8"/>
      <c r="AN6" s="8"/>
      <c r="AO6" s="8"/>
      <c r="AP6" s="8"/>
      <c r="AQ6" s="8"/>
    </row>
    <row r="7" spans="1:43" ht="15" customHeight="1" x14ac:dyDescent="0.3">
      <c r="A7" s="16"/>
      <c r="B7" s="16"/>
      <c r="C7" s="16"/>
      <c r="D7" s="426" t="s">
        <v>86</v>
      </c>
      <c r="E7" s="559"/>
      <c r="F7" s="427"/>
      <c r="G7" s="368" t="s">
        <v>197</v>
      </c>
      <c r="H7" s="368" t="s">
        <v>196</v>
      </c>
      <c r="I7" s="368" t="s">
        <v>43</v>
      </c>
      <c r="J7" s="368" t="s">
        <v>87</v>
      </c>
      <c r="K7" s="368" t="s">
        <v>82</v>
      </c>
      <c r="L7" s="368" t="s">
        <v>67</v>
      </c>
      <c r="M7" s="368" t="s">
        <v>198</v>
      </c>
      <c r="N7" s="368" t="s">
        <v>104</v>
      </c>
      <c r="O7" s="368" t="s">
        <v>178</v>
      </c>
      <c r="P7" s="16"/>
      <c r="Q7" s="2"/>
      <c r="R7" s="2"/>
      <c r="S7" s="2"/>
      <c r="T7" s="8"/>
      <c r="U7" s="8"/>
      <c r="V7" s="8"/>
      <c r="W7" s="8"/>
      <c r="X7" s="8"/>
      <c r="Y7" s="8"/>
      <c r="Z7" s="8"/>
      <c r="AA7" s="8"/>
      <c r="AB7" s="8"/>
      <c r="AC7" s="8"/>
      <c r="AD7" s="8"/>
      <c r="AE7" s="8"/>
      <c r="AF7" s="8"/>
      <c r="AG7" s="8"/>
      <c r="AH7" s="8"/>
      <c r="AI7" s="8"/>
      <c r="AJ7" s="8"/>
      <c r="AK7" s="8"/>
      <c r="AL7" s="8"/>
      <c r="AM7" s="8"/>
      <c r="AN7" s="8"/>
      <c r="AO7" s="8"/>
      <c r="AP7" s="8"/>
      <c r="AQ7" s="8"/>
    </row>
    <row r="8" spans="1:43" ht="15" customHeight="1" thickBot="1" x14ac:dyDescent="0.35">
      <c r="A8" s="16"/>
      <c r="B8" s="16"/>
      <c r="C8" s="16"/>
      <c r="D8" s="428"/>
      <c r="E8" s="560"/>
      <c r="F8" s="429"/>
      <c r="G8" s="367"/>
      <c r="H8" s="367"/>
      <c r="I8" s="367"/>
      <c r="J8" s="367"/>
      <c r="K8" s="367"/>
      <c r="L8" s="367"/>
      <c r="M8" s="367"/>
      <c r="N8" s="529"/>
      <c r="O8" s="367"/>
      <c r="P8" s="16"/>
      <c r="Q8" s="2"/>
      <c r="R8" s="2"/>
      <c r="S8" s="2"/>
      <c r="T8" s="8"/>
      <c r="U8" s="8"/>
      <c r="V8" s="8"/>
      <c r="W8" s="8"/>
      <c r="X8" s="8"/>
      <c r="Y8" s="8"/>
      <c r="Z8" s="8"/>
      <c r="AA8" s="8"/>
      <c r="AB8" s="8"/>
      <c r="AC8" s="8"/>
      <c r="AD8" s="8"/>
      <c r="AE8" s="8"/>
      <c r="AF8" s="8"/>
      <c r="AG8" s="8"/>
      <c r="AH8" s="8"/>
      <c r="AI8" s="8"/>
      <c r="AJ8" s="8"/>
      <c r="AK8" s="8"/>
      <c r="AL8" s="8"/>
      <c r="AM8" s="8"/>
      <c r="AN8" s="8"/>
      <c r="AO8" s="8"/>
      <c r="AP8" s="8"/>
      <c r="AQ8" s="8"/>
    </row>
    <row r="9" spans="1:43" ht="15" customHeight="1" x14ac:dyDescent="0.3">
      <c r="A9" s="16"/>
      <c r="B9" s="16"/>
      <c r="C9" s="85"/>
      <c r="D9" s="426" t="s">
        <v>42</v>
      </c>
      <c r="E9" s="559"/>
      <c r="F9" s="427"/>
      <c r="G9" s="542">
        <f>SUM(Analysis!O15,Analysis!O34,Analysis!O53,Analysis!O72,Analysis!O91,Analysis!O110,Analysis!O129)</f>
        <v>0</v>
      </c>
      <c r="H9" s="544">
        <f>SUM(Analysis!P15,Analysis!P34,Analysis!P53,Analysis!P72,Analysis!P91,Analysis!P110,Analysis!P129)</f>
        <v>0</v>
      </c>
      <c r="I9" s="530">
        <f>SUM(Analysis!Q15,Analysis!Q34,Analysis!Q53,Analysis!Q72,Analysis!Q91,Analysis!Q110,Analysis!Q129)</f>
        <v>0</v>
      </c>
      <c r="J9" s="530" t="str">
        <f ca="1">IFERROR(AVERAGEIF(Z23:Z29,"&gt;0"),"0 kg")</f>
        <v>0 kg</v>
      </c>
      <c r="K9" s="538" t="str">
        <f>IFERROR(AVERAGEIF(AE23:AE29,"&gt;0"),"0,0 RPE")</f>
        <v>0,0 RPE</v>
      </c>
      <c r="L9" s="540" t="str">
        <f>IFERROR(AVERAGEIF(AJ23:AJ29,"&gt;0"),"0%")</f>
        <v>0%</v>
      </c>
      <c r="M9" s="536">
        <f>AM61</f>
        <v>0</v>
      </c>
      <c r="N9" s="532">
        <f>AK49</f>
        <v>0</v>
      </c>
      <c r="O9" s="534">
        <f>Analysis!U15+Analysis!U34+Analysis!U53+Analysis!U72+Analysis!U91+Analysis!U110+Analysis!U129</f>
        <v>0</v>
      </c>
      <c r="P9" s="85"/>
      <c r="Q9" s="2"/>
      <c r="R9" s="2"/>
      <c r="S9" s="2"/>
      <c r="T9" s="8"/>
      <c r="U9" s="14"/>
      <c r="V9" s="14"/>
      <c r="W9" s="14"/>
      <c r="X9" s="14"/>
      <c r="Y9" s="14"/>
      <c r="Z9" s="8"/>
      <c r="AA9" s="561"/>
      <c r="AB9" s="561" t="s">
        <v>51</v>
      </c>
      <c r="AC9" s="561" t="s">
        <v>54</v>
      </c>
      <c r="AD9" s="561" t="s">
        <v>52</v>
      </c>
      <c r="AE9" s="561" t="s">
        <v>53</v>
      </c>
      <c r="AF9" s="561" t="s">
        <v>173</v>
      </c>
      <c r="AG9" s="561" t="s">
        <v>175</v>
      </c>
      <c r="AH9" s="561" t="s">
        <v>194</v>
      </c>
      <c r="AI9" s="8"/>
      <c r="AJ9" s="8"/>
      <c r="AK9" s="8"/>
      <c r="AL9" s="8"/>
      <c r="AM9" s="8"/>
      <c r="AN9" s="8"/>
      <c r="AO9" s="8"/>
      <c r="AP9" s="8"/>
      <c r="AQ9" s="8"/>
    </row>
    <row r="10" spans="1:43" ht="15" customHeight="1" thickBot="1" x14ac:dyDescent="0.35">
      <c r="A10" s="16"/>
      <c r="B10" s="16"/>
      <c r="C10" s="85"/>
      <c r="D10" s="428"/>
      <c r="E10" s="560"/>
      <c r="F10" s="429"/>
      <c r="G10" s="543"/>
      <c r="H10" s="545"/>
      <c r="I10" s="531"/>
      <c r="J10" s="531"/>
      <c r="K10" s="539"/>
      <c r="L10" s="541"/>
      <c r="M10" s="537"/>
      <c r="N10" s="533"/>
      <c r="O10" s="535"/>
      <c r="P10" s="85"/>
      <c r="Q10" s="2"/>
      <c r="R10" s="2"/>
      <c r="S10" s="2"/>
      <c r="T10" s="8"/>
      <c r="U10" s="14"/>
      <c r="V10" s="14"/>
      <c r="W10" s="14"/>
      <c r="X10" s="14"/>
      <c r="Y10" s="14"/>
      <c r="Z10" s="8"/>
      <c r="AA10" s="561"/>
      <c r="AB10" s="561"/>
      <c r="AC10" s="561"/>
      <c r="AD10" s="561"/>
      <c r="AE10" s="561"/>
      <c r="AF10" s="8"/>
      <c r="AG10" s="8"/>
      <c r="AH10" s="8"/>
      <c r="AI10" s="8"/>
      <c r="AJ10" s="8"/>
      <c r="AK10" s="8"/>
      <c r="AL10" s="8"/>
      <c r="AM10" s="8"/>
      <c r="AN10" s="8"/>
      <c r="AO10" s="8"/>
      <c r="AP10" s="8"/>
      <c r="AQ10" s="8"/>
    </row>
    <row r="11" spans="1:43" ht="15" customHeight="1" x14ac:dyDescent="0.3">
      <c r="A11" s="16"/>
      <c r="B11" s="16"/>
      <c r="C11" s="16"/>
      <c r="D11" s="426" t="s">
        <v>44</v>
      </c>
      <c r="E11" s="559"/>
      <c r="F11" s="427"/>
      <c r="G11" s="542">
        <f>SUM(Analysis!O16,Analysis!O35,Analysis!O54,Analysis!O73,Analysis!O92,Analysis!O111,Analysis!O130)</f>
        <v>0</v>
      </c>
      <c r="H11" s="544">
        <f>SUM(Analysis!P16,Analysis!P35,Analysis!P54,Analysis!P73,Analysis!P92,Analysis!P111,Analysis!P130)</f>
        <v>0</v>
      </c>
      <c r="I11" s="530">
        <f>SUM(Analysis!Q16,Analysis!Q35,Analysis!Q54,Analysis!Q73,Analysis!Q92,Analysis!Q111,Analysis!Q130)</f>
        <v>0</v>
      </c>
      <c r="J11" s="530" t="str">
        <f ca="1">IFERROR(AVERAGEIF(AA23:AA29,"&gt;0"),"0 kg")</f>
        <v>0 kg</v>
      </c>
      <c r="K11" s="538" t="str">
        <f>IFERROR(AVERAGEIF(AF23:AF29,"&gt;0"),"0,0 RPE")</f>
        <v>0,0 RPE</v>
      </c>
      <c r="L11" s="540" t="str">
        <f>IFERROR(AVERAGEIF(AK23:AK29,"&gt;0"),"0%")</f>
        <v>0%</v>
      </c>
      <c r="M11" s="536">
        <f>AN61</f>
        <v>0</v>
      </c>
      <c r="N11" s="532">
        <f>AM49</f>
        <v>0</v>
      </c>
      <c r="O11" s="534">
        <f>Analysis!U16+Analysis!U35+Analysis!U54+Analysis!U73+Analysis!U92+Analysis!U111+Analysis!U130</f>
        <v>0</v>
      </c>
      <c r="P11" s="16"/>
      <c r="Q11" s="2"/>
      <c r="R11" s="2"/>
      <c r="S11" s="2"/>
      <c r="T11" s="8"/>
      <c r="U11" s="562"/>
      <c r="V11" s="563"/>
      <c r="W11" s="563"/>
      <c r="X11" s="563"/>
      <c r="Y11" s="563"/>
      <c r="Z11" s="8"/>
      <c r="AA11" s="561" t="s">
        <v>172</v>
      </c>
      <c r="AB11" s="564" t="str">
        <f>IFERROR(AVERAGE('Week 1'!M150:M156),"")</f>
        <v/>
      </c>
      <c r="AC11" s="564" t="str">
        <f>IFERROR(AVERAGE('Week 2'!M150:M156),"")</f>
        <v/>
      </c>
      <c r="AD11" s="564" t="str">
        <f>IFERROR(AVERAGE('Week 3'!M150:M156),"")</f>
        <v/>
      </c>
      <c r="AE11" s="564" t="str">
        <f>IFERROR(AVERAGE('Week 4'!M150:M156),"")</f>
        <v/>
      </c>
      <c r="AF11" s="565" t="str">
        <f>IFERROR(AVERAGE('Week 5'!M150:M156),"")</f>
        <v/>
      </c>
      <c r="AG11" s="565" t="str">
        <f>IFERROR(AVERAGE('Week 6'!M150:M156),"")</f>
        <v/>
      </c>
      <c r="AH11" s="565" t="str">
        <f>IFERROR(AVERAGE('Week 7'!M150:M156),"")</f>
        <v/>
      </c>
      <c r="AI11" s="8"/>
      <c r="AJ11" s="8"/>
      <c r="AK11" s="8"/>
      <c r="AL11" s="8"/>
      <c r="AM11" s="8"/>
      <c r="AN11" s="8"/>
      <c r="AO11" s="8"/>
      <c r="AP11" s="8"/>
      <c r="AQ11" s="8"/>
    </row>
    <row r="12" spans="1:43" ht="15" customHeight="1" thickBot="1" x14ac:dyDescent="0.35">
      <c r="A12" s="16"/>
      <c r="B12" s="16"/>
      <c r="C12" s="16"/>
      <c r="D12" s="428"/>
      <c r="E12" s="560"/>
      <c r="F12" s="429"/>
      <c r="G12" s="543"/>
      <c r="H12" s="545"/>
      <c r="I12" s="531"/>
      <c r="J12" s="531"/>
      <c r="K12" s="539"/>
      <c r="L12" s="541"/>
      <c r="M12" s="537"/>
      <c r="N12" s="533"/>
      <c r="O12" s="535"/>
      <c r="P12" s="16"/>
      <c r="Q12" s="2"/>
      <c r="R12" s="2"/>
      <c r="S12" s="2"/>
      <c r="T12" s="8"/>
      <c r="U12" s="14"/>
      <c r="V12" s="563"/>
      <c r="W12" s="563"/>
      <c r="X12" s="563"/>
      <c r="Y12" s="563"/>
      <c r="Z12" s="8"/>
      <c r="AA12" s="561" t="s">
        <v>171</v>
      </c>
      <c r="AB12" s="564" t="str">
        <f>IFERROR(AVERAGE('Week 1'!N150:N156),"")</f>
        <v/>
      </c>
      <c r="AC12" s="564" t="str">
        <f>IFERROR(AVERAGE('Week 2'!N150:N156),"")</f>
        <v/>
      </c>
      <c r="AD12" s="564" t="str">
        <f>IFERROR(AVERAGE('Week 3'!N150:N156),"")</f>
        <v/>
      </c>
      <c r="AE12" s="564" t="str">
        <f>IFERROR(AVERAGE('Week 4'!N150:N156),"")</f>
        <v/>
      </c>
      <c r="AF12" s="565" t="str">
        <f>IFERROR(AVERAGE('Week 5'!N150:N156),"")</f>
        <v/>
      </c>
      <c r="AG12" s="565" t="str">
        <f>IFERROR(AVERAGE('Week 6'!N150:N156),"")</f>
        <v/>
      </c>
      <c r="AH12" s="565" t="str">
        <f>IFERROR(AVERAGE('Week 7'!N150:N156),"")</f>
        <v/>
      </c>
      <c r="AI12" s="8"/>
      <c r="AJ12" s="8"/>
      <c r="AK12" s="8"/>
      <c r="AL12" s="8"/>
      <c r="AM12" s="8"/>
      <c r="AN12" s="8"/>
      <c r="AO12" s="8"/>
      <c r="AP12" s="8"/>
      <c r="AQ12" s="8"/>
    </row>
    <row r="13" spans="1:43" ht="15" customHeight="1" x14ac:dyDescent="0.3">
      <c r="A13" s="16"/>
      <c r="B13" s="16"/>
      <c r="C13" s="16"/>
      <c r="D13" s="426" t="s">
        <v>45</v>
      </c>
      <c r="E13" s="559"/>
      <c r="F13" s="427"/>
      <c r="G13" s="542">
        <f>SUM(Analysis!O17,Analysis!O36,Analysis!O55,Analysis!O74,Analysis!O93,Analysis!O112,Analysis!O131)</f>
        <v>0</v>
      </c>
      <c r="H13" s="544">
        <f>SUM(Analysis!P17,Analysis!P36,Analysis!P55,Analysis!P74,Analysis!P93,Analysis!P112,Analysis!P131)</f>
        <v>0</v>
      </c>
      <c r="I13" s="530">
        <f>SUM(Analysis!Q17,Analysis!Q36,Analysis!Q55,Analysis!Q74,Analysis!Q93,Analysis!Q112,Analysis!Q131)</f>
        <v>0</v>
      </c>
      <c r="J13" s="530" t="str">
        <f ca="1">IFERROR(AVERAGEIF(AB23:AB29,"&gt;0"),"0 kg")</f>
        <v>0 kg</v>
      </c>
      <c r="K13" s="538" t="str">
        <f>IFERROR(AVERAGEIF(AG23:AG29,"&gt;0"),"0,0 RPE")</f>
        <v>0,0 RPE</v>
      </c>
      <c r="L13" s="540" t="str">
        <f>IFERROR(AVERAGEIF(AL23:AL29,"&gt;0"),"0%")</f>
        <v>0%</v>
      </c>
      <c r="M13" s="536">
        <f>AO61</f>
        <v>0</v>
      </c>
      <c r="N13" s="532">
        <f>AO49</f>
        <v>0</v>
      </c>
      <c r="O13" s="534">
        <f>Analysis!U17+Analysis!U36+Analysis!U55+Analysis!U74+Analysis!U93+Analysis!U112+Analysis!U131</f>
        <v>0</v>
      </c>
      <c r="P13" s="16"/>
      <c r="Q13" s="2"/>
      <c r="R13" s="2"/>
      <c r="S13" s="2"/>
      <c r="T13" s="8"/>
      <c r="U13" s="562"/>
      <c r="V13" s="563"/>
      <c r="W13" s="563"/>
      <c r="X13" s="563"/>
      <c r="Y13" s="563"/>
      <c r="Z13" s="8"/>
      <c r="AA13" s="561" t="s">
        <v>170</v>
      </c>
      <c r="AB13" s="564" t="str">
        <f>IFERROR(AVERAGE('Week 1'!O150:O156),"")</f>
        <v/>
      </c>
      <c r="AC13" s="564" t="str">
        <f>IFERROR(AVERAGE('Week 2'!O150:O156),"")</f>
        <v/>
      </c>
      <c r="AD13" s="564" t="str">
        <f>IFERROR(AVERAGE('Week 3'!O150:O156),"")</f>
        <v/>
      </c>
      <c r="AE13" s="564" t="str">
        <f>IFERROR(AVERAGE('Week 4'!O150:O156),"")</f>
        <v/>
      </c>
      <c r="AF13" s="565" t="str">
        <f>IFERROR(AVERAGE('Week 5'!O150:O156),"")</f>
        <v/>
      </c>
      <c r="AG13" s="565" t="str">
        <f>IFERROR(AVERAGE('Week 6'!O150:O156),"")</f>
        <v/>
      </c>
      <c r="AH13" s="565" t="str">
        <f>IFERROR(AVERAGE('Week 7'!O150:O156),"")</f>
        <v/>
      </c>
      <c r="AI13" s="8"/>
      <c r="AJ13" s="8"/>
      <c r="AK13" s="8"/>
      <c r="AL13" s="8"/>
      <c r="AM13" s="8"/>
      <c r="AN13" s="8"/>
      <c r="AO13" s="8"/>
      <c r="AP13" s="8"/>
      <c r="AQ13" s="8"/>
    </row>
    <row r="14" spans="1:43" ht="15" customHeight="1" thickBot="1" x14ac:dyDescent="0.35">
      <c r="A14" s="16"/>
      <c r="B14" s="16"/>
      <c r="C14" s="16"/>
      <c r="D14" s="428"/>
      <c r="E14" s="560"/>
      <c r="F14" s="429"/>
      <c r="G14" s="543"/>
      <c r="H14" s="545"/>
      <c r="I14" s="531"/>
      <c r="J14" s="531"/>
      <c r="K14" s="539"/>
      <c r="L14" s="535"/>
      <c r="M14" s="537"/>
      <c r="N14" s="533"/>
      <c r="O14" s="535"/>
      <c r="P14" s="16"/>
      <c r="Q14" s="2"/>
      <c r="R14" s="2"/>
      <c r="S14" s="2"/>
      <c r="T14" s="8"/>
      <c r="U14" s="14"/>
      <c r="V14" s="563"/>
      <c r="W14" s="563"/>
      <c r="X14" s="563"/>
      <c r="Y14" s="563"/>
      <c r="Z14" s="8"/>
      <c r="AA14" s="561" t="s">
        <v>108</v>
      </c>
      <c r="AB14" s="564" t="str">
        <f>IFERROR(AVERAGE('Week 1'!P150:P156),"")</f>
        <v/>
      </c>
      <c r="AC14" s="564" t="str">
        <f>IFERROR(AVERAGE('Week 2'!P150:P156),"")</f>
        <v/>
      </c>
      <c r="AD14" s="564" t="str">
        <f>IFERROR(AVERAGE('Week 3'!P150:P156),"")</f>
        <v/>
      </c>
      <c r="AE14" s="564" t="str">
        <f>IFERROR(AVERAGE('Week 4'!P150:P156),"")</f>
        <v/>
      </c>
      <c r="AF14" s="565" t="str">
        <f>IFERROR(AVERAGE('Week 5'!P150:P156),"")</f>
        <v/>
      </c>
      <c r="AG14" s="565" t="str">
        <f>IFERROR(AVERAGE('Week 6'!P150:P156),"")</f>
        <v/>
      </c>
      <c r="AH14" s="565" t="str">
        <f>IFERROR(AVERAGE('Week 7'!P150:P156),"")</f>
        <v/>
      </c>
      <c r="AI14" s="8"/>
      <c r="AJ14" s="8"/>
      <c r="AK14" s="8"/>
      <c r="AL14" s="8"/>
      <c r="AM14" s="8"/>
      <c r="AN14" s="8"/>
      <c r="AO14" s="8"/>
      <c r="AP14" s="8"/>
      <c r="AQ14" s="8"/>
    </row>
    <row r="15" spans="1:43" ht="15" customHeight="1" thickBot="1" x14ac:dyDescent="0.35">
      <c r="A15" s="16"/>
      <c r="B15" s="16"/>
      <c r="C15" s="16"/>
      <c r="D15" s="16"/>
      <c r="E15" s="16"/>
      <c r="F15" s="16"/>
      <c r="G15" s="16"/>
      <c r="H15" s="16"/>
      <c r="I15" s="16"/>
      <c r="J15" s="16"/>
      <c r="K15" s="16"/>
      <c r="L15" s="16"/>
      <c r="M15" s="16"/>
      <c r="N15" s="16"/>
      <c r="O15" s="16"/>
      <c r="P15" s="16"/>
      <c r="Q15" s="2"/>
      <c r="R15" s="2"/>
      <c r="S15" s="2"/>
      <c r="T15" s="8"/>
      <c r="U15" s="562"/>
      <c r="V15" s="563"/>
      <c r="W15" s="563"/>
      <c r="X15" s="563"/>
      <c r="Y15" s="563"/>
      <c r="Z15" s="8"/>
      <c r="AA15" s="566" t="s">
        <v>186</v>
      </c>
      <c r="AB15" s="567" t="str">
        <f>IFERROR(AVERAGE(AB11:AB14),"")</f>
        <v/>
      </c>
      <c r="AC15" s="567" t="str">
        <f t="shared" ref="AC15:AF15" si="0">IFERROR(AVERAGE(AC11:AC14),"")</f>
        <v/>
      </c>
      <c r="AD15" s="567" t="str">
        <f t="shared" si="0"/>
        <v/>
      </c>
      <c r="AE15" s="567" t="str">
        <f t="shared" si="0"/>
        <v/>
      </c>
      <c r="AF15" s="568" t="str">
        <f t="shared" si="0"/>
        <v/>
      </c>
      <c r="AG15" s="568" t="str">
        <f>IFERROR(AVERAGE(AG11:AG14),"")</f>
        <v/>
      </c>
      <c r="AH15" s="568" t="str">
        <f>IFERROR(AVERAGE(AH11:AH14),"")</f>
        <v/>
      </c>
      <c r="AI15" s="8"/>
      <c r="AJ15" s="8"/>
      <c r="AK15" s="8"/>
      <c r="AL15" s="8"/>
      <c r="AM15" s="8"/>
      <c r="AN15" s="8"/>
      <c r="AO15" s="8"/>
      <c r="AP15" s="8"/>
      <c r="AQ15" s="8"/>
    </row>
    <row r="16" spans="1:43" ht="15" customHeight="1" x14ac:dyDescent="0.3">
      <c r="A16" s="16"/>
      <c r="B16" s="16"/>
      <c r="C16" s="16"/>
      <c r="D16" s="445" t="s">
        <v>185</v>
      </c>
      <c r="E16" s="550"/>
      <c r="F16" s="550"/>
      <c r="G16" s="446"/>
      <c r="H16" s="445" t="s">
        <v>177</v>
      </c>
      <c r="I16" s="550"/>
      <c r="J16" s="550"/>
      <c r="K16" s="550"/>
      <c r="L16" s="550"/>
      <c r="M16" s="550"/>
      <c r="N16" s="550"/>
      <c r="O16" s="446"/>
      <c r="P16" s="16"/>
      <c r="Q16" s="2"/>
      <c r="R16" s="2"/>
      <c r="S16" s="2"/>
      <c r="T16" s="8"/>
      <c r="U16" s="14"/>
      <c r="V16" s="563"/>
      <c r="W16" s="563"/>
      <c r="X16" s="563"/>
      <c r="Y16" s="563"/>
      <c r="Z16" s="8"/>
      <c r="AA16" s="561"/>
      <c r="AB16" s="561"/>
      <c r="AC16" s="561"/>
      <c r="AD16" s="561"/>
      <c r="AE16" s="561"/>
      <c r="AF16" s="8"/>
      <c r="AG16" s="8"/>
      <c r="AH16" s="8"/>
      <c r="AI16" s="8"/>
      <c r="AJ16" s="8"/>
      <c r="AK16" s="8"/>
      <c r="AL16" s="8"/>
      <c r="AM16" s="8"/>
      <c r="AN16" s="8"/>
      <c r="AO16" s="8"/>
      <c r="AP16" s="8"/>
      <c r="AQ16" s="8"/>
    </row>
    <row r="17" spans="1:43" ht="15" customHeight="1" thickBot="1" x14ac:dyDescent="0.35">
      <c r="A17" s="16"/>
      <c r="B17" s="16"/>
      <c r="C17" s="16"/>
      <c r="D17" s="447"/>
      <c r="E17" s="551"/>
      <c r="F17" s="551"/>
      <c r="G17" s="448"/>
      <c r="H17" s="449"/>
      <c r="I17" s="552"/>
      <c r="J17" s="552"/>
      <c r="K17" s="552"/>
      <c r="L17" s="552"/>
      <c r="M17" s="552"/>
      <c r="N17" s="552"/>
      <c r="O17" s="450"/>
      <c r="P17" s="16"/>
      <c r="Q17" s="2"/>
      <c r="R17" s="2"/>
      <c r="S17" s="2"/>
      <c r="T17" s="8"/>
      <c r="U17" s="562"/>
      <c r="V17" s="563"/>
      <c r="W17" s="563"/>
      <c r="X17" s="563"/>
      <c r="Y17" s="563"/>
      <c r="Z17" s="8"/>
      <c r="AA17" s="8" t="s">
        <v>208</v>
      </c>
      <c r="AB17" s="584" t="e">
        <f>VLOOKUP("VRAI",AN22:AO31,2,0)</f>
        <v>#N/A</v>
      </c>
      <c r="AC17" s="8"/>
      <c r="AD17" s="8"/>
      <c r="AE17" s="8"/>
      <c r="AF17" s="8"/>
      <c r="AG17" s="8"/>
      <c r="AH17" s="8"/>
      <c r="AI17" s="8"/>
      <c r="AJ17" s="8"/>
      <c r="AK17" s="8"/>
      <c r="AL17" s="8"/>
      <c r="AM17" s="8"/>
      <c r="AN17" s="8"/>
      <c r="AO17" s="8"/>
      <c r="AP17" s="8"/>
      <c r="AQ17" s="8"/>
    </row>
    <row r="18" spans="1:43" ht="15" customHeight="1" thickBot="1" x14ac:dyDescent="0.35">
      <c r="A18" s="16"/>
      <c r="B18" s="16"/>
      <c r="C18" s="16"/>
      <c r="D18" s="397" t="s">
        <v>51</v>
      </c>
      <c r="E18" s="399"/>
      <c r="F18" s="553">
        <f>IFERROR(AVERAGE('Week 1'!R33,'Week 1'!R63,'Week 1'!R93),"")</f>
        <v>900</v>
      </c>
      <c r="G18" s="554"/>
      <c r="H18" s="100"/>
      <c r="I18" s="148"/>
      <c r="J18" s="101"/>
      <c r="K18" s="101"/>
      <c r="L18" s="101"/>
      <c r="M18" s="101"/>
      <c r="N18" s="101"/>
      <c r="O18" s="102"/>
      <c r="P18" s="16"/>
      <c r="Q18" s="2"/>
      <c r="R18" s="2"/>
      <c r="S18" s="2"/>
      <c r="T18" s="8"/>
      <c r="U18" s="14"/>
      <c r="V18" s="563"/>
      <c r="W18" s="563"/>
      <c r="X18" s="563"/>
      <c r="Y18" s="563"/>
      <c r="Z18" s="8"/>
      <c r="AA18" s="8"/>
      <c r="AB18" s="8"/>
      <c r="AC18" s="8"/>
      <c r="AD18" s="8" t="b">
        <f>IF(F18&gt;1500&lt;1250,1,IF(F18&gt;1250&lt;1000,0.9,IF(F18&gt;1000&lt;925,0.8,IF(F18&gt;925&lt;850,0.7,IF(F18&gt;850&lt;675,0.6,IF(F18&lt;675,0.5,IF(F18&lt;500,0.4,IF(F18&lt;375,0.3,IF(F18&lt;250,0.2,IF(F18&lt;125,0.1))))))))))</f>
        <v>0</v>
      </c>
      <c r="AE18" s="8"/>
      <c r="AF18" s="8"/>
      <c r="AG18" s="8"/>
      <c r="AH18" s="8"/>
      <c r="AI18" s="8"/>
      <c r="AJ18" s="8"/>
      <c r="AK18" s="8"/>
      <c r="AL18" s="8"/>
      <c r="AM18" s="8"/>
      <c r="AN18" s="8"/>
      <c r="AO18" s="8"/>
      <c r="AP18" s="8"/>
      <c r="AQ18" s="8"/>
    </row>
    <row r="19" spans="1:43" ht="15" customHeight="1" thickBot="1" x14ac:dyDescent="0.35">
      <c r="A19" s="16"/>
      <c r="B19" s="16"/>
      <c r="C19" s="16"/>
      <c r="D19" s="406"/>
      <c r="E19" s="508"/>
      <c r="F19" s="555"/>
      <c r="G19" s="556"/>
      <c r="H19" s="100"/>
      <c r="I19" s="147"/>
      <c r="J19" s="101"/>
      <c r="K19" s="101"/>
      <c r="L19" s="101"/>
      <c r="M19" s="101"/>
      <c r="N19" s="101"/>
      <c r="O19" s="102"/>
      <c r="P19" s="16"/>
      <c r="Q19" s="2"/>
      <c r="R19" s="2"/>
      <c r="S19" s="2"/>
      <c r="T19" s="8"/>
      <c r="U19" s="562"/>
      <c r="V19" s="563"/>
      <c r="W19" s="563"/>
      <c r="X19" s="563"/>
      <c r="Y19" s="563"/>
      <c r="Z19" s="8"/>
      <c r="AA19" s="8"/>
      <c r="AB19" s="8"/>
      <c r="AC19" s="8"/>
      <c r="AD19" s="8"/>
      <c r="AE19" s="8"/>
      <c r="AF19" s="8"/>
      <c r="AG19" s="8"/>
      <c r="AH19" s="8"/>
      <c r="AI19" s="8"/>
      <c r="AJ19" s="8"/>
      <c r="AK19" s="8"/>
      <c r="AL19" s="8"/>
      <c r="AM19" s="8"/>
      <c r="AN19" s="595"/>
      <c r="AO19" s="596"/>
      <c r="AP19" s="8"/>
      <c r="AQ19" s="8"/>
    </row>
    <row r="20" spans="1:43" ht="15" customHeight="1" x14ac:dyDescent="0.3">
      <c r="A20" s="16"/>
      <c r="B20" s="16"/>
      <c r="C20" s="16"/>
      <c r="D20" s="405" t="s">
        <v>54</v>
      </c>
      <c r="E20" s="410"/>
      <c r="F20" s="546" t="str">
        <f>IFERROR(AVERAGE('Week 2'!R33,'Week 2'!R63,'Week 2'!R93),"")</f>
        <v/>
      </c>
      <c r="G20" s="547"/>
      <c r="H20" s="105"/>
      <c r="I20" s="148"/>
      <c r="J20" s="97"/>
      <c r="K20" s="97"/>
      <c r="L20" s="97"/>
      <c r="M20" s="97"/>
      <c r="N20" s="97"/>
      <c r="O20" s="98"/>
      <c r="P20" s="16"/>
      <c r="Q20" s="2"/>
      <c r="R20" s="2"/>
      <c r="S20" s="2"/>
      <c r="T20" s="8"/>
      <c r="U20" s="14"/>
      <c r="V20" s="563"/>
      <c r="W20" s="563"/>
      <c r="X20" s="563"/>
      <c r="Y20" s="563"/>
      <c r="Z20" s="8"/>
      <c r="AA20" s="8"/>
      <c r="AB20" s="8"/>
      <c r="AC20" s="8"/>
      <c r="AD20" s="8"/>
      <c r="AE20" s="8"/>
      <c r="AF20" s="8"/>
      <c r="AG20" s="8"/>
      <c r="AH20" s="8"/>
      <c r="AI20" s="8"/>
      <c r="AJ20" s="8"/>
      <c r="AK20" s="8"/>
      <c r="AL20" s="8"/>
      <c r="AM20" s="8"/>
      <c r="AN20" s="76"/>
      <c r="AO20" s="597"/>
      <c r="AP20" s="8"/>
      <c r="AQ20" s="8"/>
    </row>
    <row r="21" spans="1:43" ht="15" customHeight="1" thickBot="1" x14ac:dyDescent="0.35">
      <c r="A21" s="16"/>
      <c r="B21" s="16"/>
      <c r="C21" s="16"/>
      <c r="D21" s="444"/>
      <c r="E21" s="412"/>
      <c r="F21" s="548"/>
      <c r="G21" s="549"/>
      <c r="H21" s="105"/>
      <c r="I21" s="148"/>
      <c r="J21" s="97"/>
      <c r="K21" s="97"/>
      <c r="L21" s="97"/>
      <c r="M21" s="97"/>
      <c r="N21" s="97"/>
      <c r="O21" s="98"/>
      <c r="P21" s="16"/>
      <c r="Q21" s="2"/>
      <c r="R21" s="2"/>
      <c r="S21" s="2"/>
      <c r="T21" s="8"/>
      <c r="U21" s="14"/>
      <c r="V21" s="563"/>
      <c r="W21" s="563"/>
      <c r="X21" s="563"/>
      <c r="Y21" s="563"/>
      <c r="Z21" s="569" t="s">
        <v>199</v>
      </c>
      <c r="AA21" s="569"/>
      <c r="AB21" s="569"/>
      <c r="AC21" s="8"/>
      <c r="AD21" s="563"/>
      <c r="AE21" s="569" t="s">
        <v>181</v>
      </c>
      <c r="AF21" s="569"/>
      <c r="AG21" s="569"/>
      <c r="AH21" s="8"/>
      <c r="AI21" s="563"/>
      <c r="AJ21" s="569" t="s">
        <v>204</v>
      </c>
      <c r="AK21" s="569"/>
      <c r="AL21" s="569"/>
      <c r="AM21" s="8"/>
      <c r="AN21" s="598" t="s">
        <v>208</v>
      </c>
      <c r="AO21" s="599"/>
      <c r="AP21" s="583"/>
      <c r="AQ21" s="8"/>
    </row>
    <row r="22" spans="1:43" ht="15" customHeight="1" x14ac:dyDescent="0.3">
      <c r="A22" s="16"/>
      <c r="B22" s="16"/>
      <c r="C22" s="16"/>
      <c r="D22" s="405" t="s">
        <v>52</v>
      </c>
      <c r="E22" s="410"/>
      <c r="F22" s="546" t="str">
        <f>IFERROR(AVERAGE('Week 3'!R33,'Week 3'!R63,'Week 3'!R93),"")</f>
        <v/>
      </c>
      <c r="G22" s="547"/>
      <c r="H22" s="105"/>
      <c r="I22" s="149"/>
      <c r="J22" s="97"/>
      <c r="K22" s="97"/>
      <c r="L22" s="97"/>
      <c r="M22" s="97"/>
      <c r="N22" s="97"/>
      <c r="O22" s="98"/>
      <c r="P22" s="16"/>
      <c r="Q22" s="2"/>
      <c r="R22" s="2"/>
      <c r="S22" s="2"/>
      <c r="T22" s="8"/>
      <c r="U22" s="14"/>
      <c r="V22" s="563"/>
      <c r="W22" s="563"/>
      <c r="X22" s="563"/>
      <c r="Y22" s="570"/>
      <c r="Z22" s="561" t="s">
        <v>42</v>
      </c>
      <c r="AA22" s="561" t="s">
        <v>44</v>
      </c>
      <c r="AB22" s="561" t="s">
        <v>45</v>
      </c>
      <c r="AC22" s="8"/>
      <c r="AD22" s="571"/>
      <c r="AE22" s="561" t="s">
        <v>42</v>
      </c>
      <c r="AF22" s="561" t="s">
        <v>44</v>
      </c>
      <c r="AG22" s="561" t="s">
        <v>45</v>
      </c>
      <c r="AH22" s="8"/>
      <c r="AI22" s="571"/>
      <c r="AJ22" s="561" t="s">
        <v>42</v>
      </c>
      <c r="AK22" s="561" t="s">
        <v>44</v>
      </c>
      <c r="AL22" s="561" t="s">
        <v>45</v>
      </c>
      <c r="AM22" s="8"/>
      <c r="AN22" s="600">
        <f>1500</f>
        <v>1500</v>
      </c>
      <c r="AO22" s="601">
        <v>1</v>
      </c>
      <c r="AP22" s="8"/>
      <c r="AQ22" s="8"/>
    </row>
    <row r="23" spans="1:43" ht="15" customHeight="1" thickBot="1" x14ac:dyDescent="0.35">
      <c r="A23" s="16"/>
      <c r="B23" s="16"/>
      <c r="C23" s="16"/>
      <c r="D23" s="444"/>
      <c r="E23" s="412"/>
      <c r="F23" s="548"/>
      <c r="G23" s="549"/>
      <c r="H23" s="105"/>
      <c r="I23" s="149"/>
      <c r="J23" s="104"/>
      <c r="K23" s="97"/>
      <c r="L23" s="97"/>
      <c r="M23" s="97"/>
      <c r="N23" s="97"/>
      <c r="O23" s="98"/>
      <c r="P23" s="16"/>
      <c r="Q23" s="2"/>
      <c r="R23" s="2"/>
      <c r="S23" s="2"/>
      <c r="T23" s="8"/>
      <c r="U23" s="8"/>
      <c r="V23" s="8"/>
      <c r="W23" s="8"/>
      <c r="X23" s="8"/>
      <c r="Y23" s="572" t="s">
        <v>51</v>
      </c>
      <c r="Z23" s="573">
        <f ca="1">Analysis!V15</f>
        <v>0</v>
      </c>
      <c r="AA23" s="573">
        <f ca="1">Analysis!V16</f>
        <v>0</v>
      </c>
      <c r="AB23" s="573">
        <f ca="1">Analysis!V17</f>
        <v>0</v>
      </c>
      <c r="AC23" s="8"/>
      <c r="AD23" s="572" t="s">
        <v>51</v>
      </c>
      <c r="AE23" s="574">
        <f>Analysis!T15</f>
        <v>0</v>
      </c>
      <c r="AF23" s="574">
        <f>Analysis!T16</f>
        <v>0</v>
      </c>
      <c r="AG23" s="574">
        <f>Analysis!T17</f>
        <v>0</v>
      </c>
      <c r="AH23" s="8"/>
      <c r="AI23" s="572" t="s">
        <v>51</v>
      </c>
      <c r="AJ23" s="575">
        <f>Analysis!S15</f>
        <v>0</v>
      </c>
      <c r="AK23" s="575">
        <f>Analysis!S16</f>
        <v>0</v>
      </c>
      <c r="AL23" s="575">
        <f>Analysis!S17</f>
        <v>0</v>
      </c>
      <c r="AM23" s="8"/>
      <c r="AN23" s="600">
        <f>1250</f>
        <v>1250</v>
      </c>
      <c r="AO23" s="601">
        <v>0.9</v>
      </c>
      <c r="AP23" s="8"/>
      <c r="AQ23" s="8"/>
    </row>
    <row r="24" spans="1:43" ht="15" customHeight="1" x14ac:dyDescent="0.3">
      <c r="A24" s="16"/>
      <c r="B24" s="16"/>
      <c r="C24" s="16"/>
      <c r="D24" s="405" t="s">
        <v>53</v>
      </c>
      <c r="E24" s="410"/>
      <c r="F24" s="546" t="str">
        <f>IFERROR(AVERAGE('Week 4'!R33,'Week 4'!R63,'Week 4'!R93),"")</f>
        <v/>
      </c>
      <c r="G24" s="547"/>
      <c r="H24" s="105"/>
      <c r="I24" s="149"/>
      <c r="J24" s="97"/>
      <c r="K24" s="97"/>
      <c r="L24" s="97"/>
      <c r="M24" s="97"/>
      <c r="N24" s="97"/>
      <c r="O24" s="98"/>
      <c r="P24" s="16"/>
      <c r="Q24" s="2"/>
      <c r="R24" s="2"/>
      <c r="S24" s="2"/>
      <c r="T24" s="8"/>
      <c r="U24" s="8"/>
      <c r="V24" s="8"/>
      <c r="W24" s="8"/>
      <c r="X24" s="8"/>
      <c r="Y24" s="572" t="s">
        <v>54</v>
      </c>
      <c r="Z24" s="573">
        <f ca="1">Analysis!V34</f>
        <v>0</v>
      </c>
      <c r="AA24" s="573">
        <f ca="1">Analysis!V35</f>
        <v>0</v>
      </c>
      <c r="AB24" s="573">
        <f ca="1">Analysis!V36</f>
        <v>0</v>
      </c>
      <c r="AC24" s="8"/>
      <c r="AD24" s="572" t="s">
        <v>54</v>
      </c>
      <c r="AE24" s="574">
        <f>Analysis!T34</f>
        <v>0</v>
      </c>
      <c r="AF24" s="574">
        <f>Analysis!T35</f>
        <v>0</v>
      </c>
      <c r="AG24" s="574">
        <f>Analysis!T36</f>
        <v>0</v>
      </c>
      <c r="AH24" s="8"/>
      <c r="AI24" s="572" t="s">
        <v>54</v>
      </c>
      <c r="AJ24" s="575">
        <f>Analysis!S34</f>
        <v>0</v>
      </c>
      <c r="AK24" s="575">
        <f>Analysis!S35</f>
        <v>0</v>
      </c>
      <c r="AL24" s="575">
        <f>Analysis!S36</f>
        <v>0</v>
      </c>
      <c r="AM24" s="8"/>
      <c r="AN24" s="600">
        <f>1000</f>
        <v>1000</v>
      </c>
      <c r="AO24" s="601">
        <v>0.8</v>
      </c>
      <c r="AP24" s="8"/>
      <c r="AQ24" s="8"/>
    </row>
    <row r="25" spans="1:43" ht="15" customHeight="1" thickBot="1" x14ac:dyDescent="0.35">
      <c r="A25" s="16"/>
      <c r="B25" s="16"/>
      <c r="C25" s="16"/>
      <c r="D25" s="444"/>
      <c r="E25" s="412"/>
      <c r="F25" s="548"/>
      <c r="G25" s="549"/>
      <c r="H25" s="105"/>
      <c r="I25" s="149"/>
      <c r="J25" s="97"/>
      <c r="K25" s="97"/>
      <c r="L25" s="97"/>
      <c r="M25" s="97"/>
      <c r="N25" s="97"/>
      <c r="O25" s="98"/>
      <c r="P25" s="16"/>
      <c r="Q25" s="2"/>
      <c r="R25" s="2"/>
      <c r="S25" s="2"/>
      <c r="T25" s="8"/>
      <c r="U25" s="8"/>
      <c r="V25" s="8"/>
      <c r="W25" s="8"/>
      <c r="X25" s="8"/>
      <c r="Y25" s="572" t="s">
        <v>52</v>
      </c>
      <c r="Z25" s="573">
        <f ca="1">Analysis!V53</f>
        <v>0</v>
      </c>
      <c r="AA25" s="573">
        <f ca="1">Analysis!V54</f>
        <v>0</v>
      </c>
      <c r="AB25" s="573">
        <f ca="1">Analysis!V55</f>
        <v>0</v>
      </c>
      <c r="AC25" s="8"/>
      <c r="AD25" s="572" t="s">
        <v>52</v>
      </c>
      <c r="AE25" s="574">
        <f>Analysis!T53</f>
        <v>0</v>
      </c>
      <c r="AF25" s="574">
        <f>Analysis!T54</f>
        <v>0</v>
      </c>
      <c r="AG25" s="574">
        <f>Analysis!T55</f>
        <v>0</v>
      </c>
      <c r="AH25" s="8"/>
      <c r="AI25" s="572" t="s">
        <v>52</v>
      </c>
      <c r="AJ25" s="575">
        <f>Analysis!S53</f>
        <v>0</v>
      </c>
      <c r="AK25" s="575">
        <f>Analysis!S54</f>
        <v>0</v>
      </c>
      <c r="AL25" s="575">
        <f>Analysis!S55</f>
        <v>0</v>
      </c>
      <c r="AM25" s="8"/>
      <c r="AN25" s="600">
        <f>925</f>
        <v>925</v>
      </c>
      <c r="AO25" s="601">
        <v>0.7</v>
      </c>
      <c r="AP25" s="8"/>
      <c r="AQ25" s="8"/>
    </row>
    <row r="26" spans="1:43" ht="15" customHeight="1" x14ac:dyDescent="0.3">
      <c r="A26" s="16"/>
      <c r="B26" s="16"/>
      <c r="C26" s="16"/>
      <c r="D26" s="405" t="s">
        <v>173</v>
      </c>
      <c r="E26" s="410"/>
      <c r="F26" s="557" t="str">
        <f>IFERROR(AVERAGE('Week 5'!R33,'Week 5'!R63,'Week 5'!R93),"")</f>
        <v/>
      </c>
      <c r="G26" s="547"/>
      <c r="H26" s="105"/>
      <c r="I26" s="149"/>
      <c r="J26" s="97"/>
      <c r="K26" s="97"/>
      <c r="L26" s="97"/>
      <c r="M26" s="97"/>
      <c r="N26" s="97"/>
      <c r="O26" s="98"/>
      <c r="P26" s="16"/>
      <c r="Q26" s="2"/>
      <c r="R26" s="2"/>
      <c r="S26" s="2"/>
      <c r="T26" s="8"/>
      <c r="U26" s="8"/>
      <c r="V26" s="8"/>
      <c r="W26" s="8"/>
      <c r="X26" s="8"/>
      <c r="Y26" s="572" t="s">
        <v>53</v>
      </c>
      <c r="Z26" s="573">
        <f ca="1">Analysis!V72</f>
        <v>0</v>
      </c>
      <c r="AA26" s="573">
        <f ca="1">Analysis!V73</f>
        <v>0</v>
      </c>
      <c r="AB26" s="573">
        <f ca="1">Analysis!V74</f>
        <v>0</v>
      </c>
      <c r="AC26" s="8"/>
      <c r="AD26" s="572" t="s">
        <v>53</v>
      </c>
      <c r="AE26" s="574">
        <f>Analysis!T72</f>
        <v>0</v>
      </c>
      <c r="AF26" s="574">
        <f>Analysis!T73</f>
        <v>0</v>
      </c>
      <c r="AG26" s="574">
        <f>Analysis!T74</f>
        <v>0</v>
      </c>
      <c r="AH26" s="8"/>
      <c r="AI26" s="572" t="s">
        <v>53</v>
      </c>
      <c r="AJ26" s="575">
        <f>Analysis!S72</f>
        <v>0</v>
      </c>
      <c r="AK26" s="575">
        <f>Analysis!S73</f>
        <v>0</v>
      </c>
      <c r="AL26" s="575">
        <f>Analysis!S74</f>
        <v>0</v>
      </c>
      <c r="AM26" s="8"/>
      <c r="AN26" s="600">
        <f>850</f>
        <v>850</v>
      </c>
      <c r="AO26" s="601">
        <v>0.6</v>
      </c>
      <c r="AP26" s="8"/>
      <c r="AQ26" s="8"/>
    </row>
    <row r="27" spans="1:43" ht="15" customHeight="1" thickBot="1" x14ac:dyDescent="0.35">
      <c r="A27" s="16"/>
      <c r="B27" s="16"/>
      <c r="C27" s="16"/>
      <c r="D27" s="444"/>
      <c r="E27" s="412"/>
      <c r="F27" s="558"/>
      <c r="G27" s="549"/>
      <c r="H27" s="105"/>
      <c r="I27" s="149"/>
      <c r="J27" s="97"/>
      <c r="K27" s="97"/>
      <c r="L27" s="97"/>
      <c r="M27" s="97"/>
      <c r="N27" s="97"/>
      <c r="O27" s="98"/>
      <c r="P27" s="16"/>
      <c r="Q27" s="2"/>
      <c r="R27" s="2"/>
      <c r="S27" s="2"/>
      <c r="T27" s="8"/>
      <c r="U27" s="8"/>
      <c r="V27" s="8"/>
      <c r="W27" s="8"/>
      <c r="X27" s="8"/>
      <c r="Y27" s="572" t="s">
        <v>173</v>
      </c>
      <c r="Z27" s="573">
        <f ca="1">Analysis!V91</f>
        <v>0</v>
      </c>
      <c r="AA27" s="573">
        <f ca="1">Analysis!V92</f>
        <v>0</v>
      </c>
      <c r="AB27" s="573">
        <f ca="1">Analysis!V93</f>
        <v>0</v>
      </c>
      <c r="AC27" s="8"/>
      <c r="AD27" s="572" t="s">
        <v>173</v>
      </c>
      <c r="AE27" s="574">
        <f>Analysis!T91</f>
        <v>0</v>
      </c>
      <c r="AF27" s="574">
        <f>Analysis!T92</f>
        <v>0</v>
      </c>
      <c r="AG27" s="574">
        <f>Analysis!T93</f>
        <v>0</v>
      </c>
      <c r="AH27" s="8"/>
      <c r="AI27" s="572" t="s">
        <v>173</v>
      </c>
      <c r="AJ27" s="575">
        <f>Analysis!S91</f>
        <v>0</v>
      </c>
      <c r="AK27" s="575">
        <f>Analysis!S92</f>
        <v>0</v>
      </c>
      <c r="AL27" s="575">
        <f>Analysis!S93</f>
        <v>0</v>
      </c>
      <c r="AM27" s="8"/>
      <c r="AN27" s="600">
        <f>675</f>
        <v>675</v>
      </c>
      <c r="AO27" s="601">
        <v>0.5</v>
      </c>
      <c r="AP27" s="8"/>
      <c r="AQ27" s="8"/>
    </row>
    <row r="28" spans="1:43" ht="15" customHeight="1" x14ac:dyDescent="0.3">
      <c r="A28" s="16"/>
      <c r="B28" s="16"/>
      <c r="C28" s="16"/>
      <c r="D28" s="405" t="s">
        <v>175</v>
      </c>
      <c r="E28" s="410"/>
      <c r="F28" s="557" t="str">
        <f>IFERROR(AVERAGE('Week 6'!R33,'Week 6'!R63,'Week 6'!R93),"")</f>
        <v/>
      </c>
      <c r="G28" s="547"/>
      <c r="H28" s="105"/>
      <c r="I28" s="149"/>
      <c r="J28" s="97"/>
      <c r="K28" s="97"/>
      <c r="L28" s="97"/>
      <c r="M28" s="97"/>
      <c r="N28" s="97"/>
      <c r="O28" s="98"/>
      <c r="P28" s="16"/>
      <c r="Q28" s="2"/>
      <c r="R28" s="2"/>
      <c r="S28" s="2"/>
      <c r="T28" s="8"/>
      <c r="U28" s="8"/>
      <c r="V28" s="8"/>
      <c r="W28" s="8"/>
      <c r="X28" s="8"/>
      <c r="Y28" s="572" t="s">
        <v>175</v>
      </c>
      <c r="Z28" s="573">
        <f ca="1">Analysis!V110</f>
        <v>0</v>
      </c>
      <c r="AA28" s="573">
        <f ca="1">Analysis!V111</f>
        <v>0</v>
      </c>
      <c r="AB28" s="573">
        <f ca="1">Analysis!V112</f>
        <v>0</v>
      </c>
      <c r="AC28" s="8"/>
      <c r="AD28" s="572" t="s">
        <v>175</v>
      </c>
      <c r="AE28" s="574">
        <f>Analysis!T110</f>
        <v>0</v>
      </c>
      <c r="AF28" s="574">
        <f>Analysis!T111</f>
        <v>0</v>
      </c>
      <c r="AG28" s="574">
        <f>Analysis!T112</f>
        <v>0</v>
      </c>
      <c r="AH28" s="8"/>
      <c r="AI28" s="572" t="s">
        <v>175</v>
      </c>
      <c r="AJ28" s="575">
        <f>Analysis!S110</f>
        <v>0</v>
      </c>
      <c r="AK28" s="575">
        <f>Analysis!S111</f>
        <v>0</v>
      </c>
      <c r="AL28" s="575">
        <f>Analysis!S112</f>
        <v>0</v>
      </c>
      <c r="AM28" s="8"/>
      <c r="AN28" s="600">
        <f>500</f>
        <v>500</v>
      </c>
      <c r="AO28" s="601">
        <v>0.4</v>
      </c>
      <c r="AP28" s="8"/>
      <c r="AQ28" s="8"/>
    </row>
    <row r="29" spans="1:43" ht="15" customHeight="1" thickBot="1" x14ac:dyDescent="0.35">
      <c r="A29" s="16"/>
      <c r="B29" s="16"/>
      <c r="C29" s="16"/>
      <c r="D29" s="444"/>
      <c r="E29" s="412"/>
      <c r="F29" s="558"/>
      <c r="G29" s="549"/>
      <c r="H29" s="105"/>
      <c r="I29" s="149"/>
      <c r="J29" s="97"/>
      <c r="K29" s="97"/>
      <c r="L29" s="97"/>
      <c r="M29" s="97"/>
      <c r="N29" s="97"/>
      <c r="O29" s="185"/>
      <c r="P29" s="16"/>
      <c r="Q29" s="2"/>
      <c r="R29" s="2"/>
      <c r="S29" s="2"/>
      <c r="T29" s="8"/>
      <c r="U29" s="8"/>
      <c r="V29" s="8"/>
      <c r="W29" s="8"/>
      <c r="X29" s="8"/>
      <c r="Y29" s="572" t="s">
        <v>194</v>
      </c>
      <c r="Z29" s="573">
        <f ca="1">Analysis!V129</f>
        <v>0</v>
      </c>
      <c r="AA29" s="573">
        <f ca="1">Analysis!V130</f>
        <v>0</v>
      </c>
      <c r="AB29" s="573">
        <f ca="1">Analysis!V131</f>
        <v>0</v>
      </c>
      <c r="AC29" s="8"/>
      <c r="AD29" s="572" t="s">
        <v>194</v>
      </c>
      <c r="AE29" s="574">
        <f>Analysis!T129</f>
        <v>0</v>
      </c>
      <c r="AF29" s="574">
        <f>Analysis!T130</f>
        <v>0</v>
      </c>
      <c r="AG29" s="574">
        <f>Analysis!T131</f>
        <v>0</v>
      </c>
      <c r="AH29" s="8"/>
      <c r="AI29" s="572" t="s">
        <v>194</v>
      </c>
      <c r="AJ29" s="575">
        <f>Analysis!S129</f>
        <v>0</v>
      </c>
      <c r="AK29" s="575">
        <f>Analysis!S130</f>
        <v>0</v>
      </c>
      <c r="AL29" s="575">
        <f>Analysis!S131</f>
        <v>0</v>
      </c>
      <c r="AM29" s="8"/>
      <c r="AN29" s="600">
        <f>375</f>
        <v>375</v>
      </c>
      <c r="AO29" s="601">
        <v>0.3</v>
      </c>
      <c r="AP29" s="8"/>
      <c r="AQ29" s="8"/>
    </row>
    <row r="30" spans="1:43" ht="15" customHeight="1" x14ac:dyDescent="0.3">
      <c r="A30" s="16"/>
      <c r="B30" s="16"/>
      <c r="C30" s="16"/>
      <c r="D30" s="397" t="s">
        <v>194</v>
      </c>
      <c r="E30" s="399"/>
      <c r="F30" s="557" t="str">
        <f>IFERROR(AVERAGE('Week 7'!R33,'Week 6'!R63,'Week 7'!R93),"")</f>
        <v/>
      </c>
      <c r="G30" s="547"/>
      <c r="H30" s="105"/>
      <c r="I30" s="150"/>
      <c r="J30" s="97"/>
      <c r="K30" s="97"/>
      <c r="L30" s="97"/>
      <c r="M30" s="97"/>
      <c r="N30" s="97"/>
      <c r="O30" s="185"/>
      <c r="P30" s="16"/>
      <c r="Q30" s="2"/>
      <c r="R30" s="2"/>
      <c r="S30" s="2"/>
      <c r="T30" s="8"/>
      <c r="U30" s="8"/>
      <c r="V30" s="8"/>
      <c r="W30" s="8"/>
      <c r="X30" s="8"/>
      <c r="Y30" s="8"/>
      <c r="Z30" s="8"/>
      <c r="AA30" s="8"/>
      <c r="AB30" s="8"/>
      <c r="AC30" s="8"/>
      <c r="AD30" s="8"/>
      <c r="AE30" s="8"/>
      <c r="AF30" s="8"/>
      <c r="AG30" s="8"/>
      <c r="AH30" s="8"/>
      <c r="AI30" s="8"/>
      <c r="AJ30" s="8"/>
      <c r="AK30" s="8"/>
      <c r="AL30" s="8"/>
      <c r="AM30" s="8"/>
      <c r="AN30" s="600">
        <f>250</f>
        <v>250</v>
      </c>
      <c r="AO30" s="601">
        <v>0.2</v>
      </c>
      <c r="AP30" s="8"/>
      <c r="AQ30" s="8"/>
    </row>
    <row r="31" spans="1:43" ht="15" customHeight="1" thickBot="1" x14ac:dyDescent="0.35">
      <c r="A31" s="16"/>
      <c r="B31" s="16"/>
      <c r="C31" s="16"/>
      <c r="D31" s="406"/>
      <c r="E31" s="508"/>
      <c r="F31" s="558"/>
      <c r="G31" s="549"/>
      <c r="H31" s="105"/>
      <c r="I31" s="150"/>
      <c r="J31" s="97"/>
      <c r="K31" s="97"/>
      <c r="L31" s="97"/>
      <c r="M31" s="97"/>
      <c r="N31" s="97"/>
      <c r="O31" s="185"/>
      <c r="P31" s="16"/>
      <c r="Q31" s="2"/>
      <c r="R31" s="2"/>
      <c r="S31" s="2"/>
      <c r="T31" s="8"/>
      <c r="U31" s="8"/>
      <c r="V31" s="8"/>
      <c r="W31" s="8"/>
      <c r="X31" s="8"/>
      <c r="Y31" s="8"/>
      <c r="Z31" s="8"/>
      <c r="AA31" s="8"/>
      <c r="AB31" s="8"/>
      <c r="AC31" s="8"/>
      <c r="AD31" s="8"/>
      <c r="AE31" s="8"/>
      <c r="AF31" s="8"/>
      <c r="AG31" s="8"/>
      <c r="AH31" s="8"/>
      <c r="AI31" s="8"/>
      <c r="AJ31" s="8"/>
      <c r="AK31" s="8"/>
      <c r="AL31" s="8"/>
      <c r="AM31" s="8"/>
      <c r="AN31" s="600">
        <f>125</f>
        <v>125</v>
      </c>
      <c r="AO31" s="601">
        <v>0.1</v>
      </c>
      <c r="AP31" s="8"/>
      <c r="AQ31" s="8"/>
    </row>
    <row r="32" spans="1:43" ht="15" customHeight="1" x14ac:dyDescent="0.3">
      <c r="A32" s="16"/>
      <c r="B32" s="16"/>
      <c r="C32" s="16"/>
      <c r="D32" s="397" t="s">
        <v>186</v>
      </c>
      <c r="E32" s="399"/>
      <c r="F32" s="546">
        <f>IFERROR(AVERAGE(F18:G31),"")</f>
        <v>900</v>
      </c>
      <c r="G32" s="547"/>
      <c r="H32" s="105"/>
      <c r="I32" s="150"/>
      <c r="J32" s="97"/>
      <c r="K32" s="97"/>
      <c r="L32" s="97"/>
      <c r="M32" s="97"/>
      <c r="N32" s="97"/>
      <c r="O32" s="185"/>
      <c r="P32" s="16"/>
      <c r="Q32" s="2"/>
      <c r="R32" s="2"/>
      <c r="S32" s="2"/>
      <c r="T32" s="8"/>
      <c r="U32" s="8"/>
      <c r="V32" s="8"/>
      <c r="W32" s="8"/>
      <c r="X32" s="8"/>
      <c r="Y32" s="8"/>
      <c r="Z32" s="8"/>
      <c r="AA32" s="8"/>
      <c r="AB32" s="8"/>
      <c r="AC32" s="8"/>
      <c r="AD32" s="8"/>
      <c r="AE32" s="8"/>
      <c r="AF32" s="8"/>
      <c r="AG32" s="8"/>
      <c r="AH32" s="8"/>
      <c r="AI32" s="8"/>
      <c r="AJ32" s="8"/>
      <c r="AK32" s="8"/>
      <c r="AL32" s="8"/>
      <c r="AM32" s="8"/>
      <c r="AN32" s="76"/>
      <c r="AO32" s="597"/>
      <c r="AP32" s="8"/>
      <c r="AQ32" s="8"/>
    </row>
    <row r="33" spans="1:43" ht="15" customHeight="1" thickBot="1" x14ac:dyDescent="0.35">
      <c r="A33" s="16"/>
      <c r="B33" s="16"/>
      <c r="C33" s="16"/>
      <c r="D33" s="406"/>
      <c r="E33" s="508"/>
      <c r="F33" s="548"/>
      <c r="G33" s="549"/>
      <c r="H33" s="152"/>
      <c r="I33" s="151"/>
      <c r="J33" s="99"/>
      <c r="K33" s="99"/>
      <c r="L33" s="99"/>
      <c r="M33" s="99"/>
      <c r="N33" s="99"/>
      <c r="O33" s="186"/>
      <c r="P33" s="16"/>
      <c r="Q33" s="2"/>
      <c r="R33" s="2"/>
      <c r="S33" s="2"/>
      <c r="T33" s="8"/>
      <c r="U33" s="8"/>
      <c r="V33" s="8"/>
      <c r="W33" s="8"/>
      <c r="X33" s="8"/>
      <c r="Y33" s="8"/>
      <c r="Z33" s="8"/>
      <c r="AA33" s="8"/>
      <c r="AB33" s="8"/>
      <c r="AC33" s="8"/>
      <c r="AD33" s="8"/>
      <c r="AE33" s="8"/>
      <c r="AF33" s="8"/>
      <c r="AG33" s="8"/>
      <c r="AH33" s="8"/>
      <c r="AI33" s="8"/>
      <c r="AJ33" s="8"/>
      <c r="AK33" s="8"/>
      <c r="AL33" s="8"/>
      <c r="AM33" s="8"/>
      <c r="AN33" s="602"/>
      <c r="AO33" s="603"/>
      <c r="AP33" s="8"/>
      <c r="AQ33" s="8"/>
    </row>
    <row r="34" spans="1:43" ht="15" customHeight="1" x14ac:dyDescent="0.3">
      <c r="A34" s="16"/>
      <c r="B34" s="16"/>
      <c r="C34" s="16"/>
      <c r="D34" s="9"/>
      <c r="E34" s="16"/>
      <c r="F34" s="16"/>
      <c r="G34" s="16"/>
      <c r="H34" s="16"/>
      <c r="I34" s="16"/>
      <c r="J34" s="16"/>
      <c r="K34" s="16"/>
      <c r="L34" s="16"/>
      <c r="M34" s="16"/>
      <c r="N34" s="16"/>
      <c r="O34" s="16"/>
      <c r="P34" s="16"/>
      <c r="Q34" s="2"/>
      <c r="R34" s="2"/>
      <c r="S34" s="2"/>
      <c r="T34" s="8"/>
      <c r="U34" s="8"/>
      <c r="V34" s="8"/>
      <c r="W34" s="8"/>
      <c r="X34" s="8"/>
      <c r="Y34" s="8"/>
      <c r="Z34" s="8"/>
      <c r="AA34" s="8"/>
      <c r="AB34" s="8"/>
      <c r="AC34" s="8"/>
      <c r="AD34" s="8"/>
      <c r="AE34" s="8"/>
      <c r="AF34" s="8"/>
      <c r="AG34" s="8"/>
      <c r="AH34" s="8"/>
      <c r="AI34" s="8"/>
      <c r="AJ34" s="8"/>
      <c r="AK34" s="8"/>
      <c r="AL34" s="8"/>
      <c r="AM34" s="8"/>
      <c r="AN34" s="8"/>
      <c r="AO34" s="8"/>
      <c r="AP34" s="8"/>
      <c r="AQ34" s="8"/>
    </row>
    <row r="35" spans="1:43" ht="15" customHeight="1" x14ac:dyDescent="0.3">
      <c r="A35" s="16"/>
      <c r="B35" s="16"/>
      <c r="C35" s="16"/>
      <c r="D35" s="16"/>
      <c r="E35" s="16"/>
      <c r="F35" s="16"/>
      <c r="G35" s="16"/>
      <c r="H35" s="16"/>
      <c r="I35" s="16"/>
      <c r="J35" s="16"/>
      <c r="K35" s="16"/>
      <c r="L35" s="16"/>
      <c r="M35" s="16"/>
      <c r="N35" s="16"/>
      <c r="O35" s="16"/>
      <c r="P35" s="16"/>
      <c r="Q35" s="2"/>
      <c r="R35" s="2"/>
      <c r="S35" s="2"/>
      <c r="T35" s="8"/>
      <c r="U35" s="8"/>
      <c r="V35" s="8"/>
      <c r="W35" s="8"/>
      <c r="X35" s="8"/>
      <c r="Y35" s="8"/>
      <c r="Z35" s="8"/>
      <c r="AA35" s="8"/>
      <c r="AB35" s="8"/>
      <c r="AC35" s="8"/>
      <c r="AD35" s="8"/>
      <c r="AE35" s="8"/>
      <c r="AF35" s="8"/>
      <c r="AG35" s="8"/>
      <c r="AH35" s="8"/>
      <c r="AI35" s="8"/>
      <c r="AJ35" s="8"/>
      <c r="AK35" s="8"/>
      <c r="AL35" s="8"/>
      <c r="AM35" s="8"/>
      <c r="AN35" s="8"/>
      <c r="AO35" s="8"/>
      <c r="AP35" s="8"/>
      <c r="AQ35" s="8"/>
    </row>
    <row r="36" spans="1:43" ht="15" customHeight="1" x14ac:dyDescent="0.3">
      <c r="A36" s="16"/>
      <c r="B36" s="16"/>
      <c r="C36" s="16"/>
      <c r="D36" s="16"/>
      <c r="E36" s="16"/>
      <c r="F36" s="16"/>
      <c r="G36" s="16"/>
      <c r="H36" s="520"/>
      <c r="I36" s="520"/>
      <c r="J36" s="520"/>
      <c r="K36" s="16"/>
      <c r="L36" s="16"/>
      <c r="M36" s="16"/>
      <c r="N36" s="16"/>
      <c r="O36" s="16"/>
      <c r="P36" s="16"/>
      <c r="Q36" s="2"/>
      <c r="R36" s="2"/>
      <c r="S36" s="2"/>
      <c r="T36" s="8"/>
      <c r="U36" s="8"/>
      <c r="V36" s="8"/>
      <c r="W36" s="8"/>
      <c r="X36" s="8"/>
      <c r="Y36" s="8"/>
      <c r="Z36" s="8"/>
      <c r="AA36" s="8"/>
      <c r="AB36" s="8"/>
      <c r="AC36" s="8"/>
      <c r="AD36" s="8"/>
      <c r="AE36" s="8"/>
      <c r="AF36" s="8"/>
      <c r="AG36" s="8"/>
      <c r="AH36" s="8"/>
      <c r="AI36" s="8"/>
      <c r="AJ36" s="8"/>
      <c r="AK36" s="8"/>
      <c r="AL36" s="8"/>
      <c r="AM36" s="8"/>
      <c r="AN36" s="8"/>
      <c r="AO36" s="8"/>
      <c r="AP36" s="8"/>
      <c r="AQ36" s="8"/>
    </row>
    <row r="37" spans="1:43" ht="15" customHeight="1" x14ac:dyDescent="0.3">
      <c r="A37" s="16"/>
      <c r="B37" s="16"/>
      <c r="C37" s="16"/>
      <c r="D37" s="16"/>
      <c r="E37" s="16"/>
      <c r="F37" s="16"/>
      <c r="G37" s="16"/>
      <c r="H37" s="12"/>
      <c r="I37" s="96"/>
      <c r="J37" s="59"/>
      <c r="K37" s="16"/>
      <c r="L37" s="16"/>
      <c r="M37" s="16"/>
      <c r="N37" s="16"/>
      <c r="O37" s="16"/>
      <c r="P37" s="16"/>
      <c r="Q37" s="2"/>
      <c r="R37" s="2"/>
      <c r="S37" s="2"/>
      <c r="T37" s="8"/>
      <c r="U37" s="8"/>
      <c r="V37" s="8"/>
      <c r="W37" s="8"/>
      <c r="X37" s="8"/>
      <c r="Y37" s="8"/>
      <c r="Z37" s="569"/>
      <c r="AA37" s="569"/>
      <c r="AB37" s="569"/>
      <c r="AC37" s="8"/>
      <c r="AD37" s="8"/>
      <c r="AE37" s="8"/>
      <c r="AF37" s="8"/>
      <c r="AG37" s="8"/>
      <c r="AH37" s="8"/>
      <c r="AI37" s="8"/>
      <c r="AJ37" s="8"/>
      <c r="AK37" s="8"/>
      <c r="AL37" s="8"/>
      <c r="AM37" s="8"/>
      <c r="AN37" s="8"/>
      <c r="AO37" s="8"/>
      <c r="AP37" s="8"/>
      <c r="AQ37" s="8"/>
    </row>
    <row r="38" spans="1:43" ht="15" customHeight="1" x14ac:dyDescent="0.3">
      <c r="A38" s="16"/>
      <c r="B38" s="16"/>
      <c r="C38" s="16"/>
      <c r="D38" s="16"/>
      <c r="E38" s="16"/>
      <c r="F38" s="16"/>
      <c r="G38" s="16"/>
      <c r="H38" s="12"/>
      <c r="I38" s="96"/>
      <c r="J38" s="59"/>
      <c r="K38" s="16"/>
      <c r="L38" s="16"/>
      <c r="M38" s="16"/>
      <c r="N38" s="16"/>
      <c r="O38" s="16"/>
      <c r="P38" s="16"/>
      <c r="Q38" s="2"/>
      <c r="R38" s="2"/>
      <c r="S38" s="2"/>
      <c r="T38" s="8"/>
      <c r="U38" s="8"/>
      <c r="V38" s="8"/>
      <c r="W38" s="8"/>
      <c r="X38" s="8"/>
      <c r="Y38" s="8"/>
      <c r="Z38" s="8"/>
      <c r="AA38" s="8"/>
      <c r="AB38" s="8"/>
      <c r="AC38" s="8"/>
      <c r="AD38" s="8"/>
      <c r="AE38" s="8"/>
      <c r="AF38" s="576" t="s">
        <v>79</v>
      </c>
      <c r="AG38" s="576"/>
      <c r="AH38" s="8"/>
      <c r="AI38" s="8"/>
      <c r="AJ38" s="8"/>
      <c r="AK38" s="8"/>
      <c r="AL38" s="8"/>
      <c r="AM38" s="8"/>
      <c r="AN38" s="8"/>
      <c r="AO38" s="8"/>
      <c r="AP38" s="8"/>
      <c r="AQ38" s="8"/>
    </row>
    <row r="39" spans="1:43" ht="15" customHeight="1" x14ac:dyDescent="0.3">
      <c r="A39" s="16"/>
      <c r="B39" s="16"/>
      <c r="C39" s="16"/>
      <c r="D39" s="16"/>
      <c r="E39" s="16"/>
      <c r="F39" s="16"/>
      <c r="G39" s="16"/>
      <c r="H39" s="12"/>
      <c r="I39" s="96"/>
      <c r="J39" s="59"/>
      <c r="K39" s="16"/>
      <c r="L39" s="16"/>
      <c r="M39" s="16"/>
      <c r="N39" s="16"/>
      <c r="O39" s="16"/>
      <c r="P39" s="16"/>
      <c r="Q39" s="2"/>
      <c r="R39" s="2"/>
      <c r="S39" s="2"/>
      <c r="T39" s="8"/>
      <c r="U39" s="8"/>
      <c r="V39" s="8"/>
      <c r="W39" s="8"/>
      <c r="X39" s="8"/>
      <c r="Y39" s="8"/>
      <c r="Z39" s="577"/>
      <c r="AA39" s="577"/>
      <c r="AB39" s="577"/>
      <c r="AC39" s="8"/>
      <c r="AD39" s="8"/>
      <c r="AE39" s="8"/>
      <c r="AF39" s="578" t="s">
        <v>51</v>
      </c>
      <c r="AG39" s="579">
        <f ca="1">Analysis!V18</f>
        <v>0</v>
      </c>
      <c r="AH39" s="8"/>
      <c r="AI39" s="8"/>
      <c r="AJ39" s="8"/>
      <c r="AK39" s="8"/>
      <c r="AL39" s="8"/>
      <c r="AM39" s="8"/>
      <c r="AN39" s="8"/>
      <c r="AO39" s="8"/>
      <c r="AP39" s="8"/>
      <c r="AQ39" s="8"/>
    </row>
    <row r="40" spans="1:43" ht="15" customHeight="1" x14ac:dyDescent="0.3">
      <c r="A40" s="16"/>
      <c r="B40" s="16"/>
      <c r="C40" s="16"/>
      <c r="D40" s="16"/>
      <c r="E40" s="16"/>
      <c r="F40" s="16"/>
      <c r="G40" s="16"/>
      <c r="H40" s="12"/>
      <c r="I40" s="96"/>
      <c r="J40" s="59"/>
      <c r="K40" s="16"/>
      <c r="L40" s="16"/>
      <c r="M40" s="16"/>
      <c r="N40" s="16"/>
      <c r="O40" s="16"/>
      <c r="P40" s="16"/>
      <c r="Q40" s="2"/>
      <c r="R40" s="2"/>
      <c r="S40" s="2"/>
      <c r="T40" s="8"/>
      <c r="U40" s="8"/>
      <c r="V40" s="8"/>
      <c r="W40" s="8"/>
      <c r="X40" s="8"/>
      <c r="Y40" s="8"/>
      <c r="Z40" s="577"/>
      <c r="AA40" s="577"/>
      <c r="AB40" s="577"/>
      <c r="AC40" s="8"/>
      <c r="AD40" s="8"/>
      <c r="AE40" s="8"/>
      <c r="AF40" s="578" t="s">
        <v>54</v>
      </c>
      <c r="AG40" s="579">
        <f ca="1">Analysis!V37</f>
        <v>0</v>
      </c>
      <c r="AH40" s="8"/>
      <c r="AI40" s="8"/>
      <c r="AJ40" s="569" t="s">
        <v>105</v>
      </c>
      <c r="AK40" s="569"/>
      <c r="AL40" s="569"/>
      <c r="AM40" s="569"/>
      <c r="AN40" s="569"/>
      <c r="AO40" s="569"/>
      <c r="AP40" s="8"/>
      <c r="AQ40" s="8"/>
    </row>
    <row r="41" spans="1:43" ht="15" customHeight="1" x14ac:dyDescent="0.3">
      <c r="A41" s="16"/>
      <c r="B41" s="16"/>
      <c r="C41" s="16"/>
      <c r="D41" s="16"/>
      <c r="E41" s="16"/>
      <c r="F41" s="16"/>
      <c r="G41" s="16"/>
      <c r="H41" s="12"/>
      <c r="I41" s="96"/>
      <c r="J41" s="59"/>
      <c r="K41" s="16"/>
      <c r="L41" s="16"/>
      <c r="M41" s="16"/>
      <c r="N41" s="16"/>
      <c r="O41" s="16"/>
      <c r="P41" s="16"/>
      <c r="Q41" s="2"/>
      <c r="R41" s="2"/>
      <c r="S41" s="2"/>
      <c r="T41" s="8"/>
      <c r="U41" s="8"/>
      <c r="V41" s="8"/>
      <c r="W41" s="8"/>
      <c r="X41" s="8"/>
      <c r="Y41" s="8"/>
      <c r="Z41" s="577"/>
      <c r="AA41" s="577"/>
      <c r="AB41" s="577"/>
      <c r="AC41" s="8"/>
      <c r="AD41" s="8"/>
      <c r="AE41" s="8"/>
      <c r="AF41" s="578" t="s">
        <v>52</v>
      </c>
      <c r="AG41" s="579">
        <f ca="1">Analysis!V56</f>
        <v>0</v>
      </c>
      <c r="AH41" s="8"/>
      <c r="AI41" s="8"/>
      <c r="AJ41" s="561"/>
      <c r="AK41" s="561" t="s">
        <v>42</v>
      </c>
      <c r="AL41" s="561" t="s">
        <v>106</v>
      </c>
      <c r="AM41" s="561" t="s">
        <v>44</v>
      </c>
      <c r="AN41" s="561" t="s">
        <v>106</v>
      </c>
      <c r="AO41" s="561" t="s">
        <v>45</v>
      </c>
      <c r="AP41" s="561" t="s">
        <v>106</v>
      </c>
      <c r="AQ41" s="8"/>
    </row>
    <row r="42" spans="1:43" ht="15" customHeight="1" x14ac:dyDescent="0.3">
      <c r="A42" s="16"/>
      <c r="B42" s="16"/>
      <c r="C42" s="16"/>
      <c r="D42" s="16"/>
      <c r="E42" s="16"/>
      <c r="F42" s="16"/>
      <c r="G42" s="16"/>
      <c r="H42" s="12"/>
      <c r="I42" s="96"/>
      <c r="J42" s="59"/>
      <c r="K42" s="16"/>
      <c r="L42" s="16"/>
      <c r="M42" s="16"/>
      <c r="N42" s="16"/>
      <c r="O42" s="16"/>
      <c r="P42" s="16"/>
      <c r="Q42" s="2"/>
      <c r="R42" s="2"/>
      <c r="S42" s="2"/>
      <c r="T42" s="8"/>
      <c r="U42" s="8"/>
      <c r="V42" s="8"/>
      <c r="W42" s="8"/>
      <c r="X42" s="8"/>
      <c r="Y42" s="8"/>
      <c r="Z42" s="577"/>
      <c r="AA42" s="577"/>
      <c r="AB42" s="577"/>
      <c r="AC42" s="8"/>
      <c r="AD42" s="8"/>
      <c r="AE42" s="8"/>
      <c r="AF42" s="578" t="s">
        <v>53</v>
      </c>
      <c r="AG42" s="579">
        <f ca="1">Analysis!V75</f>
        <v>0</v>
      </c>
      <c r="AH42" s="8"/>
      <c r="AI42" s="8"/>
      <c r="AJ42" s="561"/>
      <c r="AK42" s="561">
        <f ca="1">SUMPRODUCT((NOT(ISERROR(FIND(Analysis!M15,Analysis!B15:D23))))*(Analysis!K15:K23))</f>
        <v>0</v>
      </c>
      <c r="AL42" s="561">
        <v>1</v>
      </c>
      <c r="AM42" s="561">
        <f ca="1">SUMPRODUCT((NOT(ISERROR(FIND(Analysis!M16,Analysis!B15:D23))))*(Analysis!K15:K23))</f>
        <v>0</v>
      </c>
      <c r="AN42" s="561">
        <v>1</v>
      </c>
      <c r="AO42" s="561">
        <f ca="1">SUMPRODUCT((NOT(ISERROR(FIND(Analysis!M17,Analysis!B15:D23))))*(Analysis!K15:K23))</f>
        <v>0</v>
      </c>
      <c r="AP42" s="561">
        <v>1</v>
      </c>
      <c r="AQ42" s="8"/>
    </row>
    <row r="43" spans="1:43" ht="15" customHeight="1" x14ac:dyDescent="0.3">
      <c r="A43" s="16"/>
      <c r="B43" s="16"/>
      <c r="C43" s="16"/>
      <c r="D43" s="16"/>
      <c r="E43" s="16"/>
      <c r="F43" s="16"/>
      <c r="G43" s="16"/>
      <c r="H43" s="12"/>
      <c r="I43" s="96"/>
      <c r="J43" s="59"/>
      <c r="K43" s="16"/>
      <c r="L43" s="16"/>
      <c r="M43" s="16"/>
      <c r="N43" s="16"/>
      <c r="O43" s="16"/>
      <c r="P43" s="16"/>
      <c r="Q43" s="2"/>
      <c r="R43" s="2"/>
      <c r="S43" s="2"/>
      <c r="T43" s="8"/>
      <c r="U43" s="8"/>
      <c r="V43" s="8"/>
      <c r="W43" s="8"/>
      <c r="X43" s="8"/>
      <c r="Y43" s="8"/>
      <c r="Z43" s="577"/>
      <c r="AA43" s="577"/>
      <c r="AB43" s="577"/>
      <c r="AC43" s="8"/>
      <c r="AD43" s="8"/>
      <c r="AE43" s="8"/>
      <c r="AF43" s="578" t="s">
        <v>173</v>
      </c>
      <c r="AG43" s="579">
        <f ca="1">Analysis!V94</f>
        <v>0</v>
      </c>
      <c r="AH43" s="8"/>
      <c r="AI43" s="8"/>
      <c r="AJ43" s="561"/>
      <c r="AK43" s="561">
        <f ca="1">SUMPRODUCT((NOT(ISERROR(FIND(Analysis!M34,Analysis!B34:D42))))*(Analysis!K34:K42))</f>
        <v>0</v>
      </c>
      <c r="AL43" s="561">
        <v>2</v>
      </c>
      <c r="AM43" s="561">
        <f ca="1">SUMPRODUCT((NOT(ISERROR(FIND(Analysis!M35,Analysis!B34:D42))))*(Analysis!K34:K42))</f>
        <v>0</v>
      </c>
      <c r="AN43" s="561">
        <v>2</v>
      </c>
      <c r="AO43" s="561">
        <f ca="1">SUMPRODUCT((NOT(ISERROR(FIND(Analysis!M36,Analysis!B34:D42))))*(Analysis!K34:K42))</f>
        <v>0</v>
      </c>
      <c r="AP43" s="561">
        <v>2</v>
      </c>
      <c r="AQ43" s="8"/>
    </row>
    <row r="44" spans="1:43" ht="15" customHeight="1" x14ac:dyDescent="0.3">
      <c r="A44" s="16"/>
      <c r="B44" s="16"/>
      <c r="C44" s="16"/>
      <c r="D44" s="16"/>
      <c r="E44" s="16"/>
      <c r="F44" s="16"/>
      <c r="G44" s="16"/>
      <c r="H44" s="12"/>
      <c r="I44" s="96"/>
      <c r="J44" s="59"/>
      <c r="K44" s="16"/>
      <c r="L44" s="16"/>
      <c r="M44" s="16"/>
      <c r="N44" s="16"/>
      <c r="O44" s="16"/>
      <c r="P44" s="16"/>
      <c r="Q44" s="2"/>
      <c r="R44" s="2"/>
      <c r="S44" s="2"/>
      <c r="T44" s="8"/>
      <c r="U44" s="8"/>
      <c r="V44" s="8"/>
      <c r="W44" s="8"/>
      <c r="X44" s="8"/>
      <c r="Y44" s="8"/>
      <c r="Z44" s="569" t="s">
        <v>103</v>
      </c>
      <c r="AA44" s="569"/>
      <c r="AB44" s="569"/>
      <c r="AC44" s="8"/>
      <c r="AD44" s="8"/>
      <c r="AE44" s="8"/>
      <c r="AF44" s="578" t="s">
        <v>175</v>
      </c>
      <c r="AG44" s="579">
        <f ca="1">Analysis!V113</f>
        <v>0</v>
      </c>
      <c r="AH44" s="8"/>
      <c r="AI44" s="8"/>
      <c r="AJ44" s="561"/>
      <c r="AK44" s="561">
        <f ca="1">SUMPRODUCT((NOT(ISERROR(FIND(Analysis!M53,Analysis!B53:D61))))*(Analysis!K53:K61))</f>
        <v>0</v>
      </c>
      <c r="AL44" s="561">
        <v>3</v>
      </c>
      <c r="AM44" s="561">
        <f ca="1">SUMPRODUCT((NOT(ISERROR(FIND(Analysis!M54,Analysis!B53:D61))))*(Analysis!K53:K61))</f>
        <v>0</v>
      </c>
      <c r="AN44" s="561">
        <v>3</v>
      </c>
      <c r="AO44" s="561">
        <f ca="1">SUMPRODUCT((NOT(ISERROR(FIND(Analysis!M55,Analysis!B53:D61))))*(Analysis!K53:K61))</f>
        <v>0</v>
      </c>
      <c r="AP44" s="561">
        <v>3</v>
      </c>
      <c r="AQ44" s="8"/>
    </row>
    <row r="45" spans="1:43" ht="15" customHeight="1" x14ac:dyDescent="0.3">
      <c r="A45" s="16"/>
      <c r="B45" s="16"/>
      <c r="C45" s="16"/>
      <c r="D45" s="16"/>
      <c r="E45" s="16"/>
      <c r="F45" s="16"/>
      <c r="G45" s="16"/>
      <c r="H45" s="155"/>
      <c r="I45" s="155"/>
      <c r="J45" s="158"/>
      <c r="K45" s="16"/>
      <c r="L45" s="16"/>
      <c r="M45" s="16"/>
      <c r="N45" s="16"/>
      <c r="O45" s="16"/>
      <c r="P45" s="16"/>
      <c r="Q45" s="2"/>
      <c r="R45" s="2"/>
      <c r="S45" s="2"/>
      <c r="T45" s="8"/>
      <c r="U45" s="8"/>
      <c r="V45" s="8"/>
      <c r="W45" s="8"/>
      <c r="X45" s="8"/>
      <c r="Y45" s="8"/>
      <c r="Z45" s="8" t="s">
        <v>42</v>
      </c>
      <c r="AA45" s="8" t="s">
        <v>44</v>
      </c>
      <c r="AB45" s="8" t="s">
        <v>45</v>
      </c>
      <c r="AC45" s="8"/>
      <c r="AD45" s="8"/>
      <c r="AE45" s="8"/>
      <c r="AF45" s="578" t="s">
        <v>194</v>
      </c>
      <c r="AG45" s="579">
        <f ca="1">Analysis!V132</f>
        <v>0</v>
      </c>
      <c r="AH45" s="8"/>
      <c r="AI45" s="8"/>
      <c r="AJ45" s="561"/>
      <c r="AK45" s="561">
        <f ca="1">SUMPRODUCT((NOT(ISERROR(FIND(Analysis!M72,Analysis!B72:D80))))*(Analysis!K72:K80))</f>
        <v>0</v>
      </c>
      <c r="AL45" s="561">
        <v>4</v>
      </c>
      <c r="AM45" s="561">
        <f ca="1">SUMPRODUCT((NOT(ISERROR(FIND(Analysis!M73,Analysis!B72:D80))))*(Analysis!K72:K80))</f>
        <v>0</v>
      </c>
      <c r="AN45" s="561">
        <v>4</v>
      </c>
      <c r="AO45" s="561">
        <f ca="1">SUMPRODUCT((NOT(ISERROR(FIND(Analysis!M74,Analysis!B72:D80))))*(Analysis!K72:K80))</f>
        <v>0</v>
      </c>
      <c r="AP45" s="561">
        <v>4</v>
      </c>
      <c r="AQ45" s="8"/>
    </row>
    <row r="46" spans="1:43" ht="15" customHeight="1" x14ac:dyDescent="0.3">
      <c r="A46" s="16"/>
      <c r="B46" s="16"/>
      <c r="C46" s="16"/>
      <c r="D46" s="16"/>
      <c r="E46" s="16"/>
      <c r="F46" s="16"/>
      <c r="G46" s="16"/>
      <c r="H46" s="12"/>
      <c r="I46" s="96"/>
      <c r="J46" s="59"/>
      <c r="K46" s="16"/>
      <c r="L46" s="16"/>
      <c r="M46" s="16"/>
      <c r="N46" s="16"/>
      <c r="O46" s="16"/>
      <c r="P46" s="16"/>
      <c r="Q46" s="2"/>
      <c r="R46" s="2"/>
      <c r="S46" s="2"/>
      <c r="T46" s="8"/>
      <c r="U46" s="8"/>
      <c r="V46" s="8"/>
      <c r="W46" s="8"/>
      <c r="X46" s="8"/>
      <c r="Y46" s="8" t="s">
        <v>51</v>
      </c>
      <c r="Z46" s="580">
        <f>Analysis!Q15</f>
        <v>0</v>
      </c>
      <c r="AA46" s="580">
        <f>Analysis!Q16</f>
        <v>0</v>
      </c>
      <c r="AB46" s="580">
        <f>Analysis!Q17</f>
        <v>0</v>
      </c>
      <c r="AC46" s="8"/>
      <c r="AD46" s="8"/>
      <c r="AE46" s="8"/>
      <c r="AF46" s="578"/>
      <c r="AG46" s="579"/>
      <c r="AH46" s="8"/>
      <c r="AI46" s="8"/>
      <c r="AJ46" s="561"/>
      <c r="AK46" s="561">
        <f ca="1">SUMPRODUCT((NOT(ISERROR(FIND(Analysis!M91,Analysis!B91:D99))))*(Analysis!K91:K99))</f>
        <v>0</v>
      </c>
      <c r="AL46" s="561">
        <v>5</v>
      </c>
      <c r="AM46" s="561">
        <f ca="1">SUMPRODUCT((NOT(ISERROR(FIND(Analysis!M92,Analysis!B91:D99))))*(Analysis!K91:K99))</f>
        <v>0</v>
      </c>
      <c r="AN46" s="561">
        <v>5</v>
      </c>
      <c r="AO46" s="561">
        <f ca="1">SUMPRODUCT((NOT(ISERROR(FIND(Analysis!M93,Analysis!B91:D99))))*(Analysis!K91:K99))</f>
        <v>0</v>
      </c>
      <c r="AP46" s="561">
        <v>5</v>
      </c>
      <c r="AQ46" s="8"/>
    </row>
    <row r="47" spans="1:43" ht="15" customHeight="1" x14ac:dyDescent="0.3">
      <c r="A47" s="16"/>
      <c r="B47" s="16"/>
      <c r="C47" s="16"/>
      <c r="D47" s="16"/>
      <c r="E47" s="16"/>
      <c r="F47" s="16"/>
      <c r="G47" s="16"/>
      <c r="H47" s="12"/>
      <c r="I47" s="96"/>
      <c r="J47" s="59"/>
      <c r="K47" s="16"/>
      <c r="L47" s="16"/>
      <c r="M47" s="16"/>
      <c r="N47" s="16"/>
      <c r="O47" s="16"/>
      <c r="P47" s="16"/>
      <c r="Q47" s="2"/>
      <c r="R47" s="2"/>
      <c r="S47" s="2"/>
      <c r="T47" s="8"/>
      <c r="U47" s="8"/>
      <c r="V47" s="8"/>
      <c r="W47" s="8"/>
      <c r="X47" s="8"/>
      <c r="Y47" s="8" t="s">
        <v>54</v>
      </c>
      <c r="Z47" s="580">
        <f>Analysis!Q34</f>
        <v>0</v>
      </c>
      <c r="AA47" s="580">
        <f>Analysis!Q35</f>
        <v>0</v>
      </c>
      <c r="AB47" s="580">
        <f>Analysis!Q36</f>
        <v>0</v>
      </c>
      <c r="AC47" s="8"/>
      <c r="AD47" s="8"/>
      <c r="AE47" s="8"/>
      <c r="AF47" s="578"/>
      <c r="AG47" s="579"/>
      <c r="AH47" s="8"/>
      <c r="AI47" s="8"/>
      <c r="AJ47" s="561"/>
      <c r="AK47" s="561">
        <f ca="1">SUMPRODUCT((NOT(ISERROR(FIND(Analysis!M110,Analysis!B110:D118))))*(Analysis!K110:K118))</f>
        <v>0</v>
      </c>
      <c r="AL47" s="561">
        <v>6</v>
      </c>
      <c r="AM47" s="561">
        <f ca="1">SUMPRODUCT((NOT(ISERROR(FIND(Analysis!M111,Analysis!B110:D118))))*(Analysis!K110:K118))</f>
        <v>0</v>
      </c>
      <c r="AN47" s="561">
        <v>6</v>
      </c>
      <c r="AO47" s="561">
        <f ca="1">SUMPRODUCT((NOT(ISERROR(FIND(Analysis!M112,Analysis!B110:D118))))*(Analysis!K110:K118))</f>
        <v>0</v>
      </c>
      <c r="AP47" s="561">
        <v>6</v>
      </c>
      <c r="AQ47" s="8"/>
    </row>
    <row r="48" spans="1:43" ht="15" customHeight="1" x14ac:dyDescent="0.3">
      <c r="A48" s="16"/>
      <c r="B48" s="16"/>
      <c r="C48" s="16"/>
      <c r="D48" s="16"/>
      <c r="E48" s="16"/>
      <c r="F48" s="16"/>
      <c r="G48" s="16"/>
      <c r="H48" s="12"/>
      <c r="I48" s="96"/>
      <c r="J48" s="59"/>
      <c r="K48" s="16"/>
      <c r="L48" s="16"/>
      <c r="M48" s="16"/>
      <c r="N48" s="16"/>
      <c r="O48" s="16"/>
      <c r="P48" s="16"/>
      <c r="Q48" s="2"/>
      <c r="R48" s="2"/>
      <c r="S48" s="2"/>
      <c r="T48" s="8"/>
      <c r="U48" s="8"/>
      <c r="V48" s="8"/>
      <c r="W48" s="8"/>
      <c r="X48" s="8"/>
      <c r="Y48" s="8" t="s">
        <v>52</v>
      </c>
      <c r="Z48" s="580">
        <f>Analysis!Q53</f>
        <v>0</v>
      </c>
      <c r="AA48" s="580">
        <f>Analysis!Q54</f>
        <v>0</v>
      </c>
      <c r="AB48" s="580">
        <f>Analysis!Q55</f>
        <v>0</v>
      </c>
      <c r="AC48" s="8"/>
      <c r="AD48" s="8"/>
      <c r="AE48" s="8"/>
      <c r="AF48" s="578"/>
      <c r="AG48" s="579"/>
      <c r="AH48" s="8"/>
      <c r="AI48" s="8"/>
      <c r="AJ48" s="8"/>
      <c r="AK48" s="561">
        <f ca="1">SUMPRODUCT((NOT(ISERROR(FIND(Analysis!M129,Analysis!B129:D137))))*(Analysis!K129:K137))</f>
        <v>0</v>
      </c>
      <c r="AL48" s="561">
        <v>7</v>
      </c>
      <c r="AM48" s="561">
        <f ca="1">SUMPRODUCT((NOT(ISERROR(FIND(Analysis!M130,Analysis!B129:D137))))*(Analysis!K129:K137))</f>
        <v>0</v>
      </c>
      <c r="AN48" s="561">
        <v>7</v>
      </c>
      <c r="AO48" s="561">
        <f ca="1">SUMPRODUCT((NOT(ISERROR(FIND(Analysis!M131,Analysis!B129:D137))))*(Analysis!K129:K137))</f>
        <v>0</v>
      </c>
      <c r="AP48" s="561">
        <v>7</v>
      </c>
      <c r="AQ48" s="8"/>
    </row>
    <row r="49" spans="1:43" ht="15" customHeight="1" x14ac:dyDescent="0.3">
      <c r="A49" s="16"/>
      <c r="B49" s="16"/>
      <c r="C49" s="16"/>
      <c r="D49" s="16"/>
      <c r="E49" s="16"/>
      <c r="F49" s="16"/>
      <c r="G49" s="16"/>
      <c r="H49" s="12"/>
      <c r="I49" s="96"/>
      <c r="J49" s="59"/>
      <c r="K49" s="16"/>
      <c r="L49" s="16"/>
      <c r="M49" s="16"/>
      <c r="N49" s="16"/>
      <c r="O49" s="16"/>
      <c r="P49" s="16"/>
      <c r="Q49" s="2"/>
      <c r="R49" s="2"/>
      <c r="S49" s="2"/>
      <c r="T49" s="8"/>
      <c r="U49" s="8"/>
      <c r="V49" s="8"/>
      <c r="W49" s="8"/>
      <c r="X49" s="8"/>
      <c r="Y49" s="8" t="s">
        <v>53</v>
      </c>
      <c r="Z49" s="580">
        <f>Analysis!Q72</f>
        <v>0</v>
      </c>
      <c r="AA49" s="580">
        <f>Analysis!Q73</f>
        <v>0</v>
      </c>
      <c r="AB49" s="580">
        <f>Analysis!Q74</f>
        <v>0</v>
      </c>
      <c r="AC49" s="8"/>
      <c r="AD49" s="8"/>
      <c r="AE49" s="8"/>
      <c r="AF49" s="578"/>
      <c r="AG49" s="579"/>
      <c r="AH49" s="8"/>
      <c r="AI49" s="8"/>
      <c r="AJ49" s="8"/>
      <c r="AK49" s="561"/>
      <c r="AL49" s="561"/>
      <c r="AM49" s="561"/>
      <c r="AN49" s="561"/>
      <c r="AO49" s="561"/>
      <c r="AP49" s="8"/>
      <c r="AQ49" s="8"/>
    </row>
    <row r="50" spans="1:43" ht="15" customHeight="1" x14ac:dyDescent="0.3">
      <c r="A50" s="16"/>
      <c r="B50" s="16"/>
      <c r="C50" s="16"/>
      <c r="D50" s="16"/>
      <c r="E50" s="16"/>
      <c r="F50" s="16"/>
      <c r="G50" s="16"/>
      <c r="H50" s="12"/>
      <c r="I50" s="96"/>
      <c r="J50" s="59"/>
      <c r="K50" s="16"/>
      <c r="L50" s="16"/>
      <c r="M50" s="16"/>
      <c r="N50" s="16"/>
      <c r="O50" s="16"/>
      <c r="P50" s="16"/>
      <c r="Q50" s="2"/>
      <c r="R50" s="2"/>
      <c r="S50" s="2"/>
      <c r="T50" s="8"/>
      <c r="U50" s="8"/>
      <c r="V50" s="8"/>
      <c r="W50" s="8"/>
      <c r="X50" s="8"/>
      <c r="Y50" s="8" t="s">
        <v>173</v>
      </c>
      <c r="Z50" s="580">
        <f>Analysis!Q91</f>
        <v>0</v>
      </c>
      <c r="AA50" s="580">
        <f>Analysis!Q92</f>
        <v>0</v>
      </c>
      <c r="AB50" s="580">
        <f>Analysis!Q93</f>
        <v>0</v>
      </c>
      <c r="AC50" s="8"/>
      <c r="AD50" s="8"/>
      <c r="AE50" s="8"/>
      <c r="AF50" s="576"/>
      <c r="AG50" s="576"/>
      <c r="AH50" s="8"/>
      <c r="AI50" s="8"/>
      <c r="AJ50" s="8"/>
      <c r="AK50" s="561">
        <f ca="1">MAX(AK42:AK48)</f>
        <v>0</v>
      </c>
      <c r="AL50" s="561"/>
      <c r="AM50" s="561">
        <f ca="1">MAX(AM42:AM48)</f>
        <v>0</v>
      </c>
      <c r="AN50" s="561"/>
      <c r="AO50" s="561">
        <f ca="1">MAX(AO42:AO48)</f>
        <v>0</v>
      </c>
      <c r="AP50" s="8"/>
      <c r="AQ50" s="8"/>
    </row>
    <row r="51" spans="1:43" ht="15" customHeight="1" x14ac:dyDescent="0.3">
      <c r="A51" s="16"/>
      <c r="B51" s="16"/>
      <c r="C51" s="16"/>
      <c r="D51" s="16"/>
      <c r="E51" s="16"/>
      <c r="F51" s="16"/>
      <c r="G51" s="16"/>
      <c r="H51" s="9"/>
      <c r="I51" s="9"/>
      <c r="J51" s="9"/>
      <c r="K51" s="16"/>
      <c r="L51" s="16"/>
      <c r="M51" s="16"/>
      <c r="N51" s="16"/>
      <c r="O51" s="16"/>
      <c r="P51" s="16"/>
      <c r="Q51" s="2"/>
      <c r="R51" s="2"/>
      <c r="S51" s="2"/>
      <c r="T51" s="8"/>
      <c r="U51" s="8"/>
      <c r="V51" s="8"/>
      <c r="W51" s="8"/>
      <c r="X51" s="8"/>
      <c r="Y51" s="8" t="s">
        <v>175</v>
      </c>
      <c r="Z51" s="580">
        <f>Analysis!Q110</f>
        <v>0</v>
      </c>
      <c r="AA51" s="580">
        <f>Analysis!Q111</f>
        <v>0</v>
      </c>
      <c r="AB51" s="580">
        <f>Analysis!Q112</f>
        <v>0</v>
      </c>
      <c r="AC51" s="8"/>
      <c r="AD51" s="8"/>
      <c r="AE51" s="8"/>
      <c r="AF51" s="581"/>
      <c r="AG51" s="581"/>
      <c r="AH51" s="8"/>
      <c r="AI51" s="8"/>
      <c r="AJ51" s="8"/>
      <c r="AK51" s="561" t="str">
        <f ca="1">IF(AK50=0,"0 Week(s)",VLOOKUP(AK50,AK42:AL48,2,0))</f>
        <v>0 Week(s)</v>
      </c>
      <c r="AL51" s="561"/>
      <c r="AM51" s="561" t="str">
        <f ca="1">IF(AM50=0,"0 Week(s)",VLOOKUP(AM50,AM42:AN48,2,0))</f>
        <v>0 Week(s)</v>
      </c>
      <c r="AN51" s="561"/>
      <c r="AO51" s="561" t="str">
        <f ca="1">IF(AO50=0,"0 Week(s)",VLOOKUP(AO50,AO42:AP48,2,0))</f>
        <v>0 Week(s)</v>
      </c>
      <c r="AP51" s="8"/>
      <c r="AQ51" s="8"/>
    </row>
    <row r="52" spans="1:43" ht="15" customHeight="1" x14ac:dyDescent="0.3">
      <c r="A52" s="16"/>
      <c r="B52" s="16"/>
      <c r="C52" s="16"/>
      <c r="D52" s="16"/>
      <c r="E52" s="16"/>
      <c r="F52" s="16"/>
      <c r="G52" s="16"/>
      <c r="H52" s="16"/>
      <c r="I52" s="16"/>
      <c r="J52" s="16"/>
      <c r="K52" s="16"/>
      <c r="L52" s="16"/>
      <c r="M52" s="16"/>
      <c r="N52" s="16"/>
      <c r="O52" s="16"/>
      <c r="P52" s="16"/>
      <c r="Q52" s="2"/>
      <c r="R52" s="2"/>
      <c r="S52" s="2"/>
      <c r="T52" s="8"/>
      <c r="U52" s="8"/>
      <c r="V52" s="8"/>
      <c r="W52" s="8"/>
      <c r="X52" s="8"/>
      <c r="Y52" s="8" t="s">
        <v>194</v>
      </c>
      <c r="Z52" s="577">
        <f>Analysis!Q129</f>
        <v>0</v>
      </c>
      <c r="AA52" s="577">
        <f>Analysis!Q130</f>
        <v>0</v>
      </c>
      <c r="AB52" s="577">
        <f>Analysis!Q131</f>
        <v>0</v>
      </c>
      <c r="AC52" s="8"/>
      <c r="AD52" s="8"/>
      <c r="AE52" s="8"/>
      <c r="AF52" s="581"/>
      <c r="AG52" s="581"/>
      <c r="AH52" s="8"/>
      <c r="AI52" s="8"/>
      <c r="AJ52" s="8"/>
      <c r="AK52" s="8"/>
      <c r="AL52" s="8"/>
      <c r="AM52" s="8"/>
      <c r="AN52" s="8"/>
      <c r="AO52" s="8"/>
      <c r="AP52" s="8"/>
      <c r="AQ52" s="8"/>
    </row>
    <row r="53" spans="1:43" ht="15" customHeight="1" x14ac:dyDescent="0.3">
      <c r="A53" s="16"/>
      <c r="B53" s="16"/>
      <c r="C53" s="16"/>
      <c r="D53" s="16"/>
      <c r="E53" s="16"/>
      <c r="F53" s="16"/>
      <c r="G53" s="16"/>
      <c r="H53" s="16"/>
      <c r="I53" s="16"/>
      <c r="J53" s="16"/>
      <c r="K53" s="16"/>
      <c r="L53" s="16"/>
      <c r="M53" s="16"/>
      <c r="N53" s="16"/>
      <c r="O53" s="16"/>
      <c r="P53" s="16"/>
      <c r="Q53" s="2"/>
      <c r="R53" s="2"/>
      <c r="S53" s="2"/>
      <c r="T53" s="8"/>
      <c r="U53" s="8"/>
      <c r="V53" s="8"/>
      <c r="W53" s="8"/>
      <c r="X53" s="8"/>
      <c r="Y53" s="8"/>
      <c r="Z53" s="8"/>
      <c r="AA53" s="8"/>
      <c r="AB53" s="8"/>
      <c r="AC53" s="8"/>
      <c r="AD53" s="8"/>
      <c r="AE53" s="8"/>
      <c r="AF53" s="582"/>
      <c r="AG53" s="582"/>
      <c r="AH53" s="8"/>
      <c r="AI53" s="8"/>
      <c r="AJ53" s="8"/>
      <c r="AK53" s="8"/>
      <c r="AL53" s="8"/>
      <c r="AM53" s="8"/>
      <c r="AN53" s="8"/>
      <c r="AO53" s="8"/>
      <c r="AP53" s="8"/>
      <c r="AQ53" s="8"/>
    </row>
    <row r="54" spans="1:43" ht="15" customHeight="1" x14ac:dyDescent="0.3">
      <c r="A54" s="16"/>
      <c r="B54" s="16"/>
      <c r="C54" s="16"/>
      <c r="D54" s="16"/>
      <c r="E54" s="16"/>
      <c r="F54" s="16"/>
      <c r="G54" s="16"/>
      <c r="H54" s="16"/>
      <c r="I54" s="16"/>
      <c r="J54" s="16"/>
      <c r="K54" s="16"/>
      <c r="L54" s="16"/>
      <c r="M54" s="16"/>
      <c r="N54" s="16"/>
      <c r="O54" s="16"/>
      <c r="P54" s="16"/>
      <c r="Q54" s="2"/>
      <c r="R54" s="2"/>
      <c r="S54" s="2"/>
      <c r="T54" s="8"/>
      <c r="U54" s="8"/>
      <c r="V54" s="8"/>
      <c r="W54" s="8"/>
      <c r="X54" s="8"/>
      <c r="Y54" s="8"/>
      <c r="Z54" s="8"/>
      <c r="AA54" s="8"/>
      <c r="AB54" s="8"/>
      <c r="AC54" s="8"/>
      <c r="AD54" s="8"/>
      <c r="AE54" s="8"/>
      <c r="AF54" s="582"/>
      <c r="AG54" s="582"/>
      <c r="AH54" s="8"/>
      <c r="AI54" s="8"/>
      <c r="AJ54" s="8"/>
      <c r="AK54" s="8"/>
      <c r="AL54" s="8"/>
      <c r="AM54" s="8"/>
      <c r="AN54" s="8"/>
      <c r="AO54" s="8"/>
      <c r="AP54" s="8"/>
      <c r="AQ54" s="8"/>
    </row>
    <row r="55" spans="1:43" ht="15" customHeight="1" x14ac:dyDescent="0.3">
      <c r="A55" s="16"/>
      <c r="B55" s="16"/>
      <c r="C55" s="16"/>
      <c r="D55" s="16"/>
      <c r="E55" s="16"/>
      <c r="F55" s="16"/>
      <c r="G55" s="16"/>
      <c r="H55" s="16"/>
      <c r="I55" s="16"/>
      <c r="J55" s="16"/>
      <c r="K55" s="16"/>
      <c r="L55" s="16"/>
      <c r="M55" s="16"/>
      <c r="N55" s="16"/>
      <c r="O55" s="16"/>
      <c r="P55" s="16"/>
      <c r="Q55" s="2"/>
      <c r="R55" s="2"/>
      <c r="S55" s="2"/>
      <c r="T55" s="8"/>
      <c r="U55" s="8"/>
      <c r="V55" s="8"/>
      <c r="W55" s="8"/>
      <c r="X55" s="8"/>
      <c r="Y55" s="8"/>
      <c r="Z55" s="8"/>
      <c r="AA55" s="8"/>
      <c r="AB55" s="8"/>
      <c r="AC55" s="8"/>
      <c r="AD55" s="8"/>
      <c r="AE55" s="8"/>
      <c r="AF55" s="582"/>
      <c r="AG55" s="582"/>
      <c r="AH55" s="8"/>
      <c r="AI55" s="8"/>
      <c r="AJ55" s="8"/>
      <c r="AK55" s="8"/>
      <c r="AL55" s="8"/>
      <c r="AM55" s="8"/>
      <c r="AN55" s="8" t="s">
        <v>68</v>
      </c>
      <c r="AO55" s="8"/>
      <c r="AP55" s="8"/>
      <c r="AQ55" s="8"/>
    </row>
    <row r="56" spans="1:43" ht="15" customHeight="1" x14ac:dyDescent="0.3">
      <c r="A56" s="16"/>
      <c r="B56" s="16"/>
      <c r="C56" s="16"/>
      <c r="D56" s="16"/>
      <c r="E56" s="16"/>
      <c r="F56" s="16"/>
      <c r="G56" s="16"/>
      <c r="H56" s="16"/>
      <c r="I56" s="16"/>
      <c r="J56" s="16"/>
      <c r="K56" s="16"/>
      <c r="L56" s="16"/>
      <c r="M56" s="16"/>
      <c r="N56" s="16"/>
      <c r="O56" s="16"/>
      <c r="P56" s="16"/>
      <c r="Q56" s="2"/>
      <c r="R56" s="2"/>
      <c r="S56" s="2"/>
      <c r="T56" s="8"/>
      <c r="U56" s="8"/>
      <c r="V56" s="8"/>
      <c r="W56" s="8"/>
      <c r="X56" s="8"/>
      <c r="Y56" s="8"/>
      <c r="Z56" s="569" t="s">
        <v>43</v>
      </c>
      <c r="AA56" s="569"/>
      <c r="AB56" s="569"/>
      <c r="AC56" s="8"/>
      <c r="AD56" s="8"/>
      <c r="AE56" s="8"/>
      <c r="AF56" s="582"/>
      <c r="AG56" s="582"/>
      <c r="AH56" s="583"/>
      <c r="AI56" s="8"/>
      <c r="AJ56" s="8"/>
      <c r="AK56" s="8"/>
      <c r="AL56" s="8"/>
      <c r="AM56" s="8" t="s">
        <v>42</v>
      </c>
      <c r="AN56" s="8" t="s">
        <v>44</v>
      </c>
      <c r="AO56" s="8" t="s">
        <v>45</v>
      </c>
      <c r="AP56" s="8"/>
      <c r="AQ56" s="8"/>
    </row>
    <row r="57" spans="1:43" ht="15" customHeight="1" x14ac:dyDescent="0.3">
      <c r="A57" s="16"/>
      <c r="B57" s="16"/>
      <c r="C57" s="16"/>
      <c r="D57" s="16"/>
      <c r="E57" s="16"/>
      <c r="F57" s="16"/>
      <c r="G57" s="16"/>
      <c r="H57" s="16"/>
      <c r="I57" s="16"/>
      <c r="J57" s="16"/>
      <c r="K57" s="16"/>
      <c r="L57" s="16"/>
      <c r="M57" s="16"/>
      <c r="N57" s="16"/>
      <c r="O57" s="16"/>
      <c r="P57" s="16"/>
      <c r="Q57" s="2"/>
      <c r="R57" s="2"/>
      <c r="S57" s="2"/>
      <c r="T57" s="8"/>
      <c r="U57" s="8"/>
      <c r="V57" s="8"/>
      <c r="W57" s="8"/>
      <c r="X57" s="8"/>
      <c r="Y57" s="8"/>
      <c r="Z57" s="8" t="s">
        <v>42</v>
      </c>
      <c r="AA57" s="8" t="s">
        <v>44</v>
      </c>
      <c r="AB57" s="8" t="s">
        <v>45</v>
      </c>
      <c r="AC57" s="8"/>
      <c r="AD57" s="8"/>
      <c r="AE57" s="583"/>
      <c r="AF57" s="582"/>
      <c r="AG57" s="582"/>
      <c r="AH57" s="8"/>
      <c r="AI57" s="8"/>
      <c r="AJ57" s="8"/>
      <c r="AK57" s="8"/>
      <c r="AL57" s="8" t="s">
        <v>46</v>
      </c>
      <c r="AM57" s="8">
        <f>COUNTIF('Training Plan'!C45:E61,"*Squat*")</f>
        <v>0</v>
      </c>
      <c r="AN57" s="8">
        <f>COUNTIF('Training Plan'!C45:E61,"*Bench*")</f>
        <v>0</v>
      </c>
      <c r="AO57" s="8">
        <f>COUNTIF('Training Plan'!C45:E61,"*Deadlift*")</f>
        <v>0</v>
      </c>
      <c r="AP57" s="8"/>
      <c r="AQ57" s="8"/>
    </row>
    <row r="58" spans="1:43" ht="15" customHeight="1" x14ac:dyDescent="0.3">
      <c r="A58" s="16"/>
      <c r="B58" s="16"/>
      <c r="C58" s="16"/>
      <c r="D58" s="16"/>
      <c r="E58" s="16"/>
      <c r="F58" s="16"/>
      <c r="G58" s="16"/>
      <c r="H58" s="16"/>
      <c r="I58" s="16"/>
      <c r="J58" s="16"/>
      <c r="K58" s="16"/>
      <c r="L58" s="16"/>
      <c r="M58" s="16"/>
      <c r="N58" s="16"/>
      <c r="O58" s="16"/>
      <c r="P58" s="16"/>
      <c r="Q58" s="2"/>
      <c r="R58" s="2"/>
      <c r="S58" s="2"/>
      <c r="T58" s="8"/>
      <c r="U58" s="8"/>
      <c r="V58" s="8"/>
      <c r="W58" s="8"/>
      <c r="X58" s="8"/>
      <c r="Y58" s="8" t="s">
        <v>51</v>
      </c>
      <c r="Z58" s="584">
        <f>Analysis!P15</f>
        <v>0</v>
      </c>
      <c r="AA58" s="584">
        <f>Analysis!P16</f>
        <v>0</v>
      </c>
      <c r="AB58" s="584">
        <f>Analysis!P17</f>
        <v>0</v>
      </c>
      <c r="AC58" s="8"/>
      <c r="AD58" s="8"/>
      <c r="AE58" s="8"/>
      <c r="AF58" s="585"/>
      <c r="AG58" s="585"/>
      <c r="AH58" s="586"/>
      <c r="AI58" s="8"/>
      <c r="AJ58" s="8"/>
      <c r="AK58" s="8"/>
      <c r="AL58" s="8" t="s">
        <v>47</v>
      </c>
      <c r="AM58" s="8">
        <f>COUNTIF('Training Plan'!F45:H61,"*Squat*")</f>
        <v>0</v>
      </c>
      <c r="AN58" s="8">
        <f>COUNTIF('Training Plan'!F45:H61,"*Bench*")</f>
        <v>0</v>
      </c>
      <c r="AO58" s="8">
        <f>COUNTIF('Training Plan'!F45:H61,"*Deadlift*")</f>
        <v>0</v>
      </c>
      <c r="AP58" s="8"/>
      <c r="AQ58" s="8"/>
    </row>
    <row r="59" spans="1:43" ht="15" customHeight="1" x14ac:dyDescent="0.3">
      <c r="A59" s="16"/>
      <c r="B59" s="16"/>
      <c r="C59" s="16"/>
      <c r="D59" s="16"/>
      <c r="E59" s="16"/>
      <c r="F59" s="16"/>
      <c r="G59" s="16"/>
      <c r="H59" s="16"/>
      <c r="I59" s="16"/>
      <c r="J59" s="16"/>
      <c r="K59" s="16"/>
      <c r="L59" s="16"/>
      <c r="M59" s="16"/>
      <c r="N59" s="16"/>
      <c r="O59" s="16"/>
      <c r="P59" s="16"/>
      <c r="Q59" s="2"/>
      <c r="R59" s="2"/>
      <c r="S59" s="2"/>
      <c r="T59" s="8"/>
      <c r="U59" s="8"/>
      <c r="V59" s="8"/>
      <c r="W59" s="8"/>
      <c r="X59" s="8"/>
      <c r="Y59" s="8" t="s">
        <v>54</v>
      </c>
      <c r="Z59" s="584">
        <f>Analysis!P34</f>
        <v>0</v>
      </c>
      <c r="AA59" s="584">
        <f>Analysis!P35</f>
        <v>0</v>
      </c>
      <c r="AB59" s="584">
        <f>Analysis!P36</f>
        <v>0</v>
      </c>
      <c r="AC59" s="8"/>
      <c r="AD59" s="8"/>
      <c r="AE59" s="8"/>
      <c r="AF59" s="585"/>
      <c r="AG59" s="585"/>
      <c r="AH59" s="586"/>
      <c r="AI59" s="8"/>
      <c r="AJ59" s="8"/>
      <c r="AK59" s="8"/>
      <c r="AL59" s="8" t="s">
        <v>48</v>
      </c>
      <c r="AM59" s="8">
        <f>COUNTIF('Training Plan'!L45:N61,"*Squat*")</f>
        <v>0</v>
      </c>
      <c r="AN59" s="8">
        <f>COUNTIF('Training Plan'!L45:N61,"*Bench*")</f>
        <v>0</v>
      </c>
      <c r="AO59" s="8">
        <f>COUNTIF('Training Plan'!L45:N61,"*Deadlift*")</f>
        <v>0</v>
      </c>
      <c r="AP59" s="8"/>
      <c r="AQ59" s="8"/>
    </row>
    <row r="60" spans="1:43" ht="15" customHeight="1" x14ac:dyDescent="0.3">
      <c r="A60" s="16"/>
      <c r="B60" s="16"/>
      <c r="C60" s="16"/>
      <c r="D60" s="16"/>
      <c r="E60" s="16"/>
      <c r="F60" s="16"/>
      <c r="G60" s="16"/>
      <c r="H60" s="16"/>
      <c r="I60" s="16"/>
      <c r="J60" s="16"/>
      <c r="K60" s="16"/>
      <c r="L60" s="16"/>
      <c r="M60" s="16"/>
      <c r="N60" s="16"/>
      <c r="O60" s="16"/>
      <c r="P60" s="16"/>
      <c r="Q60" s="2"/>
      <c r="R60" s="2"/>
      <c r="S60" s="2"/>
      <c r="T60" s="8"/>
      <c r="U60" s="8"/>
      <c r="V60" s="8"/>
      <c r="W60" s="8"/>
      <c r="X60" s="8"/>
      <c r="Y60" s="8" t="s">
        <v>52</v>
      </c>
      <c r="Z60" s="584">
        <f>Analysis!P53</f>
        <v>0</v>
      </c>
      <c r="AA60" s="584">
        <f>Analysis!P54</f>
        <v>0</v>
      </c>
      <c r="AB60" s="584">
        <f>Analysis!P55</f>
        <v>0</v>
      </c>
      <c r="AC60" s="8"/>
      <c r="AD60" s="8"/>
      <c r="AE60" s="8"/>
      <c r="AF60" s="585"/>
      <c r="AG60" s="585"/>
      <c r="AH60" s="586"/>
      <c r="AI60" s="8"/>
      <c r="AJ60" s="8"/>
      <c r="AK60" s="8"/>
      <c r="AL60" s="8"/>
      <c r="AM60" s="8"/>
      <c r="AN60" s="8"/>
      <c r="AO60" s="8"/>
      <c r="AP60" s="8"/>
      <c r="AQ60" s="8"/>
    </row>
    <row r="61" spans="1:43" ht="15" customHeight="1" x14ac:dyDescent="0.3">
      <c r="A61" s="16"/>
      <c r="B61" s="16"/>
      <c r="C61" s="16"/>
      <c r="D61" s="16"/>
      <c r="E61" s="16"/>
      <c r="F61" s="16"/>
      <c r="G61" s="16"/>
      <c r="H61" s="16"/>
      <c r="I61" s="16"/>
      <c r="J61" s="16"/>
      <c r="K61" s="16"/>
      <c r="L61" s="16"/>
      <c r="M61" s="16"/>
      <c r="N61" s="16"/>
      <c r="O61" s="16"/>
      <c r="P61" s="16"/>
      <c r="Q61" s="2"/>
      <c r="R61" s="2"/>
      <c r="S61" s="2"/>
      <c r="T61" s="8"/>
      <c r="U61" s="8"/>
      <c r="V61" s="8"/>
      <c r="W61" s="8"/>
      <c r="X61" s="8"/>
      <c r="Y61" s="8" t="s">
        <v>53</v>
      </c>
      <c r="Z61" s="584">
        <f>Analysis!P72</f>
        <v>0</v>
      </c>
      <c r="AA61" s="584">
        <f>Analysis!P73</f>
        <v>0</v>
      </c>
      <c r="AB61" s="584">
        <f>Analysis!P74</f>
        <v>0</v>
      </c>
      <c r="AC61" s="8"/>
      <c r="AD61" s="8"/>
      <c r="AE61" s="8"/>
      <c r="AF61" s="586"/>
      <c r="AG61" s="586"/>
      <c r="AH61" s="586"/>
      <c r="AI61" s="8"/>
      <c r="AJ61" s="8"/>
      <c r="AK61" s="8"/>
      <c r="AL61" s="8"/>
      <c r="AM61" s="8">
        <f>COUNTIF(AM57:AM59,"&gt;0")</f>
        <v>0</v>
      </c>
      <c r="AN61" s="8">
        <f>COUNTIF(AN57:AN59,"&gt;0")</f>
        <v>0</v>
      </c>
      <c r="AO61" s="8">
        <f>COUNTIF(AO57:AO59,"&gt;0")</f>
        <v>0</v>
      </c>
      <c r="AP61" s="8"/>
      <c r="AQ61" s="8"/>
    </row>
    <row r="62" spans="1:43" ht="15" customHeight="1" x14ac:dyDescent="0.3">
      <c r="A62" s="16"/>
      <c r="B62" s="16"/>
      <c r="C62" s="16"/>
      <c r="D62" s="16"/>
      <c r="E62" s="16"/>
      <c r="F62" s="16"/>
      <c r="G62" s="16"/>
      <c r="H62" s="16"/>
      <c r="I62" s="16"/>
      <c r="J62" s="16"/>
      <c r="K62" s="16"/>
      <c r="L62" s="16"/>
      <c r="M62" s="16"/>
      <c r="N62" s="16"/>
      <c r="O62" s="16"/>
      <c r="P62" s="16"/>
      <c r="Q62" s="2"/>
      <c r="R62" s="2"/>
      <c r="S62" s="2"/>
      <c r="T62" s="8"/>
      <c r="U62" s="8"/>
      <c r="V62" s="8"/>
      <c r="W62" s="8"/>
      <c r="X62" s="8"/>
      <c r="Y62" s="8" t="s">
        <v>173</v>
      </c>
      <c r="Z62" s="584">
        <f>Analysis!P91</f>
        <v>0</v>
      </c>
      <c r="AA62" s="584">
        <f>Analysis!P92</f>
        <v>0</v>
      </c>
      <c r="AB62" s="584">
        <f>Analysis!P93</f>
        <v>0</v>
      </c>
      <c r="AC62" s="8"/>
      <c r="AD62" s="8"/>
      <c r="AE62" s="8"/>
      <c r="AF62" s="586"/>
      <c r="AG62" s="586"/>
      <c r="AH62" s="586"/>
      <c r="AI62" s="8"/>
      <c r="AJ62" s="8"/>
      <c r="AK62" s="8"/>
      <c r="AL62" s="8"/>
      <c r="AM62" s="8"/>
      <c r="AN62" s="8"/>
      <c r="AO62" s="8"/>
      <c r="AP62" s="8"/>
      <c r="AQ62" s="8"/>
    </row>
    <row r="63" spans="1:43" ht="15" customHeight="1" x14ac:dyDescent="0.3">
      <c r="A63" s="16"/>
      <c r="B63" s="16"/>
      <c r="C63" s="16"/>
      <c r="D63" s="16"/>
      <c r="E63" s="16"/>
      <c r="F63" s="16"/>
      <c r="G63" s="16"/>
      <c r="H63" s="16"/>
      <c r="I63" s="16"/>
      <c r="J63" s="16"/>
      <c r="K63" s="16"/>
      <c r="L63" s="16"/>
      <c r="M63" s="16"/>
      <c r="N63" s="16"/>
      <c r="O63" s="16"/>
      <c r="P63" s="16"/>
      <c r="Q63" s="2"/>
      <c r="R63" s="2"/>
      <c r="S63" s="2"/>
      <c r="T63" s="8"/>
      <c r="U63" s="8"/>
      <c r="V63" s="8"/>
      <c r="W63" s="8"/>
      <c r="X63" s="8"/>
      <c r="Y63" s="8" t="s">
        <v>175</v>
      </c>
      <c r="Z63" s="584">
        <f>Analysis!P110</f>
        <v>0</v>
      </c>
      <c r="AA63" s="584">
        <f>Analysis!P111</f>
        <v>0</v>
      </c>
      <c r="AB63" s="584">
        <f>Analysis!P112</f>
        <v>0</v>
      </c>
      <c r="AC63" s="8"/>
      <c r="AD63" s="8"/>
      <c r="AE63" s="8"/>
      <c r="AF63" s="587"/>
      <c r="AG63" s="588"/>
      <c r="AH63" s="589"/>
      <c r="AI63" s="8"/>
      <c r="AJ63" s="8"/>
      <c r="AK63" s="8"/>
      <c r="AL63" s="8"/>
      <c r="AM63" s="8"/>
      <c r="AN63" s="8"/>
      <c r="AO63" s="8"/>
      <c r="AP63" s="8"/>
      <c r="AQ63" s="8"/>
    </row>
    <row r="64" spans="1:43" ht="15" customHeight="1" x14ac:dyDescent="0.3">
      <c r="A64" s="16"/>
      <c r="B64" s="16"/>
      <c r="C64" s="16"/>
      <c r="D64" s="16"/>
      <c r="E64" s="16"/>
      <c r="F64" s="16"/>
      <c r="G64" s="16"/>
      <c r="H64" s="16"/>
      <c r="I64" s="16"/>
      <c r="J64" s="16"/>
      <c r="K64" s="16"/>
      <c r="L64" s="16"/>
      <c r="M64" s="16"/>
      <c r="N64" s="16"/>
      <c r="O64" s="16"/>
      <c r="P64" s="16"/>
      <c r="Q64" s="2"/>
      <c r="R64" s="2"/>
      <c r="S64" s="2"/>
      <c r="T64" s="8"/>
      <c r="U64" s="8"/>
      <c r="V64" s="8"/>
      <c r="W64" s="8"/>
      <c r="X64" s="8"/>
      <c r="Y64" s="8" t="s">
        <v>194</v>
      </c>
      <c r="Z64" s="584">
        <f>Analysis!P129</f>
        <v>0</v>
      </c>
      <c r="AA64" s="584">
        <f>Analysis!P130</f>
        <v>0</v>
      </c>
      <c r="AB64" s="584">
        <f>Analysis!P131</f>
        <v>0</v>
      </c>
      <c r="AC64" s="8"/>
      <c r="AD64" s="8"/>
      <c r="AE64" s="8"/>
      <c r="AF64" s="587"/>
      <c r="AG64" s="588"/>
      <c r="AH64" s="589"/>
      <c r="AI64" s="8"/>
      <c r="AJ64" s="8"/>
      <c r="AK64" s="8"/>
      <c r="AL64" s="8"/>
      <c r="AM64" s="8"/>
      <c r="AN64" s="8"/>
      <c r="AO64" s="8"/>
      <c r="AP64" s="8"/>
      <c r="AQ64" s="8"/>
    </row>
    <row r="65" spans="1:43" ht="15" customHeight="1" x14ac:dyDescent="0.3">
      <c r="A65" s="16"/>
      <c r="B65" s="16"/>
      <c r="C65" s="16"/>
      <c r="D65" s="16"/>
      <c r="E65" s="16"/>
      <c r="F65" s="16"/>
      <c r="G65" s="16"/>
      <c r="H65" s="16"/>
      <c r="I65" s="16"/>
      <c r="J65" s="16"/>
      <c r="K65" s="16"/>
      <c r="L65" s="16"/>
      <c r="M65" s="16"/>
      <c r="N65" s="16"/>
      <c r="O65" s="16"/>
      <c r="P65" s="16"/>
      <c r="Q65" s="2"/>
      <c r="R65" s="2"/>
      <c r="S65" s="2"/>
      <c r="T65" s="8"/>
      <c r="U65" s="8"/>
      <c r="V65" s="8"/>
      <c r="W65" s="8"/>
      <c r="X65" s="8"/>
      <c r="Y65" s="8"/>
      <c r="Z65" s="584"/>
      <c r="AA65" s="584"/>
      <c r="AB65" s="584"/>
      <c r="AC65" s="8"/>
      <c r="AD65" s="8"/>
      <c r="AE65" s="8"/>
      <c r="AF65" s="587"/>
      <c r="AG65" s="588"/>
      <c r="AH65" s="589"/>
      <c r="AI65" s="8"/>
      <c r="AJ65" s="8"/>
      <c r="AK65" s="8"/>
      <c r="AL65" s="8"/>
      <c r="AM65" s="8"/>
      <c r="AN65" s="8"/>
      <c r="AO65" s="8"/>
      <c r="AP65" s="8"/>
      <c r="AQ65" s="8"/>
    </row>
    <row r="66" spans="1:43" ht="15" customHeight="1" x14ac:dyDescent="0.3">
      <c r="A66" s="16"/>
      <c r="B66" s="16"/>
      <c r="C66" s="16"/>
      <c r="D66" s="16"/>
      <c r="E66" s="16"/>
      <c r="F66" s="16"/>
      <c r="G66" s="16"/>
      <c r="H66" s="16"/>
      <c r="I66" s="16"/>
      <c r="J66" s="16"/>
      <c r="K66" s="16"/>
      <c r="L66" s="16"/>
      <c r="M66" s="16"/>
      <c r="N66" s="16"/>
      <c r="O66" s="16"/>
      <c r="P66" s="16"/>
      <c r="Q66" s="2"/>
      <c r="R66" s="2"/>
      <c r="S66" s="2"/>
      <c r="T66" s="8"/>
      <c r="U66" s="8"/>
      <c r="V66" s="8"/>
      <c r="W66" s="8"/>
      <c r="X66" s="8"/>
      <c r="Y66" s="8"/>
      <c r="Z66" s="584"/>
      <c r="AA66" s="584"/>
      <c r="AB66" s="584"/>
      <c r="AC66" s="8"/>
      <c r="AD66" s="8"/>
      <c r="AE66" s="8"/>
      <c r="AF66" s="587"/>
      <c r="AG66" s="588"/>
      <c r="AH66" s="589"/>
      <c r="AI66" s="8"/>
      <c r="AJ66" s="8"/>
      <c r="AK66" s="8"/>
      <c r="AL66" s="8"/>
      <c r="AM66" s="8"/>
      <c r="AN66" s="8"/>
      <c r="AO66" s="8"/>
      <c r="AP66" s="8"/>
      <c r="AQ66" s="8"/>
    </row>
    <row r="67" spans="1:43" ht="15" customHeight="1" x14ac:dyDescent="0.3">
      <c r="A67" s="16"/>
      <c r="B67" s="16"/>
      <c r="C67" s="16"/>
      <c r="D67" s="16"/>
      <c r="E67" s="16"/>
      <c r="F67" s="16"/>
      <c r="G67" s="16"/>
      <c r="H67" s="16"/>
      <c r="I67" s="16"/>
      <c r="J67" s="16"/>
      <c r="K67" s="16"/>
      <c r="L67" s="16"/>
      <c r="M67" s="16"/>
      <c r="N67" s="16"/>
      <c r="O67" s="16"/>
      <c r="P67" s="16"/>
      <c r="Q67" s="2"/>
      <c r="R67" s="2"/>
      <c r="S67" s="2"/>
      <c r="T67" s="8"/>
      <c r="U67" s="8"/>
      <c r="V67" s="8"/>
      <c r="W67" s="8"/>
      <c r="X67" s="8"/>
      <c r="Y67" s="8"/>
      <c r="Z67" s="584"/>
      <c r="AA67" s="584"/>
      <c r="AB67" s="584"/>
      <c r="AC67" s="8"/>
      <c r="AD67" s="8"/>
      <c r="AE67" s="8"/>
      <c r="AF67" s="586"/>
      <c r="AG67" s="586"/>
      <c r="AH67" s="586"/>
      <c r="AI67" s="8"/>
      <c r="AJ67" s="8"/>
      <c r="AK67" s="8"/>
      <c r="AL67" s="8"/>
      <c r="AM67" s="8"/>
      <c r="AN67" s="8"/>
      <c r="AO67" s="8"/>
      <c r="AP67" s="8"/>
      <c r="AQ67" s="8"/>
    </row>
    <row r="68" spans="1:43" ht="15" customHeight="1" x14ac:dyDescent="0.3">
      <c r="A68" s="16"/>
      <c r="B68" s="16"/>
      <c r="C68" s="16"/>
      <c r="D68" s="16"/>
      <c r="E68" s="16"/>
      <c r="F68" s="16"/>
      <c r="G68" s="16"/>
      <c r="H68" s="16"/>
      <c r="I68" s="16"/>
      <c r="J68" s="16"/>
      <c r="K68" s="16"/>
      <c r="L68" s="16"/>
      <c r="M68" s="16"/>
      <c r="N68" s="16"/>
      <c r="O68" s="16"/>
      <c r="P68" s="16"/>
      <c r="Q68" s="2"/>
      <c r="R68" s="2"/>
      <c r="S68" s="2"/>
      <c r="T68" s="8"/>
      <c r="U68" s="8"/>
      <c r="V68" s="8"/>
      <c r="W68" s="8"/>
      <c r="X68" s="8"/>
      <c r="Y68" s="8"/>
      <c r="Z68" s="584"/>
      <c r="AA68" s="584"/>
      <c r="AB68" s="584"/>
      <c r="AC68" s="8"/>
      <c r="AD68" s="8"/>
      <c r="AE68" s="8"/>
      <c r="AF68" s="586"/>
      <c r="AG68" s="586"/>
      <c r="AH68" s="586"/>
      <c r="AI68" s="8"/>
      <c r="AJ68" s="8"/>
      <c r="AK68" s="8"/>
      <c r="AL68" s="8"/>
      <c r="AM68" s="8"/>
      <c r="AN68" s="8"/>
      <c r="AO68" s="8"/>
      <c r="AP68" s="8"/>
      <c r="AQ68" s="8"/>
    </row>
    <row r="69" spans="1:43" ht="15" customHeight="1" x14ac:dyDescent="0.3">
      <c r="A69" s="16"/>
      <c r="B69" s="16"/>
      <c r="C69" s="16"/>
      <c r="D69" s="16"/>
      <c r="E69" s="16"/>
      <c r="F69" s="16"/>
      <c r="G69" s="16"/>
      <c r="H69" s="16"/>
      <c r="I69" s="16"/>
      <c r="J69" s="16"/>
      <c r="K69" s="16"/>
      <c r="L69" s="16"/>
      <c r="M69" s="16"/>
      <c r="N69" s="16"/>
      <c r="O69" s="16"/>
      <c r="P69" s="16"/>
      <c r="Q69" s="2"/>
      <c r="R69" s="2"/>
      <c r="S69" s="2"/>
      <c r="T69" s="8"/>
      <c r="U69" s="8"/>
      <c r="V69" s="8"/>
      <c r="W69" s="8"/>
      <c r="X69" s="8"/>
      <c r="Y69" s="8"/>
      <c r="Z69" s="584"/>
      <c r="AA69" s="584"/>
      <c r="AB69" s="584"/>
      <c r="AC69" s="8"/>
      <c r="AD69" s="8"/>
      <c r="AE69" s="8"/>
      <c r="AF69" s="586"/>
      <c r="AG69" s="586"/>
      <c r="AH69" s="586"/>
      <c r="AI69" s="8"/>
      <c r="AJ69" s="8"/>
      <c r="AK69" s="8"/>
      <c r="AL69" s="8"/>
      <c r="AM69" s="8"/>
      <c r="AN69" s="8"/>
      <c r="AO69" s="8"/>
      <c r="AP69" s="8"/>
      <c r="AQ69" s="8"/>
    </row>
    <row r="70" spans="1:43" ht="15" customHeight="1" x14ac:dyDescent="0.3">
      <c r="A70" s="16"/>
      <c r="B70" s="16"/>
      <c r="C70" s="16"/>
      <c r="D70" s="16"/>
      <c r="E70" s="16"/>
      <c r="F70" s="16"/>
      <c r="G70" s="16"/>
      <c r="H70" s="16"/>
      <c r="I70" s="16"/>
      <c r="J70" s="16"/>
      <c r="K70" s="16"/>
      <c r="L70" s="16"/>
      <c r="M70" s="16"/>
      <c r="N70" s="16"/>
      <c r="O70" s="16"/>
      <c r="P70" s="16"/>
      <c r="Q70" s="2"/>
      <c r="R70" s="2"/>
      <c r="S70" s="2"/>
      <c r="T70" s="8"/>
      <c r="U70" s="8"/>
      <c r="V70" s="8"/>
      <c r="W70" s="8"/>
      <c r="X70" s="8"/>
      <c r="Y70" s="8"/>
      <c r="Z70" s="584"/>
      <c r="AA70" s="584"/>
      <c r="AB70" s="584"/>
      <c r="AC70" s="8"/>
      <c r="AD70" s="8"/>
      <c r="AE70" s="8"/>
      <c r="AF70" s="586"/>
      <c r="AG70" s="586"/>
      <c r="AH70" s="586"/>
      <c r="AI70" s="8"/>
      <c r="AJ70" s="8"/>
      <c r="AK70" s="8"/>
      <c r="AL70" s="8"/>
      <c r="AM70" s="8"/>
      <c r="AN70" s="8"/>
      <c r="AO70" s="8"/>
      <c r="AP70" s="8"/>
      <c r="AQ70" s="8"/>
    </row>
    <row r="71" spans="1:43" ht="15" customHeight="1" x14ac:dyDescent="0.3">
      <c r="A71" s="16"/>
      <c r="B71" s="16"/>
      <c r="C71" s="16"/>
      <c r="D71" s="16"/>
      <c r="E71" s="16"/>
      <c r="F71" s="16"/>
      <c r="G71" s="16"/>
      <c r="H71" s="16"/>
      <c r="I71" s="16"/>
      <c r="J71" s="16"/>
      <c r="K71" s="16"/>
      <c r="L71" s="16"/>
      <c r="M71" s="16"/>
      <c r="N71" s="16"/>
      <c r="O71" s="16"/>
      <c r="P71" s="16"/>
      <c r="Q71" s="2"/>
      <c r="R71" s="2"/>
      <c r="S71" s="2"/>
      <c r="T71" s="8"/>
      <c r="U71" s="8"/>
      <c r="V71" s="8"/>
      <c r="W71" s="8"/>
      <c r="X71" s="8"/>
      <c r="Y71" s="8"/>
      <c r="Z71" s="8"/>
      <c r="AA71" s="8"/>
      <c r="AB71" s="8"/>
      <c r="AC71" s="8"/>
      <c r="AD71" s="8"/>
      <c r="AE71" s="8"/>
      <c r="AF71" s="8"/>
      <c r="AG71" s="8"/>
      <c r="AH71" s="8"/>
      <c r="AI71" s="8"/>
      <c r="AJ71" s="8"/>
      <c r="AK71" s="8"/>
      <c r="AL71" s="8"/>
      <c r="AM71" s="8"/>
      <c r="AN71" s="8"/>
      <c r="AO71" s="8"/>
      <c r="AP71" s="8"/>
      <c r="AQ71" s="8"/>
    </row>
    <row r="72" spans="1:43" ht="15" customHeight="1" x14ac:dyDescent="0.3">
      <c r="A72" s="16"/>
      <c r="B72" s="16"/>
      <c r="C72" s="16"/>
      <c r="D72" s="16"/>
      <c r="E72" s="16"/>
      <c r="F72" s="16"/>
      <c r="G72" s="16"/>
      <c r="H72" s="16"/>
      <c r="I72" s="16"/>
      <c r="J72" s="16"/>
      <c r="K72" s="16"/>
      <c r="L72" s="16"/>
      <c r="M72" s="16"/>
      <c r="N72" s="16"/>
      <c r="O72" s="16"/>
      <c r="P72" s="16"/>
      <c r="Q72" s="2"/>
      <c r="R72" s="2"/>
      <c r="S72" s="2"/>
      <c r="T72" s="8"/>
      <c r="U72" s="8"/>
      <c r="V72" s="8"/>
      <c r="W72" s="8"/>
      <c r="X72" s="8"/>
      <c r="Y72" s="8"/>
      <c r="Z72" s="8"/>
      <c r="AA72" s="8"/>
      <c r="AB72" s="8"/>
      <c r="AC72" s="8"/>
      <c r="AD72" s="8"/>
      <c r="AE72" s="8"/>
      <c r="AF72" s="8"/>
      <c r="AG72" s="8"/>
      <c r="AH72" s="8"/>
      <c r="AI72" s="8"/>
      <c r="AJ72" s="8"/>
      <c r="AK72" s="8"/>
      <c r="AL72" s="8"/>
      <c r="AM72" s="8"/>
      <c r="AN72" s="8"/>
      <c r="AO72" s="8"/>
      <c r="AP72" s="8"/>
      <c r="AQ72" s="8"/>
    </row>
    <row r="73" spans="1:43" ht="15" customHeight="1" x14ac:dyDescent="0.3">
      <c r="A73" s="16"/>
      <c r="B73" s="16"/>
      <c r="C73" s="16"/>
      <c r="D73" s="16"/>
      <c r="E73" s="16"/>
      <c r="F73" s="16"/>
      <c r="G73" s="16"/>
      <c r="H73" s="16"/>
      <c r="I73" s="16"/>
      <c r="J73" s="16"/>
      <c r="K73" s="16"/>
      <c r="L73" s="16"/>
      <c r="M73" s="16"/>
      <c r="N73" s="16"/>
      <c r="O73" s="16"/>
      <c r="P73" s="16"/>
      <c r="Q73" s="2"/>
      <c r="R73" s="2"/>
      <c r="S73" s="2"/>
      <c r="T73" s="8"/>
      <c r="U73" s="8"/>
      <c r="V73" s="8"/>
      <c r="W73" s="8"/>
      <c r="X73" s="8"/>
      <c r="Y73" s="8"/>
      <c r="Z73" s="569" t="s">
        <v>80</v>
      </c>
      <c r="AA73" s="569"/>
      <c r="AB73" s="8"/>
      <c r="AC73" s="569"/>
      <c r="AD73" s="569"/>
      <c r="AE73" s="8"/>
      <c r="AF73" s="569"/>
      <c r="AG73" s="569"/>
      <c r="AH73" s="8"/>
      <c r="AI73" s="8"/>
      <c r="AJ73" s="8"/>
      <c r="AK73" s="8"/>
      <c r="AL73" s="8"/>
      <c r="AM73" s="8"/>
      <c r="AN73" s="8"/>
      <c r="AO73" s="8"/>
      <c r="AP73" s="8"/>
      <c r="AQ73" s="8"/>
    </row>
    <row r="74" spans="1:43" ht="15" customHeight="1" x14ac:dyDescent="0.3">
      <c r="A74" s="16"/>
      <c r="B74" s="16"/>
      <c r="C74" s="16"/>
      <c r="D74" s="16"/>
      <c r="E74" s="16"/>
      <c r="F74" s="16"/>
      <c r="G74" s="16"/>
      <c r="H74" s="16"/>
      <c r="I74" s="16"/>
      <c r="J74" s="16"/>
      <c r="K74" s="16"/>
      <c r="L74" s="16"/>
      <c r="M74" s="16"/>
      <c r="N74" s="16"/>
      <c r="O74" s="16"/>
      <c r="P74" s="16"/>
      <c r="Q74" s="2"/>
      <c r="R74" s="2"/>
      <c r="S74" s="2"/>
      <c r="T74" s="8"/>
      <c r="U74" s="8"/>
      <c r="V74" s="8"/>
      <c r="W74" s="8"/>
      <c r="X74" s="8"/>
      <c r="Y74" s="8"/>
      <c r="Z74" s="8" t="s">
        <v>51</v>
      </c>
      <c r="AA74" s="590" t="str">
        <f>'Week 1'!N160</f>
        <v>0,0 kg</v>
      </c>
      <c r="AB74" s="8"/>
      <c r="AC74" s="8"/>
      <c r="AD74" s="591"/>
      <c r="AE74" s="8"/>
      <c r="AF74" s="8"/>
      <c r="AG74" s="592"/>
      <c r="AH74" s="8"/>
      <c r="AI74" s="8"/>
      <c r="AJ74" s="8"/>
      <c r="AK74" s="8"/>
      <c r="AL74" s="8"/>
      <c r="AM74" s="8"/>
      <c r="AN74" s="8"/>
      <c r="AO74" s="8"/>
      <c r="AP74" s="8"/>
      <c r="AQ74" s="8"/>
    </row>
    <row r="75" spans="1:43" ht="15" customHeight="1" x14ac:dyDescent="0.3">
      <c r="A75" s="16"/>
      <c r="B75" s="16"/>
      <c r="C75" s="16"/>
      <c r="D75" s="16"/>
      <c r="E75" s="16"/>
      <c r="F75" s="16"/>
      <c r="G75" s="16"/>
      <c r="H75" s="16"/>
      <c r="I75" s="16"/>
      <c r="J75" s="16"/>
      <c r="K75" s="16"/>
      <c r="L75" s="16"/>
      <c r="M75" s="16"/>
      <c r="N75" s="16"/>
      <c r="O75" s="16"/>
      <c r="P75" s="16"/>
      <c r="Q75" s="2"/>
      <c r="R75" s="2"/>
      <c r="S75" s="2"/>
      <c r="T75" s="8"/>
      <c r="U75" s="8"/>
      <c r="V75" s="8"/>
      <c r="W75" s="8"/>
      <c r="X75" s="8"/>
      <c r="Y75" s="8"/>
      <c r="Z75" s="8" t="s">
        <v>54</v>
      </c>
      <c r="AA75" s="590" t="str">
        <f>'Week 2'!N160</f>
        <v>0,0 kg</v>
      </c>
      <c r="AB75" s="8"/>
      <c r="AC75" s="8"/>
      <c r="AD75" s="591"/>
      <c r="AE75" s="8"/>
      <c r="AF75" s="8"/>
      <c r="AG75" s="592"/>
      <c r="AH75" s="8"/>
      <c r="AI75" s="8"/>
      <c r="AJ75" s="8"/>
      <c r="AK75" s="8"/>
      <c r="AL75" s="8"/>
      <c r="AM75" s="8"/>
      <c r="AN75" s="8"/>
      <c r="AO75" s="8"/>
      <c r="AP75" s="8"/>
      <c r="AQ75" s="8"/>
    </row>
    <row r="76" spans="1:43" ht="15" customHeight="1" x14ac:dyDescent="0.3">
      <c r="A76" s="16"/>
      <c r="B76" s="16"/>
      <c r="C76" s="16"/>
      <c r="D76" s="16"/>
      <c r="E76" s="16"/>
      <c r="F76" s="16"/>
      <c r="G76" s="16"/>
      <c r="H76" s="16"/>
      <c r="I76" s="16"/>
      <c r="J76" s="16"/>
      <c r="K76" s="16"/>
      <c r="L76" s="16"/>
      <c r="M76" s="16"/>
      <c r="N76" s="16"/>
      <c r="O76" s="16"/>
      <c r="P76" s="16"/>
      <c r="Q76" s="2"/>
      <c r="R76" s="2"/>
      <c r="S76" s="2"/>
      <c r="T76" s="8"/>
      <c r="U76" s="8"/>
      <c r="V76" s="8"/>
      <c r="W76" s="8"/>
      <c r="X76" s="8"/>
      <c r="Y76" s="8"/>
      <c r="Z76" s="8" t="s">
        <v>52</v>
      </c>
      <c r="AA76" s="590" t="str">
        <f>'Week 3'!N160</f>
        <v>0,0 kg</v>
      </c>
      <c r="AB76" s="8"/>
      <c r="AC76" s="8"/>
      <c r="AD76" s="591"/>
      <c r="AE76" s="8"/>
      <c r="AF76" s="8"/>
      <c r="AG76" s="592"/>
      <c r="AH76" s="8"/>
      <c r="AI76" s="8"/>
      <c r="AJ76" s="8"/>
      <c r="AK76" s="8"/>
      <c r="AL76" s="8"/>
      <c r="AM76" s="8"/>
      <c r="AN76" s="8"/>
      <c r="AO76" s="8"/>
      <c r="AP76" s="8"/>
      <c r="AQ76" s="8"/>
    </row>
    <row r="77" spans="1:43" ht="15" customHeight="1" x14ac:dyDescent="0.3">
      <c r="A77" s="16"/>
      <c r="B77" s="16"/>
      <c r="C77" s="16"/>
      <c r="D77" s="16"/>
      <c r="E77" s="16"/>
      <c r="F77" s="16"/>
      <c r="G77" s="16"/>
      <c r="H77" s="16"/>
      <c r="I77" s="16"/>
      <c r="J77" s="16"/>
      <c r="K77" s="16"/>
      <c r="L77" s="16"/>
      <c r="M77" s="16"/>
      <c r="N77" s="16"/>
      <c r="O77" s="16"/>
      <c r="P77" s="16"/>
      <c r="Q77" s="2"/>
      <c r="R77" s="2"/>
      <c r="S77" s="2"/>
      <c r="T77" s="8"/>
      <c r="U77" s="8"/>
      <c r="V77" s="8"/>
      <c r="W77" s="8"/>
      <c r="X77" s="8"/>
      <c r="Y77" s="8"/>
      <c r="Z77" s="8" t="s">
        <v>53</v>
      </c>
      <c r="AA77" s="590" t="str">
        <f>'Week 4'!N160</f>
        <v>0,0 kg</v>
      </c>
      <c r="AB77" s="8"/>
      <c r="AC77" s="8"/>
      <c r="AD77" s="591"/>
      <c r="AE77" s="8"/>
      <c r="AF77" s="8"/>
      <c r="AG77" s="592"/>
      <c r="AH77" s="8"/>
      <c r="AI77" s="8"/>
      <c r="AJ77" s="8"/>
      <c r="AK77" s="8"/>
      <c r="AL77" s="8"/>
      <c r="AM77" s="8"/>
      <c r="AN77" s="8"/>
      <c r="AO77" s="8"/>
      <c r="AP77" s="8"/>
      <c r="AQ77" s="8"/>
    </row>
    <row r="78" spans="1:43" ht="15" customHeight="1" x14ac:dyDescent="0.3">
      <c r="A78" s="16"/>
      <c r="B78" s="16"/>
      <c r="C78" s="16"/>
      <c r="D78" s="16"/>
      <c r="E78" s="16"/>
      <c r="F78" s="16"/>
      <c r="G78" s="16"/>
      <c r="H78" s="16"/>
      <c r="I78" s="16"/>
      <c r="J78" s="16"/>
      <c r="K78" s="16"/>
      <c r="L78" s="16"/>
      <c r="M78" s="16"/>
      <c r="N78" s="16"/>
      <c r="O78" s="16"/>
      <c r="P78" s="16"/>
      <c r="Q78" s="2"/>
      <c r="R78" s="2"/>
      <c r="S78" s="2"/>
      <c r="T78" s="8"/>
      <c r="U78" s="8"/>
      <c r="V78" s="8"/>
      <c r="W78" s="8"/>
      <c r="X78" s="8"/>
      <c r="Y78" s="8"/>
      <c r="Z78" s="8" t="s">
        <v>173</v>
      </c>
      <c r="AA78" s="590" t="str">
        <f>'Week 5'!N160</f>
        <v>0,0 kg</v>
      </c>
      <c r="AB78" s="8"/>
      <c r="AC78" s="8"/>
      <c r="AD78" s="591"/>
      <c r="AE78" s="8"/>
      <c r="AF78" s="8"/>
      <c r="AG78" s="592"/>
      <c r="AH78" s="8"/>
      <c r="AI78" s="8"/>
      <c r="AJ78" s="8"/>
      <c r="AK78" s="8"/>
      <c r="AL78" s="8"/>
      <c r="AM78" s="8"/>
      <c r="AN78" s="8"/>
      <c r="AO78" s="8"/>
      <c r="AP78" s="8"/>
      <c r="AQ78" s="8"/>
    </row>
    <row r="79" spans="1:43" ht="15" customHeight="1" x14ac:dyDescent="0.3">
      <c r="A79" s="16"/>
      <c r="B79" s="16"/>
      <c r="C79" s="16"/>
      <c r="D79" s="16"/>
      <c r="E79" s="16"/>
      <c r="F79" s="16"/>
      <c r="G79" s="16"/>
      <c r="H79" s="16"/>
      <c r="I79" s="16"/>
      <c r="J79" s="16"/>
      <c r="K79" s="16"/>
      <c r="L79" s="16"/>
      <c r="M79" s="16"/>
      <c r="N79" s="16"/>
      <c r="O79" s="16"/>
      <c r="P79" s="16"/>
      <c r="Q79" s="74"/>
      <c r="R79" s="74"/>
      <c r="S79" s="2"/>
      <c r="T79" s="8"/>
      <c r="U79" s="8"/>
      <c r="V79" s="8"/>
      <c r="W79" s="8"/>
      <c r="X79" s="8"/>
      <c r="Y79" s="8"/>
      <c r="Z79" s="8" t="s">
        <v>175</v>
      </c>
      <c r="AA79" s="590" t="str">
        <f>'Week 6'!N160</f>
        <v>0,0 kg</v>
      </c>
      <c r="AB79" s="8"/>
      <c r="AC79" s="8"/>
      <c r="AD79" s="591"/>
      <c r="AE79" s="8"/>
      <c r="AF79" s="8"/>
      <c r="AG79" s="592"/>
      <c r="AH79" s="8"/>
      <c r="AI79" s="8"/>
      <c r="AJ79" s="8"/>
      <c r="AK79" s="8"/>
      <c r="AL79" s="8"/>
      <c r="AM79" s="8"/>
      <c r="AN79" s="8"/>
      <c r="AO79" s="8"/>
      <c r="AP79" s="8"/>
      <c r="AQ79" s="8"/>
    </row>
    <row r="80" spans="1:43" ht="15" customHeight="1" x14ac:dyDescent="0.3">
      <c r="A80" s="16"/>
      <c r="B80" s="16"/>
      <c r="C80" s="16"/>
      <c r="D80" s="16"/>
      <c r="E80" s="16"/>
      <c r="F80" s="16"/>
      <c r="G80" s="16"/>
      <c r="H80" s="16"/>
      <c r="I80" s="16"/>
      <c r="J80" s="16"/>
      <c r="K80" s="16"/>
      <c r="L80" s="16"/>
      <c r="M80" s="16"/>
      <c r="N80" s="16"/>
      <c r="O80" s="16"/>
      <c r="P80" s="16"/>
      <c r="Q80" s="74"/>
      <c r="R80" s="74"/>
      <c r="S80" s="2"/>
      <c r="T80" s="8"/>
      <c r="U80" s="8"/>
      <c r="V80" s="8"/>
      <c r="W80" s="8"/>
      <c r="X80" s="8"/>
      <c r="Y80" s="8"/>
      <c r="Z80" s="8" t="s">
        <v>194</v>
      </c>
      <c r="AA80" s="590" t="str">
        <f>'Week 7'!N160</f>
        <v>0,0 kg</v>
      </c>
      <c r="AB80" s="8"/>
      <c r="AC80" s="8"/>
      <c r="AD80" s="591"/>
      <c r="AE80" s="8"/>
      <c r="AF80" s="8"/>
      <c r="AG80" s="592"/>
      <c r="AH80" s="8"/>
      <c r="AI80" s="8"/>
      <c r="AJ80" s="8"/>
      <c r="AK80" s="8"/>
      <c r="AL80" s="8"/>
      <c r="AM80" s="8"/>
      <c r="AN80" s="8"/>
      <c r="AO80" s="8"/>
      <c r="AP80" s="8"/>
      <c r="AQ80" s="8"/>
    </row>
    <row r="81" spans="1:43" ht="15" customHeight="1" x14ac:dyDescent="0.3">
      <c r="A81" s="16"/>
      <c r="B81" s="16"/>
      <c r="C81" s="16"/>
      <c r="D81" s="16"/>
      <c r="E81" s="16"/>
      <c r="F81" s="16"/>
      <c r="G81" s="16"/>
      <c r="H81" s="16"/>
      <c r="I81" s="16"/>
      <c r="J81" s="16"/>
      <c r="K81" s="16"/>
      <c r="L81" s="16"/>
      <c r="M81" s="16"/>
      <c r="N81" s="16"/>
      <c r="O81" s="16"/>
      <c r="P81" s="16"/>
      <c r="Q81" s="74"/>
      <c r="R81" s="74"/>
      <c r="S81" s="2"/>
      <c r="T81" s="8"/>
      <c r="U81" s="8"/>
      <c r="V81" s="8"/>
      <c r="W81" s="8"/>
      <c r="X81" s="8"/>
      <c r="Y81" s="8"/>
      <c r="Z81" s="8"/>
      <c r="AA81" s="8"/>
      <c r="AB81" s="8"/>
      <c r="AC81" s="8"/>
      <c r="AD81" s="591"/>
      <c r="AE81" s="8"/>
      <c r="AF81" s="8"/>
      <c r="AG81" s="592"/>
      <c r="AH81" s="8"/>
      <c r="AI81" s="8"/>
      <c r="AJ81" s="8"/>
      <c r="AK81" s="8"/>
      <c r="AL81" s="8"/>
      <c r="AM81" s="8"/>
      <c r="AN81" s="8"/>
      <c r="AO81" s="8"/>
      <c r="AP81" s="8"/>
      <c r="AQ81" s="8"/>
    </row>
    <row r="82" spans="1:43" ht="15" customHeight="1" x14ac:dyDescent="0.3">
      <c r="A82" s="16"/>
      <c r="B82" s="16"/>
      <c r="C82" s="16"/>
      <c r="D82" s="16"/>
      <c r="E82" s="16"/>
      <c r="F82" s="16"/>
      <c r="G82" s="16"/>
      <c r="H82" s="16"/>
      <c r="I82" s="16"/>
      <c r="J82" s="16"/>
      <c r="K82" s="16"/>
      <c r="L82" s="16"/>
      <c r="M82" s="16"/>
      <c r="N82" s="16"/>
      <c r="O82" s="16"/>
      <c r="P82" s="16"/>
      <c r="Q82" s="74"/>
      <c r="R82" s="74"/>
      <c r="S82" s="2"/>
      <c r="T82" s="8"/>
      <c r="U82" s="8"/>
      <c r="V82" s="8"/>
      <c r="W82" s="8"/>
      <c r="X82" s="8"/>
      <c r="Y82" s="8"/>
      <c r="Z82" s="8"/>
      <c r="AA82" s="8"/>
      <c r="AB82" s="8"/>
      <c r="AC82" s="8"/>
      <c r="AD82" s="591"/>
      <c r="AE82" s="8"/>
      <c r="AF82" s="8"/>
      <c r="AG82" s="592"/>
      <c r="AH82" s="8"/>
      <c r="AI82" s="8"/>
      <c r="AJ82" s="8"/>
      <c r="AK82" s="8"/>
      <c r="AL82" s="8"/>
      <c r="AM82" s="8"/>
      <c r="AN82" s="8"/>
      <c r="AO82" s="8"/>
      <c r="AP82" s="8"/>
      <c r="AQ82" s="8"/>
    </row>
    <row r="83" spans="1:43" ht="15" customHeight="1" x14ac:dyDescent="0.3">
      <c r="A83" s="16"/>
      <c r="B83" s="16"/>
      <c r="C83" s="16"/>
      <c r="D83" s="16"/>
      <c r="E83" s="16"/>
      <c r="F83" s="16"/>
      <c r="G83" s="16"/>
      <c r="H83" s="16"/>
      <c r="I83" s="16"/>
      <c r="J83" s="16"/>
      <c r="K83" s="16"/>
      <c r="L83" s="16"/>
      <c r="M83" s="16"/>
      <c r="N83" s="16"/>
      <c r="O83" s="16"/>
      <c r="P83" s="16"/>
      <c r="Q83" s="74"/>
      <c r="R83" s="74"/>
      <c r="S83" s="2"/>
      <c r="T83" s="8"/>
      <c r="U83" s="8"/>
      <c r="V83" s="8"/>
      <c r="W83" s="8"/>
      <c r="X83" s="8"/>
      <c r="Y83" s="8"/>
      <c r="Z83" s="8"/>
      <c r="AA83" s="8"/>
      <c r="AB83" s="8"/>
      <c r="AC83" s="8"/>
      <c r="AD83" s="591"/>
      <c r="AE83" s="8"/>
      <c r="AF83" s="8"/>
      <c r="AG83" s="592"/>
      <c r="AH83" s="8"/>
      <c r="AI83" s="8"/>
      <c r="AJ83" s="8"/>
      <c r="AK83" s="8"/>
      <c r="AL83" s="8"/>
      <c r="AM83" s="8"/>
      <c r="AN83" s="8"/>
      <c r="AO83" s="8"/>
      <c r="AP83" s="8"/>
      <c r="AQ83" s="8"/>
    </row>
    <row r="84" spans="1:43" ht="15" customHeight="1" x14ac:dyDescent="0.3">
      <c r="A84" s="16"/>
      <c r="B84" s="16"/>
      <c r="C84" s="16"/>
      <c r="D84" s="16"/>
      <c r="E84" s="16"/>
      <c r="F84" s="16"/>
      <c r="G84" s="16"/>
      <c r="H84" s="16"/>
      <c r="I84" s="16"/>
      <c r="J84" s="16"/>
      <c r="K84" s="16"/>
      <c r="L84" s="16"/>
      <c r="M84" s="16"/>
      <c r="N84" s="16"/>
      <c r="O84" s="16"/>
      <c r="P84" s="16"/>
      <c r="Q84" s="74"/>
      <c r="R84" s="74"/>
      <c r="S84" s="2"/>
      <c r="T84" s="8"/>
      <c r="U84" s="8"/>
      <c r="V84" s="8"/>
      <c r="W84" s="8"/>
      <c r="X84" s="8"/>
      <c r="Y84" s="8"/>
      <c r="Z84" s="8"/>
      <c r="AA84" s="8"/>
      <c r="AB84" s="8"/>
      <c r="AC84" s="8"/>
      <c r="AD84" s="591"/>
      <c r="AE84" s="8"/>
      <c r="AF84" s="8"/>
      <c r="AG84" s="592"/>
      <c r="AH84" s="8"/>
      <c r="AI84" s="8"/>
      <c r="AJ84" s="8"/>
      <c r="AK84" s="8"/>
      <c r="AL84" s="8"/>
      <c r="AM84" s="8"/>
      <c r="AN84" s="8"/>
      <c r="AO84" s="8"/>
      <c r="AP84" s="8"/>
      <c r="AQ84" s="8"/>
    </row>
    <row r="85" spans="1:43" ht="15" customHeight="1" x14ac:dyDescent="0.3">
      <c r="A85" s="16"/>
      <c r="B85" s="16"/>
      <c r="C85" s="16"/>
      <c r="D85" s="16"/>
      <c r="E85" s="16"/>
      <c r="F85" s="16"/>
      <c r="G85" s="16"/>
      <c r="H85" s="16"/>
      <c r="I85" s="16"/>
      <c r="J85" s="16"/>
      <c r="K85" s="16"/>
      <c r="L85" s="16"/>
      <c r="M85" s="16"/>
      <c r="N85" s="16"/>
      <c r="O85" s="16"/>
      <c r="P85" s="16"/>
      <c r="Q85" s="74"/>
      <c r="R85" s="74"/>
      <c r="S85" s="2"/>
      <c r="T85" s="8"/>
      <c r="U85" s="8"/>
      <c r="V85" s="8"/>
      <c r="W85" s="8"/>
      <c r="X85" s="8"/>
      <c r="Y85" s="8"/>
      <c r="Z85" s="8"/>
      <c r="AA85" s="8"/>
      <c r="AB85" s="8"/>
      <c r="AC85" s="8"/>
      <c r="AD85" s="591"/>
      <c r="AE85" s="8"/>
      <c r="AF85" s="8"/>
      <c r="AG85" s="592"/>
      <c r="AH85" s="8"/>
      <c r="AI85" s="8"/>
      <c r="AJ85" s="8"/>
      <c r="AK85" s="8"/>
      <c r="AL85" s="8"/>
      <c r="AM85" s="8"/>
      <c r="AN85" s="8"/>
      <c r="AO85" s="8"/>
      <c r="AP85" s="8"/>
      <c r="AQ85" s="8"/>
    </row>
    <row r="86" spans="1:43" ht="15" customHeight="1" x14ac:dyDescent="0.3">
      <c r="A86" s="16"/>
      <c r="B86" s="16"/>
      <c r="C86" s="16"/>
      <c r="D86" s="16"/>
      <c r="E86" s="16"/>
      <c r="F86" s="16"/>
      <c r="G86" s="16"/>
      <c r="H86" s="16"/>
      <c r="I86" s="16"/>
      <c r="J86" s="16"/>
      <c r="K86" s="16"/>
      <c r="L86" s="16"/>
      <c r="M86" s="16"/>
      <c r="N86" s="16"/>
      <c r="O86" s="16"/>
      <c r="P86" s="16"/>
      <c r="Q86" s="74"/>
      <c r="R86" s="74"/>
      <c r="S86" s="2"/>
      <c r="T86" s="8"/>
      <c r="U86" s="8"/>
      <c r="V86" s="8"/>
      <c r="W86" s="8"/>
      <c r="X86" s="8"/>
      <c r="Y86" s="8"/>
      <c r="Z86" s="8"/>
      <c r="AA86" s="8"/>
      <c r="AB86" s="8"/>
      <c r="AC86" s="8"/>
      <c r="AD86" s="591"/>
      <c r="AE86" s="8"/>
      <c r="AF86" s="8"/>
      <c r="AG86" s="592"/>
      <c r="AH86" s="8"/>
      <c r="AI86" s="8"/>
      <c r="AJ86" s="8"/>
      <c r="AK86" s="8"/>
      <c r="AL86" s="8"/>
      <c r="AM86" s="8"/>
      <c r="AN86" s="8"/>
      <c r="AO86" s="8"/>
      <c r="AP86" s="8"/>
      <c r="AQ86" s="8"/>
    </row>
    <row r="87" spans="1:43" ht="15" customHeight="1" x14ac:dyDescent="0.3">
      <c r="A87" s="16"/>
      <c r="B87" s="16"/>
      <c r="C87" s="16"/>
      <c r="D87" s="16"/>
      <c r="E87" s="16"/>
      <c r="F87" s="16"/>
      <c r="G87" s="16"/>
      <c r="H87" s="16"/>
      <c r="I87" s="16"/>
      <c r="J87" s="16"/>
      <c r="K87" s="16"/>
      <c r="L87" s="16"/>
      <c r="M87" s="16"/>
      <c r="N87" s="16"/>
      <c r="O87" s="16"/>
      <c r="P87" s="16"/>
      <c r="Q87" s="74"/>
      <c r="R87" s="74"/>
      <c r="S87" s="2"/>
      <c r="T87" s="8"/>
      <c r="U87" s="8"/>
      <c r="V87" s="8"/>
      <c r="W87" s="8"/>
      <c r="X87" s="8"/>
      <c r="Y87" s="8"/>
      <c r="Z87" s="8"/>
      <c r="AA87" s="8"/>
      <c r="AB87" s="8"/>
      <c r="AC87" s="8"/>
      <c r="AD87" s="8"/>
      <c r="AE87" s="8"/>
      <c r="AF87" s="8"/>
      <c r="AG87" s="8"/>
      <c r="AH87" s="8"/>
      <c r="AI87" s="8"/>
      <c r="AJ87" s="8"/>
      <c r="AK87" s="8"/>
      <c r="AL87" s="8"/>
      <c r="AM87" s="8"/>
      <c r="AN87" s="8"/>
      <c r="AO87" s="8"/>
      <c r="AP87" s="8"/>
      <c r="AQ87" s="8"/>
    </row>
    <row r="88" spans="1:43" x14ac:dyDescent="0.3">
      <c r="A88" s="16"/>
      <c r="B88" s="16"/>
      <c r="C88" s="16"/>
      <c r="D88" s="16"/>
      <c r="E88" s="16"/>
      <c r="F88" s="16"/>
      <c r="G88" s="16"/>
      <c r="H88" s="16"/>
      <c r="I88" s="16"/>
      <c r="J88" s="16"/>
      <c r="K88" s="16"/>
      <c r="L88" s="16"/>
      <c r="M88" s="16"/>
      <c r="N88" s="16"/>
      <c r="O88" s="16"/>
      <c r="P88" s="16"/>
      <c r="Q88" s="74"/>
      <c r="R88" s="74"/>
      <c r="S88" s="2"/>
      <c r="T88" s="8"/>
      <c r="U88" s="8"/>
      <c r="V88" s="8"/>
      <c r="W88" s="8"/>
      <c r="X88" s="8"/>
      <c r="Y88" s="8"/>
      <c r="Z88" s="8"/>
      <c r="AA88" s="8"/>
      <c r="AB88" s="8"/>
      <c r="AC88" s="8"/>
      <c r="AD88" s="8"/>
      <c r="AE88" s="8"/>
      <c r="AF88" s="8"/>
      <c r="AG88" s="8"/>
      <c r="AH88" s="8"/>
      <c r="AI88" s="8"/>
      <c r="AJ88" s="8"/>
      <c r="AK88" s="8"/>
      <c r="AL88" s="8"/>
      <c r="AM88" s="8"/>
      <c r="AN88" s="8"/>
      <c r="AO88" s="8"/>
      <c r="AP88" s="8"/>
      <c r="AQ88" s="8"/>
    </row>
    <row r="89" spans="1:43" x14ac:dyDescent="0.3">
      <c r="A89" s="16"/>
      <c r="B89" s="16"/>
      <c r="C89" s="16"/>
      <c r="D89" s="16"/>
      <c r="E89" s="16"/>
      <c r="F89" s="16"/>
      <c r="G89" s="16"/>
      <c r="H89" s="16"/>
      <c r="I89" s="16"/>
      <c r="J89" s="16"/>
      <c r="K89" s="16"/>
      <c r="L89" s="16"/>
      <c r="M89" s="16"/>
      <c r="N89" s="16"/>
      <c r="O89" s="16"/>
      <c r="P89" s="16"/>
      <c r="Q89" s="74"/>
      <c r="R89" s="74"/>
      <c r="S89" s="2"/>
      <c r="T89" s="8"/>
      <c r="U89" s="8"/>
      <c r="V89" s="8"/>
      <c r="W89" s="8"/>
      <c r="X89" s="8"/>
      <c r="Y89" s="8"/>
      <c r="Z89" s="8"/>
      <c r="AA89" s="8"/>
      <c r="AB89" s="8"/>
      <c r="AC89" s="8"/>
      <c r="AD89" s="8"/>
      <c r="AE89" s="8"/>
      <c r="AF89" s="8"/>
      <c r="AG89" s="8"/>
      <c r="AH89" s="8"/>
      <c r="AI89" s="8"/>
      <c r="AJ89" s="8"/>
      <c r="AK89" s="8"/>
      <c r="AL89" s="8"/>
      <c r="AM89" s="8"/>
      <c r="AN89" s="8"/>
      <c r="AO89" s="8"/>
      <c r="AP89" s="8"/>
      <c r="AQ89" s="8"/>
    </row>
    <row r="90" spans="1:43" x14ac:dyDescent="0.3">
      <c r="A90" s="16"/>
      <c r="B90" s="16"/>
      <c r="C90" s="16"/>
      <c r="D90" s="16"/>
      <c r="E90" s="16"/>
      <c r="F90" s="16"/>
      <c r="G90" s="16"/>
      <c r="H90" s="16"/>
      <c r="I90" s="16"/>
      <c r="J90" s="16"/>
      <c r="K90" s="16"/>
      <c r="L90" s="16"/>
      <c r="M90" s="16"/>
      <c r="N90" s="16"/>
      <c r="O90" s="16"/>
      <c r="P90" s="16"/>
      <c r="Q90" s="74"/>
      <c r="R90" s="74"/>
      <c r="S90" s="2"/>
      <c r="T90" s="8"/>
      <c r="U90" s="8"/>
      <c r="V90" s="8"/>
      <c r="W90" s="8"/>
      <c r="X90" s="8"/>
      <c r="Y90" s="8"/>
      <c r="Z90" s="8"/>
      <c r="AA90" s="8"/>
      <c r="AB90" s="8"/>
      <c r="AC90" s="8"/>
      <c r="AD90" s="8"/>
      <c r="AE90" s="8"/>
      <c r="AF90" s="8"/>
      <c r="AG90" s="8"/>
      <c r="AH90" s="8"/>
      <c r="AI90" s="8"/>
      <c r="AJ90" s="8"/>
      <c r="AK90" s="8"/>
      <c r="AL90" s="8"/>
      <c r="AM90" s="8"/>
      <c r="AN90" s="8"/>
      <c r="AO90" s="8"/>
      <c r="AP90" s="8"/>
      <c r="AQ90" s="8"/>
    </row>
    <row r="91" spans="1:43" x14ac:dyDescent="0.3">
      <c r="A91" s="16"/>
      <c r="B91" s="16"/>
      <c r="C91" s="16"/>
      <c r="D91" s="16"/>
      <c r="E91" s="16"/>
      <c r="F91" s="16"/>
      <c r="G91" s="16"/>
      <c r="H91" s="16"/>
      <c r="I91" s="16"/>
      <c r="J91" s="16"/>
      <c r="K91" s="16"/>
      <c r="L91" s="16"/>
      <c r="M91" s="16"/>
      <c r="N91" s="16"/>
      <c r="O91" s="16"/>
      <c r="P91" s="16"/>
      <c r="Q91" s="74"/>
      <c r="R91" s="74"/>
      <c r="S91" s="2"/>
      <c r="T91" s="8"/>
      <c r="U91" s="8"/>
      <c r="V91" s="8"/>
      <c r="W91" s="8"/>
      <c r="X91" s="8"/>
      <c r="Y91" s="8"/>
      <c r="Z91" s="8"/>
      <c r="AA91" s="8"/>
      <c r="AB91" s="8"/>
      <c r="AC91" s="8"/>
      <c r="AD91" s="8"/>
      <c r="AE91" s="8"/>
      <c r="AF91" s="8"/>
      <c r="AG91" s="8"/>
      <c r="AH91" s="8"/>
      <c r="AI91" s="8"/>
      <c r="AJ91" s="8"/>
      <c r="AK91" s="8"/>
      <c r="AL91" s="8"/>
      <c r="AM91" s="8"/>
      <c r="AN91" s="8"/>
      <c r="AO91" s="8"/>
      <c r="AP91" s="8"/>
      <c r="AQ91" s="8"/>
    </row>
    <row r="92" spans="1:43" x14ac:dyDescent="0.3">
      <c r="A92" s="16"/>
      <c r="B92" s="16"/>
      <c r="C92" s="16"/>
      <c r="D92" s="16"/>
      <c r="E92" s="16"/>
      <c r="F92" s="16"/>
      <c r="G92" s="16"/>
      <c r="H92" s="16"/>
      <c r="I92" s="16"/>
      <c r="J92" s="16"/>
      <c r="K92" s="16"/>
      <c r="L92" s="16"/>
      <c r="M92" s="16"/>
      <c r="N92" s="16"/>
      <c r="O92" s="16"/>
      <c r="P92" s="16"/>
      <c r="Q92" s="74"/>
      <c r="R92" s="74"/>
      <c r="S92" s="2"/>
      <c r="T92" s="8"/>
      <c r="U92" s="8"/>
      <c r="V92" s="8"/>
      <c r="W92" s="8"/>
      <c r="X92" s="8"/>
      <c r="Y92" s="8"/>
      <c r="Z92" s="8"/>
      <c r="AA92" s="8"/>
      <c r="AB92" s="8"/>
      <c r="AC92" s="8"/>
      <c r="AD92" s="8"/>
      <c r="AE92" s="8"/>
      <c r="AF92" s="8"/>
      <c r="AG92" s="8"/>
      <c r="AH92" s="8"/>
      <c r="AI92" s="8"/>
      <c r="AJ92" s="8"/>
      <c r="AK92" s="8"/>
      <c r="AL92" s="8"/>
      <c r="AM92" s="8"/>
      <c r="AN92" s="8"/>
      <c r="AO92" s="8"/>
      <c r="AP92" s="8"/>
      <c r="AQ92" s="8"/>
    </row>
    <row r="93" spans="1:43" x14ac:dyDescent="0.3">
      <c r="A93" s="16"/>
      <c r="B93" s="16"/>
      <c r="C93" s="16"/>
      <c r="D93" s="16"/>
      <c r="E93" s="16"/>
      <c r="F93" s="16"/>
      <c r="G93" s="16"/>
      <c r="H93" s="16"/>
      <c r="I93" s="16"/>
      <c r="J93" s="16"/>
      <c r="K93" s="16"/>
      <c r="L93" s="16"/>
      <c r="M93" s="16"/>
      <c r="N93" s="16"/>
      <c r="O93" s="16"/>
      <c r="P93" s="16"/>
      <c r="Q93" s="74"/>
      <c r="R93" s="74"/>
      <c r="S93" s="2"/>
      <c r="T93" s="8"/>
      <c r="U93" s="8"/>
      <c r="V93" s="8"/>
      <c r="W93" s="8"/>
      <c r="X93" s="8"/>
      <c r="Y93" s="8"/>
      <c r="Z93" s="8"/>
      <c r="AA93" s="8"/>
      <c r="AB93" s="8"/>
      <c r="AC93" s="8"/>
      <c r="AD93" s="8"/>
      <c r="AE93" s="8"/>
      <c r="AF93" s="8"/>
      <c r="AG93" s="8"/>
      <c r="AH93" s="8"/>
      <c r="AI93" s="8"/>
      <c r="AJ93" s="8"/>
      <c r="AK93" s="8"/>
      <c r="AL93" s="8"/>
      <c r="AM93" s="8"/>
      <c r="AN93" s="8"/>
      <c r="AO93" s="8"/>
      <c r="AP93" s="8"/>
      <c r="AQ93" s="8"/>
    </row>
    <row r="94" spans="1:43" x14ac:dyDescent="0.3">
      <c r="A94" s="16"/>
      <c r="B94" s="16"/>
      <c r="C94" s="16"/>
      <c r="D94" s="16"/>
      <c r="E94" s="16"/>
      <c r="F94" s="16"/>
      <c r="G94" s="16"/>
      <c r="H94" s="16"/>
      <c r="I94" s="16"/>
      <c r="J94" s="16"/>
      <c r="K94" s="16"/>
      <c r="L94" s="16"/>
      <c r="M94" s="16"/>
      <c r="N94" s="16"/>
      <c r="O94" s="16"/>
      <c r="P94" s="16"/>
      <c r="Q94" s="2"/>
      <c r="R94" s="2"/>
      <c r="S94" s="2"/>
      <c r="T94" s="8"/>
      <c r="U94" s="8"/>
      <c r="V94" s="8"/>
      <c r="W94" s="8"/>
      <c r="X94" s="8"/>
      <c r="Y94" s="8"/>
      <c r="Z94" s="8"/>
      <c r="AA94" s="8"/>
      <c r="AB94" s="8"/>
      <c r="AC94" s="8"/>
      <c r="AD94" s="8"/>
      <c r="AE94" s="8"/>
      <c r="AF94" s="8"/>
      <c r="AG94" s="8"/>
      <c r="AH94" s="8"/>
      <c r="AI94" s="8"/>
      <c r="AJ94" s="8"/>
      <c r="AK94" s="8"/>
      <c r="AL94" s="8"/>
      <c r="AM94" s="8"/>
      <c r="AN94" s="8"/>
      <c r="AO94" s="8"/>
      <c r="AP94" s="8"/>
      <c r="AQ94" s="8"/>
    </row>
    <row r="95" spans="1:43" x14ac:dyDescent="0.3">
      <c r="A95" s="16"/>
      <c r="B95" s="16"/>
      <c r="C95" s="16"/>
      <c r="D95" s="16"/>
      <c r="E95" s="16"/>
      <c r="F95" s="16"/>
      <c r="G95" s="16"/>
      <c r="H95" s="16"/>
      <c r="I95" s="16"/>
      <c r="J95" s="16"/>
      <c r="K95" s="16"/>
      <c r="L95" s="16"/>
      <c r="M95" s="16"/>
      <c r="N95" s="16"/>
      <c r="O95" s="16"/>
      <c r="P95" s="16"/>
      <c r="Q95" s="2"/>
      <c r="R95" s="2"/>
      <c r="S95" s="2"/>
      <c r="T95" s="8"/>
      <c r="U95" s="8"/>
      <c r="V95" s="8"/>
      <c r="W95" s="8"/>
      <c r="X95" s="8"/>
      <c r="Y95" s="8"/>
      <c r="Z95" s="8"/>
      <c r="AA95" s="8"/>
      <c r="AB95" s="8"/>
      <c r="AC95" s="8"/>
      <c r="AD95" s="8"/>
      <c r="AE95" s="8"/>
      <c r="AF95" s="8"/>
      <c r="AG95" s="8"/>
      <c r="AH95" s="8"/>
      <c r="AI95" s="8"/>
      <c r="AJ95" s="8"/>
      <c r="AK95" s="8"/>
      <c r="AL95" s="8"/>
      <c r="AM95" s="8"/>
      <c r="AN95" s="8"/>
      <c r="AO95" s="8"/>
      <c r="AP95" s="8"/>
      <c r="AQ95" s="8"/>
    </row>
    <row r="96" spans="1:43" x14ac:dyDescent="0.3">
      <c r="A96" s="16"/>
      <c r="B96" s="16"/>
      <c r="C96" s="16"/>
      <c r="D96" s="16"/>
      <c r="E96" s="16"/>
      <c r="F96" s="16"/>
      <c r="G96" s="16"/>
      <c r="H96" s="16"/>
      <c r="I96" s="16"/>
      <c r="J96" s="16"/>
      <c r="K96" s="16"/>
      <c r="L96" s="16"/>
      <c r="M96" s="16"/>
      <c r="N96" s="16"/>
      <c r="O96" s="16"/>
      <c r="P96" s="16"/>
      <c r="Q96" s="2"/>
      <c r="R96" s="2"/>
      <c r="S96" s="2"/>
      <c r="T96" s="8"/>
      <c r="U96" s="8"/>
      <c r="V96" s="8"/>
      <c r="W96" s="8"/>
      <c r="X96" s="8"/>
      <c r="Y96" s="8"/>
      <c r="Z96" s="8"/>
      <c r="AA96" s="8"/>
      <c r="AB96" s="8"/>
      <c r="AC96" s="8"/>
      <c r="AD96" s="8"/>
      <c r="AE96" s="8"/>
      <c r="AF96" s="8"/>
      <c r="AG96" s="8"/>
      <c r="AH96" s="8"/>
      <c r="AI96" s="8"/>
      <c r="AJ96" s="8"/>
      <c r="AK96" s="8"/>
      <c r="AL96" s="8"/>
      <c r="AM96" s="8"/>
      <c r="AN96" s="8"/>
      <c r="AO96" s="8"/>
      <c r="AP96" s="8"/>
      <c r="AQ96" s="8"/>
    </row>
    <row r="97" spans="1:43" x14ac:dyDescent="0.3">
      <c r="A97" s="16"/>
      <c r="B97" s="16"/>
      <c r="C97" s="16"/>
      <c r="D97" s="16"/>
      <c r="E97" s="16"/>
      <c r="F97" s="16"/>
      <c r="G97" s="16"/>
      <c r="H97" s="16"/>
      <c r="I97" s="16"/>
      <c r="J97" s="16"/>
      <c r="K97" s="16"/>
      <c r="L97" s="16"/>
      <c r="M97" s="16"/>
      <c r="N97" s="16"/>
      <c r="O97" s="16"/>
      <c r="P97" s="16"/>
      <c r="Q97" s="2"/>
      <c r="R97" s="2"/>
      <c r="S97" s="2"/>
      <c r="T97" s="8"/>
      <c r="U97" s="8"/>
      <c r="V97" s="8"/>
      <c r="W97" s="8"/>
      <c r="X97" s="8"/>
      <c r="Y97" s="8"/>
      <c r="Z97" s="8"/>
      <c r="AA97" s="8"/>
      <c r="AB97" s="8"/>
      <c r="AC97" s="8"/>
      <c r="AD97" s="8"/>
      <c r="AE97" s="8"/>
      <c r="AF97" s="8"/>
      <c r="AG97" s="8"/>
      <c r="AH97" s="8"/>
      <c r="AI97" s="8"/>
      <c r="AJ97" s="8"/>
      <c r="AK97" s="8"/>
      <c r="AL97" s="8"/>
      <c r="AM97" s="8"/>
      <c r="AN97" s="8"/>
      <c r="AO97" s="8"/>
      <c r="AP97" s="8"/>
      <c r="AQ97" s="8"/>
    </row>
    <row r="98" spans="1:43" x14ac:dyDescent="0.3">
      <c r="A98" s="16"/>
      <c r="B98" s="16"/>
      <c r="C98" s="16"/>
      <c r="D98" s="16"/>
      <c r="E98" s="16"/>
      <c r="F98" s="16"/>
      <c r="G98" s="16"/>
      <c r="H98" s="16"/>
      <c r="I98" s="16"/>
      <c r="J98" s="16"/>
      <c r="K98" s="16"/>
      <c r="L98" s="16"/>
      <c r="M98" s="16"/>
      <c r="N98" s="16"/>
      <c r="O98" s="16"/>
      <c r="P98" s="16"/>
      <c r="Q98" s="2"/>
      <c r="R98" s="2"/>
      <c r="S98" s="2"/>
      <c r="T98" s="8"/>
      <c r="U98" s="8"/>
      <c r="V98" s="8"/>
      <c r="W98" s="8"/>
      <c r="X98" s="8"/>
      <c r="Y98" s="8"/>
      <c r="Z98" s="8"/>
      <c r="AA98" s="8"/>
      <c r="AB98" s="8"/>
      <c r="AC98" s="8"/>
      <c r="AD98" s="8"/>
      <c r="AE98" s="8"/>
      <c r="AF98" s="8"/>
      <c r="AG98" s="8"/>
      <c r="AH98" s="8"/>
      <c r="AI98" s="8"/>
      <c r="AJ98" s="8"/>
      <c r="AK98" s="8"/>
      <c r="AL98" s="8"/>
      <c r="AM98" s="8"/>
      <c r="AN98" s="8"/>
      <c r="AO98" s="8"/>
      <c r="AP98" s="8"/>
      <c r="AQ98" s="8"/>
    </row>
    <row r="99" spans="1:43" x14ac:dyDescent="0.3">
      <c r="A99" s="16"/>
      <c r="B99" s="16"/>
      <c r="C99" s="16"/>
      <c r="D99" s="16"/>
      <c r="E99" s="16"/>
      <c r="F99" s="16"/>
      <c r="G99" s="16"/>
      <c r="H99" s="16"/>
      <c r="I99" s="16"/>
      <c r="J99" s="16"/>
      <c r="K99" s="16"/>
      <c r="L99" s="16"/>
      <c r="M99" s="16"/>
      <c r="N99" s="16"/>
      <c r="O99" s="16"/>
      <c r="P99" s="16"/>
      <c r="Q99" s="2"/>
      <c r="R99" s="2"/>
      <c r="S99" s="2"/>
      <c r="T99" s="8"/>
      <c r="U99" s="8"/>
      <c r="V99" s="8"/>
      <c r="W99" s="8"/>
      <c r="X99" s="8"/>
      <c r="Y99" s="8"/>
      <c r="Z99" s="8"/>
      <c r="AA99" s="8"/>
      <c r="AB99" s="8"/>
      <c r="AC99" s="8"/>
      <c r="AD99" s="8"/>
      <c r="AE99" s="8"/>
      <c r="AF99" s="8"/>
      <c r="AG99" s="8"/>
      <c r="AH99" s="8"/>
      <c r="AI99" s="8"/>
      <c r="AJ99" s="8"/>
      <c r="AK99" s="8"/>
      <c r="AL99" s="8"/>
      <c r="AM99" s="8"/>
      <c r="AN99" s="8"/>
      <c r="AO99" s="8"/>
      <c r="AP99" s="8"/>
      <c r="AQ99" s="8"/>
    </row>
    <row r="100" spans="1:43" x14ac:dyDescent="0.3">
      <c r="A100" s="16"/>
      <c r="B100" s="16"/>
      <c r="C100" s="16"/>
      <c r="D100" s="16"/>
      <c r="E100" s="16"/>
      <c r="F100" s="16"/>
      <c r="G100" s="16"/>
      <c r="H100" s="16"/>
      <c r="I100" s="16"/>
      <c r="J100" s="16"/>
      <c r="K100" s="16"/>
      <c r="L100" s="16"/>
      <c r="M100" s="16"/>
      <c r="N100" s="16"/>
      <c r="O100" s="16"/>
      <c r="P100" s="16"/>
      <c r="Q100" s="2"/>
      <c r="R100" s="2"/>
      <c r="S100" s="2"/>
      <c r="T100" s="8"/>
      <c r="U100" s="8"/>
      <c r="V100" s="8"/>
      <c r="W100" s="8"/>
      <c r="X100" s="8"/>
      <c r="Y100" s="8"/>
      <c r="Z100" s="8"/>
      <c r="AA100" s="8"/>
      <c r="AB100" s="8"/>
      <c r="AC100" s="8"/>
      <c r="AD100" s="8"/>
      <c r="AE100" s="8"/>
      <c r="AF100" s="8"/>
      <c r="AG100" s="8"/>
      <c r="AH100" s="8"/>
      <c r="AI100" s="8"/>
      <c r="AJ100" s="8"/>
      <c r="AK100" s="8"/>
      <c r="AL100" s="8"/>
      <c r="AM100" s="8"/>
      <c r="AN100" s="8"/>
      <c r="AO100" s="8"/>
      <c r="AP100" s="8"/>
      <c r="AQ100" s="8"/>
    </row>
    <row r="101" spans="1:43" x14ac:dyDescent="0.3">
      <c r="A101" s="16"/>
      <c r="B101" s="16"/>
      <c r="C101" s="16"/>
      <c r="D101" s="16"/>
      <c r="E101" s="16"/>
      <c r="F101" s="16"/>
      <c r="G101" s="16"/>
      <c r="H101" s="16"/>
      <c r="I101" s="16"/>
      <c r="J101" s="16"/>
      <c r="K101" s="16"/>
      <c r="L101" s="16"/>
      <c r="M101" s="16"/>
      <c r="N101" s="16"/>
      <c r="O101" s="16"/>
      <c r="P101" s="16"/>
      <c r="Q101" s="2"/>
      <c r="R101" s="2"/>
      <c r="S101" s="2"/>
      <c r="T101" s="8"/>
      <c r="U101" s="8"/>
      <c r="V101" s="8"/>
      <c r="W101" s="8"/>
      <c r="X101" s="8"/>
      <c r="Y101" s="8"/>
      <c r="Z101" s="8"/>
      <c r="AA101" s="8"/>
      <c r="AB101" s="8"/>
      <c r="AC101" s="8"/>
      <c r="AD101" s="8"/>
      <c r="AE101" s="8"/>
      <c r="AF101" s="8"/>
      <c r="AG101" s="8"/>
      <c r="AH101" s="8"/>
      <c r="AI101" s="8"/>
      <c r="AJ101" s="8"/>
      <c r="AK101" s="8"/>
      <c r="AL101" s="8"/>
      <c r="AM101" s="8"/>
      <c r="AN101" s="8"/>
      <c r="AO101" s="8"/>
      <c r="AP101" s="8"/>
      <c r="AQ101" s="8"/>
    </row>
    <row r="102" spans="1:43" x14ac:dyDescent="0.3">
      <c r="A102" s="16"/>
      <c r="B102" s="16"/>
      <c r="C102" s="16"/>
      <c r="D102" s="16"/>
      <c r="E102" s="16"/>
      <c r="F102" s="16"/>
      <c r="G102" s="16"/>
      <c r="H102" s="16"/>
      <c r="I102" s="16"/>
      <c r="J102" s="16"/>
      <c r="K102" s="16"/>
      <c r="L102" s="16"/>
      <c r="M102" s="16"/>
      <c r="N102" s="16"/>
      <c r="O102" s="16"/>
      <c r="P102" s="16"/>
      <c r="Q102" s="16"/>
      <c r="R102" s="8"/>
      <c r="S102" s="2"/>
      <c r="T102" s="8"/>
      <c r="U102" s="8"/>
      <c r="V102" s="8"/>
      <c r="W102" s="8"/>
      <c r="X102" s="8"/>
      <c r="Y102" s="8"/>
      <c r="Z102" s="8"/>
      <c r="AA102" s="8"/>
      <c r="AB102" s="8"/>
      <c r="AC102" s="8"/>
      <c r="AD102" s="8"/>
      <c r="AE102" s="8"/>
      <c r="AF102" s="8"/>
      <c r="AG102" s="8"/>
      <c r="AH102" s="8"/>
      <c r="AI102" s="8"/>
      <c r="AJ102" s="8"/>
      <c r="AK102" s="8"/>
      <c r="AL102" s="8"/>
      <c r="AM102" s="8"/>
      <c r="AN102" s="8"/>
      <c r="AO102" s="8"/>
      <c r="AP102" s="8"/>
      <c r="AQ102" s="8"/>
    </row>
    <row r="103" spans="1:43" x14ac:dyDescent="0.3">
      <c r="A103" s="16"/>
      <c r="B103" s="16"/>
      <c r="C103" s="16"/>
      <c r="D103" s="16"/>
      <c r="E103" s="16"/>
      <c r="F103" s="16"/>
      <c r="G103" s="16"/>
      <c r="H103" s="16"/>
      <c r="I103" s="16"/>
      <c r="J103" s="16"/>
      <c r="K103" s="16"/>
      <c r="L103" s="16"/>
      <c r="M103" s="16"/>
      <c r="N103" s="16"/>
      <c r="O103" s="16"/>
      <c r="P103" s="16"/>
      <c r="Q103" s="16"/>
      <c r="R103" s="8"/>
      <c r="S103" s="2"/>
      <c r="T103" s="8"/>
      <c r="U103" s="8"/>
      <c r="V103" s="8"/>
      <c r="W103" s="8"/>
      <c r="X103" s="8"/>
      <c r="Y103" s="8"/>
      <c r="Z103" s="8"/>
      <c r="AA103" s="8"/>
      <c r="AB103" s="8"/>
      <c r="AC103" s="8"/>
      <c r="AD103" s="8"/>
      <c r="AE103" s="8"/>
      <c r="AF103" s="8"/>
      <c r="AG103" s="8"/>
      <c r="AH103" s="8"/>
      <c r="AI103" s="8"/>
      <c r="AJ103" s="8"/>
      <c r="AK103" s="8"/>
      <c r="AL103" s="8"/>
      <c r="AM103" s="8"/>
      <c r="AN103" s="8"/>
      <c r="AO103" s="8"/>
      <c r="AP103" s="8"/>
      <c r="AQ103" s="8"/>
    </row>
    <row r="104" spans="1:43" x14ac:dyDescent="0.3">
      <c r="A104" s="16"/>
      <c r="B104" s="16"/>
      <c r="C104" s="16"/>
      <c r="D104" s="16"/>
      <c r="E104" s="16"/>
      <c r="F104" s="16"/>
      <c r="G104" s="16"/>
      <c r="H104" s="16"/>
      <c r="I104" s="16"/>
      <c r="J104" s="16"/>
      <c r="K104" s="16"/>
      <c r="L104" s="16"/>
      <c r="M104" s="16"/>
      <c r="N104" s="16"/>
      <c r="O104" s="16"/>
      <c r="P104" s="16"/>
      <c r="Q104" s="16"/>
      <c r="R104" s="8"/>
      <c r="S104" s="2"/>
      <c r="T104" s="8"/>
      <c r="U104" s="8"/>
      <c r="V104" s="8"/>
      <c r="W104" s="8"/>
      <c r="X104" s="8"/>
      <c r="Y104" s="8"/>
      <c r="Z104" s="8"/>
      <c r="AA104" s="8"/>
      <c r="AB104" s="8"/>
      <c r="AC104" s="8"/>
      <c r="AD104" s="8"/>
      <c r="AE104" s="8"/>
      <c r="AF104" s="8"/>
      <c r="AG104" s="8"/>
      <c r="AH104" s="8"/>
      <c r="AI104" s="8"/>
      <c r="AJ104" s="8"/>
      <c r="AK104" s="8"/>
      <c r="AL104" s="8"/>
      <c r="AM104" s="8"/>
      <c r="AN104" s="8"/>
      <c r="AO104" s="8"/>
      <c r="AP104" s="8"/>
      <c r="AQ104" s="8"/>
    </row>
    <row r="105" spans="1:43" x14ac:dyDescent="0.3">
      <c r="A105" s="16"/>
      <c r="B105" s="16"/>
      <c r="C105" s="16"/>
      <c r="D105" s="16"/>
      <c r="E105" s="16"/>
      <c r="F105" s="16"/>
      <c r="G105" s="16"/>
      <c r="H105" s="16"/>
      <c r="I105" s="16"/>
      <c r="J105" s="16"/>
      <c r="K105" s="16"/>
      <c r="L105" s="16"/>
      <c r="M105" s="16"/>
      <c r="N105" s="16"/>
      <c r="O105" s="16"/>
      <c r="P105" s="16"/>
      <c r="Q105" s="16"/>
      <c r="R105" s="8"/>
      <c r="S105" s="2"/>
      <c r="T105" s="8"/>
      <c r="U105" s="8"/>
      <c r="V105" s="8"/>
      <c r="W105" s="8"/>
      <c r="X105" s="8"/>
      <c r="Y105" s="8"/>
      <c r="Z105" s="8"/>
      <c r="AA105" s="8"/>
      <c r="AB105" s="8"/>
      <c r="AC105" s="8"/>
      <c r="AD105" s="8"/>
      <c r="AE105" s="8"/>
      <c r="AF105" s="8"/>
      <c r="AG105" s="8"/>
      <c r="AH105" s="8"/>
      <c r="AI105" s="8"/>
      <c r="AJ105" s="8"/>
      <c r="AK105" s="8"/>
      <c r="AL105" s="8"/>
      <c r="AM105" s="8"/>
      <c r="AN105" s="8"/>
      <c r="AO105" s="8"/>
      <c r="AP105" s="8"/>
      <c r="AQ105" s="8"/>
    </row>
    <row r="106" spans="1:43" x14ac:dyDescent="0.3">
      <c r="A106" s="16"/>
      <c r="B106" s="16"/>
      <c r="C106" s="16"/>
      <c r="D106" s="16"/>
      <c r="E106" s="16"/>
      <c r="F106" s="16"/>
      <c r="G106" s="16"/>
      <c r="H106" s="16"/>
      <c r="I106" s="16"/>
      <c r="J106" s="16"/>
      <c r="K106" s="16"/>
      <c r="L106" s="16"/>
      <c r="M106" s="16"/>
      <c r="N106" s="16"/>
      <c r="O106" s="16"/>
      <c r="P106" s="16"/>
      <c r="Q106" s="16"/>
      <c r="R106" s="8"/>
      <c r="S106" s="2"/>
      <c r="T106" s="8"/>
      <c r="U106" s="8"/>
      <c r="V106" s="8"/>
      <c r="W106" s="8"/>
      <c r="X106" s="8"/>
      <c r="Y106" s="8"/>
      <c r="Z106" s="8"/>
      <c r="AA106" s="8"/>
      <c r="AB106" s="8"/>
      <c r="AC106" s="8"/>
      <c r="AD106" s="8"/>
      <c r="AE106" s="8"/>
      <c r="AF106" s="8"/>
      <c r="AG106" s="8"/>
      <c r="AH106" s="8"/>
      <c r="AI106" s="8"/>
      <c r="AJ106" s="8"/>
      <c r="AK106" s="8"/>
      <c r="AL106" s="8"/>
      <c r="AM106" s="8"/>
      <c r="AN106" s="8"/>
      <c r="AO106" s="8"/>
      <c r="AP106" s="8"/>
      <c r="AQ106" s="8"/>
    </row>
    <row r="107" spans="1:43" x14ac:dyDescent="0.3">
      <c r="A107" s="16"/>
      <c r="B107" s="16"/>
      <c r="C107" s="16"/>
      <c r="D107" s="16"/>
      <c r="E107" s="16"/>
      <c r="F107" s="16"/>
      <c r="G107" s="16"/>
      <c r="H107" s="16"/>
      <c r="I107" s="16"/>
      <c r="J107" s="16"/>
      <c r="K107" s="16"/>
      <c r="L107" s="16"/>
      <c r="M107" s="16"/>
      <c r="N107" s="16"/>
      <c r="O107" s="16"/>
      <c r="P107" s="16"/>
      <c r="Q107" s="16"/>
      <c r="R107" s="8"/>
      <c r="S107" s="2"/>
      <c r="T107" s="8"/>
      <c r="U107" s="8"/>
      <c r="V107" s="8"/>
      <c r="W107" s="8"/>
      <c r="X107" s="8"/>
      <c r="Y107" s="8"/>
      <c r="Z107" s="8"/>
      <c r="AA107" s="8"/>
      <c r="AB107" s="8"/>
      <c r="AC107" s="8"/>
      <c r="AD107" s="8"/>
      <c r="AE107" s="8"/>
      <c r="AF107" s="8"/>
      <c r="AG107" s="8"/>
      <c r="AH107" s="8"/>
      <c r="AI107" s="8"/>
      <c r="AJ107" s="8"/>
      <c r="AK107" s="8"/>
      <c r="AL107" s="8"/>
      <c r="AM107" s="8"/>
      <c r="AN107" s="8"/>
      <c r="AO107" s="8"/>
      <c r="AP107" s="8"/>
      <c r="AQ107" s="8"/>
    </row>
    <row r="108" spans="1:43" x14ac:dyDescent="0.3">
      <c r="A108" s="16"/>
      <c r="B108" s="16"/>
      <c r="C108" s="16"/>
      <c r="D108" s="16"/>
      <c r="E108" s="16"/>
      <c r="F108" s="16"/>
      <c r="G108" s="16"/>
      <c r="H108" s="16"/>
      <c r="I108" s="16"/>
      <c r="J108" s="16"/>
      <c r="K108" s="16"/>
      <c r="L108" s="16"/>
      <c r="M108" s="16"/>
      <c r="N108" s="16"/>
      <c r="O108" s="16"/>
      <c r="P108" s="16"/>
      <c r="Q108" s="16"/>
      <c r="R108" s="8"/>
      <c r="S108" s="2"/>
      <c r="T108" s="8"/>
      <c r="U108" s="8"/>
      <c r="V108" s="8"/>
      <c r="W108" s="8"/>
      <c r="X108" s="8"/>
      <c r="Y108" s="8"/>
      <c r="Z108" s="8"/>
      <c r="AA108" s="8"/>
      <c r="AB108" s="8"/>
      <c r="AC108" s="8"/>
      <c r="AD108" s="8"/>
      <c r="AE108" s="8"/>
      <c r="AF108" s="8"/>
      <c r="AG108" s="8"/>
      <c r="AH108" s="8"/>
      <c r="AI108" s="8"/>
      <c r="AJ108" s="8"/>
      <c r="AK108" s="8"/>
      <c r="AL108" s="8"/>
      <c r="AM108" s="8"/>
      <c r="AN108" s="8"/>
      <c r="AO108" s="8"/>
      <c r="AP108" s="8"/>
      <c r="AQ108" s="8"/>
    </row>
    <row r="109" spans="1:43" x14ac:dyDescent="0.3">
      <c r="A109" s="16"/>
      <c r="B109" s="16"/>
      <c r="C109" s="16"/>
      <c r="D109" s="16"/>
      <c r="E109" s="16"/>
      <c r="F109" s="16"/>
      <c r="G109" s="16"/>
      <c r="H109" s="16"/>
      <c r="I109" s="16"/>
      <c r="J109" s="16"/>
      <c r="K109" s="16"/>
      <c r="L109" s="16"/>
      <c r="M109" s="16"/>
      <c r="N109" s="16"/>
      <c r="O109" s="16"/>
      <c r="P109" s="16"/>
      <c r="Q109" s="16"/>
      <c r="R109" s="8"/>
      <c r="S109" s="2"/>
      <c r="T109" s="8"/>
      <c r="U109" s="8"/>
      <c r="V109" s="8"/>
      <c r="W109" s="8"/>
      <c r="X109" s="8"/>
      <c r="Y109" s="8"/>
      <c r="Z109" s="8"/>
      <c r="AA109" s="8"/>
      <c r="AB109" s="8"/>
      <c r="AC109" s="8"/>
      <c r="AD109" s="8"/>
      <c r="AE109" s="8"/>
      <c r="AF109" s="8"/>
      <c r="AG109" s="8"/>
      <c r="AH109" s="8"/>
      <c r="AI109" s="8"/>
      <c r="AJ109" s="8"/>
      <c r="AK109" s="8"/>
      <c r="AL109" s="8"/>
      <c r="AM109" s="8"/>
      <c r="AN109" s="8"/>
      <c r="AO109" s="8"/>
      <c r="AP109" s="8"/>
      <c r="AQ109" s="8"/>
    </row>
    <row r="110" spans="1:43" x14ac:dyDescent="0.3">
      <c r="A110" s="16"/>
      <c r="B110" s="16"/>
      <c r="C110" s="16"/>
      <c r="D110" s="16"/>
      <c r="E110" s="16"/>
      <c r="F110" s="16"/>
      <c r="G110" s="16"/>
      <c r="H110" s="16"/>
      <c r="I110" s="16"/>
      <c r="J110" s="16"/>
      <c r="K110" s="16"/>
      <c r="L110" s="16"/>
      <c r="M110" s="16"/>
      <c r="N110" s="16"/>
      <c r="O110" s="16"/>
      <c r="P110" s="16"/>
      <c r="Q110" s="16"/>
      <c r="R110" s="8"/>
      <c r="S110" s="2"/>
      <c r="T110" s="8"/>
      <c r="U110" s="8"/>
      <c r="V110" s="8"/>
      <c r="W110" s="8"/>
      <c r="X110" s="8"/>
      <c r="Y110" s="8"/>
      <c r="Z110" s="8"/>
      <c r="AA110" s="8"/>
      <c r="AB110" s="8"/>
      <c r="AC110" s="8"/>
      <c r="AD110" s="8"/>
      <c r="AE110" s="8"/>
      <c r="AF110" s="8"/>
      <c r="AG110" s="8"/>
      <c r="AH110" s="8"/>
      <c r="AI110" s="8"/>
      <c r="AJ110" s="8"/>
      <c r="AK110" s="8"/>
      <c r="AL110" s="8"/>
      <c r="AM110" s="8"/>
      <c r="AN110" s="8"/>
      <c r="AO110" s="8"/>
      <c r="AP110" s="8"/>
      <c r="AQ110" s="8"/>
    </row>
    <row r="111" spans="1:43" x14ac:dyDescent="0.3">
      <c r="A111" s="16"/>
      <c r="B111" s="16"/>
      <c r="C111" s="16"/>
      <c r="D111" s="16"/>
      <c r="E111" s="16"/>
      <c r="F111" s="16"/>
      <c r="G111" s="16"/>
      <c r="H111" s="16"/>
      <c r="I111" s="16"/>
      <c r="J111" s="16"/>
      <c r="K111" s="16"/>
      <c r="L111" s="16"/>
      <c r="M111" s="16"/>
      <c r="N111" s="16"/>
      <c r="O111" s="16"/>
      <c r="P111" s="16"/>
      <c r="Q111" s="16"/>
      <c r="R111" s="8"/>
      <c r="S111" s="2"/>
      <c r="T111" s="8"/>
      <c r="U111" s="8"/>
      <c r="V111" s="8"/>
      <c r="W111" s="8"/>
      <c r="X111" s="8"/>
      <c r="Y111" s="8"/>
      <c r="Z111" s="8"/>
      <c r="AA111" s="8"/>
      <c r="AB111" s="8"/>
      <c r="AC111" s="8"/>
      <c r="AD111" s="8"/>
      <c r="AE111" s="8"/>
      <c r="AF111" s="8"/>
      <c r="AG111" s="8"/>
      <c r="AH111" s="8"/>
      <c r="AI111" s="8"/>
      <c r="AJ111" s="8"/>
      <c r="AK111" s="8"/>
      <c r="AL111" s="8"/>
      <c r="AM111" s="8"/>
      <c r="AN111" s="8"/>
      <c r="AO111" s="8"/>
      <c r="AP111" s="8"/>
      <c r="AQ111" s="8"/>
    </row>
    <row r="112" spans="1:43" x14ac:dyDescent="0.3">
      <c r="A112" s="16"/>
      <c r="B112" s="16"/>
      <c r="C112" s="16"/>
      <c r="D112" s="16"/>
      <c r="E112" s="16"/>
      <c r="F112" s="16"/>
      <c r="G112" s="16"/>
      <c r="H112" s="16"/>
      <c r="I112" s="16"/>
      <c r="J112" s="16"/>
      <c r="K112" s="16"/>
      <c r="L112" s="16"/>
      <c r="M112" s="16"/>
      <c r="N112" s="16"/>
      <c r="O112" s="16"/>
      <c r="P112" s="16"/>
      <c r="Q112" s="16"/>
      <c r="R112" s="8"/>
      <c r="S112" s="2"/>
      <c r="T112" s="8"/>
      <c r="U112" s="8"/>
      <c r="V112" s="8"/>
      <c r="W112" s="8"/>
      <c r="X112" s="8"/>
      <c r="Y112" s="8"/>
      <c r="Z112" s="8"/>
      <c r="AA112" s="8"/>
      <c r="AB112" s="8"/>
      <c r="AC112" s="8"/>
      <c r="AD112" s="8"/>
      <c r="AE112" s="8"/>
      <c r="AF112" s="8"/>
      <c r="AG112" s="8"/>
      <c r="AH112" s="8"/>
      <c r="AI112" s="8"/>
      <c r="AJ112" s="8"/>
      <c r="AK112" s="8"/>
      <c r="AL112" s="8"/>
      <c r="AM112" s="8"/>
      <c r="AN112" s="8"/>
      <c r="AO112" s="8"/>
      <c r="AP112" s="8"/>
      <c r="AQ112" s="8"/>
    </row>
    <row r="113" spans="1:43" x14ac:dyDescent="0.3">
      <c r="A113" s="16"/>
      <c r="B113" s="16"/>
      <c r="C113" s="16"/>
      <c r="D113" s="16"/>
      <c r="E113" s="16"/>
      <c r="F113" s="16"/>
      <c r="G113" s="16"/>
      <c r="H113" s="16"/>
      <c r="I113" s="16"/>
      <c r="J113" s="16"/>
      <c r="K113" s="16"/>
      <c r="L113" s="16"/>
      <c r="M113" s="16"/>
      <c r="N113" s="16"/>
      <c r="O113" s="16"/>
      <c r="P113" s="16"/>
      <c r="Q113" s="16"/>
      <c r="R113" s="8"/>
      <c r="S113" s="2"/>
      <c r="T113" s="8"/>
      <c r="U113" s="8"/>
      <c r="V113" s="8"/>
      <c r="W113" s="8"/>
      <c r="X113" s="8"/>
      <c r="Y113" s="8"/>
      <c r="Z113" s="8"/>
      <c r="AA113" s="8"/>
      <c r="AB113" s="8"/>
      <c r="AC113" s="8"/>
      <c r="AD113" s="8"/>
      <c r="AE113" s="8"/>
      <c r="AF113" s="8"/>
      <c r="AG113" s="8"/>
      <c r="AH113" s="8"/>
      <c r="AI113" s="8"/>
      <c r="AJ113" s="8"/>
      <c r="AK113" s="8"/>
      <c r="AL113" s="8"/>
      <c r="AM113" s="8"/>
      <c r="AN113" s="8"/>
      <c r="AO113" s="8"/>
      <c r="AP113" s="8"/>
      <c r="AQ113" s="8"/>
    </row>
    <row r="114" spans="1:43" x14ac:dyDescent="0.3">
      <c r="A114" s="16"/>
      <c r="B114" s="16"/>
      <c r="C114" s="16"/>
      <c r="D114" s="16"/>
      <c r="E114" s="16"/>
      <c r="F114" s="16"/>
      <c r="G114" s="16"/>
      <c r="H114" s="16"/>
      <c r="I114" s="16"/>
      <c r="J114" s="16"/>
      <c r="K114" s="16"/>
      <c r="L114" s="16"/>
      <c r="M114" s="16"/>
      <c r="N114" s="16"/>
      <c r="O114" s="16"/>
      <c r="P114" s="16"/>
      <c r="Q114" s="16"/>
      <c r="R114" s="8"/>
      <c r="S114" s="2"/>
      <c r="T114" s="8"/>
      <c r="U114" s="8"/>
      <c r="V114" s="8"/>
      <c r="W114" s="8"/>
      <c r="X114" s="8"/>
      <c r="Y114" s="8"/>
      <c r="Z114" s="8"/>
      <c r="AA114" s="8"/>
      <c r="AB114" s="8"/>
      <c r="AC114" s="8"/>
      <c r="AD114" s="8"/>
      <c r="AE114" s="8"/>
      <c r="AF114" s="8"/>
      <c r="AG114" s="8"/>
      <c r="AH114" s="8"/>
      <c r="AI114" s="8"/>
      <c r="AJ114" s="8"/>
      <c r="AK114" s="8"/>
      <c r="AL114" s="8"/>
      <c r="AM114" s="8"/>
      <c r="AN114" s="8"/>
      <c r="AO114" s="8"/>
      <c r="AP114" s="8"/>
      <c r="AQ114" s="8"/>
    </row>
    <row r="115" spans="1:43" x14ac:dyDescent="0.3">
      <c r="A115" s="16"/>
      <c r="B115" s="16"/>
      <c r="C115" s="16"/>
      <c r="D115" s="16"/>
      <c r="E115" s="16"/>
      <c r="F115" s="16"/>
      <c r="G115" s="16"/>
      <c r="H115" s="16"/>
      <c r="I115" s="16"/>
      <c r="J115" s="16"/>
      <c r="K115" s="16"/>
      <c r="L115" s="16"/>
      <c r="M115" s="16"/>
      <c r="N115" s="16"/>
      <c r="O115" s="16"/>
      <c r="P115" s="16"/>
      <c r="Q115" s="16"/>
      <c r="R115" s="8"/>
      <c r="S115" s="2"/>
      <c r="T115" s="8"/>
      <c r="U115" s="8"/>
      <c r="V115" s="8"/>
      <c r="W115" s="8"/>
      <c r="X115" s="8"/>
      <c r="Y115" s="8"/>
      <c r="Z115" s="8"/>
      <c r="AA115" s="8"/>
      <c r="AB115" s="8"/>
      <c r="AC115" s="8"/>
      <c r="AD115" s="8"/>
      <c r="AE115" s="8"/>
      <c r="AF115" s="8"/>
      <c r="AG115" s="8"/>
      <c r="AH115" s="8"/>
      <c r="AI115" s="8"/>
      <c r="AJ115" s="8"/>
      <c r="AK115" s="8"/>
      <c r="AL115" s="8"/>
      <c r="AM115" s="8"/>
      <c r="AN115" s="8"/>
      <c r="AO115" s="8"/>
      <c r="AP115" s="8"/>
      <c r="AQ115" s="8"/>
    </row>
    <row r="116" spans="1:43" x14ac:dyDescent="0.3">
      <c r="A116" s="16"/>
      <c r="B116" s="16"/>
      <c r="C116" s="16"/>
      <c r="D116" s="16"/>
      <c r="E116" s="16"/>
      <c r="F116" s="16"/>
      <c r="G116" s="16"/>
      <c r="H116" s="16"/>
      <c r="I116" s="16"/>
      <c r="J116" s="16"/>
      <c r="K116" s="16"/>
      <c r="L116" s="16"/>
      <c r="M116" s="16"/>
      <c r="N116" s="16"/>
      <c r="O116" s="16"/>
      <c r="P116" s="16"/>
      <c r="Q116" s="16"/>
      <c r="R116" s="8"/>
      <c r="S116" s="2"/>
      <c r="T116" s="8"/>
      <c r="U116" s="8"/>
      <c r="V116" s="8"/>
      <c r="W116" s="8"/>
      <c r="X116" s="8"/>
      <c r="Y116" s="8"/>
      <c r="Z116" s="8"/>
      <c r="AA116" s="8"/>
      <c r="AB116" s="8"/>
      <c r="AC116" s="8"/>
      <c r="AD116" s="8"/>
      <c r="AE116" s="8"/>
      <c r="AF116" s="8"/>
      <c r="AG116" s="8"/>
      <c r="AH116" s="8"/>
      <c r="AI116" s="8"/>
      <c r="AJ116" s="8"/>
      <c r="AK116" s="8"/>
      <c r="AL116" s="8"/>
      <c r="AM116" s="8"/>
      <c r="AN116" s="8"/>
      <c r="AO116" s="8"/>
      <c r="AP116" s="8"/>
      <c r="AQ116" s="8"/>
    </row>
    <row r="117" spans="1:43" x14ac:dyDescent="0.3">
      <c r="A117" s="16"/>
      <c r="B117" s="16"/>
      <c r="C117" s="16"/>
      <c r="D117" s="16"/>
      <c r="E117" s="16"/>
      <c r="F117" s="16"/>
      <c r="G117" s="16"/>
      <c r="H117" s="16"/>
      <c r="I117" s="16"/>
      <c r="J117" s="16"/>
      <c r="K117" s="16"/>
      <c r="L117" s="16"/>
      <c r="M117" s="16"/>
      <c r="N117" s="16"/>
      <c r="O117" s="16"/>
      <c r="P117" s="16"/>
      <c r="Q117" s="16"/>
      <c r="R117" s="8"/>
      <c r="S117" s="2"/>
      <c r="T117" s="8"/>
      <c r="U117" s="8"/>
      <c r="V117" s="8"/>
      <c r="W117" s="8"/>
      <c r="X117" s="8"/>
      <c r="Y117" s="8"/>
      <c r="Z117" s="8"/>
      <c r="AA117" s="8"/>
      <c r="AB117" s="8"/>
      <c r="AC117" s="8"/>
      <c r="AD117" s="8"/>
      <c r="AE117" s="8"/>
      <c r="AF117" s="8"/>
      <c r="AG117" s="8"/>
      <c r="AH117" s="8"/>
      <c r="AI117" s="8"/>
      <c r="AJ117" s="8"/>
      <c r="AK117" s="8"/>
      <c r="AL117" s="8"/>
      <c r="AM117" s="8"/>
      <c r="AN117" s="8"/>
      <c r="AO117" s="8"/>
      <c r="AP117" s="8"/>
      <c r="AQ117" s="8"/>
    </row>
    <row r="118" spans="1:43" x14ac:dyDescent="0.3">
      <c r="A118" s="16"/>
      <c r="B118" s="16"/>
      <c r="C118" s="16"/>
      <c r="D118" s="16"/>
      <c r="E118" s="16"/>
      <c r="F118" s="16"/>
      <c r="G118" s="16"/>
      <c r="H118" s="16"/>
      <c r="I118" s="16"/>
      <c r="J118" s="16"/>
      <c r="K118" s="16"/>
      <c r="L118" s="16"/>
      <c r="M118" s="16"/>
      <c r="N118" s="16"/>
      <c r="O118" s="16"/>
      <c r="P118" s="16"/>
      <c r="Q118" s="16"/>
      <c r="R118" s="8"/>
      <c r="S118" s="2"/>
      <c r="T118" s="8"/>
      <c r="U118" s="8"/>
      <c r="V118" s="8"/>
      <c r="W118" s="8"/>
      <c r="X118" s="8"/>
      <c r="Y118" s="8"/>
      <c r="Z118" s="8"/>
      <c r="AA118" s="8"/>
      <c r="AB118" s="8"/>
      <c r="AC118" s="8"/>
      <c r="AD118" s="8"/>
      <c r="AE118" s="8"/>
      <c r="AF118" s="8"/>
      <c r="AG118" s="8"/>
      <c r="AH118" s="8"/>
      <c r="AI118" s="8"/>
      <c r="AJ118" s="8"/>
      <c r="AK118" s="8"/>
      <c r="AL118" s="8"/>
      <c r="AM118" s="8"/>
      <c r="AN118" s="8"/>
      <c r="AO118" s="8"/>
      <c r="AP118" s="8"/>
      <c r="AQ118" s="8"/>
    </row>
    <row r="119" spans="1:43" x14ac:dyDescent="0.3">
      <c r="A119" s="16"/>
      <c r="B119" s="16"/>
      <c r="C119" s="16"/>
      <c r="D119" s="16"/>
      <c r="E119" s="16"/>
      <c r="F119" s="16"/>
      <c r="G119" s="16"/>
      <c r="H119" s="16"/>
      <c r="I119" s="16"/>
      <c r="J119" s="16"/>
      <c r="K119" s="16"/>
      <c r="L119" s="16"/>
      <c r="M119" s="16"/>
      <c r="N119" s="16"/>
      <c r="O119" s="16"/>
      <c r="P119" s="16"/>
      <c r="Q119" s="16"/>
      <c r="R119" s="8"/>
      <c r="S119" s="2"/>
      <c r="T119" s="8"/>
      <c r="U119" s="8"/>
      <c r="V119" s="8"/>
      <c r="W119" s="8"/>
      <c r="X119" s="8"/>
      <c r="Y119" s="8"/>
      <c r="Z119" s="8"/>
      <c r="AA119" s="8"/>
      <c r="AB119" s="8"/>
      <c r="AC119" s="8"/>
      <c r="AD119" s="8"/>
      <c r="AE119" s="8"/>
      <c r="AF119" s="8"/>
      <c r="AG119" s="8"/>
      <c r="AH119" s="8"/>
      <c r="AI119" s="8"/>
      <c r="AJ119" s="8"/>
      <c r="AK119" s="8"/>
      <c r="AL119" s="8"/>
      <c r="AM119" s="8"/>
      <c r="AN119" s="8"/>
      <c r="AO119" s="8"/>
      <c r="AP119" s="8"/>
      <c r="AQ119" s="8"/>
    </row>
    <row r="120" spans="1:43" x14ac:dyDescent="0.3">
      <c r="A120" s="16"/>
      <c r="B120" s="16"/>
      <c r="C120" s="16"/>
      <c r="D120" s="16"/>
      <c r="E120" s="16"/>
      <c r="F120" s="16"/>
      <c r="G120" s="16"/>
      <c r="H120" s="16"/>
      <c r="I120" s="16"/>
      <c r="J120" s="16"/>
      <c r="K120" s="16"/>
      <c r="L120" s="16"/>
      <c r="M120" s="16"/>
      <c r="N120" s="16"/>
      <c r="O120" s="16"/>
      <c r="P120" s="16"/>
      <c r="Q120" s="16"/>
      <c r="R120" s="8"/>
      <c r="S120" s="2"/>
      <c r="T120" s="8"/>
      <c r="U120" s="8"/>
      <c r="V120" s="8"/>
      <c r="W120" s="8"/>
      <c r="X120" s="8"/>
      <c r="Y120" s="8"/>
      <c r="Z120" s="8"/>
      <c r="AA120" s="8"/>
      <c r="AB120" s="8"/>
      <c r="AC120" s="8"/>
      <c r="AD120" s="8"/>
      <c r="AE120" s="8"/>
      <c r="AF120" s="8"/>
      <c r="AG120" s="8"/>
      <c r="AH120" s="8"/>
      <c r="AI120" s="8"/>
      <c r="AJ120" s="8"/>
      <c r="AK120" s="8"/>
      <c r="AL120" s="8"/>
      <c r="AM120" s="8"/>
      <c r="AN120" s="8"/>
      <c r="AO120" s="8"/>
      <c r="AP120" s="8"/>
      <c r="AQ120" s="8"/>
    </row>
    <row r="121" spans="1:43" x14ac:dyDescent="0.3">
      <c r="A121" s="16"/>
      <c r="B121" s="16"/>
      <c r="C121" s="16"/>
      <c r="D121" s="16"/>
      <c r="E121" s="16"/>
      <c r="F121" s="16"/>
      <c r="G121" s="16"/>
      <c r="H121" s="16"/>
      <c r="I121" s="16"/>
      <c r="J121" s="16"/>
      <c r="K121" s="16"/>
      <c r="L121" s="16"/>
      <c r="M121" s="16"/>
      <c r="N121" s="16"/>
      <c r="O121" s="16"/>
      <c r="P121" s="16"/>
      <c r="Q121" s="16"/>
      <c r="R121" s="8"/>
      <c r="S121" s="2"/>
      <c r="T121" s="8"/>
      <c r="U121" s="8"/>
      <c r="V121" s="8"/>
      <c r="W121" s="8"/>
      <c r="X121" s="8"/>
      <c r="Y121" s="8"/>
      <c r="Z121" s="8"/>
      <c r="AA121" s="8"/>
      <c r="AB121" s="8"/>
      <c r="AC121" s="8"/>
      <c r="AD121" s="8"/>
      <c r="AE121" s="8"/>
      <c r="AF121" s="8"/>
      <c r="AG121" s="8"/>
      <c r="AH121" s="8"/>
      <c r="AI121" s="8"/>
      <c r="AJ121" s="8"/>
      <c r="AK121" s="8"/>
      <c r="AL121" s="8"/>
      <c r="AM121" s="8"/>
      <c r="AN121" s="8"/>
      <c r="AO121" s="8"/>
      <c r="AP121" s="8"/>
      <c r="AQ121" s="8"/>
    </row>
    <row r="122" spans="1:43" x14ac:dyDescent="0.3">
      <c r="A122" s="16"/>
      <c r="B122" s="16"/>
      <c r="C122" s="16"/>
      <c r="D122" s="16"/>
      <c r="E122" s="16"/>
      <c r="F122" s="16"/>
      <c r="G122" s="16"/>
      <c r="H122" s="16"/>
      <c r="I122" s="16"/>
      <c r="J122" s="16"/>
      <c r="K122" s="16"/>
      <c r="L122" s="16"/>
      <c r="M122" s="16"/>
      <c r="N122" s="16"/>
      <c r="O122" s="16"/>
      <c r="P122" s="16"/>
      <c r="Q122" s="16"/>
      <c r="R122" s="8"/>
      <c r="S122" s="2"/>
      <c r="T122" s="8"/>
      <c r="U122" s="8"/>
      <c r="V122" s="8"/>
      <c r="W122" s="8"/>
      <c r="X122" s="8"/>
      <c r="Y122" s="8"/>
      <c r="Z122" s="8"/>
      <c r="AA122" s="8"/>
      <c r="AB122" s="8"/>
      <c r="AC122" s="8"/>
      <c r="AD122" s="8"/>
      <c r="AE122" s="8"/>
      <c r="AF122" s="8"/>
      <c r="AG122" s="8"/>
      <c r="AH122" s="8"/>
      <c r="AI122" s="8"/>
      <c r="AJ122" s="8"/>
      <c r="AK122" s="8"/>
      <c r="AL122" s="8"/>
      <c r="AM122" s="8"/>
      <c r="AN122" s="8"/>
      <c r="AO122" s="8"/>
      <c r="AP122" s="8"/>
      <c r="AQ122" s="8"/>
    </row>
    <row r="123" spans="1:43" x14ac:dyDescent="0.3">
      <c r="A123" s="16"/>
      <c r="B123" s="16"/>
      <c r="C123" s="16"/>
      <c r="D123" s="16"/>
      <c r="E123" s="16"/>
      <c r="F123" s="16"/>
      <c r="G123" s="16"/>
      <c r="H123" s="16"/>
      <c r="I123" s="16"/>
      <c r="J123" s="16"/>
      <c r="K123" s="16"/>
      <c r="L123" s="16"/>
      <c r="M123" s="16"/>
      <c r="N123" s="16"/>
      <c r="O123" s="16"/>
      <c r="P123" s="16"/>
      <c r="Q123" s="16"/>
      <c r="R123" s="8"/>
      <c r="S123" s="2"/>
      <c r="T123" s="8"/>
      <c r="U123" s="8"/>
      <c r="V123" s="8"/>
      <c r="W123" s="8"/>
      <c r="X123" s="8"/>
      <c r="Y123" s="8"/>
      <c r="Z123" s="8"/>
      <c r="AA123" s="8"/>
      <c r="AB123" s="8"/>
      <c r="AC123" s="8"/>
      <c r="AD123" s="8"/>
      <c r="AE123" s="8"/>
      <c r="AF123" s="8"/>
      <c r="AG123" s="8"/>
      <c r="AH123" s="8"/>
      <c r="AI123" s="8"/>
      <c r="AJ123" s="8"/>
      <c r="AK123" s="8"/>
      <c r="AL123" s="8"/>
      <c r="AM123" s="8"/>
      <c r="AN123" s="8"/>
      <c r="AO123" s="8"/>
      <c r="AP123" s="8"/>
      <c r="AQ123" s="8"/>
    </row>
    <row r="124" spans="1:43" x14ac:dyDescent="0.3">
      <c r="A124" s="16"/>
      <c r="B124" s="16"/>
      <c r="C124" s="16"/>
      <c r="D124" s="16"/>
      <c r="E124" s="16"/>
      <c r="F124" s="16"/>
      <c r="G124" s="16"/>
      <c r="H124" s="16"/>
      <c r="I124" s="16"/>
      <c r="J124" s="16"/>
      <c r="K124" s="16"/>
      <c r="L124" s="16"/>
      <c r="M124" s="16"/>
      <c r="N124" s="16"/>
      <c r="O124" s="16"/>
      <c r="P124" s="16"/>
      <c r="Q124" s="16"/>
      <c r="R124" s="8"/>
      <c r="S124" s="2"/>
      <c r="T124" s="8"/>
      <c r="U124" s="8"/>
      <c r="V124" s="8"/>
      <c r="W124" s="8"/>
      <c r="X124" s="8"/>
      <c r="Y124" s="8"/>
      <c r="Z124" s="8"/>
      <c r="AA124" s="8"/>
      <c r="AB124" s="8"/>
      <c r="AC124" s="8"/>
      <c r="AD124" s="8"/>
      <c r="AE124" s="8"/>
      <c r="AF124" s="8"/>
      <c r="AG124" s="8"/>
      <c r="AH124" s="8"/>
      <c r="AI124" s="8"/>
      <c r="AJ124" s="8"/>
      <c r="AK124" s="8"/>
      <c r="AL124" s="8"/>
      <c r="AM124" s="8"/>
      <c r="AN124" s="8"/>
      <c r="AO124" s="8"/>
      <c r="AP124" s="8"/>
      <c r="AQ124" s="8"/>
    </row>
    <row r="125" spans="1:43" x14ac:dyDescent="0.3">
      <c r="A125" s="16"/>
      <c r="B125" s="16"/>
      <c r="C125" s="16"/>
      <c r="D125" s="16"/>
      <c r="E125" s="16"/>
      <c r="F125" s="16"/>
      <c r="G125" s="16"/>
      <c r="H125" s="16"/>
      <c r="I125" s="16"/>
      <c r="J125" s="16"/>
      <c r="K125" s="16"/>
      <c r="L125" s="16"/>
      <c r="M125" s="16"/>
      <c r="N125" s="16"/>
      <c r="O125" s="16"/>
      <c r="P125" s="16"/>
      <c r="Q125" s="16"/>
      <c r="R125" s="8"/>
      <c r="S125" s="2"/>
      <c r="T125" s="8"/>
      <c r="U125" s="8"/>
      <c r="V125" s="8"/>
      <c r="W125" s="8"/>
      <c r="X125" s="8"/>
      <c r="Y125" s="8"/>
      <c r="Z125" s="8"/>
      <c r="AA125" s="8"/>
      <c r="AB125" s="8"/>
      <c r="AC125" s="8"/>
      <c r="AD125" s="8"/>
      <c r="AE125" s="8"/>
      <c r="AF125" s="8"/>
      <c r="AG125" s="8"/>
      <c r="AH125" s="8"/>
      <c r="AI125" s="8"/>
      <c r="AJ125" s="8"/>
      <c r="AK125" s="8"/>
      <c r="AL125" s="8"/>
      <c r="AM125" s="8"/>
      <c r="AN125" s="8"/>
      <c r="AO125" s="8"/>
      <c r="AP125" s="8"/>
      <c r="AQ125" s="8"/>
    </row>
    <row r="126" spans="1:43" x14ac:dyDescent="0.3">
      <c r="A126" s="16"/>
      <c r="B126" s="16"/>
      <c r="C126" s="16"/>
      <c r="D126" s="16"/>
      <c r="E126" s="16"/>
      <c r="F126" s="16"/>
      <c r="G126" s="16"/>
      <c r="H126" s="16"/>
      <c r="I126" s="16"/>
      <c r="J126" s="16"/>
      <c r="K126" s="16"/>
      <c r="L126" s="16"/>
      <c r="M126" s="16"/>
      <c r="N126" s="16"/>
      <c r="O126" s="16"/>
      <c r="P126" s="16"/>
      <c r="Q126" s="16"/>
      <c r="R126" s="8"/>
      <c r="S126" s="2"/>
      <c r="T126" s="8"/>
      <c r="U126" s="8"/>
      <c r="V126" s="8"/>
      <c r="W126" s="8"/>
      <c r="X126" s="8"/>
      <c r="Y126" s="8"/>
      <c r="Z126" s="8"/>
      <c r="AA126" s="8"/>
      <c r="AB126" s="8"/>
      <c r="AC126" s="8"/>
      <c r="AD126" s="8"/>
      <c r="AE126" s="8"/>
      <c r="AF126" s="8"/>
      <c r="AG126" s="8"/>
      <c r="AH126" s="8"/>
      <c r="AI126" s="8"/>
      <c r="AJ126" s="8"/>
      <c r="AK126" s="8"/>
      <c r="AL126" s="8"/>
      <c r="AM126" s="8"/>
      <c r="AN126" s="8"/>
      <c r="AO126" s="8"/>
      <c r="AP126" s="8"/>
      <c r="AQ126" s="8"/>
    </row>
    <row r="127" spans="1:43" x14ac:dyDescent="0.3">
      <c r="A127" s="16"/>
      <c r="B127" s="16"/>
      <c r="C127" s="16"/>
      <c r="D127" s="16"/>
      <c r="E127" s="16"/>
      <c r="F127" s="16"/>
      <c r="G127" s="16"/>
      <c r="H127" s="16"/>
      <c r="I127" s="16"/>
      <c r="J127" s="16"/>
      <c r="K127" s="16"/>
      <c r="L127" s="16"/>
      <c r="M127" s="16"/>
      <c r="N127" s="16"/>
      <c r="O127" s="16"/>
      <c r="P127" s="16"/>
      <c r="Q127" s="16"/>
      <c r="R127" s="8"/>
      <c r="S127" s="2"/>
      <c r="T127" s="8"/>
      <c r="U127" s="8"/>
      <c r="V127" s="8"/>
      <c r="W127" s="8"/>
      <c r="X127" s="8"/>
      <c r="Y127" s="8"/>
      <c r="Z127" s="8"/>
      <c r="AA127" s="8"/>
      <c r="AB127" s="8"/>
      <c r="AC127" s="8"/>
      <c r="AD127" s="8"/>
      <c r="AE127" s="8"/>
      <c r="AF127" s="8"/>
      <c r="AG127" s="8"/>
      <c r="AH127" s="8"/>
      <c r="AI127" s="8"/>
      <c r="AJ127" s="8"/>
      <c r="AK127" s="8"/>
      <c r="AL127" s="8"/>
      <c r="AM127" s="8"/>
      <c r="AN127" s="8"/>
      <c r="AO127" s="8"/>
      <c r="AP127" s="8"/>
      <c r="AQ127" s="8"/>
    </row>
    <row r="128" spans="1:43" x14ac:dyDescent="0.3">
      <c r="A128" s="16"/>
      <c r="B128" s="16"/>
      <c r="C128" s="16"/>
      <c r="D128" s="16"/>
      <c r="E128" s="16"/>
      <c r="F128" s="16"/>
      <c r="G128" s="16"/>
      <c r="H128" s="16"/>
      <c r="I128" s="16"/>
      <c r="J128" s="16"/>
      <c r="K128" s="16"/>
      <c r="L128" s="16"/>
      <c r="M128" s="16"/>
      <c r="N128" s="16"/>
      <c r="O128" s="16"/>
      <c r="P128" s="16"/>
      <c r="Q128" s="16"/>
      <c r="R128" s="8"/>
      <c r="S128" s="8"/>
      <c r="T128" s="8"/>
      <c r="U128" s="8"/>
      <c r="V128" s="8"/>
      <c r="W128" s="8"/>
      <c r="X128" s="8"/>
      <c r="Y128" s="8"/>
      <c r="Z128" s="8"/>
      <c r="AA128" s="8"/>
      <c r="AB128" s="8"/>
      <c r="AC128" s="8"/>
      <c r="AD128" s="8"/>
      <c r="AE128" s="8"/>
      <c r="AF128" s="8"/>
      <c r="AG128" s="8"/>
      <c r="AH128" s="8"/>
      <c r="AI128" s="8"/>
      <c r="AJ128" s="8"/>
      <c r="AK128" s="8"/>
      <c r="AL128" s="8"/>
      <c r="AM128" s="8"/>
      <c r="AN128" s="8"/>
      <c r="AO128" s="8"/>
      <c r="AP128" s="8"/>
      <c r="AQ128" s="8"/>
    </row>
    <row r="129" spans="1:43" x14ac:dyDescent="0.3">
      <c r="A129" s="16"/>
      <c r="B129" s="16"/>
      <c r="C129" s="16"/>
      <c r="D129" s="16"/>
      <c r="E129" s="16"/>
      <c r="F129" s="16"/>
      <c r="G129" s="16"/>
      <c r="H129" s="16"/>
      <c r="I129" s="16"/>
      <c r="J129" s="16"/>
      <c r="K129" s="16"/>
      <c r="L129" s="16"/>
      <c r="M129" s="16"/>
      <c r="N129" s="16"/>
      <c r="O129" s="16"/>
      <c r="P129" s="16"/>
      <c r="Q129" s="16"/>
      <c r="R129" s="8"/>
      <c r="S129" s="8"/>
      <c r="T129" s="8"/>
      <c r="U129" s="8"/>
      <c r="V129" s="8"/>
      <c r="W129" s="8"/>
      <c r="X129" s="8"/>
      <c r="Y129" s="8"/>
      <c r="Z129" s="8"/>
      <c r="AA129" s="8"/>
      <c r="AB129" s="8"/>
      <c r="AC129" s="8"/>
      <c r="AD129" s="8"/>
      <c r="AE129" s="8"/>
      <c r="AF129" s="8"/>
      <c r="AG129" s="8"/>
      <c r="AH129" s="8"/>
      <c r="AI129" s="8"/>
      <c r="AJ129" s="8"/>
      <c r="AK129" s="8"/>
      <c r="AL129" s="8"/>
      <c r="AM129" s="8"/>
      <c r="AN129" s="8"/>
      <c r="AO129" s="8"/>
      <c r="AP129" s="8"/>
      <c r="AQ129" s="8"/>
    </row>
    <row r="130" spans="1:43" x14ac:dyDescent="0.3">
      <c r="A130" s="16"/>
      <c r="B130" s="16"/>
      <c r="C130" s="16"/>
      <c r="D130" s="16"/>
      <c r="E130" s="16"/>
      <c r="F130" s="16"/>
      <c r="G130" s="16"/>
      <c r="H130" s="16"/>
      <c r="I130" s="16"/>
      <c r="J130" s="16"/>
      <c r="K130" s="16"/>
      <c r="L130" s="16"/>
      <c r="M130" s="16"/>
      <c r="N130" s="16"/>
      <c r="O130" s="16"/>
      <c r="P130" s="16"/>
      <c r="Q130" s="16"/>
      <c r="R130" s="8"/>
      <c r="S130" s="8"/>
      <c r="T130" s="8"/>
      <c r="U130" s="8"/>
      <c r="V130" s="8"/>
      <c r="W130" s="8"/>
      <c r="X130" s="8"/>
      <c r="Y130" s="8"/>
      <c r="Z130" s="8"/>
      <c r="AA130" s="8"/>
      <c r="AB130" s="8"/>
      <c r="AC130" s="8"/>
      <c r="AD130" s="8"/>
      <c r="AE130" s="8"/>
      <c r="AF130" s="8"/>
      <c r="AG130" s="8"/>
      <c r="AH130" s="8"/>
      <c r="AI130" s="8"/>
      <c r="AJ130" s="8"/>
      <c r="AK130" s="8"/>
      <c r="AL130" s="8"/>
      <c r="AM130" s="8"/>
      <c r="AN130" s="8"/>
      <c r="AO130" s="8"/>
      <c r="AP130" s="8"/>
      <c r="AQ130" s="8"/>
    </row>
    <row r="131" spans="1:43" x14ac:dyDescent="0.3">
      <c r="A131" s="16"/>
      <c r="B131" s="16"/>
      <c r="C131" s="16"/>
      <c r="D131" s="16"/>
      <c r="E131" s="16"/>
      <c r="F131" s="16"/>
      <c r="G131" s="16"/>
      <c r="H131" s="16"/>
      <c r="I131" s="16"/>
      <c r="J131" s="16"/>
      <c r="K131" s="16"/>
      <c r="L131" s="16"/>
      <c r="M131" s="16"/>
      <c r="N131" s="16"/>
      <c r="O131" s="16"/>
      <c r="P131" s="16"/>
      <c r="Q131" s="16"/>
      <c r="R131" s="8"/>
      <c r="S131" s="8"/>
      <c r="T131" s="8"/>
      <c r="U131" s="8"/>
      <c r="V131" s="8"/>
      <c r="W131" s="8"/>
      <c r="X131" s="8"/>
      <c r="Y131" s="8"/>
      <c r="Z131" s="8"/>
      <c r="AA131" s="8"/>
      <c r="AB131" s="8"/>
      <c r="AC131" s="8"/>
      <c r="AD131" s="8"/>
      <c r="AE131" s="8"/>
      <c r="AF131" s="8"/>
      <c r="AG131" s="8"/>
      <c r="AH131" s="8"/>
      <c r="AI131" s="8"/>
      <c r="AJ131" s="8"/>
      <c r="AK131" s="8"/>
      <c r="AL131" s="8"/>
      <c r="AM131" s="8"/>
      <c r="AN131" s="8"/>
      <c r="AO131" s="8"/>
      <c r="AP131" s="8"/>
      <c r="AQ131" s="8"/>
    </row>
    <row r="132" spans="1:43" x14ac:dyDescent="0.3">
      <c r="A132" s="16"/>
      <c r="B132" s="16"/>
      <c r="C132" s="16"/>
      <c r="D132" s="16"/>
      <c r="E132" s="16"/>
      <c r="F132" s="16"/>
      <c r="G132" s="16"/>
      <c r="H132" s="16"/>
      <c r="I132" s="16"/>
      <c r="J132" s="16"/>
      <c r="K132" s="16"/>
      <c r="L132" s="16"/>
      <c r="M132" s="16"/>
      <c r="N132" s="16"/>
      <c r="O132" s="16"/>
      <c r="P132" s="16"/>
      <c r="Q132" s="16"/>
      <c r="R132" s="8"/>
      <c r="S132" s="8"/>
      <c r="T132" s="8"/>
      <c r="U132" s="8"/>
      <c r="V132" s="8"/>
      <c r="W132" s="8"/>
      <c r="X132" s="8"/>
      <c r="Y132" s="8"/>
      <c r="Z132" s="8"/>
      <c r="AA132" s="8"/>
      <c r="AB132" s="8"/>
      <c r="AC132" s="8"/>
      <c r="AD132" s="8"/>
      <c r="AE132" s="8"/>
      <c r="AF132" s="8"/>
      <c r="AG132" s="8"/>
      <c r="AH132" s="8"/>
      <c r="AI132" s="8"/>
      <c r="AJ132" s="8"/>
      <c r="AK132" s="8"/>
      <c r="AL132" s="8"/>
      <c r="AM132" s="8"/>
      <c r="AN132" s="8"/>
      <c r="AO132" s="8"/>
      <c r="AP132" s="8"/>
      <c r="AQ132" s="8"/>
    </row>
    <row r="133" spans="1:43" x14ac:dyDescent="0.3">
      <c r="A133" s="16"/>
      <c r="B133" s="16"/>
      <c r="C133" s="16"/>
      <c r="D133" s="16"/>
      <c r="E133" s="16"/>
      <c r="F133" s="16"/>
      <c r="G133" s="16"/>
      <c r="H133" s="16"/>
      <c r="I133" s="16"/>
      <c r="J133" s="16"/>
      <c r="K133" s="16"/>
      <c r="L133" s="16"/>
      <c r="M133" s="16"/>
      <c r="N133" s="16"/>
      <c r="O133" s="16"/>
      <c r="P133" s="16"/>
      <c r="Q133" s="16"/>
      <c r="R133" s="8"/>
      <c r="S133" s="8"/>
      <c r="T133" s="8"/>
      <c r="U133" s="8"/>
      <c r="V133" s="8"/>
      <c r="W133" s="8"/>
      <c r="X133" s="8"/>
      <c r="Y133" s="8"/>
      <c r="Z133" s="8"/>
      <c r="AA133" s="8"/>
      <c r="AB133" s="8"/>
      <c r="AC133" s="8"/>
      <c r="AD133" s="8"/>
      <c r="AE133" s="8"/>
      <c r="AF133" s="8"/>
      <c r="AG133" s="8"/>
      <c r="AH133" s="8"/>
      <c r="AI133" s="8"/>
      <c r="AJ133" s="8"/>
      <c r="AK133" s="8"/>
      <c r="AL133" s="8"/>
      <c r="AM133" s="8"/>
      <c r="AN133" s="8"/>
      <c r="AO133" s="8"/>
      <c r="AP133" s="8"/>
      <c r="AQ133" s="8"/>
    </row>
    <row r="134" spans="1:43" x14ac:dyDescent="0.3">
      <c r="A134" s="16"/>
      <c r="B134" s="16"/>
      <c r="C134" s="16"/>
      <c r="D134" s="16"/>
      <c r="E134" s="16"/>
      <c r="F134" s="16"/>
      <c r="G134" s="16"/>
      <c r="H134" s="16"/>
      <c r="I134" s="16"/>
      <c r="J134" s="16"/>
      <c r="K134" s="16"/>
      <c r="L134" s="16"/>
      <c r="M134" s="16"/>
      <c r="N134" s="16"/>
      <c r="O134" s="16"/>
      <c r="P134" s="16"/>
      <c r="Q134" s="16"/>
      <c r="R134" s="8"/>
      <c r="S134" s="8"/>
      <c r="T134" s="8"/>
      <c r="U134" s="8"/>
      <c r="V134" s="8"/>
      <c r="W134" s="8"/>
      <c r="X134" s="8"/>
      <c r="Y134" s="8"/>
      <c r="Z134" s="8"/>
      <c r="AA134" s="8"/>
      <c r="AB134" s="8"/>
      <c r="AC134" s="8"/>
      <c r="AD134" s="8"/>
      <c r="AE134" s="8"/>
      <c r="AF134" s="8"/>
      <c r="AG134" s="8"/>
      <c r="AH134" s="8"/>
      <c r="AI134" s="8"/>
      <c r="AJ134" s="8"/>
      <c r="AK134" s="8"/>
      <c r="AL134" s="8"/>
      <c r="AM134" s="8"/>
      <c r="AN134" s="8"/>
      <c r="AO134" s="8"/>
      <c r="AP134" s="8"/>
      <c r="AQ134" s="8"/>
    </row>
    <row r="135" spans="1:43" x14ac:dyDescent="0.3">
      <c r="A135" s="16"/>
      <c r="B135" s="16"/>
      <c r="C135" s="16"/>
      <c r="D135" s="16"/>
      <c r="E135" s="16"/>
      <c r="F135" s="16"/>
      <c r="G135" s="16"/>
      <c r="H135" s="16"/>
      <c r="I135" s="16"/>
      <c r="J135" s="16"/>
      <c r="K135" s="16"/>
      <c r="L135" s="16"/>
      <c r="M135" s="16"/>
      <c r="N135" s="16"/>
      <c r="O135" s="16"/>
      <c r="P135" s="16"/>
      <c r="Q135" s="16"/>
      <c r="R135" s="8"/>
      <c r="S135" s="8"/>
      <c r="T135" s="8"/>
      <c r="U135" s="8"/>
      <c r="V135" s="8"/>
      <c r="W135" s="8"/>
      <c r="X135" s="8"/>
      <c r="Y135" s="8"/>
      <c r="Z135" s="8"/>
      <c r="AA135" s="8"/>
      <c r="AB135" s="8"/>
      <c r="AC135" s="8"/>
      <c r="AD135" s="8"/>
      <c r="AE135" s="8"/>
      <c r="AF135" s="8"/>
      <c r="AG135" s="8"/>
      <c r="AH135" s="8"/>
      <c r="AI135" s="8"/>
      <c r="AJ135" s="8"/>
      <c r="AK135" s="8"/>
      <c r="AL135" s="8"/>
      <c r="AM135" s="8"/>
      <c r="AN135" s="8"/>
      <c r="AO135" s="8"/>
      <c r="AP135" s="8"/>
      <c r="AQ135" s="8"/>
    </row>
    <row r="136" spans="1:43" x14ac:dyDescent="0.3">
      <c r="A136" s="16"/>
      <c r="B136" s="16"/>
      <c r="C136" s="16"/>
      <c r="D136" s="16"/>
      <c r="E136" s="16"/>
      <c r="F136" s="16"/>
      <c r="G136" s="16"/>
      <c r="H136" s="16"/>
      <c r="I136" s="16"/>
      <c r="J136" s="16"/>
      <c r="K136" s="16"/>
      <c r="L136" s="16"/>
      <c r="M136" s="16"/>
      <c r="N136" s="16"/>
      <c r="O136" s="16"/>
      <c r="P136" s="16"/>
      <c r="Q136" s="16"/>
      <c r="R136" s="8"/>
      <c r="S136" s="8"/>
      <c r="T136" s="8"/>
      <c r="U136" s="8"/>
      <c r="V136" s="8"/>
      <c r="W136" s="8"/>
      <c r="X136" s="8"/>
      <c r="Y136" s="8"/>
      <c r="Z136" s="8"/>
      <c r="AA136" s="8"/>
      <c r="AB136" s="8"/>
      <c r="AC136" s="8"/>
      <c r="AD136" s="8"/>
      <c r="AE136" s="8"/>
      <c r="AF136" s="8"/>
      <c r="AG136" s="8"/>
      <c r="AH136" s="8"/>
      <c r="AI136" s="8"/>
      <c r="AJ136" s="8"/>
      <c r="AK136" s="8"/>
      <c r="AL136" s="8"/>
      <c r="AM136" s="8"/>
      <c r="AN136" s="8"/>
      <c r="AO136" s="8"/>
      <c r="AP136" s="8"/>
      <c r="AQ136" s="8"/>
    </row>
    <row r="137" spans="1:43" x14ac:dyDescent="0.3">
      <c r="A137" s="16"/>
      <c r="B137" s="16"/>
      <c r="C137" s="16"/>
      <c r="D137" s="16"/>
      <c r="E137" s="16"/>
      <c r="F137" s="16"/>
      <c r="G137" s="16"/>
      <c r="H137" s="16"/>
      <c r="I137" s="16"/>
      <c r="J137" s="16"/>
      <c r="K137" s="16"/>
      <c r="L137" s="16"/>
      <c r="M137" s="16"/>
      <c r="N137" s="16"/>
      <c r="O137" s="16"/>
      <c r="P137" s="16"/>
      <c r="Q137" s="16"/>
      <c r="R137" s="8"/>
      <c r="S137" s="8"/>
      <c r="T137" s="8"/>
      <c r="U137" s="8"/>
      <c r="V137" s="8"/>
      <c r="W137" s="8"/>
      <c r="X137" s="8"/>
      <c r="Y137" s="8"/>
      <c r="Z137" s="8"/>
      <c r="AA137" s="8"/>
      <c r="AB137" s="8"/>
      <c r="AC137" s="8"/>
      <c r="AD137" s="8"/>
      <c r="AE137" s="8"/>
      <c r="AF137" s="8"/>
      <c r="AG137" s="8"/>
      <c r="AH137" s="8"/>
      <c r="AI137" s="8"/>
      <c r="AJ137" s="8"/>
      <c r="AK137" s="8"/>
      <c r="AL137" s="8"/>
      <c r="AM137" s="8"/>
      <c r="AN137" s="8"/>
      <c r="AO137" s="8"/>
      <c r="AP137" s="8"/>
      <c r="AQ137" s="8"/>
    </row>
    <row r="138" spans="1:43" x14ac:dyDescent="0.3">
      <c r="A138" s="16"/>
      <c r="B138" s="16"/>
      <c r="C138" s="16"/>
      <c r="D138" s="16"/>
      <c r="E138" s="16"/>
      <c r="F138" s="16"/>
      <c r="G138" s="16"/>
      <c r="H138" s="16"/>
      <c r="I138" s="16"/>
      <c r="J138" s="16"/>
      <c r="K138" s="16"/>
      <c r="L138" s="16"/>
      <c r="M138" s="16"/>
      <c r="N138" s="16"/>
      <c r="O138" s="16"/>
      <c r="P138" s="16"/>
      <c r="Q138" s="16"/>
      <c r="R138" s="8"/>
      <c r="S138" s="8"/>
      <c r="T138" s="8"/>
      <c r="U138" s="8"/>
      <c r="V138" s="8"/>
      <c r="W138" s="8"/>
      <c r="X138" s="8"/>
      <c r="Y138" s="8"/>
      <c r="Z138" s="8"/>
      <c r="AA138" s="8"/>
      <c r="AB138" s="8"/>
      <c r="AC138" s="8"/>
      <c r="AD138" s="8"/>
      <c r="AE138" s="8"/>
      <c r="AF138" s="8"/>
      <c r="AG138" s="8"/>
      <c r="AH138" s="8"/>
      <c r="AI138" s="8"/>
      <c r="AJ138" s="8"/>
      <c r="AK138" s="8"/>
      <c r="AL138" s="8"/>
      <c r="AM138" s="8"/>
      <c r="AN138" s="8"/>
      <c r="AO138" s="8"/>
      <c r="AP138" s="8"/>
      <c r="AQ138" s="8"/>
    </row>
    <row r="139" spans="1:43" x14ac:dyDescent="0.3">
      <c r="A139" s="16"/>
      <c r="B139" s="16"/>
      <c r="C139" s="16"/>
      <c r="D139" s="16"/>
      <c r="E139" s="16"/>
      <c r="F139" s="16"/>
      <c r="G139" s="16"/>
      <c r="H139" s="16"/>
      <c r="I139" s="16"/>
      <c r="J139" s="16"/>
      <c r="K139" s="16"/>
      <c r="L139" s="16"/>
      <c r="M139" s="16"/>
      <c r="N139" s="16"/>
      <c r="O139" s="16"/>
      <c r="P139" s="16"/>
      <c r="Q139" s="16"/>
      <c r="R139" s="8"/>
      <c r="S139" s="8"/>
      <c r="T139" s="8"/>
      <c r="U139" s="8"/>
      <c r="V139" s="8"/>
      <c r="W139" s="8"/>
      <c r="X139" s="8"/>
      <c r="Y139" s="8"/>
      <c r="Z139" s="8"/>
      <c r="AA139" s="8"/>
      <c r="AB139" s="8"/>
      <c r="AC139" s="8"/>
      <c r="AD139" s="8"/>
      <c r="AE139" s="8"/>
      <c r="AF139" s="8"/>
      <c r="AG139" s="8"/>
      <c r="AH139" s="8"/>
      <c r="AI139" s="8"/>
      <c r="AJ139" s="8"/>
      <c r="AK139" s="8"/>
      <c r="AL139" s="8"/>
      <c r="AM139" s="8"/>
      <c r="AN139" s="8"/>
      <c r="AO139" s="8"/>
      <c r="AP139" s="8"/>
      <c r="AQ139" s="8"/>
    </row>
    <row r="140" spans="1:43" x14ac:dyDescent="0.3">
      <c r="A140" s="16"/>
      <c r="B140" s="16"/>
      <c r="C140" s="16"/>
      <c r="D140" s="16"/>
      <c r="E140" s="16"/>
      <c r="F140" s="16"/>
      <c r="G140" s="16"/>
      <c r="H140" s="16"/>
      <c r="I140" s="16"/>
      <c r="J140" s="16"/>
      <c r="K140" s="16"/>
      <c r="L140" s="16"/>
      <c r="M140" s="16"/>
      <c r="N140" s="16"/>
      <c r="O140" s="16"/>
      <c r="P140" s="16"/>
      <c r="Q140" s="16"/>
      <c r="R140" s="8"/>
      <c r="S140" s="8"/>
      <c r="T140" s="8"/>
      <c r="U140" s="8"/>
      <c r="V140" s="8"/>
      <c r="W140" s="8"/>
      <c r="X140" s="8"/>
      <c r="Y140" s="8"/>
      <c r="Z140" s="8"/>
      <c r="AA140" s="8"/>
      <c r="AB140" s="8"/>
      <c r="AC140" s="8"/>
      <c r="AD140" s="8"/>
      <c r="AE140" s="8"/>
      <c r="AF140" s="8"/>
      <c r="AG140" s="8"/>
      <c r="AH140" s="8"/>
      <c r="AI140" s="8"/>
      <c r="AJ140" s="8"/>
      <c r="AK140" s="8"/>
      <c r="AL140" s="8"/>
      <c r="AM140" s="8"/>
      <c r="AN140" s="8"/>
      <c r="AO140" s="8"/>
      <c r="AP140" s="8"/>
      <c r="AQ140" s="8"/>
    </row>
  </sheetData>
  <mergeCells count="73">
    <mergeCell ref="AN21:AO21"/>
    <mergeCell ref="AE21:AG21"/>
    <mergeCell ref="AJ21:AL21"/>
    <mergeCell ref="Z21:AB21"/>
    <mergeCell ref="A3:R4"/>
    <mergeCell ref="AC73:AD73"/>
    <mergeCell ref="D7:F8"/>
    <mergeCell ref="D9:F10"/>
    <mergeCell ref="D11:F12"/>
    <mergeCell ref="D13:F14"/>
    <mergeCell ref="G7:G8"/>
    <mergeCell ref="O7:O8"/>
    <mergeCell ref="H9:H10"/>
    <mergeCell ref="G9:G10"/>
    <mergeCell ref="O11:O12"/>
    <mergeCell ref="M11:M12"/>
    <mergeCell ref="H7:H8"/>
    <mergeCell ref="Z37:AB37"/>
    <mergeCell ref="H36:J36"/>
    <mergeCell ref="D16:G17"/>
    <mergeCell ref="H16:O17"/>
    <mergeCell ref="D18:E19"/>
    <mergeCell ref="F18:G19"/>
    <mergeCell ref="D32:E33"/>
    <mergeCell ref="F32:G33"/>
    <mergeCell ref="D24:E25"/>
    <mergeCell ref="F24:G25"/>
    <mergeCell ref="D26:E27"/>
    <mergeCell ref="F26:G27"/>
    <mergeCell ref="D28:E29"/>
    <mergeCell ref="F28:G29"/>
    <mergeCell ref="D30:E31"/>
    <mergeCell ref="F30:G31"/>
    <mergeCell ref="AF73:AG73"/>
    <mergeCell ref="Z56:AB56"/>
    <mergeCell ref="AF38:AG38"/>
    <mergeCell ref="AF50:AG50"/>
    <mergeCell ref="Z73:AA73"/>
    <mergeCell ref="Z44:AB44"/>
    <mergeCell ref="J9:J10"/>
    <mergeCell ref="O13:O14"/>
    <mergeCell ref="M13:M14"/>
    <mergeCell ref="L13:L14"/>
    <mergeCell ref="K13:K14"/>
    <mergeCell ref="J13:J14"/>
    <mergeCell ref="N13:N14"/>
    <mergeCell ref="G11:G12"/>
    <mergeCell ref="L11:L12"/>
    <mergeCell ref="K11:K12"/>
    <mergeCell ref="J11:J12"/>
    <mergeCell ref="H11:H12"/>
    <mergeCell ref="G13:G14"/>
    <mergeCell ref="H13:H14"/>
    <mergeCell ref="D20:E21"/>
    <mergeCell ref="F20:G21"/>
    <mergeCell ref="D22:E23"/>
    <mergeCell ref="F22:G23"/>
    <mergeCell ref="AJ40:AO40"/>
    <mergeCell ref="N7:N8"/>
    <mergeCell ref="I13:I14"/>
    <mergeCell ref="I11:I12"/>
    <mergeCell ref="I9:I10"/>
    <mergeCell ref="I7:I8"/>
    <mergeCell ref="M7:M8"/>
    <mergeCell ref="L7:L8"/>
    <mergeCell ref="K7:K8"/>
    <mergeCell ref="J7:J8"/>
    <mergeCell ref="N11:N12"/>
    <mergeCell ref="N9:N10"/>
    <mergeCell ref="O9:O10"/>
    <mergeCell ref="M9:M10"/>
    <mergeCell ref="K9:K10"/>
    <mergeCell ref="L9:L10"/>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Training Plan</vt:lpstr>
      <vt:lpstr>Indications &amp; Informations</vt:lpstr>
      <vt:lpstr>Calculators</vt:lpstr>
      <vt:lpstr>Week 1</vt:lpstr>
      <vt:lpstr>Week 2</vt:lpstr>
      <vt:lpstr>Week 3</vt:lpstr>
      <vt:lpstr>Week 4</vt:lpstr>
      <vt:lpstr>Week 5</vt:lpstr>
      <vt:lpstr>Week 6</vt:lpstr>
      <vt:lpstr>Week 7</vt:lpstr>
      <vt:lpstr>Analysis</vt:lpstr>
      <vt:lpstr>Block Review</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David Lourenco</cp:lastModifiedBy>
  <cp:lastPrinted>2019-06-01T11:20:51Z</cp:lastPrinted>
  <dcterms:created xsi:type="dcterms:W3CDTF">2018-04-21T21:14:04Z</dcterms:created>
  <dcterms:modified xsi:type="dcterms:W3CDTF">2019-08-24T11:43:30Z</dcterms:modified>
</cp:coreProperties>
</file>